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2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2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2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DieseArbeitsmappe" defaultThemeVersion="164011"/>
  <mc:AlternateContent xmlns:mc="http://schemas.openxmlformats.org/markup-compatibility/2006">
    <mc:Choice Requires="x15">
      <x15ac:absPath xmlns:x15ac="http://schemas.microsoft.com/office/spreadsheetml/2010/11/ac" url="D:\Workspace\PycharmProjects\NuMad_Auto_Sections\"/>
    </mc:Choice>
  </mc:AlternateContent>
  <bookViews>
    <workbookView xWindow="0" yWindow="0" windowWidth="24669" windowHeight="9480" activeTab="7"/>
  </bookViews>
  <sheets>
    <sheet name="WindTurbineConfiguration" sheetId="2" r:id="rId1"/>
    <sheet name="WTControl" sheetId="3" r:id="rId2"/>
    <sheet name="BladeExternalGeometry" sheetId="4" r:id="rId3"/>
    <sheet name="Airfoils" sheetId="5" r:id="rId4"/>
    <sheet name="BladeTopology" sheetId="6" r:id="rId5"/>
    <sheet name="BladeCompThickness" sheetId="7" r:id="rId6"/>
    <sheet name="BladeMaterials" sheetId="8" r:id="rId7"/>
    <sheet name="Layer thickness" sheetId="13" r:id="rId8"/>
    <sheet name="BladeStructuralProperties" sheetId="9" r:id="rId9"/>
    <sheet name="Wind" sheetId="10" r:id="rId10"/>
    <sheet name="TowerStructure" sheetId="11" r:id="rId11"/>
    <sheet name="Nacelle, Hub, DT and Actuators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B3" i="6" l="1"/>
  <c r="AZ3" i="6"/>
  <c r="AW4" i="6"/>
  <c r="AV4" i="6"/>
  <c r="BM63" i="6"/>
  <c r="BS52" i="6"/>
  <c r="BT91" i="6"/>
  <c r="BT94" i="6"/>
  <c r="BT97" i="6"/>
  <c r="BT100" i="6"/>
  <c r="BT103" i="6"/>
  <c r="BT106" i="6"/>
  <c r="BT109" i="6"/>
  <c r="BT112" i="6"/>
  <c r="BT115" i="6"/>
  <c r="BT118" i="6"/>
  <c r="BT121" i="6"/>
  <c r="BT124" i="6"/>
  <c r="BT127" i="6"/>
  <c r="BT130" i="6"/>
  <c r="BT133" i="6"/>
  <c r="BT136" i="6"/>
  <c r="BT139" i="6"/>
  <c r="BT142" i="6"/>
  <c r="BT145" i="6"/>
  <c r="BT148" i="6"/>
  <c r="BT151" i="6"/>
  <c r="BT154" i="6"/>
  <c r="BT157" i="6"/>
  <c r="BT160" i="6"/>
  <c r="BT163" i="6"/>
  <c r="BT166" i="6"/>
  <c r="BT169" i="6"/>
  <c r="BT172" i="6"/>
  <c r="BT175" i="6"/>
  <c r="BT178" i="6"/>
  <c r="BT181" i="6"/>
  <c r="BT184" i="6"/>
  <c r="BT187" i="6"/>
  <c r="BT190" i="6"/>
  <c r="BT193" i="6"/>
  <c r="BT196" i="6"/>
  <c r="BT199" i="6"/>
  <c r="BX114" i="6"/>
  <c r="BX135" i="6"/>
  <c r="BX174" i="6"/>
  <c r="BU91" i="6"/>
  <c r="BU94" i="6"/>
  <c r="BU97" i="6"/>
  <c r="BU100" i="6"/>
  <c r="BU103" i="6"/>
  <c r="BU106" i="6"/>
  <c r="BU109" i="6"/>
  <c r="BU112" i="6"/>
  <c r="BU115" i="6"/>
  <c r="BU118" i="6"/>
  <c r="BU121" i="6"/>
  <c r="BU124" i="6"/>
  <c r="BU127" i="6"/>
  <c r="BU130" i="6"/>
  <c r="BU133" i="6"/>
  <c r="BU136" i="6"/>
  <c r="BU139" i="6"/>
  <c r="BU142" i="6"/>
  <c r="BU145" i="6"/>
  <c r="BU148" i="6"/>
  <c r="BU151" i="6"/>
  <c r="BU154" i="6"/>
  <c r="BU157" i="6"/>
  <c r="BU160" i="6"/>
  <c r="BU163" i="6"/>
  <c r="BU166" i="6"/>
  <c r="BU169" i="6"/>
  <c r="BU172" i="6"/>
  <c r="BU175" i="6"/>
  <c r="BU178" i="6"/>
  <c r="BU181" i="6"/>
  <c r="BU184" i="6"/>
  <c r="BU187" i="6"/>
  <c r="BU190" i="6"/>
  <c r="BU193" i="6"/>
  <c r="BU196" i="6"/>
  <c r="BU199" i="6"/>
  <c r="BX105" i="6"/>
  <c r="BX138" i="6"/>
  <c r="BX177" i="6"/>
  <c r="BW91" i="6"/>
  <c r="BW94" i="6"/>
  <c r="BW97" i="6"/>
  <c r="BW100" i="6"/>
  <c r="BW103" i="6"/>
  <c r="BW106" i="6"/>
  <c r="BW109" i="6"/>
  <c r="BW112" i="6"/>
  <c r="BW115" i="6"/>
  <c r="BW118" i="6"/>
  <c r="BW121" i="6"/>
  <c r="BW124" i="6"/>
  <c r="BW127" i="6"/>
  <c r="BW130" i="6"/>
  <c r="BW133" i="6"/>
  <c r="BW136" i="6"/>
  <c r="BW139" i="6"/>
  <c r="BW142" i="6"/>
  <c r="BW145" i="6"/>
  <c r="BW148" i="6"/>
  <c r="BW151" i="6"/>
  <c r="BW154" i="6"/>
  <c r="BW157" i="6"/>
  <c r="BW160" i="6"/>
  <c r="BW163" i="6"/>
  <c r="BW166" i="6"/>
  <c r="BW169" i="6"/>
  <c r="BW172" i="6"/>
  <c r="BW175" i="6"/>
  <c r="BW178" i="6"/>
  <c r="BW181" i="6"/>
  <c r="BW184" i="6"/>
  <c r="BW187" i="6"/>
  <c r="BW190" i="6"/>
  <c r="BW193" i="6"/>
  <c r="BW196" i="6"/>
  <c r="BW199" i="6"/>
  <c r="BX108" i="6"/>
  <c r="BX141" i="6"/>
  <c r="BX180" i="6"/>
  <c r="BX91" i="6"/>
  <c r="BX94" i="6"/>
  <c r="BX97" i="6"/>
  <c r="BX100" i="6"/>
  <c r="BX103" i="6"/>
  <c r="BX106" i="6"/>
  <c r="BX109" i="6"/>
  <c r="BX112" i="6"/>
  <c r="BX115" i="6"/>
  <c r="BX118" i="6"/>
  <c r="BX121" i="6"/>
  <c r="BX124" i="6"/>
  <c r="BX127" i="6"/>
  <c r="BX130" i="6"/>
  <c r="BX133" i="6"/>
  <c r="BX136" i="6"/>
  <c r="BX139" i="6"/>
  <c r="BX142" i="6"/>
  <c r="BX145" i="6"/>
  <c r="BX148" i="6"/>
  <c r="BX151" i="6"/>
  <c r="BX154" i="6"/>
  <c r="BX157" i="6"/>
  <c r="BX160" i="6"/>
  <c r="BX163" i="6"/>
  <c r="BX166" i="6"/>
  <c r="BX169" i="6"/>
  <c r="BX172" i="6"/>
  <c r="BX175" i="6"/>
  <c r="BX178" i="6"/>
  <c r="BX181" i="6"/>
  <c r="BX184" i="6"/>
  <c r="BX187" i="6"/>
  <c r="BX190" i="6"/>
  <c r="BX193" i="6"/>
  <c r="BX196" i="6"/>
  <c r="BX199" i="6"/>
  <c r="BX111" i="6"/>
  <c r="BX147" i="6"/>
  <c r="BX189" i="6"/>
  <c r="BT89" i="6"/>
  <c r="BT92" i="6"/>
  <c r="BT95" i="6"/>
  <c r="BT98" i="6"/>
  <c r="BT101" i="6"/>
  <c r="BT104" i="6"/>
  <c r="BT107" i="6"/>
  <c r="BT110" i="6"/>
  <c r="BT113" i="6"/>
  <c r="BT116" i="6"/>
  <c r="BT119" i="6"/>
  <c r="BT122" i="6"/>
  <c r="BT125" i="6"/>
  <c r="BT128" i="6"/>
  <c r="BT131" i="6"/>
  <c r="BT134" i="6"/>
  <c r="BT137" i="6"/>
  <c r="BT140" i="6"/>
  <c r="BT143" i="6"/>
  <c r="BT146" i="6"/>
  <c r="BT149" i="6"/>
  <c r="BT152" i="6"/>
  <c r="BT155" i="6"/>
  <c r="BT158" i="6"/>
  <c r="BT161" i="6"/>
  <c r="BT164" i="6"/>
  <c r="BT167" i="6"/>
  <c r="BT170" i="6"/>
  <c r="BT173" i="6"/>
  <c r="BT176" i="6"/>
  <c r="BT179" i="6"/>
  <c r="BT182" i="6"/>
  <c r="BT185" i="6"/>
  <c r="BT188" i="6"/>
  <c r="BT191" i="6"/>
  <c r="BT194" i="6"/>
  <c r="BT197" i="6"/>
  <c r="BX102" i="6"/>
  <c r="BX144" i="6"/>
  <c r="BX183" i="6"/>
  <c r="BU89" i="6"/>
  <c r="BU92" i="6"/>
  <c r="BU95" i="6"/>
  <c r="BU98" i="6"/>
  <c r="BU101" i="6"/>
  <c r="BU104" i="6"/>
  <c r="BU107" i="6"/>
  <c r="BU110" i="6"/>
  <c r="BU113" i="6"/>
  <c r="BU116" i="6"/>
  <c r="BU119" i="6"/>
  <c r="BU122" i="6"/>
  <c r="BU125" i="6"/>
  <c r="BU128" i="6"/>
  <c r="BU131" i="6"/>
  <c r="BU134" i="6"/>
  <c r="BU137" i="6"/>
  <c r="BU140" i="6"/>
  <c r="BU143" i="6"/>
  <c r="BU146" i="6"/>
  <c r="BU149" i="6"/>
  <c r="BU152" i="6"/>
  <c r="BU155" i="6"/>
  <c r="BU158" i="6"/>
  <c r="BU161" i="6"/>
  <c r="BU164" i="6"/>
  <c r="BU167" i="6"/>
  <c r="BU170" i="6"/>
  <c r="BU173" i="6"/>
  <c r="BU176" i="6"/>
  <c r="BU179" i="6"/>
  <c r="BU182" i="6"/>
  <c r="BU185" i="6"/>
  <c r="BU188" i="6"/>
  <c r="BU191" i="6"/>
  <c r="BU194" i="6"/>
  <c r="BU197" i="6"/>
  <c r="BX99" i="6"/>
  <c r="BX156" i="6"/>
  <c r="BX186" i="6"/>
  <c r="BW89" i="6"/>
  <c r="BW92" i="6"/>
  <c r="BW95" i="6"/>
  <c r="BW98" i="6"/>
  <c r="BW101" i="6"/>
  <c r="BW104" i="6"/>
  <c r="BW107" i="6"/>
  <c r="BW110" i="6"/>
  <c r="BW113" i="6"/>
  <c r="BW116" i="6"/>
  <c r="BW119" i="6"/>
  <c r="BW122" i="6"/>
  <c r="BW125" i="6"/>
  <c r="BW128" i="6"/>
  <c r="BW131" i="6"/>
  <c r="BW134" i="6"/>
  <c r="BW137" i="6"/>
  <c r="BW140" i="6"/>
  <c r="BW143" i="6"/>
  <c r="BW146" i="6"/>
  <c r="BW149" i="6"/>
  <c r="BW152" i="6"/>
  <c r="BW155" i="6"/>
  <c r="BW158" i="6"/>
  <c r="BW161" i="6"/>
  <c r="BW164" i="6"/>
  <c r="BW167" i="6"/>
  <c r="BW170" i="6"/>
  <c r="BW173" i="6"/>
  <c r="BW176" i="6"/>
  <c r="BW179" i="6"/>
  <c r="BW182" i="6"/>
  <c r="BW185" i="6"/>
  <c r="BW188" i="6"/>
  <c r="BW191" i="6"/>
  <c r="BW194" i="6"/>
  <c r="BW197" i="6"/>
  <c r="BX93" i="6"/>
  <c r="BX162" i="6"/>
  <c r="BX89" i="6"/>
  <c r="BX92" i="6"/>
  <c r="BX95" i="6"/>
  <c r="BX98" i="6"/>
  <c r="BX101" i="6"/>
  <c r="BX104" i="6"/>
  <c r="BX107" i="6"/>
  <c r="BX110" i="6"/>
  <c r="BX113" i="6"/>
  <c r="BX116" i="6"/>
  <c r="BX119" i="6"/>
  <c r="BX122" i="6"/>
  <c r="BX125" i="6"/>
  <c r="BX128" i="6"/>
  <c r="BX131" i="6"/>
  <c r="BX134" i="6"/>
  <c r="BX137" i="6"/>
  <c r="BX140" i="6"/>
  <c r="BX143" i="6"/>
  <c r="BX146" i="6"/>
  <c r="BX149" i="6"/>
  <c r="BX152" i="6"/>
  <c r="BX155" i="6"/>
  <c r="BX158" i="6"/>
  <c r="BX161" i="6"/>
  <c r="BX164" i="6"/>
  <c r="BX167" i="6"/>
  <c r="BX170" i="6"/>
  <c r="BX173" i="6"/>
  <c r="BX176" i="6"/>
  <c r="BX179" i="6"/>
  <c r="BX182" i="6"/>
  <c r="BX185" i="6"/>
  <c r="BX188" i="6"/>
  <c r="BX191" i="6"/>
  <c r="BX194" i="6"/>
  <c r="BX197" i="6"/>
  <c r="BX96" i="6"/>
  <c r="BX159" i="6"/>
  <c r="BX198" i="6"/>
  <c r="BT90" i="6"/>
  <c r="BT93" i="6"/>
  <c r="BT96" i="6"/>
  <c r="BT99" i="6"/>
  <c r="BT102" i="6"/>
  <c r="BT105" i="6"/>
  <c r="BT108" i="6"/>
  <c r="BT111" i="6"/>
  <c r="BT114" i="6"/>
  <c r="BT117" i="6"/>
  <c r="BT120" i="6"/>
  <c r="BT123" i="6"/>
  <c r="BT126" i="6"/>
  <c r="BT129" i="6"/>
  <c r="BT132" i="6"/>
  <c r="BT135" i="6"/>
  <c r="BT138" i="6"/>
  <c r="BT141" i="6"/>
  <c r="BT144" i="6"/>
  <c r="BT147" i="6"/>
  <c r="BT150" i="6"/>
  <c r="BT153" i="6"/>
  <c r="BT156" i="6"/>
  <c r="BT159" i="6"/>
  <c r="BT162" i="6"/>
  <c r="BT165" i="6"/>
  <c r="BT168" i="6"/>
  <c r="BT171" i="6"/>
  <c r="BT174" i="6"/>
  <c r="BT177" i="6"/>
  <c r="BT180" i="6"/>
  <c r="BT183" i="6"/>
  <c r="BT186" i="6"/>
  <c r="BT189" i="6"/>
  <c r="BT192" i="6"/>
  <c r="BT195" i="6"/>
  <c r="BT198" i="6"/>
  <c r="BX120" i="6"/>
  <c r="BX126" i="6"/>
  <c r="BX132" i="6"/>
  <c r="BX150" i="6"/>
  <c r="BX168" i="6"/>
  <c r="BX192" i="6"/>
  <c r="BU90" i="6"/>
  <c r="BU93" i="6"/>
  <c r="BU96" i="6"/>
  <c r="BU99" i="6"/>
  <c r="BU102" i="6"/>
  <c r="BU105" i="6"/>
  <c r="BU108" i="6"/>
  <c r="BU111" i="6"/>
  <c r="BU114" i="6"/>
  <c r="BU117" i="6"/>
  <c r="BU120" i="6"/>
  <c r="BU123" i="6"/>
  <c r="BU126" i="6"/>
  <c r="BU129" i="6"/>
  <c r="BU132" i="6"/>
  <c r="BU135" i="6"/>
  <c r="BU138" i="6"/>
  <c r="BU141" i="6"/>
  <c r="BU144" i="6"/>
  <c r="BU147" i="6"/>
  <c r="BU150" i="6"/>
  <c r="BU153" i="6"/>
  <c r="BU156" i="6"/>
  <c r="BU159" i="6"/>
  <c r="BU162" i="6"/>
  <c r="BU165" i="6"/>
  <c r="BU168" i="6"/>
  <c r="BU171" i="6"/>
  <c r="BU174" i="6"/>
  <c r="BU177" i="6"/>
  <c r="BU180" i="6"/>
  <c r="BU183" i="6"/>
  <c r="BU186" i="6"/>
  <c r="BU189" i="6"/>
  <c r="BU192" i="6"/>
  <c r="BU195" i="6"/>
  <c r="BU198" i="6"/>
  <c r="BX90" i="6"/>
  <c r="BX165" i="6"/>
  <c r="BW90" i="6"/>
  <c r="BW93" i="6"/>
  <c r="BW96" i="6"/>
  <c r="BW99" i="6"/>
  <c r="BW102" i="6"/>
  <c r="BW105" i="6"/>
  <c r="BW108" i="6"/>
  <c r="BW111" i="6"/>
  <c r="BW114" i="6"/>
  <c r="BW117" i="6"/>
  <c r="BW120" i="6"/>
  <c r="BW123" i="6"/>
  <c r="BW126" i="6"/>
  <c r="BW129" i="6"/>
  <c r="BW132" i="6"/>
  <c r="BW135" i="6"/>
  <c r="BW138" i="6"/>
  <c r="BW141" i="6"/>
  <c r="BW144" i="6"/>
  <c r="BW147" i="6"/>
  <c r="BW150" i="6"/>
  <c r="BW153" i="6"/>
  <c r="BW156" i="6"/>
  <c r="BW159" i="6"/>
  <c r="BW162" i="6"/>
  <c r="BW165" i="6"/>
  <c r="BW168" i="6"/>
  <c r="BW171" i="6"/>
  <c r="BW174" i="6"/>
  <c r="BW177" i="6"/>
  <c r="BW180" i="6"/>
  <c r="BW183" i="6"/>
  <c r="BW186" i="6"/>
  <c r="BW189" i="6"/>
  <c r="BW192" i="6"/>
  <c r="BW195" i="6"/>
  <c r="BW198" i="6"/>
  <c r="BX117" i="6"/>
  <c r="BX123" i="6"/>
  <c r="BX129" i="6"/>
  <c r="BX153" i="6"/>
  <c r="BX171" i="6"/>
  <c r="BX195" i="6"/>
  <c r="BS89" i="6"/>
  <c r="BS101" i="6"/>
  <c r="BS113" i="6"/>
  <c r="BS125" i="6"/>
  <c r="BS137" i="6"/>
  <c r="BS149" i="6"/>
  <c r="BS161" i="6"/>
  <c r="BS173" i="6"/>
  <c r="BS185" i="6"/>
  <c r="BS197" i="6"/>
  <c r="BS195" i="6"/>
  <c r="BS136" i="6"/>
  <c r="BS90" i="6"/>
  <c r="BS102" i="6"/>
  <c r="BS114" i="6"/>
  <c r="BS126" i="6"/>
  <c r="BS138" i="6"/>
  <c r="BS150" i="6"/>
  <c r="BS162" i="6"/>
  <c r="BS174" i="6"/>
  <c r="BS186" i="6"/>
  <c r="BS198" i="6"/>
  <c r="BS112" i="6"/>
  <c r="BS91" i="6"/>
  <c r="BS103" i="6"/>
  <c r="BS115" i="6"/>
  <c r="BS127" i="6"/>
  <c r="BS139" i="6"/>
  <c r="BS151" i="6"/>
  <c r="BS163" i="6"/>
  <c r="BS175" i="6"/>
  <c r="BS187" i="6"/>
  <c r="BS199" i="6"/>
  <c r="BS100" i="6"/>
  <c r="BS92" i="6"/>
  <c r="BS104" i="6"/>
  <c r="BS116" i="6"/>
  <c r="BS128" i="6"/>
  <c r="BS140" i="6"/>
  <c r="BS152" i="6"/>
  <c r="BS164" i="6"/>
  <c r="BS176" i="6"/>
  <c r="BS188" i="6"/>
  <c r="BS182" i="6"/>
  <c r="BS148" i="6"/>
  <c r="BS93" i="6"/>
  <c r="BS105" i="6"/>
  <c r="BS117" i="6"/>
  <c r="BS129" i="6"/>
  <c r="BS141" i="6"/>
  <c r="BS153" i="6"/>
  <c r="BS165" i="6"/>
  <c r="BS177" i="6"/>
  <c r="BS189" i="6"/>
  <c r="BS170" i="6"/>
  <c r="BS160" i="6"/>
  <c r="BS94" i="6"/>
  <c r="BS106" i="6"/>
  <c r="BS118" i="6"/>
  <c r="BS130" i="6"/>
  <c r="BS142" i="6"/>
  <c r="BS154" i="6"/>
  <c r="BS166" i="6"/>
  <c r="BS178" i="6"/>
  <c r="BS190" i="6"/>
  <c r="BS146" i="6"/>
  <c r="BS184" i="6"/>
  <c r="BS95" i="6"/>
  <c r="BS107" i="6"/>
  <c r="BS119" i="6"/>
  <c r="BS131" i="6"/>
  <c r="BS143" i="6"/>
  <c r="BS155" i="6"/>
  <c r="BS167" i="6"/>
  <c r="BS179" i="6"/>
  <c r="BS191" i="6"/>
  <c r="BS158" i="6"/>
  <c r="BS172" i="6"/>
  <c r="BS96" i="6"/>
  <c r="BS108" i="6"/>
  <c r="BS120" i="6"/>
  <c r="BS132" i="6"/>
  <c r="BS144" i="6"/>
  <c r="BS156" i="6"/>
  <c r="BS168" i="6"/>
  <c r="BS180" i="6"/>
  <c r="BS192" i="6"/>
  <c r="BS134" i="6"/>
  <c r="BS196" i="6"/>
  <c r="BS97" i="6"/>
  <c r="BS109" i="6"/>
  <c r="BS121" i="6"/>
  <c r="BS133" i="6"/>
  <c r="BS145" i="6"/>
  <c r="BS157" i="6"/>
  <c r="BS169" i="6"/>
  <c r="BS181" i="6"/>
  <c r="BS193" i="6"/>
  <c r="BS122" i="6"/>
  <c r="BS98" i="6"/>
  <c r="BS110" i="6"/>
  <c r="BS194" i="6"/>
  <c r="BS99" i="6"/>
  <c r="BS111" i="6"/>
  <c r="BS123" i="6"/>
  <c r="BS135" i="6"/>
  <c r="BS147" i="6"/>
  <c r="BS159" i="6"/>
  <c r="BS171" i="6"/>
  <c r="BS183" i="6"/>
  <c r="BS124" i="6"/>
  <c r="BX87" i="6"/>
  <c r="BW84" i="6"/>
  <c r="BU81" i="6"/>
  <c r="BS81" i="6"/>
  <c r="BU82" i="6"/>
  <c r="BW87" i="6"/>
  <c r="BS88" i="6"/>
  <c r="BU85" i="6"/>
  <c r="BX85" i="6"/>
  <c r="BU83" i="6"/>
  <c r="BX86" i="6"/>
  <c r="BT84" i="6"/>
  <c r="BU88" i="6"/>
  <c r="BX82" i="6"/>
  <c r="BX83" i="6"/>
  <c r="BX84" i="6"/>
  <c r="BX88" i="6"/>
  <c r="BU86" i="6"/>
  <c r="BS82" i="6"/>
  <c r="BS85" i="6"/>
  <c r="BT82" i="6"/>
  <c r="BS84" i="6"/>
  <c r="BT88" i="6"/>
  <c r="BT85" i="6"/>
  <c r="BU84" i="6"/>
  <c r="BS83" i="6"/>
  <c r="BW82" i="6"/>
  <c r="BU87" i="6"/>
  <c r="BW85" i="6"/>
  <c r="BW88" i="6"/>
  <c r="BT83" i="6"/>
  <c r="BW83" i="6"/>
  <c r="BT87" i="6"/>
  <c r="BX81" i="6"/>
  <c r="BS86" i="6"/>
  <c r="BT86" i="6"/>
  <c r="BW86" i="6"/>
  <c r="BW81" i="6"/>
  <c r="BS87" i="6"/>
  <c r="BT81" i="6"/>
  <c r="BJ3" i="6" l="1"/>
  <c r="CN4" i="6" l="1"/>
  <c r="CO4" i="6"/>
  <c r="CN5" i="6"/>
  <c r="CO5" i="6"/>
  <c r="CN6" i="6"/>
  <c r="CO6" i="6"/>
  <c r="CN7" i="6"/>
  <c r="CO7" i="6"/>
  <c r="CN8" i="6"/>
  <c r="CO8" i="6"/>
  <c r="CN9" i="6"/>
  <c r="CO9" i="6"/>
  <c r="CN10" i="6"/>
  <c r="CO10" i="6"/>
  <c r="CN11" i="6"/>
  <c r="CO11" i="6"/>
  <c r="CN12" i="6"/>
  <c r="CO12" i="6"/>
  <c r="CN13" i="6"/>
  <c r="CO13" i="6"/>
  <c r="CN14" i="6"/>
  <c r="CO14" i="6"/>
  <c r="CN15" i="6"/>
  <c r="CO15" i="6"/>
  <c r="CN16" i="6"/>
  <c r="CO16" i="6"/>
  <c r="CN17" i="6"/>
  <c r="CO17" i="6"/>
  <c r="CN18" i="6"/>
  <c r="CO18" i="6"/>
  <c r="CN19" i="6"/>
  <c r="CO19" i="6"/>
  <c r="CN20" i="6"/>
  <c r="CO20" i="6"/>
  <c r="CN21" i="6"/>
  <c r="CO21" i="6"/>
  <c r="CN22" i="6"/>
  <c r="CO22" i="6"/>
  <c r="CN23" i="6"/>
  <c r="CO23" i="6"/>
  <c r="CN24" i="6"/>
  <c r="CO24" i="6"/>
  <c r="CN25" i="6"/>
  <c r="CO25" i="6"/>
  <c r="CN26" i="6"/>
  <c r="CO26" i="6"/>
  <c r="CN27" i="6"/>
  <c r="CO27" i="6"/>
  <c r="CO72" i="6" s="1"/>
  <c r="CN28" i="6"/>
  <c r="CO28" i="6"/>
  <c r="CN29" i="6"/>
  <c r="CO29" i="6"/>
  <c r="CN30" i="6"/>
  <c r="CO30" i="6"/>
  <c r="CN31" i="6"/>
  <c r="CO31" i="6"/>
  <c r="CN32" i="6"/>
  <c r="CO32" i="6"/>
  <c r="CN33" i="6"/>
  <c r="CO33" i="6"/>
  <c r="CN34" i="6"/>
  <c r="CO34" i="6"/>
  <c r="CN35" i="6"/>
  <c r="CO35" i="6"/>
  <c r="CN36" i="6"/>
  <c r="CO36" i="6"/>
  <c r="CN37" i="6"/>
  <c r="CO37" i="6"/>
  <c r="CN38" i="6"/>
  <c r="CO38" i="6"/>
  <c r="CN39" i="6"/>
  <c r="CO39" i="6"/>
  <c r="CN40" i="6"/>
  <c r="CO40" i="6"/>
  <c r="CN41" i="6"/>
  <c r="CO41" i="6"/>
  <c r="CN42" i="6"/>
  <c r="CO42" i="6"/>
  <c r="CN43" i="6"/>
  <c r="CO43" i="6"/>
  <c r="CN44" i="6"/>
  <c r="CO44" i="6"/>
  <c r="CN45" i="6"/>
  <c r="CO45" i="6"/>
  <c r="CO74" i="6" s="1"/>
  <c r="CN46" i="6"/>
  <c r="CO46" i="6"/>
  <c r="CN47" i="6"/>
  <c r="CO47" i="6"/>
  <c r="CN48" i="6"/>
  <c r="CO48" i="6"/>
  <c r="CN49" i="6"/>
  <c r="CO49" i="6"/>
  <c r="CN50" i="6"/>
  <c r="CO50" i="6"/>
  <c r="CN51" i="6"/>
  <c r="CO51" i="6"/>
  <c r="CN52" i="6"/>
  <c r="CO52" i="6"/>
  <c r="CN53" i="6"/>
  <c r="CO53" i="6"/>
  <c r="CN54" i="6"/>
  <c r="CN75" i="6" s="1"/>
  <c r="CO54" i="6"/>
  <c r="CN55" i="6"/>
  <c r="CO55" i="6"/>
  <c r="CN56" i="6"/>
  <c r="CO56" i="6"/>
  <c r="CN57" i="6"/>
  <c r="CO57" i="6"/>
  <c r="CN58" i="6"/>
  <c r="CO58" i="6"/>
  <c r="CN59" i="6"/>
  <c r="CO59" i="6"/>
  <c r="CN60" i="6"/>
  <c r="CN76" i="6" s="1"/>
  <c r="CO60" i="6"/>
  <c r="CN61" i="6"/>
  <c r="CO61" i="6"/>
  <c r="CN62" i="6"/>
  <c r="CO62" i="6"/>
  <c r="CN63" i="6"/>
  <c r="CN77" i="6" s="1"/>
  <c r="CO63" i="6"/>
  <c r="CO77" i="6" s="1"/>
  <c r="CN64" i="6"/>
  <c r="CO64" i="6"/>
  <c r="CN65" i="6"/>
  <c r="CO65" i="6"/>
  <c r="CN66" i="6"/>
  <c r="CN79" i="6" s="1"/>
  <c r="CO66" i="6"/>
  <c r="CN67" i="6"/>
  <c r="CO67" i="6"/>
  <c r="CO3" i="6"/>
  <c r="CN3" i="6"/>
  <c r="CJ67" i="6"/>
  <c r="CI67" i="6"/>
  <c r="CJ66" i="6"/>
  <c r="CI66" i="6"/>
  <c r="CJ65" i="6"/>
  <c r="CI65" i="6"/>
  <c r="CJ64" i="6"/>
  <c r="CI64" i="6"/>
  <c r="CI78" i="6" s="1"/>
  <c r="CJ63" i="6"/>
  <c r="CI63" i="6"/>
  <c r="CI77" i="6" s="1"/>
  <c r="CJ62" i="6"/>
  <c r="CJ77" i="6" s="1"/>
  <c r="CI62" i="6"/>
  <c r="CJ61" i="6"/>
  <c r="CI61" i="6"/>
  <c r="CJ60" i="6"/>
  <c r="CI60" i="6"/>
  <c r="CJ59" i="6"/>
  <c r="CI59" i="6"/>
  <c r="CJ58" i="6"/>
  <c r="CI58" i="6"/>
  <c r="CJ57" i="6"/>
  <c r="CI57" i="6"/>
  <c r="CJ56" i="6"/>
  <c r="CI56" i="6"/>
  <c r="CJ55" i="6"/>
  <c r="CI55" i="6"/>
  <c r="CJ54" i="6"/>
  <c r="CI54" i="6"/>
  <c r="CJ53" i="6"/>
  <c r="CI53" i="6"/>
  <c r="CJ52" i="6"/>
  <c r="CI52" i="6"/>
  <c r="CJ51" i="6"/>
  <c r="CI51" i="6"/>
  <c r="CJ50" i="6"/>
  <c r="CI50" i="6"/>
  <c r="CJ49" i="6"/>
  <c r="CI49" i="6"/>
  <c r="CJ48" i="6"/>
  <c r="CI48" i="6"/>
  <c r="CJ47" i="6"/>
  <c r="CI47" i="6"/>
  <c r="CJ46" i="6"/>
  <c r="CJ74" i="6" s="1"/>
  <c r="CI46" i="6"/>
  <c r="CJ45" i="6"/>
  <c r="CI45" i="6"/>
  <c r="CJ44" i="6"/>
  <c r="CI44" i="6"/>
  <c r="CJ43" i="6"/>
  <c r="CI43" i="6"/>
  <c r="CJ42" i="6"/>
  <c r="CI42" i="6"/>
  <c r="CJ41" i="6"/>
  <c r="CI41" i="6"/>
  <c r="CJ40" i="6"/>
  <c r="CI40" i="6"/>
  <c r="CJ39" i="6"/>
  <c r="CI39" i="6"/>
  <c r="CJ38" i="6"/>
  <c r="CI38" i="6"/>
  <c r="CI73" i="6" s="1"/>
  <c r="CJ37" i="6"/>
  <c r="CI37" i="6"/>
  <c r="CJ36" i="6"/>
  <c r="CI36" i="6"/>
  <c r="CJ35" i="6"/>
  <c r="CI35" i="6"/>
  <c r="CJ34" i="6"/>
  <c r="CI34" i="6"/>
  <c r="CJ33" i="6"/>
  <c r="CI33" i="6"/>
  <c r="CJ32" i="6"/>
  <c r="CI32" i="6"/>
  <c r="CJ31" i="6"/>
  <c r="CI31" i="6"/>
  <c r="CJ30" i="6"/>
  <c r="CI30" i="6"/>
  <c r="CJ29" i="6"/>
  <c r="CI29" i="6"/>
  <c r="CJ28" i="6"/>
  <c r="CI28" i="6"/>
  <c r="CJ27" i="6"/>
  <c r="CI27" i="6"/>
  <c r="CI72" i="6" s="1"/>
  <c r="CJ26" i="6"/>
  <c r="CI26" i="6"/>
  <c r="CJ25" i="6"/>
  <c r="CI25" i="6"/>
  <c r="CJ24" i="6"/>
  <c r="CI24" i="6"/>
  <c r="CJ23" i="6"/>
  <c r="CI23" i="6"/>
  <c r="CJ22" i="6"/>
  <c r="CI22" i="6"/>
  <c r="CJ21" i="6"/>
  <c r="CI21" i="6"/>
  <c r="CJ20" i="6"/>
  <c r="CI20" i="6"/>
  <c r="CJ19" i="6"/>
  <c r="CI19" i="6"/>
  <c r="CJ18" i="6"/>
  <c r="CI18" i="6"/>
  <c r="CJ17" i="6"/>
  <c r="CI17" i="6"/>
  <c r="CJ16" i="6"/>
  <c r="CI16" i="6"/>
  <c r="CJ15" i="6"/>
  <c r="CI15" i="6"/>
  <c r="CJ14" i="6"/>
  <c r="CI14" i="6"/>
  <c r="CJ13" i="6"/>
  <c r="CI13" i="6"/>
  <c r="CJ12" i="6"/>
  <c r="CI12" i="6"/>
  <c r="CJ11" i="6"/>
  <c r="CI11" i="6"/>
  <c r="CJ10" i="6"/>
  <c r="CI10" i="6"/>
  <c r="CJ9" i="6"/>
  <c r="CI9" i="6"/>
  <c r="CJ8" i="6"/>
  <c r="CI8" i="6"/>
  <c r="CJ7" i="6"/>
  <c r="CI7" i="6"/>
  <c r="CJ6" i="6"/>
  <c r="CI6" i="6"/>
  <c r="CJ5" i="6"/>
  <c r="CI5" i="6"/>
  <c r="CJ4" i="6"/>
  <c r="CI4" i="6"/>
  <c r="CJ72" i="6"/>
  <c r="CI74" i="6"/>
  <c r="CI75" i="6"/>
  <c r="CI76" i="6"/>
  <c r="CI79" i="6"/>
  <c r="CJ3" i="6"/>
  <c r="CI3" i="6"/>
  <c r="BY73" i="6"/>
  <c r="BZ73" i="6"/>
  <c r="CA73" i="6"/>
  <c r="CB73" i="6"/>
  <c r="CC73" i="6"/>
  <c r="CD73" i="6"/>
  <c r="CE73" i="6"/>
  <c r="CF73" i="6"/>
  <c r="CG73" i="6"/>
  <c r="CH73" i="6"/>
  <c r="CJ73" i="6"/>
  <c r="CK73" i="6"/>
  <c r="CL73" i="6"/>
  <c r="CM73" i="6"/>
  <c r="CN73" i="6"/>
  <c r="CO73" i="6"/>
  <c r="BY74" i="6"/>
  <c r="BZ74" i="6"/>
  <c r="CA74" i="6"/>
  <c r="CB74" i="6"/>
  <c r="CC74" i="6"/>
  <c r="CD74" i="6"/>
  <c r="CE74" i="6"/>
  <c r="CF74" i="6"/>
  <c r="CG74" i="6"/>
  <c r="CH74" i="6"/>
  <c r="CK74" i="6"/>
  <c r="CL74" i="6"/>
  <c r="CM74" i="6"/>
  <c r="CN74" i="6"/>
  <c r="BY75" i="6"/>
  <c r="BZ75" i="6"/>
  <c r="CA75" i="6"/>
  <c r="CB75" i="6"/>
  <c r="CC75" i="6"/>
  <c r="CD75" i="6"/>
  <c r="CE75" i="6"/>
  <c r="CF75" i="6"/>
  <c r="CG75" i="6"/>
  <c r="CH75" i="6"/>
  <c r="CJ75" i="6"/>
  <c r="CK75" i="6"/>
  <c r="CL75" i="6"/>
  <c r="CM75" i="6"/>
  <c r="CO75" i="6"/>
  <c r="BY76" i="6"/>
  <c r="BZ76" i="6"/>
  <c r="CA76" i="6"/>
  <c r="CB76" i="6"/>
  <c r="CC76" i="6"/>
  <c r="CD76" i="6"/>
  <c r="CE76" i="6"/>
  <c r="CF76" i="6"/>
  <c r="CG76" i="6"/>
  <c r="CH76" i="6"/>
  <c r="CJ76" i="6"/>
  <c r="CK76" i="6"/>
  <c r="CL76" i="6"/>
  <c r="CM76" i="6"/>
  <c r="CO76" i="6"/>
  <c r="BY77" i="6"/>
  <c r="BZ77" i="6"/>
  <c r="CA77" i="6"/>
  <c r="CB77" i="6"/>
  <c r="CC77" i="6"/>
  <c r="CD77" i="6"/>
  <c r="CE77" i="6"/>
  <c r="CF77" i="6"/>
  <c r="CG77" i="6"/>
  <c r="CH77" i="6"/>
  <c r="CK77" i="6"/>
  <c r="CL77" i="6"/>
  <c r="CM77" i="6"/>
  <c r="BY78" i="6"/>
  <c r="BZ78" i="6"/>
  <c r="CA78" i="6"/>
  <c r="CB78" i="6"/>
  <c r="CC78" i="6"/>
  <c r="CD78" i="6"/>
  <c r="CE78" i="6"/>
  <c r="CF78" i="6"/>
  <c r="CG78" i="6"/>
  <c r="CH78" i="6"/>
  <c r="CJ78" i="6"/>
  <c r="CK78" i="6"/>
  <c r="CL78" i="6"/>
  <c r="CM78" i="6"/>
  <c r="CN78" i="6"/>
  <c r="CO78" i="6"/>
  <c r="BY79" i="6"/>
  <c r="BZ79" i="6"/>
  <c r="CA79" i="6"/>
  <c r="CB79" i="6"/>
  <c r="CC79" i="6"/>
  <c r="CD79" i="6"/>
  <c r="CE79" i="6"/>
  <c r="CF79" i="6"/>
  <c r="CG79" i="6"/>
  <c r="CH79" i="6"/>
  <c r="CJ79" i="6"/>
  <c r="CK79" i="6"/>
  <c r="CL79" i="6"/>
  <c r="CM79" i="6"/>
  <c r="CO79" i="6"/>
  <c r="BY72" i="6"/>
  <c r="BZ72" i="6"/>
  <c r="CA72" i="6"/>
  <c r="CB72" i="6"/>
  <c r="CC72" i="6"/>
  <c r="CD72" i="6"/>
  <c r="CE72" i="6"/>
  <c r="CF72" i="6"/>
  <c r="CG72" i="6"/>
  <c r="CH72" i="6"/>
  <c r="CK72" i="6"/>
  <c r="CL72" i="6"/>
  <c r="CM72" i="6"/>
  <c r="CN72" i="6"/>
  <c r="BM3" i="6"/>
  <c r="BK3" i="6"/>
  <c r="CK4" i="6"/>
  <c r="CL4" i="6"/>
  <c r="CK5" i="6"/>
  <c r="CL5" i="6"/>
  <c r="CK6" i="6"/>
  <c r="CL6" i="6"/>
  <c r="CK7" i="6"/>
  <c r="CL7" i="6"/>
  <c r="CK8" i="6"/>
  <c r="CL8" i="6"/>
  <c r="CK9" i="6"/>
  <c r="CL9" i="6"/>
  <c r="CK10" i="6"/>
  <c r="CL10" i="6"/>
  <c r="CK11" i="6"/>
  <c r="CL11" i="6"/>
  <c r="CK12" i="6"/>
  <c r="CL12" i="6"/>
  <c r="CK13" i="6"/>
  <c r="CL13" i="6"/>
  <c r="CK14" i="6"/>
  <c r="CL14" i="6"/>
  <c r="CK15" i="6"/>
  <c r="CL15" i="6"/>
  <c r="CK16" i="6"/>
  <c r="CL16" i="6"/>
  <c r="CK17" i="6"/>
  <c r="CL17" i="6"/>
  <c r="CK18" i="6"/>
  <c r="CL18" i="6"/>
  <c r="CK19" i="6"/>
  <c r="CL19" i="6"/>
  <c r="CK20" i="6"/>
  <c r="CL20" i="6"/>
  <c r="CK21" i="6"/>
  <c r="CL21" i="6"/>
  <c r="CK22" i="6"/>
  <c r="CL22" i="6"/>
  <c r="CK23" i="6"/>
  <c r="CL23" i="6"/>
  <c r="CK24" i="6"/>
  <c r="CL24" i="6"/>
  <c r="CK25" i="6"/>
  <c r="CL25" i="6"/>
  <c r="CK26" i="6"/>
  <c r="CL26" i="6"/>
  <c r="CK27" i="6"/>
  <c r="CL27" i="6"/>
  <c r="CK28" i="6"/>
  <c r="CL28" i="6"/>
  <c r="CK29" i="6"/>
  <c r="CL29" i="6"/>
  <c r="CK30" i="6"/>
  <c r="CL30" i="6"/>
  <c r="CK31" i="6"/>
  <c r="CL31" i="6"/>
  <c r="CK32" i="6"/>
  <c r="CL32" i="6"/>
  <c r="CK33" i="6"/>
  <c r="CL33" i="6"/>
  <c r="CK34" i="6"/>
  <c r="CL34" i="6"/>
  <c r="CK35" i="6"/>
  <c r="CL35" i="6"/>
  <c r="CK36" i="6"/>
  <c r="CL36" i="6"/>
  <c r="CK37" i="6"/>
  <c r="CL37" i="6"/>
  <c r="CK38" i="6"/>
  <c r="CL38" i="6"/>
  <c r="CK39" i="6"/>
  <c r="CL39" i="6"/>
  <c r="CK40" i="6"/>
  <c r="CL40" i="6"/>
  <c r="CK41" i="6"/>
  <c r="CL41" i="6"/>
  <c r="CK42" i="6"/>
  <c r="CL42" i="6"/>
  <c r="CK43" i="6"/>
  <c r="CL43" i="6"/>
  <c r="CK44" i="6"/>
  <c r="CL44" i="6"/>
  <c r="CK45" i="6"/>
  <c r="CL45" i="6"/>
  <c r="CK46" i="6"/>
  <c r="CL46" i="6"/>
  <c r="CK47" i="6"/>
  <c r="CL47" i="6"/>
  <c r="CK48" i="6"/>
  <c r="CL48" i="6"/>
  <c r="CK49" i="6"/>
  <c r="CL49" i="6"/>
  <c r="CK50" i="6"/>
  <c r="CL50" i="6"/>
  <c r="CK51" i="6"/>
  <c r="CL51" i="6"/>
  <c r="CK52" i="6"/>
  <c r="CL52" i="6"/>
  <c r="CK53" i="6"/>
  <c r="CL53" i="6"/>
  <c r="CK54" i="6"/>
  <c r="CL54" i="6"/>
  <c r="CK55" i="6"/>
  <c r="CL55" i="6"/>
  <c r="CK56" i="6"/>
  <c r="CL56" i="6"/>
  <c r="CK57" i="6"/>
  <c r="CL57" i="6"/>
  <c r="CK58" i="6"/>
  <c r="CL58" i="6"/>
  <c r="CK59" i="6"/>
  <c r="CL59" i="6"/>
  <c r="CK60" i="6"/>
  <c r="CL60" i="6"/>
  <c r="CK61" i="6"/>
  <c r="CL61" i="6"/>
  <c r="CK62" i="6"/>
  <c r="CL62" i="6"/>
  <c r="CK63" i="6"/>
  <c r="CL63" i="6"/>
  <c r="CK64" i="6"/>
  <c r="CL64" i="6"/>
  <c r="CK65" i="6"/>
  <c r="CL65" i="6"/>
  <c r="CK66" i="6"/>
  <c r="CL66" i="6"/>
  <c r="CK67" i="6"/>
  <c r="CL67" i="6"/>
  <c r="CL3" i="6"/>
  <c r="CK3" i="6"/>
  <c r="CH4" i="6"/>
  <c r="CH5" i="6"/>
  <c r="CH6" i="6"/>
  <c r="CH7" i="6"/>
  <c r="CH8" i="6"/>
  <c r="CH9" i="6"/>
  <c r="CH10" i="6"/>
  <c r="CH11" i="6"/>
  <c r="CH12" i="6"/>
  <c r="CH13" i="6"/>
  <c r="CH14" i="6"/>
  <c r="CH15" i="6"/>
  <c r="CH16" i="6"/>
  <c r="CH17" i="6"/>
  <c r="CH18" i="6"/>
  <c r="CH19" i="6"/>
  <c r="CH20" i="6"/>
  <c r="CH21" i="6"/>
  <c r="CH22" i="6"/>
  <c r="CH23" i="6"/>
  <c r="CH24" i="6"/>
  <c r="CH25" i="6"/>
  <c r="CH26" i="6"/>
  <c r="CH27" i="6"/>
  <c r="CH28" i="6"/>
  <c r="CH29" i="6"/>
  <c r="CH30" i="6"/>
  <c r="CH31" i="6"/>
  <c r="CH32" i="6"/>
  <c r="CH33" i="6"/>
  <c r="CH34" i="6"/>
  <c r="CH35" i="6"/>
  <c r="CH36" i="6"/>
  <c r="CH37" i="6"/>
  <c r="CH38" i="6"/>
  <c r="CH39" i="6"/>
  <c r="CH40" i="6"/>
  <c r="CH41" i="6"/>
  <c r="CH42" i="6"/>
  <c r="CH43" i="6"/>
  <c r="CH44" i="6"/>
  <c r="CH45" i="6"/>
  <c r="CH46" i="6"/>
  <c r="CH47" i="6"/>
  <c r="CH48" i="6"/>
  <c r="CH49" i="6"/>
  <c r="CH50" i="6"/>
  <c r="CH51" i="6"/>
  <c r="CH52" i="6"/>
  <c r="CH53" i="6"/>
  <c r="CH54" i="6"/>
  <c r="CH55" i="6"/>
  <c r="CH56" i="6"/>
  <c r="CH57" i="6"/>
  <c r="CH58" i="6"/>
  <c r="CH59" i="6"/>
  <c r="CH60" i="6"/>
  <c r="CH61" i="6"/>
  <c r="CH62" i="6"/>
  <c r="CH63" i="6"/>
  <c r="CH64" i="6"/>
  <c r="CH65" i="6"/>
  <c r="CH66" i="6"/>
  <c r="CH67" i="6"/>
  <c r="CH3" i="6"/>
  <c r="CG62" i="6"/>
  <c r="BC5" i="6"/>
  <c r="BB32" i="6"/>
  <c r="BC32" i="6"/>
  <c r="BN3" i="6"/>
  <c r="CG4" i="6"/>
  <c r="CG5" i="6"/>
  <c r="CG6" i="6"/>
  <c r="CG7" i="6"/>
  <c r="CG8" i="6"/>
  <c r="CG9" i="6"/>
  <c r="CG10" i="6"/>
  <c r="CG11" i="6"/>
  <c r="CG12" i="6"/>
  <c r="CG13" i="6"/>
  <c r="CG14" i="6"/>
  <c r="CG15" i="6"/>
  <c r="CG16" i="6"/>
  <c r="CG17" i="6"/>
  <c r="CG18" i="6"/>
  <c r="CG19" i="6"/>
  <c r="CG20" i="6"/>
  <c r="CG21" i="6"/>
  <c r="CG22" i="6"/>
  <c r="CG23" i="6"/>
  <c r="CG24" i="6"/>
  <c r="CG25" i="6"/>
  <c r="CG26" i="6"/>
  <c r="CG27" i="6"/>
  <c r="CG28" i="6"/>
  <c r="CG29" i="6"/>
  <c r="CG30" i="6"/>
  <c r="CG31" i="6"/>
  <c r="CG32" i="6"/>
  <c r="CG33" i="6"/>
  <c r="CG34" i="6"/>
  <c r="CG35" i="6"/>
  <c r="CG36" i="6"/>
  <c r="CG37" i="6"/>
  <c r="CG38" i="6"/>
  <c r="CG39" i="6"/>
  <c r="CG40" i="6"/>
  <c r="CG41" i="6"/>
  <c r="CG42" i="6"/>
  <c r="CG43" i="6"/>
  <c r="CG44" i="6"/>
  <c r="CG45" i="6"/>
  <c r="CG46" i="6"/>
  <c r="CG47" i="6"/>
  <c r="CG48" i="6"/>
  <c r="CG49" i="6"/>
  <c r="CG50" i="6"/>
  <c r="CG51" i="6"/>
  <c r="CG52" i="6"/>
  <c r="CG53" i="6"/>
  <c r="CG54" i="6"/>
  <c r="CG55" i="6"/>
  <c r="CG56" i="6"/>
  <c r="CG57" i="6"/>
  <c r="CG58" i="6"/>
  <c r="CG59" i="6"/>
  <c r="CG60" i="6"/>
  <c r="CG61" i="6"/>
  <c r="CG63" i="6"/>
  <c r="CG64" i="6"/>
  <c r="CG65" i="6"/>
  <c r="CG66" i="6"/>
  <c r="CG67" i="6"/>
  <c r="CG3" i="6"/>
  <c r="BH3" i="6"/>
  <c r="BU3" i="6"/>
  <c r="BB19" i="6"/>
  <c r="BL3" i="6"/>
  <c r="BS79" i="6" l="1"/>
  <c r="BT79" i="6"/>
  <c r="BU79" i="6"/>
  <c r="BV79" i="6"/>
  <c r="BW79" i="6"/>
  <c r="BX79" i="6"/>
  <c r="BR79" i="6"/>
  <c r="BS72" i="6" l="1"/>
  <c r="BT72" i="6"/>
  <c r="BU72" i="6"/>
  <c r="BV72" i="6"/>
  <c r="BW72" i="6"/>
  <c r="BX72" i="6"/>
  <c r="BS73" i="6"/>
  <c r="BT73" i="6"/>
  <c r="BU73" i="6"/>
  <c r="BV73" i="6"/>
  <c r="BW73" i="6"/>
  <c r="BX73" i="6"/>
  <c r="BS74" i="6"/>
  <c r="BT74" i="6"/>
  <c r="BU74" i="6"/>
  <c r="BV74" i="6"/>
  <c r="BW74" i="6"/>
  <c r="BX74" i="6"/>
  <c r="BS75" i="6"/>
  <c r="BT75" i="6"/>
  <c r="BU75" i="6"/>
  <c r="BV75" i="6"/>
  <c r="BW75" i="6"/>
  <c r="BX75" i="6"/>
  <c r="BS76" i="6"/>
  <c r="BT76" i="6"/>
  <c r="BU76" i="6"/>
  <c r="BV76" i="6"/>
  <c r="BW76" i="6"/>
  <c r="BX76" i="6"/>
  <c r="BS77" i="6"/>
  <c r="BT77" i="6"/>
  <c r="BU77" i="6"/>
  <c r="BV77" i="6"/>
  <c r="BW77" i="6"/>
  <c r="BX77" i="6"/>
  <c r="BS78" i="6"/>
  <c r="BT78" i="6"/>
  <c r="BU78" i="6"/>
  <c r="BV78" i="6"/>
  <c r="BW78" i="6"/>
  <c r="BX78" i="6"/>
  <c r="BR72" i="6"/>
  <c r="BR73" i="6"/>
  <c r="BR74" i="6"/>
  <c r="BR75" i="6"/>
  <c r="BR76" i="6"/>
  <c r="BR77" i="6"/>
  <c r="BR78" i="6"/>
  <c r="BS27" i="6" l="1"/>
  <c r="BZ4" i="6" l="1"/>
  <c r="BZ5" i="6"/>
  <c r="BZ6" i="6"/>
  <c r="BZ7" i="6"/>
  <c r="BZ8" i="6"/>
  <c r="BZ9" i="6"/>
  <c r="BZ10" i="6"/>
  <c r="BZ11" i="6"/>
  <c r="BZ12" i="6"/>
  <c r="BZ13" i="6"/>
  <c r="BZ14" i="6"/>
  <c r="BZ15" i="6"/>
  <c r="BZ16" i="6"/>
  <c r="BZ17" i="6"/>
  <c r="BZ18" i="6"/>
  <c r="BZ19" i="6"/>
  <c r="BZ20" i="6"/>
  <c r="BZ21" i="6"/>
  <c r="BZ22" i="6"/>
  <c r="BZ23" i="6"/>
  <c r="BZ24" i="6"/>
  <c r="BZ25" i="6"/>
  <c r="BZ26" i="6"/>
  <c r="BZ27" i="6"/>
  <c r="BZ28" i="6"/>
  <c r="BZ29" i="6"/>
  <c r="BZ30" i="6"/>
  <c r="BZ31" i="6"/>
  <c r="BZ32" i="6"/>
  <c r="BZ33" i="6"/>
  <c r="BZ34" i="6"/>
  <c r="BZ35" i="6"/>
  <c r="BZ36" i="6"/>
  <c r="BZ37" i="6"/>
  <c r="BZ38" i="6"/>
  <c r="BZ39" i="6"/>
  <c r="BZ40" i="6"/>
  <c r="BZ41" i="6"/>
  <c r="BZ42" i="6"/>
  <c r="BZ43" i="6"/>
  <c r="BZ44" i="6"/>
  <c r="BZ45" i="6"/>
  <c r="BZ46" i="6"/>
  <c r="BZ47" i="6"/>
  <c r="BZ48" i="6"/>
  <c r="BZ49" i="6"/>
  <c r="BZ50" i="6"/>
  <c r="BZ51" i="6"/>
  <c r="BZ52" i="6"/>
  <c r="BZ53" i="6"/>
  <c r="BZ54" i="6"/>
  <c r="BZ55" i="6"/>
  <c r="BZ56" i="6"/>
  <c r="BZ57" i="6"/>
  <c r="BZ58" i="6"/>
  <c r="BZ59" i="6"/>
  <c r="BZ60" i="6"/>
  <c r="BZ61" i="6"/>
  <c r="BZ62" i="6"/>
  <c r="BZ63" i="6"/>
  <c r="BZ64" i="6"/>
  <c r="BZ65" i="6"/>
  <c r="BZ66" i="6"/>
  <c r="BZ67" i="6"/>
  <c r="BZ3" i="6"/>
  <c r="BL4" i="6"/>
  <c r="BL5" i="6"/>
  <c r="BL6" i="6"/>
  <c r="BL7" i="6"/>
  <c r="BL8" i="6"/>
  <c r="BL9" i="6"/>
  <c r="BL10" i="6"/>
  <c r="BL11" i="6"/>
  <c r="BL12" i="6"/>
  <c r="BL13" i="6"/>
  <c r="BL14" i="6"/>
  <c r="BL15" i="6"/>
  <c r="BL16" i="6"/>
  <c r="BL17" i="6"/>
  <c r="BL18" i="6"/>
  <c r="BL19" i="6"/>
  <c r="BL20" i="6"/>
  <c r="BL21" i="6"/>
  <c r="BL22" i="6"/>
  <c r="BL23" i="6"/>
  <c r="BL24" i="6"/>
  <c r="BL25" i="6"/>
  <c r="BL26" i="6"/>
  <c r="BL27" i="6"/>
  <c r="BL28" i="6"/>
  <c r="BL29" i="6"/>
  <c r="BL30" i="6"/>
  <c r="BL31" i="6"/>
  <c r="BL32" i="6"/>
  <c r="BL33" i="6"/>
  <c r="BL34" i="6"/>
  <c r="BL35" i="6"/>
  <c r="BL36" i="6"/>
  <c r="BL37" i="6"/>
  <c r="BL38" i="6"/>
  <c r="BL39" i="6"/>
  <c r="BL40" i="6"/>
  <c r="BL41" i="6"/>
  <c r="BL42" i="6"/>
  <c r="BL43" i="6"/>
  <c r="BL44" i="6"/>
  <c r="BL45" i="6"/>
  <c r="BL46" i="6"/>
  <c r="BL47" i="6"/>
  <c r="BL48" i="6"/>
  <c r="BL49" i="6"/>
  <c r="BL50" i="6"/>
  <c r="BL51" i="6"/>
  <c r="BL52" i="6"/>
  <c r="BL53" i="6"/>
  <c r="BL54" i="6"/>
  <c r="BL55" i="6"/>
  <c r="BL56" i="6"/>
  <c r="BL57" i="6"/>
  <c r="BL58" i="6"/>
  <c r="BL59" i="6"/>
  <c r="BL60" i="6"/>
  <c r="BL61" i="6"/>
  <c r="BL62" i="6"/>
  <c r="BL63" i="6"/>
  <c r="BL64" i="6"/>
  <c r="BL65" i="6"/>
  <c r="BL66" i="6"/>
  <c r="BL67" i="6"/>
  <c r="BM15" i="6" l="1"/>
  <c r="BX3" i="6" l="1"/>
  <c r="BW3" i="6"/>
  <c r="BJ10" i="6" l="1"/>
  <c r="BJ34" i="6"/>
  <c r="BJ37" i="6"/>
  <c r="BG4" i="6"/>
  <c r="BJ4" i="6" s="1"/>
  <c r="BG5" i="6"/>
  <c r="BJ5" i="6" s="1"/>
  <c r="BG6" i="6"/>
  <c r="BJ6" i="6" s="1"/>
  <c r="BG7" i="6"/>
  <c r="BK7" i="6" s="1"/>
  <c r="BG8" i="6"/>
  <c r="BG9" i="6"/>
  <c r="BG10" i="6"/>
  <c r="BG11" i="6"/>
  <c r="BG12" i="6"/>
  <c r="BJ12" i="6" s="1"/>
  <c r="BG13" i="6"/>
  <c r="BJ13" i="6" s="1"/>
  <c r="BG14" i="6"/>
  <c r="BJ14" i="6" s="1"/>
  <c r="BG15" i="6"/>
  <c r="BJ15" i="6" s="1"/>
  <c r="BG16" i="6"/>
  <c r="BJ16" i="6" s="1"/>
  <c r="BG17" i="6"/>
  <c r="BJ17" i="6" s="1"/>
  <c r="BG18" i="6"/>
  <c r="BJ18" i="6" s="1"/>
  <c r="BG19" i="6"/>
  <c r="BK19" i="6" s="1"/>
  <c r="BG20" i="6"/>
  <c r="BG21" i="6"/>
  <c r="BG22" i="6"/>
  <c r="BJ22" i="6" s="1"/>
  <c r="BG23" i="6"/>
  <c r="BG24" i="6"/>
  <c r="BJ24" i="6" s="1"/>
  <c r="BG25" i="6"/>
  <c r="BJ25" i="6" s="1"/>
  <c r="BG26" i="6"/>
  <c r="BJ26" i="6" s="1"/>
  <c r="BG27" i="6"/>
  <c r="BJ27" i="6" s="1"/>
  <c r="BG28" i="6"/>
  <c r="BJ28" i="6" s="1"/>
  <c r="BG29" i="6"/>
  <c r="BJ29" i="6" s="1"/>
  <c r="BG30" i="6"/>
  <c r="BJ30" i="6" s="1"/>
  <c r="BG31" i="6"/>
  <c r="BK31" i="6" s="1"/>
  <c r="BG32" i="6"/>
  <c r="BG33" i="6"/>
  <c r="BG34" i="6"/>
  <c r="BG35" i="6"/>
  <c r="BG36" i="6"/>
  <c r="BJ36" i="6" s="1"/>
  <c r="BG37" i="6"/>
  <c r="BG38" i="6"/>
  <c r="BK38" i="6" s="1"/>
  <c r="BG39" i="6"/>
  <c r="BJ39" i="6" s="1"/>
  <c r="BG40" i="6"/>
  <c r="BJ40" i="6" s="1"/>
  <c r="BG41" i="6"/>
  <c r="BJ41" i="6" s="1"/>
  <c r="BG42" i="6"/>
  <c r="BJ42" i="6" s="1"/>
  <c r="BG43" i="6"/>
  <c r="BK43" i="6" s="1"/>
  <c r="BG44" i="6"/>
  <c r="BG45" i="6"/>
  <c r="BG46" i="6"/>
  <c r="BJ46" i="6" s="1"/>
  <c r="BG47" i="6"/>
  <c r="BG48" i="6"/>
  <c r="BJ48" i="6" s="1"/>
  <c r="BG49" i="6"/>
  <c r="BJ49" i="6" s="1"/>
  <c r="BG50" i="6"/>
  <c r="BJ50" i="6" s="1"/>
  <c r="BG51" i="6"/>
  <c r="BJ51" i="6" s="1"/>
  <c r="BG52" i="6"/>
  <c r="BJ52" i="6" s="1"/>
  <c r="BG53" i="6"/>
  <c r="BJ53" i="6" s="1"/>
  <c r="BG54" i="6"/>
  <c r="BJ54" i="6" s="1"/>
  <c r="BG55" i="6"/>
  <c r="BK55" i="6" s="1"/>
  <c r="BG56" i="6"/>
  <c r="BG57" i="6"/>
  <c r="BG58" i="6"/>
  <c r="BJ58" i="6" s="1"/>
  <c r="BG59" i="6"/>
  <c r="BG60" i="6"/>
  <c r="BJ60" i="6" s="1"/>
  <c r="BG61" i="6"/>
  <c r="BJ61" i="6" s="1"/>
  <c r="BG62" i="6"/>
  <c r="BJ62" i="6" s="1"/>
  <c r="BG63" i="6"/>
  <c r="BJ63" i="6" s="1"/>
  <c r="BG64" i="6"/>
  <c r="BJ64" i="6" s="1"/>
  <c r="BG65" i="6"/>
  <c r="BJ65" i="6" s="1"/>
  <c r="BG66" i="6"/>
  <c r="BJ66" i="6" s="1"/>
  <c r="BG67" i="6"/>
  <c r="BK67" i="6" s="1"/>
  <c r="BG3" i="6"/>
  <c r="BK62" i="6" l="1"/>
  <c r="BK50" i="6"/>
  <c r="BK26" i="6"/>
  <c r="BJ38" i="6"/>
  <c r="BK14" i="6"/>
  <c r="BK66" i="6"/>
  <c r="BK54" i="6"/>
  <c r="BK42" i="6"/>
  <c r="BK30" i="6"/>
  <c r="BK18" i="6"/>
  <c r="BK6" i="6"/>
  <c r="BK65" i="6"/>
  <c r="BK53" i="6"/>
  <c r="BK41" i="6"/>
  <c r="BK29" i="6"/>
  <c r="BK17" i="6"/>
  <c r="BK5" i="6"/>
  <c r="BK64" i="6"/>
  <c r="BK52" i="6"/>
  <c r="BK40" i="6"/>
  <c r="BK28" i="6"/>
  <c r="BK16" i="6"/>
  <c r="BK4" i="6"/>
  <c r="BJ59" i="6"/>
  <c r="BJ47" i="6"/>
  <c r="BJ35" i="6"/>
  <c r="BJ23" i="6"/>
  <c r="BJ11" i="6"/>
  <c r="BK63" i="6"/>
  <c r="BK51" i="6"/>
  <c r="BK39" i="6"/>
  <c r="BK27" i="6"/>
  <c r="BK15" i="6"/>
  <c r="BJ57" i="6"/>
  <c r="BJ45" i="6"/>
  <c r="BJ33" i="6"/>
  <c r="BJ21" i="6"/>
  <c r="BJ9" i="6"/>
  <c r="BK61" i="6"/>
  <c r="BK49" i="6"/>
  <c r="BK37" i="6"/>
  <c r="BK25" i="6"/>
  <c r="BK13" i="6"/>
  <c r="BJ56" i="6"/>
  <c r="BJ44" i="6"/>
  <c r="BJ32" i="6"/>
  <c r="BJ20" i="6"/>
  <c r="BJ8" i="6"/>
  <c r="BK60" i="6"/>
  <c r="BK48" i="6"/>
  <c r="BK36" i="6"/>
  <c r="BK24" i="6"/>
  <c r="BK12" i="6"/>
  <c r="BJ67" i="6"/>
  <c r="BJ55" i="6"/>
  <c r="BJ43" i="6"/>
  <c r="BJ31" i="6"/>
  <c r="BJ19" i="6"/>
  <c r="BJ7" i="6"/>
  <c r="BK59" i="6"/>
  <c r="BK47" i="6"/>
  <c r="BK35" i="6"/>
  <c r="BK23" i="6"/>
  <c r="BK11" i="6"/>
  <c r="BK58" i="6"/>
  <c r="BK46" i="6"/>
  <c r="BK34" i="6"/>
  <c r="BK22" i="6"/>
  <c r="BK10" i="6"/>
  <c r="BK57" i="6"/>
  <c r="BK45" i="6"/>
  <c r="BK33" i="6"/>
  <c r="BK21" i="6"/>
  <c r="BK9" i="6"/>
  <c r="BK56" i="6"/>
  <c r="BK44" i="6"/>
  <c r="BK32" i="6"/>
  <c r="BK20" i="6"/>
  <c r="BK8" i="6"/>
  <c r="BD4" i="6" l="1"/>
  <c r="BH4" i="6" s="1"/>
  <c r="BU4" i="6" s="1"/>
  <c r="BD5" i="6"/>
  <c r="BH5" i="6" s="1"/>
  <c r="BU5" i="6" s="1"/>
  <c r="BD6" i="6"/>
  <c r="BH6" i="6" s="1"/>
  <c r="BU6" i="6" s="1"/>
  <c r="BD7" i="6"/>
  <c r="BH7" i="6" s="1"/>
  <c r="BU7" i="6" s="1"/>
  <c r="BD8" i="6"/>
  <c r="BH8" i="6" s="1"/>
  <c r="BU8" i="6" s="1"/>
  <c r="BD9" i="6"/>
  <c r="BH9" i="6" s="1"/>
  <c r="BU9" i="6" s="1"/>
  <c r="BD10" i="6"/>
  <c r="BH10" i="6" s="1"/>
  <c r="BU10" i="6" s="1"/>
  <c r="BD11" i="6"/>
  <c r="BH11" i="6" s="1"/>
  <c r="BU11" i="6" s="1"/>
  <c r="BD12" i="6"/>
  <c r="BH12" i="6" s="1"/>
  <c r="BU12" i="6" s="1"/>
  <c r="BD13" i="6"/>
  <c r="BH13" i="6" s="1"/>
  <c r="BU13" i="6" s="1"/>
  <c r="BD14" i="6"/>
  <c r="BH14" i="6" s="1"/>
  <c r="BU14" i="6" s="1"/>
  <c r="BD15" i="6"/>
  <c r="BH15" i="6" s="1"/>
  <c r="BU15" i="6" s="1"/>
  <c r="BD16" i="6"/>
  <c r="BH16" i="6" s="1"/>
  <c r="BU16" i="6" s="1"/>
  <c r="BD17" i="6"/>
  <c r="BH17" i="6" s="1"/>
  <c r="BU17" i="6" s="1"/>
  <c r="BD18" i="6"/>
  <c r="BH18" i="6" s="1"/>
  <c r="BU18" i="6" s="1"/>
  <c r="BD19" i="6"/>
  <c r="BH19" i="6" s="1"/>
  <c r="BU19" i="6" s="1"/>
  <c r="BD20" i="6"/>
  <c r="BH20" i="6" s="1"/>
  <c r="BU20" i="6" s="1"/>
  <c r="BD21" i="6"/>
  <c r="BH21" i="6" s="1"/>
  <c r="BU21" i="6" s="1"/>
  <c r="BD22" i="6"/>
  <c r="BH22" i="6" s="1"/>
  <c r="BU22" i="6" s="1"/>
  <c r="BD23" i="6"/>
  <c r="BH23" i="6" s="1"/>
  <c r="BU23" i="6" s="1"/>
  <c r="BD24" i="6"/>
  <c r="BH24" i="6" s="1"/>
  <c r="BU24" i="6" s="1"/>
  <c r="BD25" i="6"/>
  <c r="BH25" i="6" s="1"/>
  <c r="BU25" i="6" s="1"/>
  <c r="BD26" i="6"/>
  <c r="BH26" i="6" s="1"/>
  <c r="BU26" i="6" s="1"/>
  <c r="BD27" i="6"/>
  <c r="BH27" i="6" s="1"/>
  <c r="BU27" i="6" s="1"/>
  <c r="BD28" i="6"/>
  <c r="BH28" i="6" s="1"/>
  <c r="BU28" i="6" s="1"/>
  <c r="BD29" i="6"/>
  <c r="BH29" i="6" s="1"/>
  <c r="BU29" i="6" s="1"/>
  <c r="BD30" i="6"/>
  <c r="BH30" i="6" s="1"/>
  <c r="BU30" i="6" s="1"/>
  <c r="BD31" i="6"/>
  <c r="BH31" i="6" s="1"/>
  <c r="BU31" i="6" s="1"/>
  <c r="BD32" i="6"/>
  <c r="BH32" i="6" s="1"/>
  <c r="BU32" i="6" s="1"/>
  <c r="BD33" i="6"/>
  <c r="BH33" i="6" s="1"/>
  <c r="BU33" i="6" s="1"/>
  <c r="BD34" i="6"/>
  <c r="BH34" i="6" s="1"/>
  <c r="BU34" i="6" s="1"/>
  <c r="BD35" i="6"/>
  <c r="BH35" i="6" s="1"/>
  <c r="BU35" i="6" s="1"/>
  <c r="BD36" i="6"/>
  <c r="BH36" i="6" s="1"/>
  <c r="BU36" i="6" s="1"/>
  <c r="BD37" i="6"/>
  <c r="BH37" i="6" s="1"/>
  <c r="BU37" i="6" s="1"/>
  <c r="BD38" i="6"/>
  <c r="BH38" i="6" s="1"/>
  <c r="BU38" i="6" s="1"/>
  <c r="BD39" i="6"/>
  <c r="BH39" i="6" s="1"/>
  <c r="BU39" i="6" s="1"/>
  <c r="BD40" i="6"/>
  <c r="BH40" i="6" s="1"/>
  <c r="BU40" i="6" s="1"/>
  <c r="BD41" i="6"/>
  <c r="BH41" i="6" s="1"/>
  <c r="BU41" i="6" s="1"/>
  <c r="BD42" i="6"/>
  <c r="BH42" i="6" s="1"/>
  <c r="BU42" i="6" s="1"/>
  <c r="BD43" i="6"/>
  <c r="BH43" i="6" s="1"/>
  <c r="BU43" i="6" s="1"/>
  <c r="BD44" i="6"/>
  <c r="BH44" i="6" s="1"/>
  <c r="BU44" i="6" s="1"/>
  <c r="BD45" i="6"/>
  <c r="BH45" i="6" s="1"/>
  <c r="BU45" i="6" s="1"/>
  <c r="BD46" i="6"/>
  <c r="BH46" i="6" s="1"/>
  <c r="BU46" i="6" s="1"/>
  <c r="BD47" i="6"/>
  <c r="BH47" i="6" s="1"/>
  <c r="BU47" i="6" s="1"/>
  <c r="BD48" i="6"/>
  <c r="BH48" i="6" s="1"/>
  <c r="BU48" i="6" s="1"/>
  <c r="BD49" i="6"/>
  <c r="BH49" i="6" s="1"/>
  <c r="BU49" i="6" s="1"/>
  <c r="BD50" i="6"/>
  <c r="BH50" i="6" s="1"/>
  <c r="BU50" i="6" s="1"/>
  <c r="BD51" i="6"/>
  <c r="BH51" i="6" s="1"/>
  <c r="BU51" i="6" s="1"/>
  <c r="BD52" i="6"/>
  <c r="BH52" i="6" s="1"/>
  <c r="BU52" i="6" s="1"/>
  <c r="BD53" i="6"/>
  <c r="BH53" i="6" s="1"/>
  <c r="BU53" i="6" s="1"/>
  <c r="BD54" i="6"/>
  <c r="BH54" i="6" s="1"/>
  <c r="BU54" i="6" s="1"/>
  <c r="BD55" i="6"/>
  <c r="BH55" i="6" s="1"/>
  <c r="BU55" i="6" s="1"/>
  <c r="BD56" i="6"/>
  <c r="BH56" i="6" s="1"/>
  <c r="BU56" i="6" s="1"/>
  <c r="BD57" i="6"/>
  <c r="BH57" i="6" s="1"/>
  <c r="BU57" i="6" s="1"/>
  <c r="BD58" i="6"/>
  <c r="BH58" i="6" s="1"/>
  <c r="BU58" i="6" s="1"/>
  <c r="BD59" i="6"/>
  <c r="BH59" i="6" s="1"/>
  <c r="BU59" i="6" s="1"/>
  <c r="BD60" i="6"/>
  <c r="BH60" i="6" s="1"/>
  <c r="BU60" i="6" s="1"/>
  <c r="BD61" i="6"/>
  <c r="BH61" i="6" s="1"/>
  <c r="BU61" i="6" s="1"/>
  <c r="BD62" i="6"/>
  <c r="BH62" i="6" s="1"/>
  <c r="BU62" i="6" s="1"/>
  <c r="BD63" i="6"/>
  <c r="BH63" i="6" s="1"/>
  <c r="BU63" i="6" s="1"/>
  <c r="BD64" i="6"/>
  <c r="BH64" i="6" s="1"/>
  <c r="BU64" i="6" s="1"/>
  <c r="BD65" i="6"/>
  <c r="BH65" i="6" s="1"/>
  <c r="BU65" i="6" s="1"/>
  <c r="BD66" i="6"/>
  <c r="BH66" i="6" s="1"/>
  <c r="BU66" i="6" s="1"/>
  <c r="BD67" i="6"/>
  <c r="BH67" i="6" s="1"/>
  <c r="BU67" i="6" s="1"/>
  <c r="BD3" i="6"/>
  <c r="B97" i="6"/>
  <c r="C97" i="6"/>
  <c r="D97" i="6"/>
  <c r="E97" i="6"/>
  <c r="F97" i="6"/>
  <c r="G97" i="6"/>
  <c r="H97" i="6"/>
  <c r="I97" i="6"/>
  <c r="J97" i="6"/>
  <c r="K97" i="6"/>
  <c r="L97" i="6"/>
  <c r="M97" i="6"/>
  <c r="N97" i="6"/>
  <c r="O97" i="6"/>
  <c r="P97" i="6"/>
  <c r="Q97" i="6"/>
  <c r="R97" i="6"/>
  <c r="S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AJ97" i="6"/>
  <c r="AK97" i="6"/>
  <c r="AL97" i="6"/>
  <c r="AM97" i="6"/>
  <c r="AN97" i="6"/>
  <c r="AO97" i="6"/>
  <c r="AP97" i="6"/>
  <c r="AQ97" i="6"/>
  <c r="AR97" i="6"/>
  <c r="AS97" i="6"/>
  <c r="AT97" i="6"/>
  <c r="AU97" i="6"/>
  <c r="AV97" i="6"/>
  <c r="AW97" i="6"/>
  <c r="AX97" i="6"/>
  <c r="AZ97" i="6"/>
  <c r="BA97" i="6"/>
  <c r="BB97" i="6"/>
  <c r="BC97" i="6"/>
  <c r="BD97" i="6"/>
  <c r="BE97" i="6"/>
  <c r="BF97" i="6"/>
  <c r="BI97" i="6"/>
  <c r="BJ97" i="6"/>
  <c r="BK97" i="6"/>
  <c r="A97" i="6"/>
  <c r="E695" i="13" l="1"/>
  <c r="F695" i="13"/>
  <c r="U695" i="13" s="1"/>
  <c r="G695" i="13"/>
  <c r="V695" i="13" s="1"/>
  <c r="E696" i="13"/>
  <c r="F696" i="13"/>
  <c r="U696" i="13" s="1"/>
  <c r="G696" i="13"/>
  <c r="V696" i="13" s="1"/>
  <c r="E697" i="13"/>
  <c r="F697" i="13"/>
  <c r="U697" i="13" s="1"/>
  <c r="G697" i="13"/>
  <c r="V697" i="13" s="1"/>
  <c r="E698" i="13"/>
  <c r="F698" i="13"/>
  <c r="U698" i="13" s="1"/>
  <c r="G698" i="13"/>
  <c r="V698" i="13" s="1"/>
  <c r="E699" i="13"/>
  <c r="F699" i="13"/>
  <c r="U699" i="13" s="1"/>
  <c r="G699" i="13"/>
  <c r="V699" i="13" s="1"/>
  <c r="E700" i="13"/>
  <c r="F700" i="13"/>
  <c r="U700" i="13" s="1"/>
  <c r="G700" i="13"/>
  <c r="V700" i="13" s="1"/>
  <c r="E701" i="13"/>
  <c r="T701" i="13" s="1"/>
  <c r="F701" i="13"/>
  <c r="U701" i="13" s="1"/>
  <c r="G701" i="13"/>
  <c r="V701" i="13" s="1"/>
  <c r="E702" i="13"/>
  <c r="T702" i="13" s="1"/>
  <c r="F702" i="13"/>
  <c r="U702" i="13" s="1"/>
  <c r="G702" i="13"/>
  <c r="V702" i="13" s="1"/>
  <c r="E703" i="13"/>
  <c r="F703" i="13"/>
  <c r="U703" i="13" s="1"/>
  <c r="G703" i="13"/>
  <c r="V703" i="13" s="1"/>
  <c r="E704" i="13"/>
  <c r="F704" i="13"/>
  <c r="U704" i="13" s="1"/>
  <c r="G704" i="13"/>
  <c r="V704" i="13" s="1"/>
  <c r="E705" i="13"/>
  <c r="F705" i="13"/>
  <c r="U705" i="13" s="1"/>
  <c r="G705" i="13"/>
  <c r="V705" i="13" s="1"/>
  <c r="E706" i="13"/>
  <c r="F706" i="13"/>
  <c r="U706" i="13" s="1"/>
  <c r="G706" i="13"/>
  <c r="V706" i="13" s="1"/>
  <c r="E707" i="13"/>
  <c r="F707" i="13"/>
  <c r="U707" i="13" s="1"/>
  <c r="G707" i="13"/>
  <c r="V707" i="13" s="1"/>
  <c r="E708" i="13"/>
  <c r="F708" i="13"/>
  <c r="U708" i="13" s="1"/>
  <c r="G708" i="13"/>
  <c r="V708" i="13" s="1"/>
  <c r="E709" i="13"/>
  <c r="F709" i="13"/>
  <c r="U709" i="13" s="1"/>
  <c r="G709" i="13"/>
  <c r="V709" i="13" s="1"/>
  <c r="E710" i="13"/>
  <c r="F710" i="13"/>
  <c r="U710" i="13" s="1"/>
  <c r="G710" i="13"/>
  <c r="V710" i="13" s="1"/>
  <c r="E711" i="13"/>
  <c r="F711" i="13"/>
  <c r="U711" i="13" s="1"/>
  <c r="G711" i="13"/>
  <c r="V711" i="13" s="1"/>
  <c r="E712" i="13"/>
  <c r="F712" i="13"/>
  <c r="U712" i="13" s="1"/>
  <c r="G712" i="13"/>
  <c r="V712" i="13" s="1"/>
  <c r="E713" i="13"/>
  <c r="T713" i="13" s="1"/>
  <c r="F713" i="13"/>
  <c r="U713" i="13" s="1"/>
  <c r="G713" i="13"/>
  <c r="V713" i="13" s="1"/>
  <c r="E714" i="13"/>
  <c r="T714" i="13" s="1"/>
  <c r="F714" i="13"/>
  <c r="U714" i="13" s="1"/>
  <c r="G714" i="13"/>
  <c r="V714" i="13" s="1"/>
  <c r="E715" i="13"/>
  <c r="F715" i="13"/>
  <c r="U715" i="13" s="1"/>
  <c r="G715" i="13"/>
  <c r="V715" i="13" s="1"/>
  <c r="E716" i="13"/>
  <c r="F716" i="13"/>
  <c r="U716" i="13" s="1"/>
  <c r="G716" i="13"/>
  <c r="V716" i="13" s="1"/>
  <c r="E717" i="13"/>
  <c r="F717" i="13"/>
  <c r="U717" i="13" s="1"/>
  <c r="G717" i="13"/>
  <c r="V717" i="13" s="1"/>
  <c r="E718" i="13"/>
  <c r="F718" i="13"/>
  <c r="U718" i="13" s="1"/>
  <c r="G718" i="13"/>
  <c r="V718" i="13" s="1"/>
  <c r="E719" i="13"/>
  <c r="F719" i="13"/>
  <c r="U719" i="13" s="1"/>
  <c r="G719" i="13"/>
  <c r="V719" i="13" s="1"/>
  <c r="E720" i="13"/>
  <c r="F720" i="13"/>
  <c r="U720" i="13" s="1"/>
  <c r="G720" i="13"/>
  <c r="V720" i="13" s="1"/>
  <c r="E721" i="13"/>
  <c r="F721" i="13"/>
  <c r="U721" i="13" s="1"/>
  <c r="G721" i="13"/>
  <c r="V721" i="13" s="1"/>
  <c r="E722" i="13"/>
  <c r="F722" i="13"/>
  <c r="U722" i="13" s="1"/>
  <c r="G722" i="13"/>
  <c r="V722" i="13" s="1"/>
  <c r="E723" i="13"/>
  <c r="F723" i="13"/>
  <c r="U723" i="13" s="1"/>
  <c r="G723" i="13"/>
  <c r="V723" i="13" s="1"/>
  <c r="E724" i="13"/>
  <c r="F724" i="13"/>
  <c r="U724" i="13" s="1"/>
  <c r="G724" i="13"/>
  <c r="V724" i="13" s="1"/>
  <c r="E725" i="13"/>
  <c r="T725" i="13" s="1"/>
  <c r="F725" i="13"/>
  <c r="U725" i="13" s="1"/>
  <c r="G725" i="13"/>
  <c r="V725" i="13" s="1"/>
  <c r="E726" i="13"/>
  <c r="T726" i="13" s="1"/>
  <c r="F726" i="13"/>
  <c r="U726" i="13" s="1"/>
  <c r="G726" i="13"/>
  <c r="V726" i="13" s="1"/>
  <c r="E727" i="13"/>
  <c r="F727" i="13"/>
  <c r="U727" i="13" s="1"/>
  <c r="G727" i="13"/>
  <c r="V727" i="13" s="1"/>
  <c r="E728" i="13"/>
  <c r="F728" i="13"/>
  <c r="U728" i="13" s="1"/>
  <c r="G728" i="13"/>
  <c r="V728" i="13" s="1"/>
  <c r="E729" i="13"/>
  <c r="F729" i="13"/>
  <c r="U729" i="13" s="1"/>
  <c r="G729" i="13"/>
  <c r="V729" i="13" s="1"/>
  <c r="E730" i="13"/>
  <c r="F730" i="13"/>
  <c r="U730" i="13" s="1"/>
  <c r="G730" i="13"/>
  <c r="V730" i="13" s="1"/>
  <c r="E731" i="13"/>
  <c r="F731" i="13"/>
  <c r="U731" i="13" s="1"/>
  <c r="G731" i="13"/>
  <c r="V731" i="13" s="1"/>
  <c r="E732" i="13"/>
  <c r="F732" i="13"/>
  <c r="U732" i="13" s="1"/>
  <c r="G732" i="13"/>
  <c r="V732" i="13" s="1"/>
  <c r="E733" i="13"/>
  <c r="F733" i="13"/>
  <c r="U733" i="13" s="1"/>
  <c r="G733" i="13"/>
  <c r="V733" i="13" s="1"/>
  <c r="E734" i="13"/>
  <c r="F734" i="13"/>
  <c r="U734" i="13" s="1"/>
  <c r="G734" i="13"/>
  <c r="V734" i="13" s="1"/>
  <c r="E735" i="13"/>
  <c r="F735" i="13"/>
  <c r="U735" i="13" s="1"/>
  <c r="G735" i="13"/>
  <c r="V735" i="13" s="1"/>
  <c r="E736" i="13"/>
  <c r="F736" i="13"/>
  <c r="U736" i="13" s="1"/>
  <c r="G736" i="13"/>
  <c r="V736" i="13" s="1"/>
  <c r="E737" i="13"/>
  <c r="T737" i="13" s="1"/>
  <c r="F737" i="13"/>
  <c r="U737" i="13" s="1"/>
  <c r="G737" i="13"/>
  <c r="V737" i="13" s="1"/>
  <c r="E738" i="13"/>
  <c r="T738" i="13" s="1"/>
  <c r="F738" i="13"/>
  <c r="U738" i="13" s="1"/>
  <c r="G738" i="13"/>
  <c r="V738" i="13" s="1"/>
  <c r="E739" i="13"/>
  <c r="F739" i="13"/>
  <c r="U739" i="13" s="1"/>
  <c r="G739" i="13"/>
  <c r="V739" i="13" s="1"/>
  <c r="E740" i="13"/>
  <c r="F740" i="13"/>
  <c r="U740" i="13" s="1"/>
  <c r="G740" i="13"/>
  <c r="V740" i="13" s="1"/>
  <c r="E741" i="13"/>
  <c r="F741" i="13"/>
  <c r="U741" i="13" s="1"/>
  <c r="G741" i="13"/>
  <c r="V741" i="13" s="1"/>
  <c r="E742" i="13"/>
  <c r="F742" i="13"/>
  <c r="U742" i="13" s="1"/>
  <c r="G742" i="13"/>
  <c r="V742" i="13" s="1"/>
  <c r="E743" i="13"/>
  <c r="F743" i="13"/>
  <c r="U743" i="13" s="1"/>
  <c r="G743" i="13"/>
  <c r="V743" i="13" s="1"/>
  <c r="E744" i="13"/>
  <c r="F744" i="13"/>
  <c r="U744" i="13" s="1"/>
  <c r="G744" i="13"/>
  <c r="V744" i="13" s="1"/>
  <c r="E745" i="13"/>
  <c r="F745" i="13"/>
  <c r="U745" i="13" s="1"/>
  <c r="G745" i="13"/>
  <c r="V745" i="13" s="1"/>
  <c r="E746" i="13"/>
  <c r="F746" i="13"/>
  <c r="U746" i="13" s="1"/>
  <c r="G746" i="13"/>
  <c r="V746" i="13" s="1"/>
  <c r="E747" i="13"/>
  <c r="F747" i="13"/>
  <c r="U747" i="13" s="1"/>
  <c r="G747" i="13"/>
  <c r="V747" i="13" s="1"/>
  <c r="E748" i="13"/>
  <c r="F748" i="13"/>
  <c r="U748" i="13" s="1"/>
  <c r="G748" i="13"/>
  <c r="V748" i="13" s="1"/>
  <c r="E749" i="13"/>
  <c r="T749" i="13" s="1"/>
  <c r="F749" i="13"/>
  <c r="U749" i="13" s="1"/>
  <c r="G749" i="13"/>
  <c r="V749" i="13" s="1"/>
  <c r="E750" i="13"/>
  <c r="T750" i="13" s="1"/>
  <c r="F750" i="13"/>
  <c r="U750" i="13" s="1"/>
  <c r="G750" i="13"/>
  <c r="V750" i="13" s="1"/>
  <c r="E751" i="13"/>
  <c r="F751" i="13"/>
  <c r="U751" i="13" s="1"/>
  <c r="G751" i="13"/>
  <c r="V751" i="13" s="1"/>
  <c r="E752" i="13"/>
  <c r="F752" i="13"/>
  <c r="U752" i="13" s="1"/>
  <c r="G752" i="13"/>
  <c r="V752" i="13" s="1"/>
  <c r="E753" i="13"/>
  <c r="F753" i="13"/>
  <c r="U753" i="13" s="1"/>
  <c r="G753" i="13"/>
  <c r="V753" i="13" s="1"/>
  <c r="E754" i="13"/>
  <c r="F754" i="13"/>
  <c r="U754" i="13" s="1"/>
  <c r="G754" i="13"/>
  <c r="V754" i="13" s="1"/>
  <c r="E755" i="13"/>
  <c r="F755" i="13"/>
  <c r="U755" i="13" s="1"/>
  <c r="G755" i="13"/>
  <c r="V755" i="13" s="1"/>
  <c r="E756" i="13"/>
  <c r="F756" i="13"/>
  <c r="U756" i="13" s="1"/>
  <c r="G756" i="13"/>
  <c r="V756" i="13" s="1"/>
  <c r="E757" i="13"/>
  <c r="F757" i="13"/>
  <c r="U757" i="13" s="1"/>
  <c r="G757" i="13"/>
  <c r="V757" i="13" s="1"/>
  <c r="E758" i="13"/>
  <c r="F758" i="13"/>
  <c r="U758" i="13" s="1"/>
  <c r="G758" i="13"/>
  <c r="V758" i="13" s="1"/>
  <c r="F694" i="13"/>
  <c r="U694" i="13" s="1"/>
  <c r="G694" i="13"/>
  <c r="V694" i="13" s="1"/>
  <c r="E694" i="13"/>
  <c r="C758" i="13"/>
  <c r="C757" i="13"/>
  <c r="C756" i="13"/>
  <c r="C755" i="13"/>
  <c r="C754" i="13"/>
  <c r="C753" i="13"/>
  <c r="C752" i="13"/>
  <c r="C751" i="13"/>
  <c r="C750" i="13"/>
  <c r="C749" i="13"/>
  <c r="C748" i="13"/>
  <c r="C747" i="13"/>
  <c r="C746" i="13"/>
  <c r="C745" i="13"/>
  <c r="C744" i="13"/>
  <c r="C743" i="13"/>
  <c r="C742" i="13"/>
  <c r="C741" i="13"/>
  <c r="C740" i="13"/>
  <c r="C739" i="13"/>
  <c r="C738" i="13"/>
  <c r="C737" i="13"/>
  <c r="C736" i="13"/>
  <c r="C735" i="13"/>
  <c r="C734" i="13"/>
  <c r="C733" i="13"/>
  <c r="C732" i="13"/>
  <c r="C731" i="13"/>
  <c r="C730" i="13"/>
  <c r="C729" i="13"/>
  <c r="C728" i="13"/>
  <c r="C727" i="13"/>
  <c r="C726" i="13"/>
  <c r="C725" i="13"/>
  <c r="C724" i="13"/>
  <c r="C723" i="13"/>
  <c r="C722" i="13"/>
  <c r="C721" i="13"/>
  <c r="C720" i="13"/>
  <c r="C719" i="13"/>
  <c r="C718" i="13"/>
  <c r="C717" i="13"/>
  <c r="C716" i="13"/>
  <c r="C715" i="13"/>
  <c r="C714" i="13"/>
  <c r="C713" i="13"/>
  <c r="C712" i="13"/>
  <c r="C711" i="13"/>
  <c r="C710" i="13"/>
  <c r="C709" i="13"/>
  <c r="C708" i="13"/>
  <c r="C707" i="13"/>
  <c r="C706" i="13"/>
  <c r="C705" i="13"/>
  <c r="C704" i="13"/>
  <c r="C703" i="13"/>
  <c r="C702" i="13"/>
  <c r="C701" i="13"/>
  <c r="C700" i="13"/>
  <c r="C699" i="13"/>
  <c r="C698" i="13"/>
  <c r="C697" i="13"/>
  <c r="C696" i="13"/>
  <c r="C695" i="13"/>
  <c r="C694" i="13"/>
  <c r="D626" i="13"/>
  <c r="T626" i="13" s="1"/>
  <c r="E626" i="13"/>
  <c r="U626" i="13" s="1"/>
  <c r="F626" i="13"/>
  <c r="V626" i="13" s="1"/>
  <c r="H626" i="13"/>
  <c r="X626" i="13" s="1"/>
  <c r="I626" i="13"/>
  <c r="Y626" i="13" s="1"/>
  <c r="J626" i="13"/>
  <c r="Z626" i="13" s="1"/>
  <c r="D627" i="13"/>
  <c r="T627" i="13" s="1"/>
  <c r="E627" i="13"/>
  <c r="U627" i="13" s="1"/>
  <c r="F627" i="13"/>
  <c r="V627" i="13" s="1"/>
  <c r="H627" i="13"/>
  <c r="X627" i="13" s="1"/>
  <c r="I627" i="13"/>
  <c r="Y627" i="13" s="1"/>
  <c r="J627" i="13"/>
  <c r="Z627" i="13" s="1"/>
  <c r="D628" i="13"/>
  <c r="T628" i="13" s="1"/>
  <c r="E628" i="13"/>
  <c r="U628" i="13" s="1"/>
  <c r="F628" i="13"/>
  <c r="V628" i="13" s="1"/>
  <c r="H628" i="13"/>
  <c r="X628" i="13" s="1"/>
  <c r="I628" i="13"/>
  <c r="Y628" i="13" s="1"/>
  <c r="J628" i="13"/>
  <c r="Z628" i="13" s="1"/>
  <c r="D629" i="13"/>
  <c r="E629" i="13"/>
  <c r="U629" i="13" s="1"/>
  <c r="F629" i="13"/>
  <c r="V629" i="13" s="1"/>
  <c r="H629" i="13"/>
  <c r="X629" i="13" s="1"/>
  <c r="I629" i="13"/>
  <c r="Y629" i="13" s="1"/>
  <c r="J629" i="13"/>
  <c r="Z629" i="13" s="1"/>
  <c r="D630" i="13"/>
  <c r="E630" i="13"/>
  <c r="U630" i="13" s="1"/>
  <c r="F630" i="13"/>
  <c r="V630" i="13" s="1"/>
  <c r="H630" i="13"/>
  <c r="X630" i="13" s="1"/>
  <c r="I630" i="13"/>
  <c r="Y630" i="13" s="1"/>
  <c r="J630" i="13"/>
  <c r="Z630" i="13" s="1"/>
  <c r="D631" i="13"/>
  <c r="E631" i="13"/>
  <c r="U631" i="13" s="1"/>
  <c r="F631" i="13"/>
  <c r="V631" i="13" s="1"/>
  <c r="H631" i="13"/>
  <c r="X631" i="13" s="1"/>
  <c r="I631" i="13"/>
  <c r="Y631" i="13" s="1"/>
  <c r="J631" i="13"/>
  <c r="Z631" i="13" s="1"/>
  <c r="D632" i="13"/>
  <c r="T632" i="13" s="1"/>
  <c r="E632" i="13"/>
  <c r="U632" i="13" s="1"/>
  <c r="F632" i="13"/>
  <c r="V632" i="13" s="1"/>
  <c r="H632" i="13"/>
  <c r="X632" i="13" s="1"/>
  <c r="I632" i="13"/>
  <c r="Y632" i="13" s="1"/>
  <c r="J632" i="13"/>
  <c r="Z632" i="13" s="1"/>
  <c r="K632" i="13"/>
  <c r="D633" i="13"/>
  <c r="T633" i="13" s="1"/>
  <c r="E633" i="13"/>
  <c r="U633" i="13" s="1"/>
  <c r="F633" i="13"/>
  <c r="V633" i="13" s="1"/>
  <c r="H633" i="13"/>
  <c r="X633" i="13" s="1"/>
  <c r="I633" i="13"/>
  <c r="Y633" i="13" s="1"/>
  <c r="J633" i="13"/>
  <c r="Z633" i="13" s="1"/>
  <c r="D634" i="13"/>
  <c r="T634" i="13" s="1"/>
  <c r="E634" i="13"/>
  <c r="U634" i="13" s="1"/>
  <c r="F634" i="13"/>
  <c r="V634" i="13" s="1"/>
  <c r="H634" i="13"/>
  <c r="X634" i="13" s="1"/>
  <c r="I634" i="13"/>
  <c r="Y634" i="13" s="1"/>
  <c r="J634" i="13"/>
  <c r="Z634" i="13" s="1"/>
  <c r="K634" i="13"/>
  <c r="L634" i="13" s="1"/>
  <c r="D635" i="13"/>
  <c r="T635" i="13" s="1"/>
  <c r="E635" i="13"/>
  <c r="U635" i="13" s="1"/>
  <c r="F635" i="13"/>
  <c r="V635" i="13" s="1"/>
  <c r="H635" i="13"/>
  <c r="X635" i="13" s="1"/>
  <c r="I635" i="13"/>
  <c r="Y635" i="13" s="1"/>
  <c r="J635" i="13"/>
  <c r="Z635" i="13" s="1"/>
  <c r="D636" i="13"/>
  <c r="E636" i="13"/>
  <c r="U636" i="13" s="1"/>
  <c r="F636" i="13"/>
  <c r="V636" i="13" s="1"/>
  <c r="H636" i="13"/>
  <c r="X636" i="13" s="1"/>
  <c r="I636" i="13"/>
  <c r="Y636" i="13" s="1"/>
  <c r="J636" i="13"/>
  <c r="Z636" i="13" s="1"/>
  <c r="D637" i="13"/>
  <c r="E637" i="13"/>
  <c r="U637" i="13" s="1"/>
  <c r="F637" i="13"/>
  <c r="V637" i="13" s="1"/>
  <c r="H637" i="13"/>
  <c r="X637" i="13" s="1"/>
  <c r="I637" i="13"/>
  <c r="Y637" i="13" s="1"/>
  <c r="J637" i="13"/>
  <c r="Z637" i="13" s="1"/>
  <c r="D638" i="13"/>
  <c r="E638" i="13"/>
  <c r="U638" i="13" s="1"/>
  <c r="F638" i="13"/>
  <c r="V638" i="13" s="1"/>
  <c r="H638" i="13"/>
  <c r="X638" i="13" s="1"/>
  <c r="I638" i="13"/>
  <c r="Y638" i="13" s="1"/>
  <c r="J638" i="13"/>
  <c r="Z638" i="13" s="1"/>
  <c r="D639" i="13"/>
  <c r="E639" i="13"/>
  <c r="U639" i="13" s="1"/>
  <c r="F639" i="13"/>
  <c r="V639" i="13" s="1"/>
  <c r="H639" i="13"/>
  <c r="X639" i="13" s="1"/>
  <c r="I639" i="13"/>
  <c r="Y639" i="13" s="1"/>
  <c r="J639" i="13"/>
  <c r="Z639" i="13" s="1"/>
  <c r="D640" i="13"/>
  <c r="E640" i="13"/>
  <c r="U640" i="13" s="1"/>
  <c r="F640" i="13"/>
  <c r="V640" i="13" s="1"/>
  <c r="H640" i="13"/>
  <c r="X640" i="13" s="1"/>
  <c r="I640" i="13"/>
  <c r="Y640" i="13" s="1"/>
  <c r="J640" i="13"/>
  <c r="Z640" i="13" s="1"/>
  <c r="D641" i="13"/>
  <c r="E641" i="13"/>
  <c r="U641" i="13" s="1"/>
  <c r="F641" i="13"/>
  <c r="V641" i="13" s="1"/>
  <c r="H641" i="13"/>
  <c r="X641" i="13" s="1"/>
  <c r="I641" i="13"/>
  <c r="Y641" i="13" s="1"/>
  <c r="J641" i="13"/>
  <c r="Z641" i="13" s="1"/>
  <c r="D642" i="13"/>
  <c r="E642" i="13"/>
  <c r="U642" i="13" s="1"/>
  <c r="F642" i="13"/>
  <c r="V642" i="13" s="1"/>
  <c r="H642" i="13"/>
  <c r="X642" i="13" s="1"/>
  <c r="I642" i="13"/>
  <c r="Y642" i="13" s="1"/>
  <c r="J642" i="13"/>
  <c r="Z642" i="13" s="1"/>
  <c r="D643" i="13"/>
  <c r="E643" i="13"/>
  <c r="U643" i="13" s="1"/>
  <c r="F643" i="13"/>
  <c r="V643" i="13" s="1"/>
  <c r="H643" i="13"/>
  <c r="X643" i="13" s="1"/>
  <c r="I643" i="13"/>
  <c r="Y643" i="13" s="1"/>
  <c r="J643" i="13"/>
  <c r="Z643" i="13" s="1"/>
  <c r="D644" i="13"/>
  <c r="E644" i="13"/>
  <c r="U644" i="13" s="1"/>
  <c r="F644" i="13"/>
  <c r="V644" i="13" s="1"/>
  <c r="H644" i="13"/>
  <c r="X644" i="13" s="1"/>
  <c r="I644" i="13"/>
  <c r="Y644" i="13" s="1"/>
  <c r="J644" i="13"/>
  <c r="Z644" i="13" s="1"/>
  <c r="D645" i="13"/>
  <c r="E645" i="13"/>
  <c r="U645" i="13" s="1"/>
  <c r="F645" i="13"/>
  <c r="V645" i="13" s="1"/>
  <c r="H645" i="13"/>
  <c r="X645" i="13" s="1"/>
  <c r="I645" i="13"/>
  <c r="Y645" i="13" s="1"/>
  <c r="J645" i="13"/>
  <c r="Z645" i="13" s="1"/>
  <c r="D646" i="13"/>
  <c r="T646" i="13" s="1"/>
  <c r="E646" i="13"/>
  <c r="U646" i="13" s="1"/>
  <c r="F646" i="13"/>
  <c r="V646" i="13" s="1"/>
  <c r="H646" i="13"/>
  <c r="X646" i="13" s="1"/>
  <c r="I646" i="13"/>
  <c r="Y646" i="13" s="1"/>
  <c r="J646" i="13"/>
  <c r="Z646" i="13" s="1"/>
  <c r="D647" i="13"/>
  <c r="E647" i="13"/>
  <c r="U647" i="13" s="1"/>
  <c r="F647" i="13"/>
  <c r="V647" i="13" s="1"/>
  <c r="H647" i="13"/>
  <c r="X647" i="13" s="1"/>
  <c r="I647" i="13"/>
  <c r="Y647" i="13" s="1"/>
  <c r="J647" i="13"/>
  <c r="Z647" i="13" s="1"/>
  <c r="D648" i="13"/>
  <c r="E648" i="13"/>
  <c r="U648" i="13" s="1"/>
  <c r="F648" i="13"/>
  <c r="V648" i="13" s="1"/>
  <c r="H648" i="13"/>
  <c r="X648" i="13" s="1"/>
  <c r="I648" i="13"/>
  <c r="Y648" i="13" s="1"/>
  <c r="J648" i="13"/>
  <c r="Z648" i="13" s="1"/>
  <c r="D649" i="13"/>
  <c r="E649" i="13"/>
  <c r="U649" i="13" s="1"/>
  <c r="F649" i="13"/>
  <c r="V649" i="13" s="1"/>
  <c r="H649" i="13"/>
  <c r="X649" i="13" s="1"/>
  <c r="I649" i="13"/>
  <c r="Y649" i="13" s="1"/>
  <c r="J649" i="13"/>
  <c r="Z649" i="13" s="1"/>
  <c r="D650" i="13"/>
  <c r="T650" i="13" s="1"/>
  <c r="E650" i="13"/>
  <c r="U650" i="13" s="1"/>
  <c r="F650" i="13"/>
  <c r="V650" i="13" s="1"/>
  <c r="H650" i="13"/>
  <c r="X650" i="13" s="1"/>
  <c r="I650" i="13"/>
  <c r="Y650" i="13" s="1"/>
  <c r="J650" i="13"/>
  <c r="Z650" i="13" s="1"/>
  <c r="K650" i="13"/>
  <c r="L650" i="13" s="1"/>
  <c r="M650" i="13" s="1"/>
  <c r="D651" i="13"/>
  <c r="T651" i="13" s="1"/>
  <c r="E651" i="13"/>
  <c r="U651" i="13" s="1"/>
  <c r="F651" i="13"/>
  <c r="V651" i="13" s="1"/>
  <c r="H651" i="13"/>
  <c r="X651" i="13" s="1"/>
  <c r="I651" i="13"/>
  <c r="Y651" i="13" s="1"/>
  <c r="J651" i="13"/>
  <c r="Z651" i="13" s="1"/>
  <c r="D652" i="13"/>
  <c r="T652" i="13" s="1"/>
  <c r="E652" i="13"/>
  <c r="U652" i="13" s="1"/>
  <c r="F652" i="13"/>
  <c r="V652" i="13" s="1"/>
  <c r="H652" i="13"/>
  <c r="X652" i="13" s="1"/>
  <c r="I652" i="13"/>
  <c r="Y652" i="13" s="1"/>
  <c r="J652" i="13"/>
  <c r="Z652" i="13" s="1"/>
  <c r="D653" i="13"/>
  <c r="T653" i="13" s="1"/>
  <c r="E653" i="13"/>
  <c r="U653" i="13" s="1"/>
  <c r="F653" i="13"/>
  <c r="V653" i="13" s="1"/>
  <c r="H653" i="13"/>
  <c r="X653" i="13" s="1"/>
  <c r="I653" i="13"/>
  <c r="Y653" i="13" s="1"/>
  <c r="J653" i="13"/>
  <c r="Z653" i="13" s="1"/>
  <c r="D654" i="13"/>
  <c r="T654" i="13" s="1"/>
  <c r="E654" i="13"/>
  <c r="U654" i="13" s="1"/>
  <c r="F654" i="13"/>
  <c r="V654" i="13" s="1"/>
  <c r="H654" i="13"/>
  <c r="X654" i="13" s="1"/>
  <c r="I654" i="13"/>
  <c r="Y654" i="13" s="1"/>
  <c r="J654" i="13"/>
  <c r="Z654" i="13" s="1"/>
  <c r="D655" i="13"/>
  <c r="E655" i="13"/>
  <c r="U655" i="13" s="1"/>
  <c r="F655" i="13"/>
  <c r="V655" i="13" s="1"/>
  <c r="H655" i="13"/>
  <c r="X655" i="13" s="1"/>
  <c r="I655" i="13"/>
  <c r="Y655" i="13" s="1"/>
  <c r="J655" i="13"/>
  <c r="Z655" i="13" s="1"/>
  <c r="D656" i="13"/>
  <c r="T656" i="13" s="1"/>
  <c r="E656" i="13"/>
  <c r="U656" i="13" s="1"/>
  <c r="F656" i="13"/>
  <c r="V656" i="13" s="1"/>
  <c r="H656" i="13"/>
  <c r="X656" i="13" s="1"/>
  <c r="I656" i="13"/>
  <c r="Y656" i="13" s="1"/>
  <c r="J656" i="13"/>
  <c r="Z656" i="13" s="1"/>
  <c r="D657" i="13"/>
  <c r="E657" i="13"/>
  <c r="U657" i="13" s="1"/>
  <c r="F657" i="13"/>
  <c r="V657" i="13" s="1"/>
  <c r="H657" i="13"/>
  <c r="X657" i="13" s="1"/>
  <c r="I657" i="13"/>
  <c r="Y657" i="13" s="1"/>
  <c r="J657" i="13"/>
  <c r="Z657" i="13" s="1"/>
  <c r="D658" i="13"/>
  <c r="T658" i="13" s="1"/>
  <c r="E658" i="13"/>
  <c r="U658" i="13" s="1"/>
  <c r="F658" i="13"/>
  <c r="V658" i="13" s="1"/>
  <c r="H658" i="13"/>
  <c r="X658" i="13" s="1"/>
  <c r="I658" i="13"/>
  <c r="Y658" i="13" s="1"/>
  <c r="J658" i="13"/>
  <c r="Z658" i="13" s="1"/>
  <c r="K658" i="13"/>
  <c r="L658" i="13" s="1"/>
  <c r="D659" i="13"/>
  <c r="E659" i="13"/>
  <c r="U659" i="13" s="1"/>
  <c r="F659" i="13"/>
  <c r="V659" i="13" s="1"/>
  <c r="H659" i="13"/>
  <c r="X659" i="13" s="1"/>
  <c r="I659" i="13"/>
  <c r="Y659" i="13" s="1"/>
  <c r="J659" i="13"/>
  <c r="Z659" i="13" s="1"/>
  <c r="D660" i="13"/>
  <c r="E660" i="13"/>
  <c r="U660" i="13" s="1"/>
  <c r="F660" i="13"/>
  <c r="V660" i="13" s="1"/>
  <c r="H660" i="13"/>
  <c r="X660" i="13" s="1"/>
  <c r="I660" i="13"/>
  <c r="Y660" i="13" s="1"/>
  <c r="J660" i="13"/>
  <c r="Z660" i="13" s="1"/>
  <c r="D661" i="13"/>
  <c r="E661" i="13"/>
  <c r="U661" i="13" s="1"/>
  <c r="F661" i="13"/>
  <c r="V661" i="13" s="1"/>
  <c r="H661" i="13"/>
  <c r="X661" i="13" s="1"/>
  <c r="I661" i="13"/>
  <c r="Y661" i="13" s="1"/>
  <c r="J661" i="13"/>
  <c r="Z661" i="13" s="1"/>
  <c r="D662" i="13"/>
  <c r="E662" i="13"/>
  <c r="U662" i="13" s="1"/>
  <c r="F662" i="13"/>
  <c r="V662" i="13" s="1"/>
  <c r="H662" i="13"/>
  <c r="X662" i="13" s="1"/>
  <c r="I662" i="13"/>
  <c r="Y662" i="13" s="1"/>
  <c r="J662" i="13"/>
  <c r="Z662" i="13" s="1"/>
  <c r="D663" i="13"/>
  <c r="E663" i="13"/>
  <c r="U663" i="13" s="1"/>
  <c r="F663" i="13"/>
  <c r="V663" i="13" s="1"/>
  <c r="H663" i="13"/>
  <c r="X663" i="13" s="1"/>
  <c r="I663" i="13"/>
  <c r="Y663" i="13" s="1"/>
  <c r="J663" i="13"/>
  <c r="Z663" i="13" s="1"/>
  <c r="D664" i="13"/>
  <c r="T664" i="13" s="1"/>
  <c r="E664" i="13"/>
  <c r="U664" i="13" s="1"/>
  <c r="F664" i="13"/>
  <c r="V664" i="13" s="1"/>
  <c r="H664" i="13"/>
  <c r="X664" i="13" s="1"/>
  <c r="I664" i="13"/>
  <c r="Y664" i="13" s="1"/>
  <c r="J664" i="13"/>
  <c r="Z664" i="13" s="1"/>
  <c r="D665" i="13"/>
  <c r="E665" i="13"/>
  <c r="U665" i="13" s="1"/>
  <c r="F665" i="13"/>
  <c r="V665" i="13" s="1"/>
  <c r="H665" i="13"/>
  <c r="X665" i="13" s="1"/>
  <c r="I665" i="13"/>
  <c r="Y665" i="13" s="1"/>
  <c r="J665" i="13"/>
  <c r="Z665" i="13" s="1"/>
  <c r="D666" i="13"/>
  <c r="T666" i="13" s="1"/>
  <c r="E666" i="13"/>
  <c r="F666" i="13"/>
  <c r="V666" i="13" s="1"/>
  <c r="H666" i="13"/>
  <c r="X666" i="13" s="1"/>
  <c r="I666" i="13"/>
  <c r="Y666" i="13" s="1"/>
  <c r="J666" i="13"/>
  <c r="Z666" i="13" s="1"/>
  <c r="D667" i="13"/>
  <c r="E667" i="13"/>
  <c r="U667" i="13" s="1"/>
  <c r="F667" i="13"/>
  <c r="V667" i="13" s="1"/>
  <c r="H667" i="13"/>
  <c r="X667" i="13" s="1"/>
  <c r="I667" i="13"/>
  <c r="Y667" i="13" s="1"/>
  <c r="J667" i="13"/>
  <c r="Z667" i="13" s="1"/>
  <c r="D668" i="13"/>
  <c r="T668" i="13" s="1"/>
  <c r="E668" i="13"/>
  <c r="U668" i="13" s="1"/>
  <c r="F668" i="13"/>
  <c r="V668" i="13" s="1"/>
  <c r="H668" i="13"/>
  <c r="X668" i="13" s="1"/>
  <c r="I668" i="13"/>
  <c r="Y668" i="13" s="1"/>
  <c r="J668" i="13"/>
  <c r="Z668" i="13" s="1"/>
  <c r="D669" i="13"/>
  <c r="T669" i="13" s="1"/>
  <c r="E669" i="13"/>
  <c r="U669" i="13" s="1"/>
  <c r="F669" i="13"/>
  <c r="V669" i="13" s="1"/>
  <c r="H669" i="13"/>
  <c r="X669" i="13" s="1"/>
  <c r="I669" i="13"/>
  <c r="Y669" i="13" s="1"/>
  <c r="J669" i="13"/>
  <c r="Z669" i="13" s="1"/>
  <c r="D670" i="13"/>
  <c r="T670" i="13" s="1"/>
  <c r="E670" i="13"/>
  <c r="U670" i="13" s="1"/>
  <c r="F670" i="13"/>
  <c r="V670" i="13" s="1"/>
  <c r="H670" i="13"/>
  <c r="X670" i="13" s="1"/>
  <c r="I670" i="13"/>
  <c r="Y670" i="13" s="1"/>
  <c r="J670" i="13"/>
  <c r="Z670" i="13" s="1"/>
  <c r="D671" i="13"/>
  <c r="T671" i="13" s="1"/>
  <c r="E671" i="13"/>
  <c r="U671" i="13" s="1"/>
  <c r="F671" i="13"/>
  <c r="V671" i="13" s="1"/>
  <c r="H671" i="13"/>
  <c r="X671" i="13" s="1"/>
  <c r="I671" i="13"/>
  <c r="Y671" i="13" s="1"/>
  <c r="J671" i="13"/>
  <c r="Z671" i="13" s="1"/>
  <c r="D672" i="13"/>
  <c r="T672" i="13" s="1"/>
  <c r="E672" i="13"/>
  <c r="U672" i="13" s="1"/>
  <c r="F672" i="13"/>
  <c r="V672" i="13" s="1"/>
  <c r="H672" i="13"/>
  <c r="X672" i="13" s="1"/>
  <c r="I672" i="13"/>
  <c r="Y672" i="13" s="1"/>
  <c r="J672" i="13"/>
  <c r="Z672" i="13" s="1"/>
  <c r="D673" i="13"/>
  <c r="T673" i="13" s="1"/>
  <c r="E673" i="13"/>
  <c r="U673" i="13" s="1"/>
  <c r="F673" i="13"/>
  <c r="V673" i="13" s="1"/>
  <c r="H673" i="13"/>
  <c r="X673" i="13" s="1"/>
  <c r="I673" i="13"/>
  <c r="Y673" i="13" s="1"/>
  <c r="J673" i="13"/>
  <c r="Z673" i="13" s="1"/>
  <c r="D674" i="13"/>
  <c r="T674" i="13" s="1"/>
  <c r="E674" i="13"/>
  <c r="U674" i="13" s="1"/>
  <c r="F674" i="13"/>
  <c r="V674" i="13" s="1"/>
  <c r="H674" i="13"/>
  <c r="X674" i="13" s="1"/>
  <c r="I674" i="13"/>
  <c r="Y674" i="13" s="1"/>
  <c r="J674" i="13"/>
  <c r="Z674" i="13" s="1"/>
  <c r="D675" i="13"/>
  <c r="T675" i="13" s="1"/>
  <c r="E675" i="13"/>
  <c r="U675" i="13" s="1"/>
  <c r="F675" i="13"/>
  <c r="V675" i="13" s="1"/>
  <c r="H675" i="13"/>
  <c r="X675" i="13" s="1"/>
  <c r="I675" i="13"/>
  <c r="Y675" i="13" s="1"/>
  <c r="J675" i="13"/>
  <c r="Z675" i="13" s="1"/>
  <c r="D676" i="13"/>
  <c r="T676" i="13" s="1"/>
  <c r="E676" i="13"/>
  <c r="U676" i="13" s="1"/>
  <c r="F676" i="13"/>
  <c r="V676" i="13" s="1"/>
  <c r="H676" i="13"/>
  <c r="X676" i="13" s="1"/>
  <c r="I676" i="13"/>
  <c r="Y676" i="13" s="1"/>
  <c r="J676" i="13"/>
  <c r="Z676" i="13" s="1"/>
  <c r="D677" i="13"/>
  <c r="T677" i="13" s="1"/>
  <c r="E677" i="13"/>
  <c r="U677" i="13" s="1"/>
  <c r="F677" i="13"/>
  <c r="V677" i="13" s="1"/>
  <c r="H677" i="13"/>
  <c r="X677" i="13" s="1"/>
  <c r="I677" i="13"/>
  <c r="Y677" i="13" s="1"/>
  <c r="J677" i="13"/>
  <c r="Z677" i="13" s="1"/>
  <c r="D678" i="13"/>
  <c r="E678" i="13"/>
  <c r="U678" i="13" s="1"/>
  <c r="F678" i="13"/>
  <c r="V678" i="13" s="1"/>
  <c r="H678" i="13"/>
  <c r="X678" i="13" s="1"/>
  <c r="I678" i="13"/>
  <c r="Y678" i="13" s="1"/>
  <c r="J678" i="13"/>
  <c r="Z678" i="13" s="1"/>
  <c r="D679" i="13"/>
  <c r="E679" i="13"/>
  <c r="U679" i="13" s="1"/>
  <c r="F679" i="13"/>
  <c r="V679" i="13" s="1"/>
  <c r="H679" i="13"/>
  <c r="X679" i="13" s="1"/>
  <c r="I679" i="13"/>
  <c r="Y679" i="13" s="1"/>
  <c r="J679" i="13"/>
  <c r="Z679" i="13" s="1"/>
  <c r="D680" i="13"/>
  <c r="E680" i="13"/>
  <c r="U680" i="13" s="1"/>
  <c r="F680" i="13"/>
  <c r="V680" i="13" s="1"/>
  <c r="H680" i="13"/>
  <c r="X680" i="13" s="1"/>
  <c r="I680" i="13"/>
  <c r="Y680" i="13" s="1"/>
  <c r="J680" i="13"/>
  <c r="Z680" i="13" s="1"/>
  <c r="D681" i="13"/>
  <c r="E681" i="13"/>
  <c r="U681" i="13" s="1"/>
  <c r="F681" i="13"/>
  <c r="V681" i="13" s="1"/>
  <c r="H681" i="13"/>
  <c r="X681" i="13" s="1"/>
  <c r="I681" i="13"/>
  <c r="Y681" i="13" s="1"/>
  <c r="J681" i="13"/>
  <c r="Z681" i="13" s="1"/>
  <c r="D682" i="13"/>
  <c r="E682" i="13"/>
  <c r="U682" i="13" s="1"/>
  <c r="F682" i="13"/>
  <c r="V682" i="13" s="1"/>
  <c r="H682" i="13"/>
  <c r="X682" i="13" s="1"/>
  <c r="I682" i="13"/>
  <c r="Y682" i="13" s="1"/>
  <c r="J682" i="13"/>
  <c r="Z682" i="13" s="1"/>
  <c r="D683" i="13"/>
  <c r="E683" i="13"/>
  <c r="U683" i="13" s="1"/>
  <c r="F683" i="13"/>
  <c r="V683" i="13" s="1"/>
  <c r="H683" i="13"/>
  <c r="X683" i="13" s="1"/>
  <c r="I683" i="13"/>
  <c r="Y683" i="13" s="1"/>
  <c r="J683" i="13"/>
  <c r="Z683" i="13" s="1"/>
  <c r="D684" i="13"/>
  <c r="E684" i="13"/>
  <c r="U684" i="13" s="1"/>
  <c r="F684" i="13"/>
  <c r="V684" i="13" s="1"/>
  <c r="H684" i="13"/>
  <c r="X684" i="13" s="1"/>
  <c r="I684" i="13"/>
  <c r="Y684" i="13" s="1"/>
  <c r="J684" i="13"/>
  <c r="Z684" i="13" s="1"/>
  <c r="D685" i="13"/>
  <c r="E685" i="13"/>
  <c r="U685" i="13" s="1"/>
  <c r="F685" i="13"/>
  <c r="V685" i="13" s="1"/>
  <c r="H685" i="13"/>
  <c r="X685" i="13" s="1"/>
  <c r="I685" i="13"/>
  <c r="Y685" i="13" s="1"/>
  <c r="J685" i="13"/>
  <c r="Z685" i="13" s="1"/>
  <c r="D686" i="13"/>
  <c r="E686" i="13"/>
  <c r="U686" i="13" s="1"/>
  <c r="F686" i="13"/>
  <c r="V686" i="13" s="1"/>
  <c r="H686" i="13"/>
  <c r="X686" i="13" s="1"/>
  <c r="I686" i="13"/>
  <c r="Y686" i="13" s="1"/>
  <c r="J686" i="13"/>
  <c r="Z686" i="13" s="1"/>
  <c r="D687" i="13"/>
  <c r="E687" i="13"/>
  <c r="U687" i="13" s="1"/>
  <c r="F687" i="13"/>
  <c r="V687" i="13" s="1"/>
  <c r="H687" i="13"/>
  <c r="X687" i="13" s="1"/>
  <c r="I687" i="13"/>
  <c r="Y687" i="13" s="1"/>
  <c r="J687" i="13"/>
  <c r="Z687" i="13" s="1"/>
  <c r="D688" i="13"/>
  <c r="E688" i="13"/>
  <c r="U688" i="13" s="1"/>
  <c r="F688" i="13"/>
  <c r="V688" i="13" s="1"/>
  <c r="H688" i="13"/>
  <c r="X688" i="13" s="1"/>
  <c r="I688" i="13"/>
  <c r="Y688" i="13" s="1"/>
  <c r="J688" i="13"/>
  <c r="Z688" i="13" s="1"/>
  <c r="D689" i="13"/>
  <c r="E689" i="13"/>
  <c r="U689" i="13" s="1"/>
  <c r="F689" i="13"/>
  <c r="V689" i="13" s="1"/>
  <c r="H689" i="13"/>
  <c r="X689" i="13" s="1"/>
  <c r="I689" i="13"/>
  <c r="Y689" i="13" s="1"/>
  <c r="J689" i="13"/>
  <c r="Z689" i="13" s="1"/>
  <c r="H625" i="13"/>
  <c r="X625" i="13" s="1"/>
  <c r="F625" i="13"/>
  <c r="V625" i="13" s="1"/>
  <c r="J625" i="13"/>
  <c r="Z625" i="13" s="1"/>
  <c r="D625" i="13"/>
  <c r="I625" i="13"/>
  <c r="Y625" i="13" s="1"/>
  <c r="E625" i="13"/>
  <c r="U625" i="13" s="1"/>
  <c r="C689" i="13"/>
  <c r="C688" i="13"/>
  <c r="C687" i="13"/>
  <c r="C686" i="13"/>
  <c r="C685" i="13"/>
  <c r="C684" i="13"/>
  <c r="C683" i="13"/>
  <c r="C682" i="13"/>
  <c r="C681" i="13"/>
  <c r="C680" i="13"/>
  <c r="C679" i="13"/>
  <c r="C678" i="13"/>
  <c r="C677" i="13"/>
  <c r="C676" i="13"/>
  <c r="C675" i="13"/>
  <c r="C674" i="13"/>
  <c r="C673" i="13"/>
  <c r="C672" i="13"/>
  <c r="C671" i="13"/>
  <c r="C670" i="13"/>
  <c r="C669" i="13"/>
  <c r="C668" i="13"/>
  <c r="C667" i="13"/>
  <c r="C666" i="13"/>
  <c r="C665" i="13"/>
  <c r="C664" i="13"/>
  <c r="C663" i="13"/>
  <c r="C662" i="13"/>
  <c r="C661" i="13"/>
  <c r="C660" i="13"/>
  <c r="C659" i="13"/>
  <c r="C658" i="13"/>
  <c r="C657" i="13"/>
  <c r="C656" i="13"/>
  <c r="C655" i="13"/>
  <c r="C654" i="13"/>
  <c r="C653" i="13"/>
  <c r="C652" i="13"/>
  <c r="C651" i="13"/>
  <c r="C650" i="13"/>
  <c r="C649" i="13"/>
  <c r="C648" i="13"/>
  <c r="C647" i="13"/>
  <c r="C646" i="13"/>
  <c r="C645" i="13"/>
  <c r="C644" i="13"/>
  <c r="C643" i="13"/>
  <c r="C642" i="13"/>
  <c r="C641" i="13"/>
  <c r="C640" i="13"/>
  <c r="C639" i="13"/>
  <c r="C638" i="13"/>
  <c r="C637" i="13"/>
  <c r="C636" i="13"/>
  <c r="C635" i="13"/>
  <c r="C634" i="13"/>
  <c r="C633" i="13"/>
  <c r="C632" i="13"/>
  <c r="C631" i="13"/>
  <c r="C630" i="13"/>
  <c r="C629" i="13"/>
  <c r="C628" i="13"/>
  <c r="C627" i="13"/>
  <c r="C626" i="13"/>
  <c r="C625" i="13"/>
  <c r="D557" i="13"/>
  <c r="T557" i="13" s="1"/>
  <c r="E557" i="13"/>
  <c r="U557" i="13" s="1"/>
  <c r="F557" i="13"/>
  <c r="V557" i="13" s="1"/>
  <c r="H557" i="13"/>
  <c r="X557" i="13" s="1"/>
  <c r="I557" i="13"/>
  <c r="Y557" i="13" s="1"/>
  <c r="J557" i="13"/>
  <c r="Z557" i="13" s="1"/>
  <c r="D558" i="13"/>
  <c r="T558" i="13" s="1"/>
  <c r="E558" i="13"/>
  <c r="U558" i="13" s="1"/>
  <c r="F558" i="13"/>
  <c r="V558" i="13" s="1"/>
  <c r="H558" i="13"/>
  <c r="X558" i="13" s="1"/>
  <c r="I558" i="13"/>
  <c r="Y558" i="13" s="1"/>
  <c r="J558" i="13"/>
  <c r="Z558" i="13" s="1"/>
  <c r="D559" i="13"/>
  <c r="T559" i="13" s="1"/>
  <c r="E559" i="13"/>
  <c r="U559" i="13" s="1"/>
  <c r="F559" i="13"/>
  <c r="V559" i="13" s="1"/>
  <c r="H559" i="13"/>
  <c r="X559" i="13" s="1"/>
  <c r="I559" i="13"/>
  <c r="Y559" i="13" s="1"/>
  <c r="J559" i="13"/>
  <c r="Z559" i="13" s="1"/>
  <c r="D560" i="13"/>
  <c r="T560" i="13" s="1"/>
  <c r="E560" i="13"/>
  <c r="U560" i="13" s="1"/>
  <c r="F560" i="13"/>
  <c r="V560" i="13" s="1"/>
  <c r="H560" i="13"/>
  <c r="X560" i="13" s="1"/>
  <c r="I560" i="13"/>
  <c r="Y560" i="13" s="1"/>
  <c r="J560" i="13"/>
  <c r="Z560" i="13" s="1"/>
  <c r="D561" i="13"/>
  <c r="T561" i="13" s="1"/>
  <c r="E561" i="13"/>
  <c r="U561" i="13" s="1"/>
  <c r="F561" i="13"/>
  <c r="V561" i="13" s="1"/>
  <c r="H561" i="13"/>
  <c r="X561" i="13" s="1"/>
  <c r="I561" i="13"/>
  <c r="Y561" i="13" s="1"/>
  <c r="J561" i="13"/>
  <c r="Z561" i="13" s="1"/>
  <c r="D562" i="13"/>
  <c r="E562" i="13"/>
  <c r="U562" i="13" s="1"/>
  <c r="F562" i="13"/>
  <c r="V562" i="13" s="1"/>
  <c r="H562" i="13"/>
  <c r="X562" i="13" s="1"/>
  <c r="I562" i="13"/>
  <c r="Y562" i="13" s="1"/>
  <c r="J562" i="13"/>
  <c r="Z562" i="13" s="1"/>
  <c r="D563" i="13"/>
  <c r="T563" i="13" s="1"/>
  <c r="E563" i="13"/>
  <c r="U563" i="13" s="1"/>
  <c r="F563" i="13"/>
  <c r="V563" i="13" s="1"/>
  <c r="H563" i="13"/>
  <c r="X563" i="13" s="1"/>
  <c r="I563" i="13"/>
  <c r="Y563" i="13" s="1"/>
  <c r="J563" i="13"/>
  <c r="Z563" i="13" s="1"/>
  <c r="D564" i="13"/>
  <c r="T564" i="13" s="1"/>
  <c r="E564" i="13"/>
  <c r="U564" i="13" s="1"/>
  <c r="F564" i="13"/>
  <c r="V564" i="13" s="1"/>
  <c r="H564" i="13"/>
  <c r="X564" i="13" s="1"/>
  <c r="I564" i="13"/>
  <c r="Y564" i="13" s="1"/>
  <c r="J564" i="13"/>
  <c r="Z564" i="13" s="1"/>
  <c r="D565" i="13"/>
  <c r="T565" i="13" s="1"/>
  <c r="E565" i="13"/>
  <c r="U565" i="13" s="1"/>
  <c r="F565" i="13"/>
  <c r="V565" i="13" s="1"/>
  <c r="H565" i="13"/>
  <c r="X565" i="13" s="1"/>
  <c r="I565" i="13"/>
  <c r="Y565" i="13" s="1"/>
  <c r="J565" i="13"/>
  <c r="Z565" i="13" s="1"/>
  <c r="D566" i="13"/>
  <c r="T566" i="13" s="1"/>
  <c r="E566" i="13"/>
  <c r="U566" i="13" s="1"/>
  <c r="F566" i="13"/>
  <c r="V566" i="13" s="1"/>
  <c r="H566" i="13"/>
  <c r="X566" i="13" s="1"/>
  <c r="I566" i="13"/>
  <c r="Y566" i="13" s="1"/>
  <c r="J566" i="13"/>
  <c r="Z566" i="13" s="1"/>
  <c r="D567" i="13"/>
  <c r="T567" i="13" s="1"/>
  <c r="E567" i="13"/>
  <c r="U567" i="13" s="1"/>
  <c r="F567" i="13"/>
  <c r="V567" i="13" s="1"/>
  <c r="H567" i="13"/>
  <c r="X567" i="13" s="1"/>
  <c r="I567" i="13"/>
  <c r="Y567" i="13" s="1"/>
  <c r="J567" i="13"/>
  <c r="Z567" i="13" s="1"/>
  <c r="D568" i="13"/>
  <c r="T568" i="13" s="1"/>
  <c r="E568" i="13"/>
  <c r="U568" i="13" s="1"/>
  <c r="F568" i="13"/>
  <c r="V568" i="13" s="1"/>
  <c r="H568" i="13"/>
  <c r="X568" i="13" s="1"/>
  <c r="I568" i="13"/>
  <c r="Y568" i="13" s="1"/>
  <c r="J568" i="13"/>
  <c r="Z568" i="13" s="1"/>
  <c r="D569" i="13"/>
  <c r="T569" i="13" s="1"/>
  <c r="E569" i="13"/>
  <c r="U569" i="13" s="1"/>
  <c r="F569" i="13"/>
  <c r="V569" i="13" s="1"/>
  <c r="H569" i="13"/>
  <c r="X569" i="13" s="1"/>
  <c r="I569" i="13"/>
  <c r="Y569" i="13" s="1"/>
  <c r="J569" i="13"/>
  <c r="Z569" i="13" s="1"/>
  <c r="D570" i="13"/>
  <c r="T570" i="13" s="1"/>
  <c r="E570" i="13"/>
  <c r="U570" i="13" s="1"/>
  <c r="F570" i="13"/>
  <c r="V570" i="13" s="1"/>
  <c r="H570" i="13"/>
  <c r="X570" i="13" s="1"/>
  <c r="I570" i="13"/>
  <c r="Y570" i="13" s="1"/>
  <c r="J570" i="13"/>
  <c r="Z570" i="13" s="1"/>
  <c r="D571" i="13"/>
  <c r="T571" i="13" s="1"/>
  <c r="E571" i="13"/>
  <c r="U571" i="13" s="1"/>
  <c r="F571" i="13"/>
  <c r="V571" i="13" s="1"/>
  <c r="H571" i="13"/>
  <c r="X571" i="13" s="1"/>
  <c r="I571" i="13"/>
  <c r="Y571" i="13" s="1"/>
  <c r="J571" i="13"/>
  <c r="Z571" i="13" s="1"/>
  <c r="D572" i="13"/>
  <c r="T572" i="13" s="1"/>
  <c r="E572" i="13"/>
  <c r="U572" i="13" s="1"/>
  <c r="F572" i="13"/>
  <c r="V572" i="13" s="1"/>
  <c r="H572" i="13"/>
  <c r="X572" i="13" s="1"/>
  <c r="I572" i="13"/>
  <c r="Y572" i="13" s="1"/>
  <c r="J572" i="13"/>
  <c r="Z572" i="13" s="1"/>
  <c r="D573" i="13"/>
  <c r="T573" i="13" s="1"/>
  <c r="E573" i="13"/>
  <c r="U573" i="13" s="1"/>
  <c r="F573" i="13"/>
  <c r="V573" i="13" s="1"/>
  <c r="H573" i="13"/>
  <c r="X573" i="13" s="1"/>
  <c r="I573" i="13"/>
  <c r="Y573" i="13" s="1"/>
  <c r="J573" i="13"/>
  <c r="Z573" i="13" s="1"/>
  <c r="D574" i="13"/>
  <c r="E574" i="13"/>
  <c r="U574" i="13" s="1"/>
  <c r="F574" i="13"/>
  <c r="V574" i="13" s="1"/>
  <c r="H574" i="13"/>
  <c r="X574" i="13" s="1"/>
  <c r="I574" i="13"/>
  <c r="Y574" i="13" s="1"/>
  <c r="J574" i="13"/>
  <c r="Z574" i="13" s="1"/>
  <c r="D575" i="13"/>
  <c r="T575" i="13" s="1"/>
  <c r="E575" i="13"/>
  <c r="U575" i="13" s="1"/>
  <c r="F575" i="13"/>
  <c r="V575" i="13" s="1"/>
  <c r="H575" i="13"/>
  <c r="X575" i="13" s="1"/>
  <c r="I575" i="13"/>
  <c r="Y575" i="13" s="1"/>
  <c r="J575" i="13"/>
  <c r="Z575" i="13" s="1"/>
  <c r="D576" i="13"/>
  <c r="E576" i="13"/>
  <c r="U576" i="13" s="1"/>
  <c r="F576" i="13"/>
  <c r="V576" i="13" s="1"/>
  <c r="H576" i="13"/>
  <c r="X576" i="13" s="1"/>
  <c r="I576" i="13"/>
  <c r="Y576" i="13" s="1"/>
  <c r="J576" i="13"/>
  <c r="Z576" i="13" s="1"/>
  <c r="D577" i="13"/>
  <c r="T577" i="13" s="1"/>
  <c r="E577" i="13"/>
  <c r="U577" i="13" s="1"/>
  <c r="F577" i="13"/>
  <c r="V577" i="13" s="1"/>
  <c r="H577" i="13"/>
  <c r="X577" i="13" s="1"/>
  <c r="I577" i="13"/>
  <c r="Y577" i="13" s="1"/>
  <c r="J577" i="13"/>
  <c r="Z577" i="13" s="1"/>
  <c r="D578" i="13"/>
  <c r="T578" i="13" s="1"/>
  <c r="E578" i="13"/>
  <c r="U578" i="13" s="1"/>
  <c r="F578" i="13"/>
  <c r="V578" i="13" s="1"/>
  <c r="H578" i="13"/>
  <c r="X578" i="13" s="1"/>
  <c r="I578" i="13"/>
  <c r="Y578" i="13" s="1"/>
  <c r="J578" i="13"/>
  <c r="Z578" i="13" s="1"/>
  <c r="D579" i="13"/>
  <c r="T579" i="13" s="1"/>
  <c r="E579" i="13"/>
  <c r="U579" i="13" s="1"/>
  <c r="F579" i="13"/>
  <c r="V579" i="13" s="1"/>
  <c r="H579" i="13"/>
  <c r="X579" i="13" s="1"/>
  <c r="I579" i="13"/>
  <c r="Y579" i="13" s="1"/>
  <c r="J579" i="13"/>
  <c r="Z579" i="13" s="1"/>
  <c r="D580" i="13"/>
  <c r="T580" i="13" s="1"/>
  <c r="E580" i="13"/>
  <c r="U580" i="13" s="1"/>
  <c r="F580" i="13"/>
  <c r="V580" i="13" s="1"/>
  <c r="H580" i="13"/>
  <c r="X580" i="13" s="1"/>
  <c r="I580" i="13"/>
  <c r="Y580" i="13" s="1"/>
  <c r="J580" i="13"/>
  <c r="Z580" i="13" s="1"/>
  <c r="D581" i="13"/>
  <c r="T581" i="13" s="1"/>
  <c r="E581" i="13"/>
  <c r="U581" i="13" s="1"/>
  <c r="F581" i="13"/>
  <c r="V581" i="13" s="1"/>
  <c r="H581" i="13"/>
  <c r="X581" i="13" s="1"/>
  <c r="I581" i="13"/>
  <c r="Y581" i="13" s="1"/>
  <c r="J581" i="13"/>
  <c r="Z581" i="13" s="1"/>
  <c r="D582" i="13"/>
  <c r="T582" i="13" s="1"/>
  <c r="E582" i="13"/>
  <c r="U582" i="13" s="1"/>
  <c r="F582" i="13"/>
  <c r="V582" i="13" s="1"/>
  <c r="H582" i="13"/>
  <c r="X582" i="13" s="1"/>
  <c r="I582" i="13"/>
  <c r="Y582" i="13" s="1"/>
  <c r="J582" i="13"/>
  <c r="Z582" i="13" s="1"/>
  <c r="D583" i="13"/>
  <c r="T583" i="13" s="1"/>
  <c r="E583" i="13"/>
  <c r="U583" i="13" s="1"/>
  <c r="F583" i="13"/>
  <c r="V583" i="13" s="1"/>
  <c r="H583" i="13"/>
  <c r="X583" i="13" s="1"/>
  <c r="I583" i="13"/>
  <c r="Y583" i="13" s="1"/>
  <c r="J583" i="13"/>
  <c r="Z583" i="13" s="1"/>
  <c r="D584" i="13"/>
  <c r="T584" i="13" s="1"/>
  <c r="E584" i="13"/>
  <c r="U584" i="13" s="1"/>
  <c r="F584" i="13"/>
  <c r="V584" i="13" s="1"/>
  <c r="H584" i="13"/>
  <c r="X584" i="13" s="1"/>
  <c r="I584" i="13"/>
  <c r="Y584" i="13" s="1"/>
  <c r="J584" i="13"/>
  <c r="Z584" i="13" s="1"/>
  <c r="D585" i="13"/>
  <c r="T585" i="13" s="1"/>
  <c r="E585" i="13"/>
  <c r="F585" i="13"/>
  <c r="V585" i="13" s="1"/>
  <c r="H585" i="13"/>
  <c r="X585" i="13" s="1"/>
  <c r="I585" i="13"/>
  <c r="Y585" i="13" s="1"/>
  <c r="J585" i="13"/>
  <c r="Z585" i="13" s="1"/>
  <c r="D586" i="13"/>
  <c r="E586" i="13"/>
  <c r="U586" i="13" s="1"/>
  <c r="F586" i="13"/>
  <c r="V586" i="13" s="1"/>
  <c r="H586" i="13"/>
  <c r="X586" i="13" s="1"/>
  <c r="I586" i="13"/>
  <c r="Y586" i="13" s="1"/>
  <c r="J586" i="13"/>
  <c r="Z586" i="13" s="1"/>
  <c r="D587" i="13"/>
  <c r="T587" i="13" s="1"/>
  <c r="E587" i="13"/>
  <c r="U587" i="13" s="1"/>
  <c r="F587" i="13"/>
  <c r="V587" i="13" s="1"/>
  <c r="H587" i="13"/>
  <c r="X587" i="13" s="1"/>
  <c r="I587" i="13"/>
  <c r="Y587" i="13" s="1"/>
  <c r="J587" i="13"/>
  <c r="Z587" i="13" s="1"/>
  <c r="D588" i="13"/>
  <c r="T588" i="13" s="1"/>
  <c r="E588" i="13"/>
  <c r="U588" i="13" s="1"/>
  <c r="F588" i="13"/>
  <c r="V588" i="13" s="1"/>
  <c r="H588" i="13"/>
  <c r="X588" i="13" s="1"/>
  <c r="I588" i="13"/>
  <c r="Y588" i="13" s="1"/>
  <c r="J588" i="13"/>
  <c r="Z588" i="13" s="1"/>
  <c r="D589" i="13"/>
  <c r="T589" i="13" s="1"/>
  <c r="E589" i="13"/>
  <c r="U589" i="13" s="1"/>
  <c r="F589" i="13"/>
  <c r="V589" i="13" s="1"/>
  <c r="H589" i="13"/>
  <c r="X589" i="13" s="1"/>
  <c r="I589" i="13"/>
  <c r="Y589" i="13" s="1"/>
  <c r="J589" i="13"/>
  <c r="Z589" i="13" s="1"/>
  <c r="D590" i="13"/>
  <c r="T590" i="13" s="1"/>
  <c r="E590" i="13"/>
  <c r="U590" i="13" s="1"/>
  <c r="F590" i="13"/>
  <c r="V590" i="13" s="1"/>
  <c r="H590" i="13"/>
  <c r="X590" i="13" s="1"/>
  <c r="I590" i="13"/>
  <c r="Y590" i="13" s="1"/>
  <c r="J590" i="13"/>
  <c r="Z590" i="13" s="1"/>
  <c r="D591" i="13"/>
  <c r="T591" i="13" s="1"/>
  <c r="E591" i="13"/>
  <c r="U591" i="13" s="1"/>
  <c r="F591" i="13"/>
  <c r="V591" i="13" s="1"/>
  <c r="H591" i="13"/>
  <c r="X591" i="13" s="1"/>
  <c r="I591" i="13"/>
  <c r="Y591" i="13" s="1"/>
  <c r="J591" i="13"/>
  <c r="Z591" i="13" s="1"/>
  <c r="D592" i="13"/>
  <c r="T592" i="13" s="1"/>
  <c r="E592" i="13"/>
  <c r="U592" i="13" s="1"/>
  <c r="F592" i="13"/>
  <c r="V592" i="13" s="1"/>
  <c r="H592" i="13"/>
  <c r="X592" i="13" s="1"/>
  <c r="I592" i="13"/>
  <c r="Y592" i="13" s="1"/>
  <c r="J592" i="13"/>
  <c r="Z592" i="13" s="1"/>
  <c r="D593" i="13"/>
  <c r="T593" i="13" s="1"/>
  <c r="E593" i="13"/>
  <c r="F593" i="13"/>
  <c r="V593" i="13" s="1"/>
  <c r="H593" i="13"/>
  <c r="X593" i="13" s="1"/>
  <c r="I593" i="13"/>
  <c r="Y593" i="13" s="1"/>
  <c r="J593" i="13"/>
  <c r="Z593" i="13" s="1"/>
  <c r="D594" i="13"/>
  <c r="T594" i="13" s="1"/>
  <c r="E594" i="13"/>
  <c r="U594" i="13" s="1"/>
  <c r="F594" i="13"/>
  <c r="V594" i="13" s="1"/>
  <c r="H594" i="13"/>
  <c r="X594" i="13" s="1"/>
  <c r="I594" i="13"/>
  <c r="Y594" i="13" s="1"/>
  <c r="J594" i="13"/>
  <c r="Z594" i="13" s="1"/>
  <c r="D595" i="13"/>
  <c r="T595" i="13" s="1"/>
  <c r="E595" i="13"/>
  <c r="U595" i="13" s="1"/>
  <c r="F595" i="13"/>
  <c r="V595" i="13" s="1"/>
  <c r="H595" i="13"/>
  <c r="X595" i="13" s="1"/>
  <c r="I595" i="13"/>
  <c r="Y595" i="13" s="1"/>
  <c r="J595" i="13"/>
  <c r="Z595" i="13" s="1"/>
  <c r="D596" i="13"/>
  <c r="E596" i="13"/>
  <c r="U596" i="13" s="1"/>
  <c r="F596" i="13"/>
  <c r="V596" i="13" s="1"/>
  <c r="H596" i="13"/>
  <c r="X596" i="13" s="1"/>
  <c r="I596" i="13"/>
  <c r="Y596" i="13" s="1"/>
  <c r="J596" i="13"/>
  <c r="Z596" i="13" s="1"/>
  <c r="D597" i="13"/>
  <c r="T597" i="13" s="1"/>
  <c r="E597" i="13"/>
  <c r="U597" i="13" s="1"/>
  <c r="F597" i="13"/>
  <c r="V597" i="13" s="1"/>
  <c r="H597" i="13"/>
  <c r="X597" i="13" s="1"/>
  <c r="I597" i="13"/>
  <c r="Y597" i="13" s="1"/>
  <c r="J597" i="13"/>
  <c r="Z597" i="13" s="1"/>
  <c r="D598" i="13"/>
  <c r="E598" i="13"/>
  <c r="U598" i="13" s="1"/>
  <c r="F598" i="13"/>
  <c r="V598" i="13" s="1"/>
  <c r="H598" i="13"/>
  <c r="X598" i="13" s="1"/>
  <c r="I598" i="13"/>
  <c r="Y598" i="13" s="1"/>
  <c r="J598" i="13"/>
  <c r="Z598" i="13" s="1"/>
  <c r="D599" i="13"/>
  <c r="T599" i="13" s="1"/>
  <c r="E599" i="13"/>
  <c r="U599" i="13" s="1"/>
  <c r="F599" i="13"/>
  <c r="V599" i="13" s="1"/>
  <c r="H599" i="13"/>
  <c r="X599" i="13" s="1"/>
  <c r="I599" i="13"/>
  <c r="Y599" i="13" s="1"/>
  <c r="J599" i="13"/>
  <c r="Z599" i="13" s="1"/>
  <c r="D600" i="13"/>
  <c r="T600" i="13" s="1"/>
  <c r="E600" i="13"/>
  <c r="U600" i="13" s="1"/>
  <c r="F600" i="13"/>
  <c r="V600" i="13" s="1"/>
  <c r="H600" i="13"/>
  <c r="X600" i="13" s="1"/>
  <c r="I600" i="13"/>
  <c r="Y600" i="13" s="1"/>
  <c r="J600" i="13"/>
  <c r="Z600" i="13" s="1"/>
  <c r="D601" i="13"/>
  <c r="T601" i="13" s="1"/>
  <c r="E601" i="13"/>
  <c r="F601" i="13"/>
  <c r="V601" i="13" s="1"/>
  <c r="H601" i="13"/>
  <c r="X601" i="13" s="1"/>
  <c r="I601" i="13"/>
  <c r="Y601" i="13" s="1"/>
  <c r="J601" i="13"/>
  <c r="Z601" i="13" s="1"/>
  <c r="D602" i="13"/>
  <c r="T602" i="13" s="1"/>
  <c r="E602" i="13"/>
  <c r="U602" i="13" s="1"/>
  <c r="F602" i="13"/>
  <c r="V602" i="13" s="1"/>
  <c r="H602" i="13"/>
  <c r="X602" i="13" s="1"/>
  <c r="I602" i="13"/>
  <c r="Y602" i="13" s="1"/>
  <c r="J602" i="13"/>
  <c r="Z602" i="13" s="1"/>
  <c r="D603" i="13"/>
  <c r="T603" i="13" s="1"/>
  <c r="E603" i="13"/>
  <c r="U603" i="13" s="1"/>
  <c r="F603" i="13"/>
  <c r="V603" i="13" s="1"/>
  <c r="H603" i="13"/>
  <c r="X603" i="13" s="1"/>
  <c r="I603" i="13"/>
  <c r="Y603" i="13" s="1"/>
  <c r="J603" i="13"/>
  <c r="Z603" i="13" s="1"/>
  <c r="D604" i="13"/>
  <c r="E604" i="13"/>
  <c r="U604" i="13" s="1"/>
  <c r="F604" i="13"/>
  <c r="V604" i="13" s="1"/>
  <c r="H604" i="13"/>
  <c r="X604" i="13" s="1"/>
  <c r="I604" i="13"/>
  <c r="Y604" i="13" s="1"/>
  <c r="J604" i="13"/>
  <c r="Z604" i="13" s="1"/>
  <c r="D605" i="13"/>
  <c r="T605" i="13" s="1"/>
  <c r="E605" i="13"/>
  <c r="U605" i="13" s="1"/>
  <c r="F605" i="13"/>
  <c r="V605" i="13" s="1"/>
  <c r="H605" i="13"/>
  <c r="X605" i="13" s="1"/>
  <c r="I605" i="13"/>
  <c r="Y605" i="13" s="1"/>
  <c r="J605" i="13"/>
  <c r="Z605" i="13" s="1"/>
  <c r="D606" i="13"/>
  <c r="T606" i="13" s="1"/>
  <c r="E606" i="13"/>
  <c r="U606" i="13" s="1"/>
  <c r="F606" i="13"/>
  <c r="V606" i="13" s="1"/>
  <c r="H606" i="13"/>
  <c r="X606" i="13" s="1"/>
  <c r="I606" i="13"/>
  <c r="Y606" i="13" s="1"/>
  <c r="J606" i="13"/>
  <c r="Z606" i="13" s="1"/>
  <c r="D607" i="13"/>
  <c r="T607" i="13" s="1"/>
  <c r="E607" i="13"/>
  <c r="U607" i="13" s="1"/>
  <c r="F607" i="13"/>
  <c r="V607" i="13" s="1"/>
  <c r="H607" i="13"/>
  <c r="X607" i="13" s="1"/>
  <c r="I607" i="13"/>
  <c r="Y607" i="13" s="1"/>
  <c r="J607" i="13"/>
  <c r="Z607" i="13" s="1"/>
  <c r="D608" i="13"/>
  <c r="E608" i="13"/>
  <c r="U608" i="13" s="1"/>
  <c r="F608" i="13"/>
  <c r="V608" i="13" s="1"/>
  <c r="H608" i="13"/>
  <c r="X608" i="13" s="1"/>
  <c r="I608" i="13"/>
  <c r="Y608" i="13" s="1"/>
  <c r="J608" i="13"/>
  <c r="Z608" i="13" s="1"/>
  <c r="D609" i="13"/>
  <c r="T609" i="13" s="1"/>
  <c r="E609" i="13"/>
  <c r="F609" i="13"/>
  <c r="V609" i="13" s="1"/>
  <c r="H609" i="13"/>
  <c r="X609" i="13" s="1"/>
  <c r="I609" i="13"/>
  <c r="Y609" i="13" s="1"/>
  <c r="J609" i="13"/>
  <c r="Z609" i="13" s="1"/>
  <c r="D610" i="13"/>
  <c r="E610" i="13"/>
  <c r="U610" i="13" s="1"/>
  <c r="F610" i="13"/>
  <c r="V610" i="13" s="1"/>
  <c r="H610" i="13"/>
  <c r="X610" i="13" s="1"/>
  <c r="I610" i="13"/>
  <c r="Y610" i="13" s="1"/>
  <c r="J610" i="13"/>
  <c r="Z610" i="13" s="1"/>
  <c r="D611" i="13"/>
  <c r="T611" i="13" s="1"/>
  <c r="E611" i="13"/>
  <c r="U611" i="13" s="1"/>
  <c r="F611" i="13"/>
  <c r="V611" i="13" s="1"/>
  <c r="H611" i="13"/>
  <c r="X611" i="13" s="1"/>
  <c r="I611" i="13"/>
  <c r="Y611" i="13" s="1"/>
  <c r="J611" i="13"/>
  <c r="Z611" i="13" s="1"/>
  <c r="D612" i="13"/>
  <c r="E612" i="13"/>
  <c r="U612" i="13" s="1"/>
  <c r="F612" i="13"/>
  <c r="V612" i="13" s="1"/>
  <c r="H612" i="13"/>
  <c r="X612" i="13" s="1"/>
  <c r="I612" i="13"/>
  <c r="Y612" i="13" s="1"/>
  <c r="J612" i="13"/>
  <c r="Z612" i="13" s="1"/>
  <c r="D613" i="13"/>
  <c r="T613" i="13" s="1"/>
  <c r="E613" i="13"/>
  <c r="F613" i="13"/>
  <c r="V613" i="13" s="1"/>
  <c r="H613" i="13"/>
  <c r="X613" i="13" s="1"/>
  <c r="I613" i="13"/>
  <c r="Y613" i="13" s="1"/>
  <c r="J613" i="13"/>
  <c r="Z613" i="13" s="1"/>
  <c r="D614" i="13"/>
  <c r="T614" i="13" s="1"/>
  <c r="E614" i="13"/>
  <c r="U614" i="13" s="1"/>
  <c r="F614" i="13"/>
  <c r="V614" i="13" s="1"/>
  <c r="H614" i="13"/>
  <c r="X614" i="13" s="1"/>
  <c r="I614" i="13"/>
  <c r="Y614" i="13" s="1"/>
  <c r="J614" i="13"/>
  <c r="Z614" i="13" s="1"/>
  <c r="D615" i="13"/>
  <c r="T615" i="13" s="1"/>
  <c r="E615" i="13"/>
  <c r="U615" i="13" s="1"/>
  <c r="F615" i="13"/>
  <c r="V615" i="13" s="1"/>
  <c r="H615" i="13"/>
  <c r="X615" i="13" s="1"/>
  <c r="I615" i="13"/>
  <c r="Y615" i="13" s="1"/>
  <c r="J615" i="13"/>
  <c r="Z615" i="13" s="1"/>
  <c r="D616" i="13"/>
  <c r="E616" i="13"/>
  <c r="U616" i="13" s="1"/>
  <c r="F616" i="13"/>
  <c r="V616" i="13" s="1"/>
  <c r="H616" i="13"/>
  <c r="X616" i="13" s="1"/>
  <c r="I616" i="13"/>
  <c r="Y616" i="13" s="1"/>
  <c r="J616" i="13"/>
  <c r="Z616" i="13" s="1"/>
  <c r="D617" i="13"/>
  <c r="T617" i="13" s="1"/>
  <c r="E617" i="13"/>
  <c r="F617" i="13"/>
  <c r="V617" i="13" s="1"/>
  <c r="H617" i="13"/>
  <c r="X617" i="13" s="1"/>
  <c r="I617" i="13"/>
  <c r="Y617" i="13" s="1"/>
  <c r="J617" i="13"/>
  <c r="Z617" i="13" s="1"/>
  <c r="D618" i="13"/>
  <c r="T618" i="13" s="1"/>
  <c r="E618" i="13"/>
  <c r="U618" i="13" s="1"/>
  <c r="F618" i="13"/>
  <c r="V618" i="13" s="1"/>
  <c r="H618" i="13"/>
  <c r="X618" i="13" s="1"/>
  <c r="I618" i="13"/>
  <c r="Y618" i="13" s="1"/>
  <c r="J618" i="13"/>
  <c r="Z618" i="13" s="1"/>
  <c r="D619" i="13"/>
  <c r="T619" i="13" s="1"/>
  <c r="E619" i="13"/>
  <c r="U619" i="13" s="1"/>
  <c r="F619" i="13"/>
  <c r="V619" i="13" s="1"/>
  <c r="H619" i="13"/>
  <c r="X619" i="13" s="1"/>
  <c r="I619" i="13"/>
  <c r="Y619" i="13" s="1"/>
  <c r="J619" i="13"/>
  <c r="Z619" i="13" s="1"/>
  <c r="D620" i="13"/>
  <c r="E620" i="13"/>
  <c r="U620" i="13" s="1"/>
  <c r="F620" i="13"/>
  <c r="V620" i="13" s="1"/>
  <c r="H620" i="13"/>
  <c r="X620" i="13" s="1"/>
  <c r="I620" i="13"/>
  <c r="Y620" i="13" s="1"/>
  <c r="J620" i="13"/>
  <c r="Z620" i="13" s="1"/>
  <c r="J556" i="13"/>
  <c r="Z556" i="13" s="1"/>
  <c r="D556" i="13"/>
  <c r="K557" i="13"/>
  <c r="K560" i="13"/>
  <c r="K561" i="13"/>
  <c r="K563" i="13"/>
  <c r="L563" i="13" s="1"/>
  <c r="K565" i="13"/>
  <c r="K566" i="13"/>
  <c r="L566" i="13" s="1"/>
  <c r="K568" i="13"/>
  <c r="L568" i="13" s="1"/>
  <c r="M568" i="13" s="1"/>
  <c r="K571" i="13"/>
  <c r="L571" i="13" s="1"/>
  <c r="M571" i="13" s="1"/>
  <c r="K575" i="13"/>
  <c r="K577" i="13"/>
  <c r="K578" i="13"/>
  <c r="K581" i="13"/>
  <c r="K582" i="13"/>
  <c r="L582" i="13" s="1"/>
  <c r="K587" i="13"/>
  <c r="L587" i="13" s="1"/>
  <c r="M587" i="13" s="1"/>
  <c r="K589" i="13"/>
  <c r="K592" i="13"/>
  <c r="K593" i="13"/>
  <c r="K594" i="13"/>
  <c r="L594" i="13" s="1"/>
  <c r="K597" i="13"/>
  <c r="K603" i="13"/>
  <c r="L603" i="13" s="1"/>
  <c r="M603" i="13" s="1"/>
  <c r="K609" i="13"/>
  <c r="K611" i="13"/>
  <c r="K619" i="13"/>
  <c r="L619" i="13" s="1"/>
  <c r="M619" i="13" s="1"/>
  <c r="H556" i="13"/>
  <c r="X556" i="13" s="1"/>
  <c r="F556" i="13"/>
  <c r="V556" i="13" s="1"/>
  <c r="I556" i="13"/>
  <c r="Y556" i="13" s="1"/>
  <c r="E556" i="13"/>
  <c r="U556" i="13" s="1"/>
  <c r="C620" i="13"/>
  <c r="C619" i="13"/>
  <c r="C618" i="13"/>
  <c r="C617" i="13"/>
  <c r="C616" i="13"/>
  <c r="C615" i="13"/>
  <c r="C614" i="13"/>
  <c r="C613" i="13"/>
  <c r="C612" i="13"/>
  <c r="C611" i="13"/>
  <c r="C610" i="13"/>
  <c r="C609" i="13"/>
  <c r="C608" i="13"/>
  <c r="C607" i="13"/>
  <c r="C606" i="13"/>
  <c r="C605" i="13"/>
  <c r="C604" i="13"/>
  <c r="C603" i="13"/>
  <c r="C602" i="13"/>
  <c r="C601" i="13"/>
  <c r="C600" i="13"/>
  <c r="C599" i="13"/>
  <c r="C598" i="13"/>
  <c r="C597" i="13"/>
  <c r="C596" i="13"/>
  <c r="C595" i="13"/>
  <c r="C594" i="13"/>
  <c r="C593" i="13"/>
  <c r="C592" i="13"/>
  <c r="C591" i="13"/>
  <c r="C590" i="13"/>
  <c r="C589" i="13"/>
  <c r="C588" i="13"/>
  <c r="C587" i="13"/>
  <c r="C586" i="13"/>
  <c r="C585" i="13"/>
  <c r="C584" i="13"/>
  <c r="C583" i="13"/>
  <c r="C582" i="13"/>
  <c r="C581" i="13"/>
  <c r="C580" i="13"/>
  <c r="C579" i="13"/>
  <c r="C578" i="13"/>
  <c r="C577" i="13"/>
  <c r="C576" i="13"/>
  <c r="C575" i="13"/>
  <c r="C574" i="13"/>
  <c r="C573" i="13"/>
  <c r="C572" i="13"/>
  <c r="C571" i="13"/>
  <c r="C570" i="13"/>
  <c r="C569" i="13"/>
  <c r="C568" i="13"/>
  <c r="C567" i="13"/>
  <c r="C566" i="13"/>
  <c r="C565" i="13"/>
  <c r="C564" i="13"/>
  <c r="C563" i="13"/>
  <c r="C562" i="13"/>
  <c r="C561" i="13"/>
  <c r="C560" i="13"/>
  <c r="C559" i="13"/>
  <c r="C558" i="13"/>
  <c r="C557" i="13"/>
  <c r="C556" i="13"/>
  <c r="K559" i="13" l="1"/>
  <c r="L559" i="13" s="1"/>
  <c r="M559" i="13" s="1"/>
  <c r="K653" i="13"/>
  <c r="K627" i="13"/>
  <c r="L627" i="13" s="1"/>
  <c r="M627" i="13" s="1"/>
  <c r="M563" i="13"/>
  <c r="K618" i="13"/>
  <c r="L618" i="13" s="1"/>
  <c r="L611" i="13"/>
  <c r="M611" i="13" s="1"/>
  <c r="K570" i="13"/>
  <c r="L570" i="13" s="1"/>
  <c r="K602" i="13"/>
  <c r="L602" i="13" s="1"/>
  <c r="L575" i="13"/>
  <c r="M575" i="13" s="1"/>
  <c r="K564" i="13"/>
  <c r="L564" i="13" s="1"/>
  <c r="M564" i="13" s="1"/>
  <c r="K600" i="13"/>
  <c r="L600" i="13" s="1"/>
  <c r="K558" i="13"/>
  <c r="L558" i="13" s="1"/>
  <c r="K601" i="13"/>
  <c r="L653" i="13"/>
  <c r="M653" i="13" s="1"/>
  <c r="K599" i="13"/>
  <c r="L599" i="13" s="1"/>
  <c r="M599" i="13" s="1"/>
  <c r="M658" i="13"/>
  <c r="K606" i="13"/>
  <c r="L606" i="13" s="1"/>
  <c r="M606" i="13" s="1"/>
  <c r="K585" i="13"/>
  <c r="L585" i="13" s="1"/>
  <c r="M585" i="13" s="1"/>
  <c r="K652" i="13"/>
  <c r="K588" i="13"/>
  <c r="L588" i="13" s="1"/>
  <c r="M588" i="13" s="1"/>
  <c r="K580" i="13"/>
  <c r="L580" i="13" s="1"/>
  <c r="M580" i="13" s="1"/>
  <c r="L578" i="13"/>
  <c r="M578" i="13" s="1"/>
  <c r="K583" i="13"/>
  <c r="L583" i="13" s="1"/>
  <c r="M583" i="13" s="1"/>
  <c r="K573" i="13"/>
  <c r="L573" i="13" s="1"/>
  <c r="M573" i="13" s="1"/>
  <c r="K635" i="13"/>
  <c r="L635" i="13" s="1"/>
  <c r="M635" i="13" s="1"/>
  <c r="K666" i="13"/>
  <c r="K569" i="13"/>
  <c r="L569" i="13" s="1"/>
  <c r="M569" i="13" s="1"/>
  <c r="K755" i="13"/>
  <c r="L755" i="13" s="1"/>
  <c r="M755" i="13" s="1"/>
  <c r="T755" i="13"/>
  <c r="K699" i="13"/>
  <c r="L699" i="13" s="1"/>
  <c r="M699" i="13" s="1"/>
  <c r="T699" i="13"/>
  <c r="K572" i="13"/>
  <c r="L572" i="13" s="1"/>
  <c r="M572" i="13" s="1"/>
  <c r="K686" i="13"/>
  <c r="L686" i="13" s="1"/>
  <c r="M686" i="13" s="1"/>
  <c r="T686" i="13"/>
  <c r="K662" i="13"/>
  <c r="L662" i="13" s="1"/>
  <c r="M662" i="13" s="1"/>
  <c r="T662" i="13"/>
  <c r="K657" i="13"/>
  <c r="L657" i="13" s="1"/>
  <c r="M657" i="13" s="1"/>
  <c r="T657" i="13"/>
  <c r="K750" i="13"/>
  <c r="L750" i="13" s="1"/>
  <c r="M750" i="13" s="1"/>
  <c r="K681" i="13"/>
  <c r="L681" i="13" s="1"/>
  <c r="M681" i="13" s="1"/>
  <c r="T681" i="13"/>
  <c r="K695" i="13"/>
  <c r="L695" i="13" s="1"/>
  <c r="M695" i="13" s="1"/>
  <c r="T695" i="13"/>
  <c r="K617" i="13"/>
  <c r="L617" i="13" s="1"/>
  <c r="M617" i="13" s="1"/>
  <c r="M600" i="13"/>
  <c r="M558" i="13"/>
  <c r="K679" i="13"/>
  <c r="L679" i="13" s="1"/>
  <c r="M679" i="13" s="1"/>
  <c r="T679" i="13"/>
  <c r="K675" i="13"/>
  <c r="L675" i="13" s="1"/>
  <c r="M675" i="13" s="1"/>
  <c r="K672" i="13"/>
  <c r="L672" i="13" s="1"/>
  <c r="M672" i="13" s="1"/>
  <c r="K669" i="13"/>
  <c r="L669" i="13" s="1"/>
  <c r="M669" i="13" s="1"/>
  <c r="K656" i="13"/>
  <c r="L656" i="13" s="1"/>
  <c r="M656" i="13" s="1"/>
  <c r="K639" i="13"/>
  <c r="L639" i="13" s="1"/>
  <c r="M639" i="13" s="1"/>
  <c r="T639" i="13"/>
  <c r="K631" i="13"/>
  <c r="L631" i="13" s="1"/>
  <c r="M631" i="13" s="1"/>
  <c r="T631" i="13"/>
  <c r="K749" i="13"/>
  <c r="L749" i="13" s="1"/>
  <c r="M749" i="13" s="1"/>
  <c r="K608" i="13"/>
  <c r="L608" i="13" s="1"/>
  <c r="M608" i="13" s="1"/>
  <c r="T608" i="13"/>
  <c r="K727" i="13"/>
  <c r="L727" i="13" s="1"/>
  <c r="M727" i="13" s="1"/>
  <c r="T727" i="13"/>
  <c r="K584" i="13"/>
  <c r="L584" i="13" s="1"/>
  <c r="M584" i="13" s="1"/>
  <c r="K684" i="13"/>
  <c r="L684" i="13" s="1"/>
  <c r="M684" i="13" s="1"/>
  <c r="T684" i="13"/>
  <c r="K665" i="13"/>
  <c r="L665" i="13" s="1"/>
  <c r="M665" i="13" s="1"/>
  <c r="T665" i="13"/>
  <c r="K660" i="13"/>
  <c r="L660" i="13" s="1"/>
  <c r="M660" i="13" s="1"/>
  <c r="T660" i="13"/>
  <c r="K649" i="13"/>
  <c r="L649" i="13" s="1"/>
  <c r="M649" i="13" s="1"/>
  <c r="T649" i="13"/>
  <c r="K644" i="13"/>
  <c r="L644" i="13" s="1"/>
  <c r="M644" i="13" s="1"/>
  <c r="T644" i="13"/>
  <c r="K758" i="13"/>
  <c r="L758" i="13" s="1"/>
  <c r="M758" i="13" s="1"/>
  <c r="T758" i="13"/>
  <c r="K754" i="13"/>
  <c r="L754" i="13" s="1"/>
  <c r="M754" i="13" s="1"/>
  <c r="T754" i="13"/>
  <c r="K746" i="13"/>
  <c r="L746" i="13" s="1"/>
  <c r="M746" i="13" s="1"/>
  <c r="T746" i="13"/>
  <c r="K742" i="13"/>
  <c r="L742" i="13" s="1"/>
  <c r="M742" i="13" s="1"/>
  <c r="T742" i="13"/>
  <c r="K734" i="13"/>
  <c r="L734" i="13" s="1"/>
  <c r="M734" i="13" s="1"/>
  <c r="T734" i="13"/>
  <c r="K730" i="13"/>
  <c r="L730" i="13" s="1"/>
  <c r="M730" i="13" s="1"/>
  <c r="T730" i="13"/>
  <c r="K722" i="13"/>
  <c r="L722" i="13" s="1"/>
  <c r="M722" i="13" s="1"/>
  <c r="T722" i="13"/>
  <c r="K718" i="13"/>
  <c r="L718" i="13" s="1"/>
  <c r="M718" i="13" s="1"/>
  <c r="T718" i="13"/>
  <c r="K710" i="13"/>
  <c r="L710" i="13" s="1"/>
  <c r="M710" i="13" s="1"/>
  <c r="T710" i="13"/>
  <c r="K706" i="13"/>
  <c r="L706" i="13" s="1"/>
  <c r="M706" i="13" s="1"/>
  <c r="T706" i="13"/>
  <c r="K698" i="13"/>
  <c r="L698" i="13" s="1"/>
  <c r="M698" i="13" s="1"/>
  <c r="T698" i="13"/>
  <c r="K738" i="13"/>
  <c r="L738" i="13" s="1"/>
  <c r="M738" i="13" s="1"/>
  <c r="L613" i="13"/>
  <c r="M613" i="13" s="1"/>
  <c r="U613" i="13"/>
  <c r="K719" i="13"/>
  <c r="L719" i="13" s="1"/>
  <c r="M719" i="13" s="1"/>
  <c r="T719" i="13"/>
  <c r="K615" i="13"/>
  <c r="L615" i="13" s="1"/>
  <c r="M615" i="13" s="1"/>
  <c r="M570" i="13"/>
  <c r="K556" i="13"/>
  <c r="L556" i="13" s="1"/>
  <c r="M556" i="13" s="1"/>
  <c r="T556" i="13"/>
  <c r="K616" i="13"/>
  <c r="L616" i="13" s="1"/>
  <c r="M616" i="13" s="1"/>
  <c r="T616" i="13"/>
  <c r="K604" i="13"/>
  <c r="L604" i="13" s="1"/>
  <c r="M604" i="13" s="1"/>
  <c r="T604" i="13"/>
  <c r="U585" i="13"/>
  <c r="K689" i="13"/>
  <c r="L689" i="13" s="1"/>
  <c r="M689" i="13" s="1"/>
  <c r="T689" i="13"/>
  <c r="K664" i="13"/>
  <c r="K655" i="13"/>
  <c r="T655" i="13"/>
  <c r="K637" i="13"/>
  <c r="L637" i="13" s="1"/>
  <c r="M637" i="13" s="1"/>
  <c r="T637" i="13"/>
  <c r="K633" i="13"/>
  <c r="L633" i="13" s="1"/>
  <c r="M633" i="13" s="1"/>
  <c r="K629" i="13"/>
  <c r="L629" i="13" s="1"/>
  <c r="T629" i="13"/>
  <c r="K737" i="13"/>
  <c r="L737" i="13" s="1"/>
  <c r="M737" i="13" s="1"/>
  <c r="K707" i="13"/>
  <c r="L707" i="13" s="1"/>
  <c r="M707" i="13" s="1"/>
  <c r="T707" i="13"/>
  <c r="K614" i="13"/>
  <c r="L614" i="13" s="1"/>
  <c r="M614" i="13" s="1"/>
  <c r="L609" i="13"/>
  <c r="M609" i="13" s="1"/>
  <c r="U609" i="13"/>
  <c r="K613" i="13"/>
  <c r="K595" i="13"/>
  <c r="L595" i="13" s="1"/>
  <c r="M595" i="13" s="1"/>
  <c r="K625" i="13"/>
  <c r="L625" i="13" s="1"/>
  <c r="M625" i="13" s="1"/>
  <c r="T625" i="13"/>
  <c r="K682" i="13"/>
  <c r="L682" i="13" s="1"/>
  <c r="M682" i="13" s="1"/>
  <c r="T682" i="13"/>
  <c r="K654" i="13"/>
  <c r="K651" i="13"/>
  <c r="K647" i="13"/>
  <c r="L647" i="13" s="1"/>
  <c r="M647" i="13" s="1"/>
  <c r="T647" i="13"/>
  <c r="K642" i="13"/>
  <c r="L642" i="13" s="1"/>
  <c r="M642" i="13" s="1"/>
  <c r="T642" i="13"/>
  <c r="K628" i="13"/>
  <c r="L628" i="13" s="1"/>
  <c r="M628" i="13" s="1"/>
  <c r="K726" i="13"/>
  <c r="L726" i="13" s="1"/>
  <c r="M726" i="13" s="1"/>
  <c r="K731" i="13"/>
  <c r="L731" i="13" s="1"/>
  <c r="M731" i="13" s="1"/>
  <c r="T731" i="13"/>
  <c r="K687" i="13"/>
  <c r="L687" i="13" s="1"/>
  <c r="M687" i="13" s="1"/>
  <c r="T687" i="13"/>
  <c r="K676" i="13"/>
  <c r="L676" i="13" s="1"/>
  <c r="M676" i="13" s="1"/>
  <c r="K673" i="13"/>
  <c r="L673" i="13" s="1"/>
  <c r="M673" i="13" s="1"/>
  <c r="K670" i="13"/>
  <c r="L670" i="13" s="1"/>
  <c r="M670" i="13" s="1"/>
  <c r="K663" i="13"/>
  <c r="L663" i="13" s="1"/>
  <c r="M663" i="13" s="1"/>
  <c r="T663" i="13"/>
  <c r="K646" i="13"/>
  <c r="L646" i="13" s="1"/>
  <c r="M646" i="13" s="1"/>
  <c r="K757" i="13"/>
  <c r="L757" i="13" s="1"/>
  <c r="M757" i="13" s="1"/>
  <c r="T757" i="13"/>
  <c r="K753" i="13"/>
  <c r="L753" i="13" s="1"/>
  <c r="M753" i="13" s="1"/>
  <c r="T753" i="13"/>
  <c r="K745" i="13"/>
  <c r="L745" i="13" s="1"/>
  <c r="M745" i="13" s="1"/>
  <c r="T745" i="13"/>
  <c r="K741" i="13"/>
  <c r="L741" i="13" s="1"/>
  <c r="M741" i="13" s="1"/>
  <c r="T741" i="13"/>
  <c r="K733" i="13"/>
  <c r="L733" i="13" s="1"/>
  <c r="M733" i="13" s="1"/>
  <c r="T733" i="13"/>
  <c r="K729" i="13"/>
  <c r="L729" i="13" s="1"/>
  <c r="M729" i="13" s="1"/>
  <c r="T729" i="13"/>
  <c r="K721" i="13"/>
  <c r="L721" i="13" s="1"/>
  <c r="M721" i="13" s="1"/>
  <c r="T721" i="13"/>
  <c r="K717" i="13"/>
  <c r="L717" i="13" s="1"/>
  <c r="M717" i="13" s="1"/>
  <c r="T717" i="13"/>
  <c r="K709" i="13"/>
  <c r="L709" i="13" s="1"/>
  <c r="M709" i="13" s="1"/>
  <c r="T709" i="13"/>
  <c r="K705" i="13"/>
  <c r="L705" i="13" s="1"/>
  <c r="M705" i="13" s="1"/>
  <c r="T705" i="13"/>
  <c r="K697" i="13"/>
  <c r="L697" i="13" s="1"/>
  <c r="M697" i="13" s="1"/>
  <c r="T697" i="13"/>
  <c r="K725" i="13"/>
  <c r="L725" i="13" s="1"/>
  <c r="M725" i="13" s="1"/>
  <c r="K751" i="13"/>
  <c r="L751" i="13" s="1"/>
  <c r="M751" i="13" s="1"/>
  <c r="T751" i="13"/>
  <c r="K747" i="13"/>
  <c r="L747" i="13" s="1"/>
  <c r="M747" i="13" s="1"/>
  <c r="T747" i="13"/>
  <c r="K743" i="13"/>
  <c r="L743" i="13" s="1"/>
  <c r="M743" i="13" s="1"/>
  <c r="T743" i="13"/>
  <c r="K739" i="13"/>
  <c r="L739" i="13" s="1"/>
  <c r="M739" i="13" s="1"/>
  <c r="T739" i="13"/>
  <c r="K735" i="13"/>
  <c r="L735" i="13" s="1"/>
  <c r="M735" i="13" s="1"/>
  <c r="T735" i="13"/>
  <c r="K723" i="13"/>
  <c r="L723" i="13" s="1"/>
  <c r="M723" i="13" s="1"/>
  <c r="T723" i="13"/>
  <c r="K567" i="13"/>
  <c r="L567" i="13" s="1"/>
  <c r="M567" i="13" s="1"/>
  <c r="K680" i="13"/>
  <c r="L680" i="13" s="1"/>
  <c r="M680" i="13" s="1"/>
  <c r="T680" i="13"/>
  <c r="L666" i="13"/>
  <c r="M666" i="13" s="1"/>
  <c r="U666" i="13"/>
  <c r="K640" i="13"/>
  <c r="L640" i="13" s="1"/>
  <c r="M640" i="13" s="1"/>
  <c r="T640" i="13"/>
  <c r="K714" i="13"/>
  <c r="L714" i="13" s="1"/>
  <c r="M714" i="13" s="1"/>
  <c r="K641" i="13"/>
  <c r="L641" i="13" s="1"/>
  <c r="M641" i="13" s="1"/>
  <c r="T641" i="13"/>
  <c r="K711" i="13"/>
  <c r="L711" i="13" s="1"/>
  <c r="M711" i="13" s="1"/>
  <c r="T711" i="13"/>
  <c r="K607" i="13"/>
  <c r="L607" i="13" s="1"/>
  <c r="M607" i="13" s="1"/>
  <c r="L592" i="13"/>
  <c r="M592" i="13" s="1"/>
  <c r="K579" i="13"/>
  <c r="L579" i="13" s="1"/>
  <c r="M579" i="13" s="1"/>
  <c r="L565" i="13"/>
  <c r="M565" i="13" s="1"/>
  <c r="U617" i="13"/>
  <c r="K612" i="13"/>
  <c r="L612" i="13" s="1"/>
  <c r="M612" i="13" s="1"/>
  <c r="T612" i="13"/>
  <c r="L593" i="13"/>
  <c r="M593" i="13" s="1"/>
  <c r="U593" i="13"/>
  <c r="K576" i="13"/>
  <c r="L576" i="13" s="1"/>
  <c r="M576" i="13" s="1"/>
  <c r="T576" i="13"/>
  <c r="K685" i="13"/>
  <c r="L685" i="13" s="1"/>
  <c r="M685" i="13" s="1"/>
  <c r="T685" i="13"/>
  <c r="K661" i="13"/>
  <c r="L661" i="13" s="1"/>
  <c r="M661" i="13" s="1"/>
  <c r="T661" i="13"/>
  <c r="K645" i="13"/>
  <c r="L645" i="13" s="1"/>
  <c r="M645" i="13" s="1"/>
  <c r="T645" i="13"/>
  <c r="K713" i="13"/>
  <c r="L713" i="13" s="1"/>
  <c r="M713" i="13" s="1"/>
  <c r="L560" i="13"/>
  <c r="M560" i="13" s="1"/>
  <c r="L601" i="13"/>
  <c r="M601" i="13" s="1"/>
  <c r="U601" i="13"/>
  <c r="K596" i="13"/>
  <c r="L596" i="13" s="1"/>
  <c r="M596" i="13" s="1"/>
  <c r="T596" i="13"/>
  <c r="K715" i="13"/>
  <c r="L715" i="13" s="1"/>
  <c r="M715" i="13" s="1"/>
  <c r="T715" i="13"/>
  <c r="K678" i="13"/>
  <c r="L678" i="13" s="1"/>
  <c r="M678" i="13" s="1"/>
  <c r="T678" i="13"/>
  <c r="K638" i="13"/>
  <c r="L638" i="13" s="1"/>
  <c r="M638" i="13" s="1"/>
  <c r="T638" i="13"/>
  <c r="K630" i="13"/>
  <c r="L630" i="13" s="1"/>
  <c r="M630" i="13" s="1"/>
  <c r="T630" i="13"/>
  <c r="K626" i="13"/>
  <c r="L626" i="13" s="1"/>
  <c r="M626" i="13" s="1"/>
  <c r="K756" i="13"/>
  <c r="L756" i="13" s="1"/>
  <c r="M756" i="13" s="1"/>
  <c r="T756" i="13"/>
  <c r="K752" i="13"/>
  <c r="L752" i="13" s="1"/>
  <c r="M752" i="13" s="1"/>
  <c r="T752" i="13"/>
  <c r="K748" i="13"/>
  <c r="L748" i="13" s="1"/>
  <c r="M748" i="13" s="1"/>
  <c r="T748" i="13"/>
  <c r="K744" i="13"/>
  <c r="L744" i="13" s="1"/>
  <c r="M744" i="13" s="1"/>
  <c r="T744" i="13"/>
  <c r="K740" i="13"/>
  <c r="L740" i="13" s="1"/>
  <c r="M740" i="13" s="1"/>
  <c r="T740" i="13"/>
  <c r="K736" i="13"/>
  <c r="L736" i="13" s="1"/>
  <c r="M736" i="13" s="1"/>
  <c r="T736" i="13"/>
  <c r="K732" i="13"/>
  <c r="L732" i="13" s="1"/>
  <c r="M732" i="13" s="1"/>
  <c r="T732" i="13"/>
  <c r="K728" i="13"/>
  <c r="L728" i="13" s="1"/>
  <c r="M728" i="13" s="1"/>
  <c r="T728" i="13"/>
  <c r="K724" i="13"/>
  <c r="L724" i="13" s="1"/>
  <c r="M724" i="13" s="1"/>
  <c r="T724" i="13"/>
  <c r="K720" i="13"/>
  <c r="L720" i="13" s="1"/>
  <c r="M720" i="13" s="1"/>
  <c r="T720" i="13"/>
  <c r="K716" i="13"/>
  <c r="L716" i="13" s="1"/>
  <c r="M716" i="13" s="1"/>
  <c r="T716" i="13"/>
  <c r="K712" i="13"/>
  <c r="L712" i="13" s="1"/>
  <c r="M712" i="13" s="1"/>
  <c r="T712" i="13"/>
  <c r="K708" i="13"/>
  <c r="L708" i="13" s="1"/>
  <c r="M708" i="13" s="1"/>
  <c r="T708" i="13"/>
  <c r="K704" i="13"/>
  <c r="L704" i="13" s="1"/>
  <c r="M704" i="13" s="1"/>
  <c r="T704" i="13"/>
  <c r="K700" i="13"/>
  <c r="L700" i="13" s="1"/>
  <c r="M700" i="13" s="1"/>
  <c r="T700" i="13"/>
  <c r="K696" i="13"/>
  <c r="L696" i="13" s="1"/>
  <c r="M696" i="13" s="1"/>
  <c r="T696" i="13"/>
  <c r="K702" i="13"/>
  <c r="L702" i="13" s="1"/>
  <c r="M702" i="13" s="1"/>
  <c r="K688" i="13"/>
  <c r="L688" i="13" s="1"/>
  <c r="M688" i="13" s="1"/>
  <c r="T688" i="13"/>
  <c r="K636" i="13"/>
  <c r="L636" i="13" s="1"/>
  <c r="M636" i="13" s="1"/>
  <c r="T636" i="13"/>
  <c r="K620" i="13"/>
  <c r="L620" i="13" s="1"/>
  <c r="T620" i="13"/>
  <c r="K667" i="13"/>
  <c r="L667" i="13" s="1"/>
  <c r="M667" i="13" s="1"/>
  <c r="T667" i="13"/>
  <c r="K703" i="13"/>
  <c r="L703" i="13" s="1"/>
  <c r="M703" i="13" s="1"/>
  <c r="T703" i="13"/>
  <c r="K591" i="13"/>
  <c r="L591" i="13" s="1"/>
  <c r="M591" i="13" s="1"/>
  <c r="K605" i="13"/>
  <c r="L605" i="13" s="1"/>
  <c r="M605" i="13" s="1"/>
  <c r="K590" i="13"/>
  <c r="L590" i="13" s="1"/>
  <c r="M590" i="13" s="1"/>
  <c r="L577" i="13"/>
  <c r="M577" i="13" s="1"/>
  <c r="K610" i="13"/>
  <c r="L610" i="13" s="1"/>
  <c r="T610" i="13"/>
  <c r="K598" i="13"/>
  <c r="L598" i="13" s="1"/>
  <c r="T598" i="13"/>
  <c r="K586" i="13"/>
  <c r="L586" i="13" s="1"/>
  <c r="T586" i="13"/>
  <c r="K574" i="13"/>
  <c r="L574" i="13" s="1"/>
  <c r="T574" i="13"/>
  <c r="K562" i="13"/>
  <c r="L562" i="13" s="1"/>
  <c r="M562" i="13" s="1"/>
  <c r="T562" i="13"/>
  <c r="K683" i="13"/>
  <c r="L683" i="13" s="1"/>
  <c r="M683" i="13" s="1"/>
  <c r="T683" i="13"/>
  <c r="K677" i="13"/>
  <c r="L677" i="13" s="1"/>
  <c r="M677" i="13" s="1"/>
  <c r="K674" i="13"/>
  <c r="L674" i="13" s="1"/>
  <c r="M674" i="13" s="1"/>
  <c r="K671" i="13"/>
  <c r="L671" i="13" s="1"/>
  <c r="M671" i="13" s="1"/>
  <c r="K668" i="13"/>
  <c r="L668" i="13" s="1"/>
  <c r="M668" i="13" s="1"/>
  <c r="K659" i="13"/>
  <c r="L659" i="13" s="1"/>
  <c r="M659" i="13" s="1"/>
  <c r="T659" i="13"/>
  <c r="K648" i="13"/>
  <c r="L648" i="13" s="1"/>
  <c r="M648" i="13" s="1"/>
  <c r="T648" i="13"/>
  <c r="K643" i="13"/>
  <c r="L643" i="13" s="1"/>
  <c r="M643" i="13" s="1"/>
  <c r="T643" i="13"/>
  <c r="K694" i="13"/>
  <c r="L694" i="13" s="1"/>
  <c r="M694" i="13" s="1"/>
  <c r="T694" i="13"/>
  <c r="K701" i="13"/>
  <c r="L701" i="13" s="1"/>
  <c r="M701" i="13" s="1"/>
  <c r="L581" i="13"/>
  <c r="M581" i="13" s="1"/>
  <c r="L557" i="13"/>
  <c r="M557" i="13" s="1"/>
  <c r="L652" i="13"/>
  <c r="M652" i="13" s="1"/>
  <c r="L632" i="13"/>
  <c r="M632" i="13" s="1"/>
  <c r="M602" i="13"/>
  <c r="M566" i="13"/>
  <c r="L664" i="13"/>
  <c r="M664" i="13" s="1"/>
  <c r="L589" i="13"/>
  <c r="M589" i="13" s="1"/>
  <c r="M629" i="13"/>
  <c r="L597" i="13"/>
  <c r="M597" i="13" s="1"/>
  <c r="M610" i="13"/>
  <c r="M598" i="13"/>
  <c r="M586" i="13"/>
  <c r="M574" i="13"/>
  <c r="L655" i="13"/>
  <c r="M655" i="13" s="1"/>
  <c r="M618" i="13"/>
  <c r="L561" i="13"/>
  <c r="M561" i="13" s="1"/>
  <c r="L654" i="13"/>
  <c r="M654" i="13" s="1"/>
  <c r="L651" i="13"/>
  <c r="M651" i="13" s="1"/>
  <c r="M634" i="13"/>
  <c r="M594" i="13"/>
  <c r="M582" i="13"/>
  <c r="M620" i="13"/>
  <c r="K517" i="13"/>
  <c r="L517" i="13" s="1"/>
  <c r="M517" i="13" s="1"/>
  <c r="E488" i="13"/>
  <c r="F488" i="13"/>
  <c r="U488" i="13" s="1"/>
  <c r="G488" i="13"/>
  <c r="V488" i="13" s="1"/>
  <c r="E489" i="13"/>
  <c r="F489" i="13"/>
  <c r="U489" i="13" s="1"/>
  <c r="G489" i="13"/>
  <c r="V489" i="13" s="1"/>
  <c r="E490" i="13"/>
  <c r="F490" i="13"/>
  <c r="U490" i="13" s="1"/>
  <c r="G490" i="13"/>
  <c r="V490" i="13" s="1"/>
  <c r="E491" i="13"/>
  <c r="T491" i="13" s="1"/>
  <c r="F491" i="13"/>
  <c r="U491" i="13" s="1"/>
  <c r="G491" i="13"/>
  <c r="V491" i="13" s="1"/>
  <c r="E492" i="13"/>
  <c r="F492" i="13"/>
  <c r="U492" i="13" s="1"/>
  <c r="G492" i="13"/>
  <c r="V492" i="13" s="1"/>
  <c r="E493" i="13"/>
  <c r="T493" i="13" s="1"/>
  <c r="F493" i="13"/>
  <c r="U493" i="13" s="1"/>
  <c r="G493" i="13"/>
  <c r="V493" i="13" s="1"/>
  <c r="E494" i="13"/>
  <c r="F494" i="13"/>
  <c r="U494" i="13" s="1"/>
  <c r="G494" i="13"/>
  <c r="V494" i="13" s="1"/>
  <c r="E495" i="13"/>
  <c r="F495" i="13"/>
  <c r="U495" i="13" s="1"/>
  <c r="G495" i="13"/>
  <c r="V495" i="13" s="1"/>
  <c r="E496" i="13"/>
  <c r="F496" i="13"/>
  <c r="U496" i="13" s="1"/>
  <c r="G496" i="13"/>
  <c r="V496" i="13" s="1"/>
  <c r="E497" i="13"/>
  <c r="F497" i="13"/>
  <c r="U497" i="13" s="1"/>
  <c r="G497" i="13"/>
  <c r="V497" i="13" s="1"/>
  <c r="E498" i="13"/>
  <c r="F498" i="13"/>
  <c r="U498" i="13" s="1"/>
  <c r="G498" i="13"/>
  <c r="V498" i="13" s="1"/>
  <c r="E499" i="13"/>
  <c r="F499" i="13"/>
  <c r="U499" i="13" s="1"/>
  <c r="G499" i="13"/>
  <c r="V499" i="13" s="1"/>
  <c r="E500" i="13"/>
  <c r="F500" i="13"/>
  <c r="U500" i="13" s="1"/>
  <c r="G500" i="13"/>
  <c r="V500" i="13" s="1"/>
  <c r="E501" i="13"/>
  <c r="F501" i="13"/>
  <c r="U501" i="13" s="1"/>
  <c r="G501" i="13"/>
  <c r="V501" i="13" s="1"/>
  <c r="E502" i="13"/>
  <c r="F502" i="13"/>
  <c r="U502" i="13" s="1"/>
  <c r="G502" i="13"/>
  <c r="V502" i="13" s="1"/>
  <c r="E503" i="13"/>
  <c r="T503" i="13" s="1"/>
  <c r="F503" i="13"/>
  <c r="U503" i="13" s="1"/>
  <c r="G503" i="13"/>
  <c r="V503" i="13" s="1"/>
  <c r="E504" i="13"/>
  <c r="F504" i="13"/>
  <c r="U504" i="13" s="1"/>
  <c r="G504" i="13"/>
  <c r="V504" i="13" s="1"/>
  <c r="E505" i="13"/>
  <c r="T505" i="13" s="1"/>
  <c r="F505" i="13"/>
  <c r="U505" i="13" s="1"/>
  <c r="G505" i="13"/>
  <c r="V505" i="13" s="1"/>
  <c r="E506" i="13"/>
  <c r="F506" i="13"/>
  <c r="U506" i="13" s="1"/>
  <c r="G506" i="13"/>
  <c r="V506" i="13" s="1"/>
  <c r="E507" i="13"/>
  <c r="F507" i="13"/>
  <c r="U507" i="13" s="1"/>
  <c r="G507" i="13"/>
  <c r="V507" i="13" s="1"/>
  <c r="E508" i="13"/>
  <c r="F508" i="13"/>
  <c r="U508" i="13" s="1"/>
  <c r="G508" i="13"/>
  <c r="V508" i="13" s="1"/>
  <c r="E509" i="13"/>
  <c r="F509" i="13"/>
  <c r="U509" i="13" s="1"/>
  <c r="G509" i="13"/>
  <c r="V509" i="13" s="1"/>
  <c r="E510" i="13"/>
  <c r="F510" i="13"/>
  <c r="U510" i="13" s="1"/>
  <c r="G510" i="13"/>
  <c r="V510" i="13" s="1"/>
  <c r="E511" i="13"/>
  <c r="F511" i="13"/>
  <c r="U511" i="13" s="1"/>
  <c r="G511" i="13"/>
  <c r="V511" i="13" s="1"/>
  <c r="E512" i="13"/>
  <c r="F512" i="13"/>
  <c r="U512" i="13" s="1"/>
  <c r="G512" i="13"/>
  <c r="V512" i="13" s="1"/>
  <c r="E513" i="13"/>
  <c r="F513" i="13"/>
  <c r="U513" i="13" s="1"/>
  <c r="G513" i="13"/>
  <c r="V513" i="13" s="1"/>
  <c r="E514" i="13"/>
  <c r="F514" i="13"/>
  <c r="U514" i="13" s="1"/>
  <c r="G514" i="13"/>
  <c r="V514" i="13" s="1"/>
  <c r="E515" i="13"/>
  <c r="T515" i="13" s="1"/>
  <c r="F515" i="13"/>
  <c r="U515" i="13" s="1"/>
  <c r="G515" i="13"/>
  <c r="V515" i="13" s="1"/>
  <c r="E516" i="13"/>
  <c r="F516" i="13"/>
  <c r="U516" i="13" s="1"/>
  <c r="G516" i="13"/>
  <c r="V516" i="13" s="1"/>
  <c r="E517" i="13"/>
  <c r="T517" i="13" s="1"/>
  <c r="F517" i="13"/>
  <c r="U517" i="13" s="1"/>
  <c r="G517" i="13"/>
  <c r="V517" i="13" s="1"/>
  <c r="E518" i="13"/>
  <c r="F518" i="13"/>
  <c r="U518" i="13" s="1"/>
  <c r="G518" i="13"/>
  <c r="V518" i="13" s="1"/>
  <c r="E519" i="13"/>
  <c r="F519" i="13"/>
  <c r="U519" i="13" s="1"/>
  <c r="G519" i="13"/>
  <c r="V519" i="13" s="1"/>
  <c r="E520" i="13"/>
  <c r="F520" i="13"/>
  <c r="U520" i="13" s="1"/>
  <c r="G520" i="13"/>
  <c r="V520" i="13" s="1"/>
  <c r="E521" i="13"/>
  <c r="T521" i="13" s="1"/>
  <c r="F521" i="13"/>
  <c r="U521" i="13" s="1"/>
  <c r="G521" i="13"/>
  <c r="V521" i="13" s="1"/>
  <c r="E522" i="13"/>
  <c r="T522" i="13" s="1"/>
  <c r="F522" i="13"/>
  <c r="U522" i="13" s="1"/>
  <c r="G522" i="13"/>
  <c r="V522" i="13" s="1"/>
  <c r="E523" i="13"/>
  <c r="F523" i="13"/>
  <c r="U523" i="13" s="1"/>
  <c r="G523" i="13"/>
  <c r="V523" i="13" s="1"/>
  <c r="E524" i="13"/>
  <c r="F524" i="13"/>
  <c r="U524" i="13" s="1"/>
  <c r="G524" i="13"/>
  <c r="V524" i="13" s="1"/>
  <c r="E525" i="13"/>
  <c r="F525" i="13"/>
  <c r="U525" i="13" s="1"/>
  <c r="G525" i="13"/>
  <c r="V525" i="13" s="1"/>
  <c r="E526" i="13"/>
  <c r="T526" i="13" s="1"/>
  <c r="F526" i="13"/>
  <c r="U526" i="13" s="1"/>
  <c r="G526" i="13"/>
  <c r="V526" i="13" s="1"/>
  <c r="E527" i="13"/>
  <c r="T527" i="13" s="1"/>
  <c r="F527" i="13"/>
  <c r="U527" i="13" s="1"/>
  <c r="G527" i="13"/>
  <c r="V527" i="13" s="1"/>
  <c r="E528" i="13"/>
  <c r="F528" i="13"/>
  <c r="U528" i="13" s="1"/>
  <c r="G528" i="13"/>
  <c r="V528" i="13" s="1"/>
  <c r="E529" i="13"/>
  <c r="F529" i="13"/>
  <c r="U529" i="13" s="1"/>
  <c r="G529" i="13"/>
  <c r="V529" i="13" s="1"/>
  <c r="E530" i="13"/>
  <c r="F530" i="13"/>
  <c r="U530" i="13" s="1"/>
  <c r="G530" i="13"/>
  <c r="V530" i="13" s="1"/>
  <c r="E531" i="13"/>
  <c r="T531" i="13" s="1"/>
  <c r="F531" i="13"/>
  <c r="U531" i="13" s="1"/>
  <c r="G531" i="13"/>
  <c r="V531" i="13" s="1"/>
  <c r="E532" i="13"/>
  <c r="F532" i="13"/>
  <c r="U532" i="13" s="1"/>
  <c r="G532" i="13"/>
  <c r="V532" i="13" s="1"/>
  <c r="E533" i="13"/>
  <c r="T533" i="13" s="1"/>
  <c r="F533" i="13"/>
  <c r="U533" i="13" s="1"/>
  <c r="G533" i="13"/>
  <c r="V533" i="13" s="1"/>
  <c r="E534" i="13"/>
  <c r="F534" i="13"/>
  <c r="U534" i="13" s="1"/>
  <c r="G534" i="13"/>
  <c r="V534" i="13" s="1"/>
  <c r="E535" i="13"/>
  <c r="F535" i="13"/>
  <c r="U535" i="13" s="1"/>
  <c r="G535" i="13"/>
  <c r="V535" i="13" s="1"/>
  <c r="E536" i="13"/>
  <c r="F536" i="13"/>
  <c r="U536" i="13" s="1"/>
  <c r="G536" i="13"/>
  <c r="V536" i="13" s="1"/>
  <c r="E537" i="13"/>
  <c r="T537" i="13" s="1"/>
  <c r="F537" i="13"/>
  <c r="U537" i="13" s="1"/>
  <c r="G537" i="13"/>
  <c r="V537" i="13" s="1"/>
  <c r="E538" i="13"/>
  <c r="T538" i="13" s="1"/>
  <c r="F538" i="13"/>
  <c r="U538" i="13" s="1"/>
  <c r="G538" i="13"/>
  <c r="V538" i="13" s="1"/>
  <c r="E539" i="13"/>
  <c r="F539" i="13"/>
  <c r="U539" i="13" s="1"/>
  <c r="G539" i="13"/>
  <c r="V539" i="13" s="1"/>
  <c r="E540" i="13"/>
  <c r="F540" i="13"/>
  <c r="U540" i="13" s="1"/>
  <c r="G540" i="13"/>
  <c r="V540" i="13" s="1"/>
  <c r="E541" i="13"/>
  <c r="F541" i="13"/>
  <c r="U541" i="13" s="1"/>
  <c r="G541" i="13"/>
  <c r="V541" i="13" s="1"/>
  <c r="E542" i="13"/>
  <c r="T542" i="13" s="1"/>
  <c r="F542" i="13"/>
  <c r="U542" i="13" s="1"/>
  <c r="G542" i="13"/>
  <c r="V542" i="13" s="1"/>
  <c r="E543" i="13"/>
  <c r="T543" i="13" s="1"/>
  <c r="F543" i="13"/>
  <c r="U543" i="13" s="1"/>
  <c r="G543" i="13"/>
  <c r="V543" i="13" s="1"/>
  <c r="E544" i="13"/>
  <c r="F544" i="13"/>
  <c r="U544" i="13" s="1"/>
  <c r="G544" i="13"/>
  <c r="V544" i="13" s="1"/>
  <c r="E545" i="13"/>
  <c r="F545" i="13"/>
  <c r="U545" i="13" s="1"/>
  <c r="G545" i="13"/>
  <c r="V545" i="13" s="1"/>
  <c r="E546" i="13"/>
  <c r="F546" i="13"/>
  <c r="U546" i="13" s="1"/>
  <c r="G546" i="13"/>
  <c r="V546" i="13" s="1"/>
  <c r="E547" i="13"/>
  <c r="T547" i="13" s="1"/>
  <c r="F547" i="13"/>
  <c r="U547" i="13" s="1"/>
  <c r="G547" i="13"/>
  <c r="V547" i="13" s="1"/>
  <c r="E548" i="13"/>
  <c r="F548" i="13"/>
  <c r="U548" i="13" s="1"/>
  <c r="G548" i="13"/>
  <c r="V548" i="13" s="1"/>
  <c r="E549" i="13"/>
  <c r="T549" i="13" s="1"/>
  <c r="F549" i="13"/>
  <c r="U549" i="13" s="1"/>
  <c r="G549" i="13"/>
  <c r="V549" i="13" s="1"/>
  <c r="E550" i="13"/>
  <c r="F550" i="13"/>
  <c r="U550" i="13" s="1"/>
  <c r="G550" i="13"/>
  <c r="V550" i="13" s="1"/>
  <c r="E551" i="13"/>
  <c r="F551" i="13"/>
  <c r="U551" i="13" s="1"/>
  <c r="G551" i="13"/>
  <c r="V551" i="13" s="1"/>
  <c r="F487" i="13"/>
  <c r="U487" i="13" s="1"/>
  <c r="G487" i="13"/>
  <c r="V487" i="13" s="1"/>
  <c r="E487" i="13"/>
  <c r="C551" i="13"/>
  <c r="C550" i="13"/>
  <c r="C549" i="13"/>
  <c r="C548" i="13"/>
  <c r="C547" i="13"/>
  <c r="C546" i="13"/>
  <c r="C545" i="13"/>
  <c r="C544" i="13"/>
  <c r="C543" i="13"/>
  <c r="C542" i="13"/>
  <c r="C541" i="13"/>
  <c r="C540" i="13"/>
  <c r="C539" i="13"/>
  <c r="C538" i="13"/>
  <c r="C537" i="13"/>
  <c r="C536" i="13"/>
  <c r="C535" i="13"/>
  <c r="C534" i="13"/>
  <c r="C533" i="13"/>
  <c r="C532" i="13"/>
  <c r="C531" i="13"/>
  <c r="C530" i="13"/>
  <c r="C529" i="13"/>
  <c r="C528" i="13"/>
  <c r="C527" i="13"/>
  <c r="C526" i="13"/>
  <c r="C525" i="13"/>
  <c r="C524" i="13"/>
  <c r="C523" i="13"/>
  <c r="C522" i="13"/>
  <c r="C521" i="13"/>
  <c r="C520" i="13"/>
  <c r="C519" i="13"/>
  <c r="C518" i="13"/>
  <c r="C517" i="13"/>
  <c r="C516" i="13"/>
  <c r="C515" i="13"/>
  <c r="C514" i="13"/>
  <c r="C513" i="13"/>
  <c r="C512" i="13"/>
  <c r="C511" i="13"/>
  <c r="C510" i="13"/>
  <c r="C509" i="13"/>
  <c r="C508" i="13"/>
  <c r="C507" i="13"/>
  <c r="C506" i="13"/>
  <c r="C505" i="13"/>
  <c r="C504" i="13"/>
  <c r="C503" i="13"/>
  <c r="C502" i="13"/>
  <c r="C501" i="13"/>
  <c r="C500" i="13"/>
  <c r="C499" i="13"/>
  <c r="C498" i="13"/>
  <c r="C497" i="13"/>
  <c r="C496" i="13"/>
  <c r="C495" i="13"/>
  <c r="C494" i="13"/>
  <c r="C493" i="13"/>
  <c r="C492" i="13"/>
  <c r="C491" i="13"/>
  <c r="C490" i="13"/>
  <c r="C489" i="13"/>
  <c r="C488" i="13"/>
  <c r="C487" i="13"/>
  <c r="K446" i="13"/>
  <c r="L446" i="13" s="1"/>
  <c r="K458" i="13"/>
  <c r="L458" i="13" s="1"/>
  <c r="M458" i="13" s="1"/>
  <c r="K459" i="13"/>
  <c r="L459" i="13" s="1"/>
  <c r="M459" i="13" s="1"/>
  <c r="K467" i="13"/>
  <c r="L467" i="13" s="1"/>
  <c r="M467" i="13" s="1"/>
  <c r="E419" i="13"/>
  <c r="F419" i="13"/>
  <c r="U419" i="13" s="1"/>
  <c r="G419" i="13"/>
  <c r="V419" i="13" s="1"/>
  <c r="E420" i="13"/>
  <c r="F420" i="13"/>
  <c r="U420" i="13" s="1"/>
  <c r="G420" i="13"/>
  <c r="V420" i="13" s="1"/>
  <c r="E421" i="13"/>
  <c r="F421" i="13"/>
  <c r="U421" i="13" s="1"/>
  <c r="G421" i="13"/>
  <c r="V421" i="13" s="1"/>
  <c r="E422" i="13"/>
  <c r="F422" i="13"/>
  <c r="U422" i="13" s="1"/>
  <c r="G422" i="13"/>
  <c r="V422" i="13" s="1"/>
  <c r="E423" i="13"/>
  <c r="T423" i="13" s="1"/>
  <c r="F423" i="13"/>
  <c r="U423" i="13" s="1"/>
  <c r="G423" i="13"/>
  <c r="V423" i="13" s="1"/>
  <c r="E424" i="13"/>
  <c r="F424" i="13"/>
  <c r="U424" i="13" s="1"/>
  <c r="G424" i="13"/>
  <c r="V424" i="13" s="1"/>
  <c r="E425" i="13"/>
  <c r="F425" i="13"/>
  <c r="U425" i="13" s="1"/>
  <c r="G425" i="13"/>
  <c r="V425" i="13" s="1"/>
  <c r="E426" i="13"/>
  <c r="F426" i="13"/>
  <c r="U426" i="13" s="1"/>
  <c r="G426" i="13"/>
  <c r="V426" i="13" s="1"/>
  <c r="E427" i="13"/>
  <c r="F427" i="13"/>
  <c r="U427" i="13" s="1"/>
  <c r="G427" i="13"/>
  <c r="V427" i="13" s="1"/>
  <c r="E428" i="13"/>
  <c r="F428" i="13"/>
  <c r="U428" i="13" s="1"/>
  <c r="G428" i="13"/>
  <c r="V428" i="13" s="1"/>
  <c r="E429" i="13"/>
  <c r="F429" i="13"/>
  <c r="U429" i="13" s="1"/>
  <c r="G429" i="13"/>
  <c r="V429" i="13" s="1"/>
  <c r="E430" i="13"/>
  <c r="F430" i="13"/>
  <c r="U430" i="13" s="1"/>
  <c r="G430" i="13"/>
  <c r="V430" i="13" s="1"/>
  <c r="E431" i="13"/>
  <c r="T431" i="13" s="1"/>
  <c r="F431" i="13"/>
  <c r="U431" i="13" s="1"/>
  <c r="G431" i="13"/>
  <c r="V431" i="13" s="1"/>
  <c r="E432" i="13"/>
  <c r="F432" i="13"/>
  <c r="U432" i="13" s="1"/>
  <c r="G432" i="13"/>
  <c r="V432" i="13" s="1"/>
  <c r="E433" i="13"/>
  <c r="F433" i="13"/>
  <c r="U433" i="13" s="1"/>
  <c r="G433" i="13"/>
  <c r="V433" i="13" s="1"/>
  <c r="E434" i="13"/>
  <c r="F434" i="13"/>
  <c r="U434" i="13" s="1"/>
  <c r="G434" i="13"/>
  <c r="V434" i="13" s="1"/>
  <c r="E435" i="13"/>
  <c r="F435" i="13"/>
  <c r="U435" i="13" s="1"/>
  <c r="G435" i="13"/>
  <c r="V435" i="13" s="1"/>
  <c r="E436" i="13"/>
  <c r="F436" i="13"/>
  <c r="U436" i="13" s="1"/>
  <c r="G436" i="13"/>
  <c r="V436" i="13" s="1"/>
  <c r="E437" i="13"/>
  <c r="F437" i="13"/>
  <c r="U437" i="13" s="1"/>
  <c r="G437" i="13"/>
  <c r="V437" i="13" s="1"/>
  <c r="E438" i="13"/>
  <c r="F438" i="13"/>
  <c r="U438" i="13" s="1"/>
  <c r="G438" i="13"/>
  <c r="V438" i="13" s="1"/>
  <c r="E439" i="13"/>
  <c r="T439" i="13" s="1"/>
  <c r="F439" i="13"/>
  <c r="U439" i="13" s="1"/>
  <c r="G439" i="13"/>
  <c r="V439" i="13" s="1"/>
  <c r="E440" i="13"/>
  <c r="F440" i="13"/>
  <c r="U440" i="13" s="1"/>
  <c r="G440" i="13"/>
  <c r="V440" i="13" s="1"/>
  <c r="E441" i="13"/>
  <c r="F441" i="13"/>
  <c r="U441" i="13" s="1"/>
  <c r="G441" i="13"/>
  <c r="V441" i="13" s="1"/>
  <c r="E442" i="13"/>
  <c r="F442" i="13"/>
  <c r="U442" i="13" s="1"/>
  <c r="G442" i="13"/>
  <c r="V442" i="13" s="1"/>
  <c r="E443" i="13"/>
  <c r="F443" i="13"/>
  <c r="U443" i="13" s="1"/>
  <c r="G443" i="13"/>
  <c r="V443" i="13" s="1"/>
  <c r="E444" i="13"/>
  <c r="F444" i="13"/>
  <c r="U444" i="13" s="1"/>
  <c r="G444" i="13"/>
  <c r="V444" i="13" s="1"/>
  <c r="E445" i="13"/>
  <c r="T445" i="13" s="1"/>
  <c r="F445" i="13"/>
  <c r="U445" i="13" s="1"/>
  <c r="G445" i="13"/>
  <c r="V445" i="13" s="1"/>
  <c r="E446" i="13"/>
  <c r="T446" i="13" s="1"/>
  <c r="F446" i="13"/>
  <c r="U446" i="13" s="1"/>
  <c r="G446" i="13"/>
  <c r="V446" i="13" s="1"/>
  <c r="E447" i="13"/>
  <c r="F447" i="13"/>
  <c r="U447" i="13" s="1"/>
  <c r="G447" i="13"/>
  <c r="V447" i="13" s="1"/>
  <c r="E448" i="13"/>
  <c r="F448" i="13"/>
  <c r="U448" i="13" s="1"/>
  <c r="G448" i="13"/>
  <c r="V448" i="13" s="1"/>
  <c r="E449" i="13"/>
  <c r="F449" i="13"/>
  <c r="U449" i="13" s="1"/>
  <c r="G449" i="13"/>
  <c r="V449" i="13" s="1"/>
  <c r="E450" i="13"/>
  <c r="F450" i="13"/>
  <c r="U450" i="13" s="1"/>
  <c r="G450" i="13"/>
  <c r="V450" i="13" s="1"/>
  <c r="E451" i="13"/>
  <c r="F451" i="13"/>
  <c r="U451" i="13" s="1"/>
  <c r="G451" i="13"/>
  <c r="V451" i="13" s="1"/>
  <c r="E452" i="13"/>
  <c r="F452" i="13"/>
  <c r="U452" i="13" s="1"/>
  <c r="G452" i="13"/>
  <c r="V452" i="13" s="1"/>
  <c r="E453" i="13"/>
  <c r="F453" i="13"/>
  <c r="U453" i="13" s="1"/>
  <c r="G453" i="13"/>
  <c r="V453" i="13" s="1"/>
  <c r="E454" i="13"/>
  <c r="F454" i="13"/>
  <c r="U454" i="13" s="1"/>
  <c r="G454" i="13"/>
  <c r="V454" i="13" s="1"/>
  <c r="E455" i="13"/>
  <c r="F455" i="13"/>
  <c r="U455" i="13" s="1"/>
  <c r="G455" i="13"/>
  <c r="V455" i="13" s="1"/>
  <c r="E456" i="13"/>
  <c r="F456" i="13"/>
  <c r="U456" i="13" s="1"/>
  <c r="G456" i="13"/>
  <c r="V456" i="13" s="1"/>
  <c r="E457" i="13"/>
  <c r="F457" i="13"/>
  <c r="U457" i="13" s="1"/>
  <c r="G457" i="13"/>
  <c r="V457" i="13" s="1"/>
  <c r="E458" i="13"/>
  <c r="T458" i="13" s="1"/>
  <c r="F458" i="13"/>
  <c r="U458" i="13" s="1"/>
  <c r="G458" i="13"/>
  <c r="V458" i="13" s="1"/>
  <c r="E459" i="13"/>
  <c r="T459" i="13" s="1"/>
  <c r="F459" i="13"/>
  <c r="U459" i="13" s="1"/>
  <c r="G459" i="13"/>
  <c r="V459" i="13" s="1"/>
  <c r="E460" i="13"/>
  <c r="F460" i="13"/>
  <c r="U460" i="13" s="1"/>
  <c r="G460" i="13"/>
  <c r="V460" i="13" s="1"/>
  <c r="E461" i="13"/>
  <c r="F461" i="13"/>
  <c r="U461" i="13" s="1"/>
  <c r="G461" i="13"/>
  <c r="V461" i="13" s="1"/>
  <c r="E462" i="13"/>
  <c r="F462" i="13"/>
  <c r="U462" i="13" s="1"/>
  <c r="G462" i="13"/>
  <c r="V462" i="13" s="1"/>
  <c r="E463" i="13"/>
  <c r="F463" i="13"/>
  <c r="U463" i="13" s="1"/>
  <c r="G463" i="13"/>
  <c r="V463" i="13" s="1"/>
  <c r="E464" i="13"/>
  <c r="F464" i="13"/>
  <c r="U464" i="13" s="1"/>
  <c r="G464" i="13"/>
  <c r="V464" i="13" s="1"/>
  <c r="E465" i="13"/>
  <c r="F465" i="13"/>
  <c r="U465" i="13" s="1"/>
  <c r="G465" i="13"/>
  <c r="V465" i="13" s="1"/>
  <c r="E466" i="13"/>
  <c r="F466" i="13"/>
  <c r="U466" i="13" s="1"/>
  <c r="G466" i="13"/>
  <c r="V466" i="13" s="1"/>
  <c r="E467" i="13"/>
  <c r="T467" i="13" s="1"/>
  <c r="F467" i="13"/>
  <c r="U467" i="13" s="1"/>
  <c r="G467" i="13"/>
  <c r="V467" i="13" s="1"/>
  <c r="E468" i="13"/>
  <c r="F468" i="13"/>
  <c r="U468" i="13" s="1"/>
  <c r="G468" i="13"/>
  <c r="V468" i="13" s="1"/>
  <c r="E469" i="13"/>
  <c r="F469" i="13"/>
  <c r="U469" i="13" s="1"/>
  <c r="G469" i="13"/>
  <c r="V469" i="13" s="1"/>
  <c r="E470" i="13"/>
  <c r="F470" i="13"/>
  <c r="U470" i="13" s="1"/>
  <c r="G470" i="13"/>
  <c r="V470" i="13" s="1"/>
  <c r="E471" i="13"/>
  <c r="F471" i="13"/>
  <c r="U471" i="13" s="1"/>
  <c r="G471" i="13"/>
  <c r="V471" i="13" s="1"/>
  <c r="E472" i="13"/>
  <c r="F472" i="13"/>
  <c r="U472" i="13" s="1"/>
  <c r="G472" i="13"/>
  <c r="V472" i="13" s="1"/>
  <c r="E473" i="13"/>
  <c r="T473" i="13" s="1"/>
  <c r="F473" i="13"/>
  <c r="U473" i="13" s="1"/>
  <c r="G473" i="13"/>
  <c r="V473" i="13" s="1"/>
  <c r="E474" i="13"/>
  <c r="F474" i="13"/>
  <c r="U474" i="13" s="1"/>
  <c r="G474" i="13"/>
  <c r="V474" i="13" s="1"/>
  <c r="E475" i="13"/>
  <c r="F475" i="13"/>
  <c r="U475" i="13" s="1"/>
  <c r="G475" i="13"/>
  <c r="V475" i="13" s="1"/>
  <c r="E476" i="13"/>
  <c r="F476" i="13"/>
  <c r="U476" i="13" s="1"/>
  <c r="G476" i="13"/>
  <c r="V476" i="13" s="1"/>
  <c r="E477" i="13"/>
  <c r="F477" i="13"/>
  <c r="U477" i="13" s="1"/>
  <c r="G477" i="13"/>
  <c r="V477" i="13" s="1"/>
  <c r="E478" i="13"/>
  <c r="F478" i="13"/>
  <c r="U478" i="13" s="1"/>
  <c r="G478" i="13"/>
  <c r="V478" i="13" s="1"/>
  <c r="E479" i="13"/>
  <c r="T479" i="13" s="1"/>
  <c r="F479" i="13"/>
  <c r="U479" i="13" s="1"/>
  <c r="G479" i="13"/>
  <c r="V479" i="13" s="1"/>
  <c r="E480" i="13"/>
  <c r="F480" i="13"/>
  <c r="U480" i="13" s="1"/>
  <c r="G480" i="13"/>
  <c r="V480" i="13" s="1"/>
  <c r="E481" i="13"/>
  <c r="T481" i="13" s="1"/>
  <c r="F481" i="13"/>
  <c r="U481" i="13" s="1"/>
  <c r="G481" i="13"/>
  <c r="V481" i="13" s="1"/>
  <c r="E482" i="13"/>
  <c r="F482" i="13"/>
  <c r="U482" i="13" s="1"/>
  <c r="G482" i="13"/>
  <c r="V482" i="13" s="1"/>
  <c r="F418" i="13"/>
  <c r="U418" i="13" s="1"/>
  <c r="G418" i="13"/>
  <c r="V418" i="13" s="1"/>
  <c r="E418" i="13"/>
  <c r="C482" i="13"/>
  <c r="C481" i="13"/>
  <c r="C480" i="13"/>
  <c r="C479" i="13"/>
  <c r="C478" i="13"/>
  <c r="C477" i="13"/>
  <c r="C476" i="13"/>
  <c r="C475" i="13"/>
  <c r="C474" i="13"/>
  <c r="C473" i="13"/>
  <c r="C472" i="13"/>
  <c r="C471" i="13"/>
  <c r="C470" i="13"/>
  <c r="C469" i="13"/>
  <c r="C468" i="13"/>
  <c r="C467" i="13"/>
  <c r="C466" i="13"/>
  <c r="C465" i="13"/>
  <c r="C464" i="13"/>
  <c r="C463" i="13"/>
  <c r="C462" i="13"/>
  <c r="C461" i="13"/>
  <c r="C460" i="13"/>
  <c r="C459" i="13"/>
  <c r="C458" i="13"/>
  <c r="C457" i="13"/>
  <c r="C456" i="13"/>
  <c r="C455" i="13"/>
  <c r="C454" i="13"/>
  <c r="C453" i="13"/>
  <c r="C452" i="13"/>
  <c r="C451" i="13"/>
  <c r="C450" i="13"/>
  <c r="C449" i="13"/>
  <c r="C448" i="13"/>
  <c r="C447" i="13"/>
  <c r="C446" i="13"/>
  <c r="C445" i="13"/>
  <c r="C444" i="13"/>
  <c r="C443" i="13"/>
  <c r="C442" i="13"/>
  <c r="C441" i="13"/>
  <c r="C440" i="13"/>
  <c r="C439" i="13"/>
  <c r="C438" i="13"/>
  <c r="C437" i="13"/>
  <c r="C436" i="13"/>
  <c r="C435" i="13"/>
  <c r="C434" i="13"/>
  <c r="C433" i="13"/>
  <c r="C432" i="13"/>
  <c r="C431" i="13"/>
  <c r="C430" i="13"/>
  <c r="C429" i="13"/>
  <c r="C428" i="13"/>
  <c r="C427" i="13"/>
  <c r="C426" i="13"/>
  <c r="C425" i="13"/>
  <c r="C424" i="13"/>
  <c r="C423" i="13"/>
  <c r="C422" i="13"/>
  <c r="C421" i="13"/>
  <c r="C420" i="13"/>
  <c r="C419" i="13"/>
  <c r="C418" i="13"/>
  <c r="K396" i="13"/>
  <c r="L396" i="13" s="1"/>
  <c r="M396" i="13" s="1"/>
  <c r="N396" i="13" s="1"/>
  <c r="E350" i="13"/>
  <c r="F350" i="13"/>
  <c r="U350" i="13" s="1"/>
  <c r="G350" i="13"/>
  <c r="V350" i="13" s="1"/>
  <c r="H350" i="13"/>
  <c r="W350" i="13" s="1"/>
  <c r="I350" i="13"/>
  <c r="X350" i="13" s="1"/>
  <c r="E351" i="13"/>
  <c r="F351" i="13"/>
  <c r="U351" i="13" s="1"/>
  <c r="G351" i="13"/>
  <c r="V351" i="13" s="1"/>
  <c r="H351" i="13"/>
  <c r="W351" i="13" s="1"/>
  <c r="I351" i="13"/>
  <c r="X351" i="13" s="1"/>
  <c r="E352" i="13"/>
  <c r="F352" i="13"/>
  <c r="U352" i="13" s="1"/>
  <c r="G352" i="13"/>
  <c r="V352" i="13" s="1"/>
  <c r="H352" i="13"/>
  <c r="W352" i="13" s="1"/>
  <c r="I352" i="13"/>
  <c r="X352" i="13" s="1"/>
  <c r="E353" i="13"/>
  <c r="F353" i="13"/>
  <c r="U353" i="13" s="1"/>
  <c r="G353" i="13"/>
  <c r="V353" i="13" s="1"/>
  <c r="H353" i="13"/>
  <c r="W353" i="13" s="1"/>
  <c r="I353" i="13"/>
  <c r="X353" i="13" s="1"/>
  <c r="E354" i="13"/>
  <c r="F354" i="13"/>
  <c r="U354" i="13" s="1"/>
  <c r="G354" i="13"/>
  <c r="V354" i="13" s="1"/>
  <c r="H354" i="13"/>
  <c r="W354" i="13" s="1"/>
  <c r="I354" i="13"/>
  <c r="X354" i="13" s="1"/>
  <c r="E355" i="13"/>
  <c r="T355" i="13" s="1"/>
  <c r="F355" i="13"/>
  <c r="U355" i="13" s="1"/>
  <c r="G355" i="13"/>
  <c r="V355" i="13" s="1"/>
  <c r="H355" i="13"/>
  <c r="W355" i="13" s="1"/>
  <c r="I355" i="13"/>
  <c r="X355" i="13" s="1"/>
  <c r="E356" i="13"/>
  <c r="F356" i="13"/>
  <c r="U356" i="13" s="1"/>
  <c r="G356" i="13"/>
  <c r="V356" i="13" s="1"/>
  <c r="H356" i="13"/>
  <c r="W356" i="13" s="1"/>
  <c r="I356" i="13"/>
  <c r="X356" i="13" s="1"/>
  <c r="E357" i="13"/>
  <c r="F357" i="13"/>
  <c r="U357" i="13" s="1"/>
  <c r="G357" i="13"/>
  <c r="V357" i="13" s="1"/>
  <c r="H357" i="13"/>
  <c r="W357" i="13" s="1"/>
  <c r="I357" i="13"/>
  <c r="X357" i="13" s="1"/>
  <c r="E358" i="13"/>
  <c r="F358" i="13"/>
  <c r="U358" i="13" s="1"/>
  <c r="G358" i="13"/>
  <c r="V358" i="13" s="1"/>
  <c r="H358" i="13"/>
  <c r="W358" i="13" s="1"/>
  <c r="I358" i="13"/>
  <c r="X358" i="13" s="1"/>
  <c r="E359" i="13"/>
  <c r="F359" i="13"/>
  <c r="U359" i="13" s="1"/>
  <c r="G359" i="13"/>
  <c r="V359" i="13" s="1"/>
  <c r="H359" i="13"/>
  <c r="W359" i="13" s="1"/>
  <c r="I359" i="13"/>
  <c r="X359" i="13" s="1"/>
  <c r="E360" i="13"/>
  <c r="F360" i="13"/>
  <c r="U360" i="13" s="1"/>
  <c r="G360" i="13"/>
  <c r="V360" i="13" s="1"/>
  <c r="H360" i="13"/>
  <c r="W360" i="13" s="1"/>
  <c r="I360" i="13"/>
  <c r="X360" i="13" s="1"/>
  <c r="E361" i="13"/>
  <c r="F361" i="13"/>
  <c r="U361" i="13" s="1"/>
  <c r="G361" i="13"/>
  <c r="V361" i="13" s="1"/>
  <c r="H361" i="13"/>
  <c r="W361" i="13" s="1"/>
  <c r="I361" i="13"/>
  <c r="X361" i="13" s="1"/>
  <c r="E362" i="13"/>
  <c r="T362" i="13" s="1"/>
  <c r="F362" i="13"/>
  <c r="U362" i="13" s="1"/>
  <c r="G362" i="13"/>
  <c r="V362" i="13" s="1"/>
  <c r="H362" i="13"/>
  <c r="W362" i="13" s="1"/>
  <c r="I362" i="13"/>
  <c r="X362" i="13" s="1"/>
  <c r="E363" i="13"/>
  <c r="F363" i="13"/>
  <c r="U363" i="13" s="1"/>
  <c r="G363" i="13"/>
  <c r="V363" i="13" s="1"/>
  <c r="H363" i="13"/>
  <c r="W363" i="13" s="1"/>
  <c r="I363" i="13"/>
  <c r="X363" i="13" s="1"/>
  <c r="E364" i="13"/>
  <c r="F364" i="13"/>
  <c r="U364" i="13" s="1"/>
  <c r="G364" i="13"/>
  <c r="V364" i="13" s="1"/>
  <c r="H364" i="13"/>
  <c r="W364" i="13" s="1"/>
  <c r="I364" i="13"/>
  <c r="X364" i="13" s="1"/>
  <c r="E365" i="13"/>
  <c r="F365" i="13"/>
  <c r="U365" i="13" s="1"/>
  <c r="G365" i="13"/>
  <c r="V365" i="13" s="1"/>
  <c r="H365" i="13"/>
  <c r="W365" i="13" s="1"/>
  <c r="I365" i="13"/>
  <c r="X365" i="13" s="1"/>
  <c r="E366" i="13"/>
  <c r="F366" i="13"/>
  <c r="U366" i="13" s="1"/>
  <c r="G366" i="13"/>
  <c r="V366" i="13" s="1"/>
  <c r="H366" i="13"/>
  <c r="W366" i="13" s="1"/>
  <c r="I366" i="13"/>
  <c r="X366" i="13" s="1"/>
  <c r="E367" i="13"/>
  <c r="F367" i="13"/>
  <c r="U367" i="13" s="1"/>
  <c r="G367" i="13"/>
  <c r="V367" i="13" s="1"/>
  <c r="H367" i="13"/>
  <c r="W367" i="13" s="1"/>
  <c r="I367" i="13"/>
  <c r="X367" i="13" s="1"/>
  <c r="E368" i="13"/>
  <c r="F368" i="13"/>
  <c r="U368" i="13" s="1"/>
  <c r="G368" i="13"/>
  <c r="V368" i="13" s="1"/>
  <c r="H368" i="13"/>
  <c r="W368" i="13" s="1"/>
  <c r="I368" i="13"/>
  <c r="X368" i="13" s="1"/>
  <c r="E369" i="13"/>
  <c r="T369" i="13" s="1"/>
  <c r="F369" i="13"/>
  <c r="U369" i="13" s="1"/>
  <c r="G369" i="13"/>
  <c r="V369" i="13" s="1"/>
  <c r="H369" i="13"/>
  <c r="W369" i="13" s="1"/>
  <c r="I369" i="13"/>
  <c r="X369" i="13" s="1"/>
  <c r="E370" i="13"/>
  <c r="F370" i="13"/>
  <c r="U370" i="13" s="1"/>
  <c r="G370" i="13"/>
  <c r="V370" i="13" s="1"/>
  <c r="H370" i="13"/>
  <c r="W370" i="13" s="1"/>
  <c r="I370" i="13"/>
  <c r="X370" i="13" s="1"/>
  <c r="E371" i="13"/>
  <c r="F371" i="13"/>
  <c r="U371" i="13" s="1"/>
  <c r="G371" i="13"/>
  <c r="V371" i="13" s="1"/>
  <c r="H371" i="13"/>
  <c r="W371" i="13" s="1"/>
  <c r="I371" i="13"/>
  <c r="X371" i="13" s="1"/>
  <c r="E372" i="13"/>
  <c r="F372" i="13"/>
  <c r="U372" i="13" s="1"/>
  <c r="G372" i="13"/>
  <c r="V372" i="13" s="1"/>
  <c r="H372" i="13"/>
  <c r="W372" i="13" s="1"/>
  <c r="I372" i="13"/>
  <c r="X372" i="13" s="1"/>
  <c r="E373" i="13"/>
  <c r="F373" i="13"/>
  <c r="U373" i="13" s="1"/>
  <c r="G373" i="13"/>
  <c r="V373" i="13" s="1"/>
  <c r="H373" i="13"/>
  <c r="W373" i="13" s="1"/>
  <c r="I373" i="13"/>
  <c r="X373" i="13" s="1"/>
  <c r="E374" i="13"/>
  <c r="T374" i="13" s="1"/>
  <c r="F374" i="13"/>
  <c r="U374" i="13" s="1"/>
  <c r="G374" i="13"/>
  <c r="V374" i="13" s="1"/>
  <c r="H374" i="13"/>
  <c r="W374" i="13" s="1"/>
  <c r="I374" i="13"/>
  <c r="X374" i="13" s="1"/>
  <c r="E375" i="13"/>
  <c r="F375" i="13"/>
  <c r="U375" i="13" s="1"/>
  <c r="G375" i="13"/>
  <c r="V375" i="13" s="1"/>
  <c r="H375" i="13"/>
  <c r="W375" i="13" s="1"/>
  <c r="I375" i="13"/>
  <c r="X375" i="13" s="1"/>
  <c r="E376" i="13"/>
  <c r="F376" i="13"/>
  <c r="U376" i="13" s="1"/>
  <c r="G376" i="13"/>
  <c r="V376" i="13" s="1"/>
  <c r="H376" i="13"/>
  <c r="W376" i="13" s="1"/>
  <c r="I376" i="13"/>
  <c r="X376" i="13" s="1"/>
  <c r="E377" i="13"/>
  <c r="F377" i="13"/>
  <c r="U377" i="13" s="1"/>
  <c r="G377" i="13"/>
  <c r="V377" i="13" s="1"/>
  <c r="H377" i="13"/>
  <c r="W377" i="13" s="1"/>
  <c r="I377" i="13"/>
  <c r="X377" i="13" s="1"/>
  <c r="E378" i="13"/>
  <c r="F378" i="13"/>
  <c r="U378" i="13" s="1"/>
  <c r="G378" i="13"/>
  <c r="V378" i="13" s="1"/>
  <c r="H378" i="13"/>
  <c r="W378" i="13" s="1"/>
  <c r="I378" i="13"/>
  <c r="X378" i="13" s="1"/>
  <c r="E379" i="13"/>
  <c r="F379" i="13"/>
  <c r="U379" i="13" s="1"/>
  <c r="G379" i="13"/>
  <c r="V379" i="13" s="1"/>
  <c r="H379" i="13"/>
  <c r="W379" i="13" s="1"/>
  <c r="I379" i="13"/>
  <c r="X379" i="13" s="1"/>
  <c r="E380" i="13"/>
  <c r="F380" i="13"/>
  <c r="U380" i="13" s="1"/>
  <c r="G380" i="13"/>
  <c r="V380" i="13" s="1"/>
  <c r="H380" i="13"/>
  <c r="W380" i="13" s="1"/>
  <c r="I380" i="13"/>
  <c r="X380" i="13" s="1"/>
  <c r="E381" i="13"/>
  <c r="T381" i="13" s="1"/>
  <c r="F381" i="13"/>
  <c r="U381" i="13" s="1"/>
  <c r="G381" i="13"/>
  <c r="V381" i="13" s="1"/>
  <c r="H381" i="13"/>
  <c r="W381" i="13" s="1"/>
  <c r="I381" i="13"/>
  <c r="X381" i="13" s="1"/>
  <c r="E382" i="13"/>
  <c r="F382" i="13"/>
  <c r="U382" i="13" s="1"/>
  <c r="G382" i="13"/>
  <c r="V382" i="13" s="1"/>
  <c r="H382" i="13"/>
  <c r="W382" i="13" s="1"/>
  <c r="I382" i="13"/>
  <c r="X382" i="13" s="1"/>
  <c r="E383" i="13"/>
  <c r="F383" i="13"/>
  <c r="U383" i="13" s="1"/>
  <c r="G383" i="13"/>
  <c r="V383" i="13" s="1"/>
  <c r="H383" i="13"/>
  <c r="W383" i="13" s="1"/>
  <c r="I383" i="13"/>
  <c r="X383" i="13" s="1"/>
  <c r="E384" i="13"/>
  <c r="F384" i="13"/>
  <c r="U384" i="13" s="1"/>
  <c r="G384" i="13"/>
  <c r="V384" i="13" s="1"/>
  <c r="H384" i="13"/>
  <c r="W384" i="13" s="1"/>
  <c r="I384" i="13"/>
  <c r="X384" i="13" s="1"/>
  <c r="E385" i="13"/>
  <c r="F385" i="13"/>
  <c r="U385" i="13" s="1"/>
  <c r="G385" i="13"/>
  <c r="V385" i="13" s="1"/>
  <c r="H385" i="13"/>
  <c r="W385" i="13" s="1"/>
  <c r="I385" i="13"/>
  <c r="X385" i="13" s="1"/>
  <c r="E386" i="13"/>
  <c r="F386" i="13"/>
  <c r="U386" i="13" s="1"/>
  <c r="G386" i="13"/>
  <c r="V386" i="13" s="1"/>
  <c r="H386" i="13"/>
  <c r="W386" i="13" s="1"/>
  <c r="I386" i="13"/>
  <c r="X386" i="13" s="1"/>
  <c r="E387" i="13"/>
  <c r="T387" i="13" s="1"/>
  <c r="F387" i="13"/>
  <c r="U387" i="13" s="1"/>
  <c r="G387" i="13"/>
  <c r="V387" i="13" s="1"/>
  <c r="H387" i="13"/>
  <c r="W387" i="13" s="1"/>
  <c r="I387" i="13"/>
  <c r="X387" i="13" s="1"/>
  <c r="E388" i="13"/>
  <c r="F388" i="13"/>
  <c r="U388" i="13" s="1"/>
  <c r="G388" i="13"/>
  <c r="V388" i="13" s="1"/>
  <c r="H388" i="13"/>
  <c r="W388" i="13" s="1"/>
  <c r="I388" i="13"/>
  <c r="X388" i="13" s="1"/>
  <c r="E389" i="13"/>
  <c r="T389" i="13" s="1"/>
  <c r="F389" i="13"/>
  <c r="U389" i="13" s="1"/>
  <c r="G389" i="13"/>
  <c r="V389" i="13" s="1"/>
  <c r="H389" i="13"/>
  <c r="W389" i="13" s="1"/>
  <c r="I389" i="13"/>
  <c r="X389" i="13" s="1"/>
  <c r="E390" i="13"/>
  <c r="F390" i="13"/>
  <c r="U390" i="13" s="1"/>
  <c r="G390" i="13"/>
  <c r="V390" i="13" s="1"/>
  <c r="H390" i="13"/>
  <c r="W390" i="13" s="1"/>
  <c r="I390" i="13"/>
  <c r="X390" i="13" s="1"/>
  <c r="E391" i="13"/>
  <c r="F391" i="13"/>
  <c r="U391" i="13" s="1"/>
  <c r="G391" i="13"/>
  <c r="V391" i="13" s="1"/>
  <c r="H391" i="13"/>
  <c r="W391" i="13" s="1"/>
  <c r="I391" i="13"/>
  <c r="X391" i="13" s="1"/>
  <c r="E392" i="13"/>
  <c r="F392" i="13"/>
  <c r="U392" i="13" s="1"/>
  <c r="G392" i="13"/>
  <c r="V392" i="13" s="1"/>
  <c r="H392" i="13"/>
  <c r="W392" i="13" s="1"/>
  <c r="I392" i="13"/>
  <c r="X392" i="13" s="1"/>
  <c r="E393" i="13"/>
  <c r="F393" i="13"/>
  <c r="U393" i="13" s="1"/>
  <c r="G393" i="13"/>
  <c r="V393" i="13" s="1"/>
  <c r="H393" i="13"/>
  <c r="W393" i="13" s="1"/>
  <c r="I393" i="13"/>
  <c r="X393" i="13" s="1"/>
  <c r="E394" i="13"/>
  <c r="T394" i="13" s="1"/>
  <c r="F394" i="13"/>
  <c r="U394" i="13" s="1"/>
  <c r="G394" i="13"/>
  <c r="V394" i="13" s="1"/>
  <c r="H394" i="13"/>
  <c r="W394" i="13" s="1"/>
  <c r="I394" i="13"/>
  <c r="X394" i="13" s="1"/>
  <c r="E395" i="13"/>
  <c r="F395" i="13"/>
  <c r="U395" i="13" s="1"/>
  <c r="G395" i="13"/>
  <c r="V395" i="13" s="1"/>
  <c r="H395" i="13"/>
  <c r="W395" i="13" s="1"/>
  <c r="I395" i="13"/>
  <c r="X395" i="13" s="1"/>
  <c r="E396" i="13"/>
  <c r="T396" i="13" s="1"/>
  <c r="F396" i="13"/>
  <c r="U396" i="13" s="1"/>
  <c r="G396" i="13"/>
  <c r="V396" i="13" s="1"/>
  <c r="H396" i="13"/>
  <c r="W396" i="13" s="1"/>
  <c r="I396" i="13"/>
  <c r="X396" i="13" s="1"/>
  <c r="E397" i="13"/>
  <c r="F397" i="13"/>
  <c r="U397" i="13" s="1"/>
  <c r="G397" i="13"/>
  <c r="V397" i="13" s="1"/>
  <c r="H397" i="13"/>
  <c r="W397" i="13" s="1"/>
  <c r="I397" i="13"/>
  <c r="X397" i="13" s="1"/>
  <c r="E398" i="13"/>
  <c r="F398" i="13"/>
  <c r="U398" i="13" s="1"/>
  <c r="G398" i="13"/>
  <c r="V398" i="13" s="1"/>
  <c r="H398" i="13"/>
  <c r="W398" i="13" s="1"/>
  <c r="I398" i="13"/>
  <c r="X398" i="13" s="1"/>
  <c r="E399" i="13"/>
  <c r="F399" i="13"/>
  <c r="U399" i="13" s="1"/>
  <c r="G399" i="13"/>
  <c r="V399" i="13" s="1"/>
  <c r="H399" i="13"/>
  <c r="W399" i="13" s="1"/>
  <c r="I399" i="13"/>
  <c r="X399" i="13" s="1"/>
  <c r="E400" i="13"/>
  <c r="F400" i="13"/>
  <c r="U400" i="13" s="1"/>
  <c r="G400" i="13"/>
  <c r="V400" i="13" s="1"/>
  <c r="H400" i="13"/>
  <c r="W400" i="13" s="1"/>
  <c r="I400" i="13"/>
  <c r="X400" i="13" s="1"/>
  <c r="E401" i="13"/>
  <c r="T401" i="13" s="1"/>
  <c r="F401" i="13"/>
  <c r="U401" i="13" s="1"/>
  <c r="G401" i="13"/>
  <c r="V401" i="13" s="1"/>
  <c r="H401" i="13"/>
  <c r="W401" i="13" s="1"/>
  <c r="I401" i="13"/>
  <c r="X401" i="13" s="1"/>
  <c r="E402" i="13"/>
  <c r="F402" i="13"/>
  <c r="U402" i="13" s="1"/>
  <c r="G402" i="13"/>
  <c r="V402" i="13" s="1"/>
  <c r="H402" i="13"/>
  <c r="W402" i="13" s="1"/>
  <c r="I402" i="13"/>
  <c r="X402" i="13" s="1"/>
  <c r="E403" i="13"/>
  <c r="F403" i="13"/>
  <c r="U403" i="13" s="1"/>
  <c r="G403" i="13"/>
  <c r="V403" i="13" s="1"/>
  <c r="H403" i="13"/>
  <c r="W403" i="13" s="1"/>
  <c r="I403" i="13"/>
  <c r="X403" i="13" s="1"/>
  <c r="E404" i="13"/>
  <c r="F404" i="13"/>
  <c r="U404" i="13" s="1"/>
  <c r="G404" i="13"/>
  <c r="V404" i="13" s="1"/>
  <c r="H404" i="13"/>
  <c r="W404" i="13" s="1"/>
  <c r="I404" i="13"/>
  <c r="X404" i="13" s="1"/>
  <c r="E405" i="13"/>
  <c r="F405" i="13"/>
  <c r="U405" i="13" s="1"/>
  <c r="G405" i="13"/>
  <c r="V405" i="13" s="1"/>
  <c r="H405" i="13"/>
  <c r="W405" i="13" s="1"/>
  <c r="I405" i="13"/>
  <c r="X405" i="13" s="1"/>
  <c r="E406" i="13"/>
  <c r="F406" i="13"/>
  <c r="U406" i="13" s="1"/>
  <c r="G406" i="13"/>
  <c r="V406" i="13" s="1"/>
  <c r="H406" i="13"/>
  <c r="W406" i="13" s="1"/>
  <c r="I406" i="13"/>
  <c r="X406" i="13" s="1"/>
  <c r="E407" i="13"/>
  <c r="T407" i="13" s="1"/>
  <c r="F407" i="13"/>
  <c r="U407" i="13" s="1"/>
  <c r="G407" i="13"/>
  <c r="V407" i="13" s="1"/>
  <c r="H407" i="13"/>
  <c r="W407" i="13" s="1"/>
  <c r="I407" i="13"/>
  <c r="X407" i="13" s="1"/>
  <c r="E408" i="13"/>
  <c r="T408" i="13" s="1"/>
  <c r="F408" i="13"/>
  <c r="U408" i="13" s="1"/>
  <c r="G408" i="13"/>
  <c r="V408" i="13" s="1"/>
  <c r="H408" i="13"/>
  <c r="W408" i="13" s="1"/>
  <c r="I408" i="13"/>
  <c r="X408" i="13" s="1"/>
  <c r="E409" i="13"/>
  <c r="T409" i="13" s="1"/>
  <c r="F409" i="13"/>
  <c r="U409" i="13" s="1"/>
  <c r="G409" i="13"/>
  <c r="V409" i="13" s="1"/>
  <c r="H409" i="13"/>
  <c r="W409" i="13" s="1"/>
  <c r="I409" i="13"/>
  <c r="X409" i="13" s="1"/>
  <c r="E410" i="13"/>
  <c r="F410" i="13"/>
  <c r="U410" i="13" s="1"/>
  <c r="G410" i="13"/>
  <c r="V410" i="13" s="1"/>
  <c r="H410" i="13"/>
  <c r="W410" i="13" s="1"/>
  <c r="I410" i="13"/>
  <c r="X410" i="13" s="1"/>
  <c r="E411" i="13"/>
  <c r="F411" i="13"/>
  <c r="U411" i="13" s="1"/>
  <c r="G411" i="13"/>
  <c r="V411" i="13" s="1"/>
  <c r="H411" i="13"/>
  <c r="W411" i="13" s="1"/>
  <c r="I411" i="13"/>
  <c r="X411" i="13" s="1"/>
  <c r="E412" i="13"/>
  <c r="F412" i="13"/>
  <c r="U412" i="13" s="1"/>
  <c r="G412" i="13"/>
  <c r="V412" i="13" s="1"/>
  <c r="H412" i="13"/>
  <c r="W412" i="13" s="1"/>
  <c r="I412" i="13"/>
  <c r="X412" i="13" s="1"/>
  <c r="E413" i="13"/>
  <c r="F413" i="13"/>
  <c r="U413" i="13" s="1"/>
  <c r="G413" i="13"/>
  <c r="V413" i="13" s="1"/>
  <c r="H413" i="13"/>
  <c r="W413" i="13" s="1"/>
  <c r="I413" i="13"/>
  <c r="X413" i="13" s="1"/>
  <c r="G349" i="13"/>
  <c r="V349" i="13" s="1"/>
  <c r="H349" i="13"/>
  <c r="W349" i="13" s="1"/>
  <c r="F349" i="13"/>
  <c r="I349" i="13"/>
  <c r="X349" i="13" s="1"/>
  <c r="E349" i="13"/>
  <c r="C413" i="13"/>
  <c r="C412" i="13"/>
  <c r="C411" i="13"/>
  <c r="C410" i="13"/>
  <c r="C409" i="13"/>
  <c r="C408" i="13"/>
  <c r="C407" i="13"/>
  <c r="C406" i="13"/>
  <c r="C405" i="13"/>
  <c r="C404" i="13"/>
  <c r="C403" i="13"/>
  <c r="C402" i="13"/>
  <c r="C401" i="13"/>
  <c r="C400" i="13"/>
  <c r="C399" i="13"/>
  <c r="C398" i="13"/>
  <c r="C397" i="13"/>
  <c r="C396" i="13"/>
  <c r="C395" i="13"/>
  <c r="C394" i="13"/>
  <c r="C393" i="13"/>
  <c r="C392" i="13"/>
  <c r="C391" i="13"/>
  <c r="C390" i="13"/>
  <c r="C389" i="13"/>
  <c r="C388" i="13"/>
  <c r="C387" i="13"/>
  <c r="C386" i="13"/>
  <c r="C385" i="13"/>
  <c r="C384" i="13"/>
  <c r="C383" i="13"/>
  <c r="C382" i="13"/>
  <c r="C381" i="13"/>
  <c r="C380" i="13"/>
  <c r="C379" i="13"/>
  <c r="C378" i="13"/>
  <c r="C377" i="13"/>
  <c r="C376" i="13"/>
  <c r="C375" i="13"/>
  <c r="C374" i="13"/>
  <c r="C373" i="13"/>
  <c r="C372" i="13"/>
  <c r="C371" i="13"/>
  <c r="C370" i="13"/>
  <c r="C369" i="13"/>
  <c r="C368" i="13"/>
  <c r="C367" i="13"/>
  <c r="C366" i="13"/>
  <c r="C365" i="13"/>
  <c r="C364" i="13"/>
  <c r="C363" i="13"/>
  <c r="C362" i="13"/>
  <c r="C361" i="13"/>
  <c r="C360" i="13"/>
  <c r="C359" i="13"/>
  <c r="C358" i="13"/>
  <c r="C357" i="13"/>
  <c r="C356" i="13"/>
  <c r="C355" i="13"/>
  <c r="C354" i="13"/>
  <c r="C353" i="13"/>
  <c r="C352" i="13"/>
  <c r="C351" i="13"/>
  <c r="C350" i="13"/>
  <c r="C349" i="13"/>
  <c r="I281" i="13"/>
  <c r="X281" i="13" s="1"/>
  <c r="I282" i="13"/>
  <c r="X282" i="13" s="1"/>
  <c r="I283" i="13"/>
  <c r="X283" i="13" s="1"/>
  <c r="I284" i="13"/>
  <c r="X284" i="13" s="1"/>
  <c r="I285" i="13"/>
  <c r="X285" i="13" s="1"/>
  <c r="I286" i="13"/>
  <c r="X286" i="13" s="1"/>
  <c r="I287" i="13"/>
  <c r="X287" i="13" s="1"/>
  <c r="I288" i="13"/>
  <c r="X288" i="13" s="1"/>
  <c r="I289" i="13"/>
  <c r="X289" i="13" s="1"/>
  <c r="I290" i="13"/>
  <c r="X290" i="13" s="1"/>
  <c r="I291" i="13"/>
  <c r="X291" i="13" s="1"/>
  <c r="I292" i="13"/>
  <c r="X292" i="13" s="1"/>
  <c r="I293" i="13"/>
  <c r="X293" i="13" s="1"/>
  <c r="I294" i="13"/>
  <c r="X294" i="13" s="1"/>
  <c r="I295" i="13"/>
  <c r="X295" i="13" s="1"/>
  <c r="I296" i="13"/>
  <c r="X296" i="13" s="1"/>
  <c r="I297" i="13"/>
  <c r="X297" i="13" s="1"/>
  <c r="I298" i="13"/>
  <c r="X298" i="13" s="1"/>
  <c r="I299" i="13"/>
  <c r="X299" i="13" s="1"/>
  <c r="I300" i="13"/>
  <c r="X300" i="13" s="1"/>
  <c r="I301" i="13"/>
  <c r="X301" i="13" s="1"/>
  <c r="I302" i="13"/>
  <c r="X302" i="13" s="1"/>
  <c r="I303" i="13"/>
  <c r="X303" i="13" s="1"/>
  <c r="I304" i="13"/>
  <c r="X304" i="13" s="1"/>
  <c r="I305" i="13"/>
  <c r="X305" i="13" s="1"/>
  <c r="I306" i="13"/>
  <c r="X306" i="13" s="1"/>
  <c r="I307" i="13"/>
  <c r="X307" i="13" s="1"/>
  <c r="I308" i="13"/>
  <c r="X308" i="13" s="1"/>
  <c r="I309" i="13"/>
  <c r="X309" i="13" s="1"/>
  <c r="I310" i="13"/>
  <c r="X310" i="13" s="1"/>
  <c r="I311" i="13"/>
  <c r="X311" i="13" s="1"/>
  <c r="I312" i="13"/>
  <c r="X312" i="13" s="1"/>
  <c r="I313" i="13"/>
  <c r="X313" i="13" s="1"/>
  <c r="I314" i="13"/>
  <c r="X314" i="13" s="1"/>
  <c r="I315" i="13"/>
  <c r="X315" i="13" s="1"/>
  <c r="I316" i="13"/>
  <c r="X316" i="13" s="1"/>
  <c r="I317" i="13"/>
  <c r="X317" i="13" s="1"/>
  <c r="I318" i="13"/>
  <c r="X318" i="13" s="1"/>
  <c r="I319" i="13"/>
  <c r="X319" i="13" s="1"/>
  <c r="I320" i="13"/>
  <c r="X320" i="13" s="1"/>
  <c r="I321" i="13"/>
  <c r="X321" i="13" s="1"/>
  <c r="I322" i="13"/>
  <c r="X322" i="13" s="1"/>
  <c r="I323" i="13"/>
  <c r="X323" i="13" s="1"/>
  <c r="I324" i="13"/>
  <c r="X324" i="13" s="1"/>
  <c r="I325" i="13"/>
  <c r="X325" i="13" s="1"/>
  <c r="I326" i="13"/>
  <c r="X326" i="13" s="1"/>
  <c r="I327" i="13"/>
  <c r="X327" i="13" s="1"/>
  <c r="I328" i="13"/>
  <c r="X328" i="13" s="1"/>
  <c r="I329" i="13"/>
  <c r="X329" i="13" s="1"/>
  <c r="I330" i="13"/>
  <c r="X330" i="13" s="1"/>
  <c r="I331" i="13"/>
  <c r="X331" i="13" s="1"/>
  <c r="I332" i="13"/>
  <c r="X332" i="13" s="1"/>
  <c r="I333" i="13"/>
  <c r="X333" i="13" s="1"/>
  <c r="I334" i="13"/>
  <c r="X334" i="13" s="1"/>
  <c r="I335" i="13"/>
  <c r="X335" i="13" s="1"/>
  <c r="I336" i="13"/>
  <c r="X336" i="13" s="1"/>
  <c r="I337" i="13"/>
  <c r="X337" i="13" s="1"/>
  <c r="I338" i="13"/>
  <c r="X338" i="13" s="1"/>
  <c r="I339" i="13"/>
  <c r="X339" i="13" s="1"/>
  <c r="I340" i="13"/>
  <c r="X340" i="13" s="1"/>
  <c r="I341" i="13"/>
  <c r="X341" i="13" s="1"/>
  <c r="I342" i="13"/>
  <c r="X342" i="13" s="1"/>
  <c r="I343" i="13"/>
  <c r="X343" i="13" s="1"/>
  <c r="I344" i="13"/>
  <c r="X344" i="13" s="1"/>
  <c r="E281" i="13"/>
  <c r="T281" i="13" s="1"/>
  <c r="E282" i="13"/>
  <c r="T282" i="13" s="1"/>
  <c r="E283" i="13"/>
  <c r="T283" i="13" s="1"/>
  <c r="E284" i="13"/>
  <c r="T284" i="13" s="1"/>
  <c r="E285" i="13"/>
  <c r="T285" i="13" s="1"/>
  <c r="E286" i="13"/>
  <c r="T286" i="13" s="1"/>
  <c r="E287" i="13"/>
  <c r="T287" i="13" s="1"/>
  <c r="E288" i="13"/>
  <c r="T288" i="13" s="1"/>
  <c r="E289" i="13"/>
  <c r="E290" i="13"/>
  <c r="E291" i="13"/>
  <c r="E292" i="13"/>
  <c r="T292" i="13" s="1"/>
  <c r="E293" i="13"/>
  <c r="T293" i="13" s="1"/>
  <c r="E294" i="13"/>
  <c r="T294" i="13" s="1"/>
  <c r="E295" i="13"/>
  <c r="T295" i="13" s="1"/>
  <c r="E296" i="13"/>
  <c r="T296" i="13" s="1"/>
  <c r="E297" i="13"/>
  <c r="T297" i="13" s="1"/>
  <c r="E298" i="13"/>
  <c r="T298" i="13" s="1"/>
  <c r="E299" i="13"/>
  <c r="T299" i="13" s="1"/>
  <c r="E300" i="13"/>
  <c r="T300" i="13" s="1"/>
  <c r="E301" i="13"/>
  <c r="T301" i="13" s="1"/>
  <c r="E302" i="13"/>
  <c r="E303" i="13"/>
  <c r="E304" i="13"/>
  <c r="E305" i="13"/>
  <c r="T305" i="13" s="1"/>
  <c r="E306" i="13"/>
  <c r="T306" i="13" s="1"/>
  <c r="E307" i="13"/>
  <c r="T307" i="13" s="1"/>
  <c r="E308" i="13"/>
  <c r="T308" i="13" s="1"/>
  <c r="E309" i="13"/>
  <c r="T309" i="13" s="1"/>
  <c r="E310" i="13"/>
  <c r="T310" i="13" s="1"/>
  <c r="E311" i="13"/>
  <c r="T311" i="13" s="1"/>
  <c r="E312" i="13"/>
  <c r="T312" i="13" s="1"/>
  <c r="E313" i="13"/>
  <c r="T313" i="13" s="1"/>
  <c r="E314" i="13"/>
  <c r="E315" i="13"/>
  <c r="E316" i="13"/>
  <c r="E317" i="13"/>
  <c r="E318" i="13"/>
  <c r="T318" i="13" s="1"/>
  <c r="E319" i="13"/>
  <c r="T319" i="13" s="1"/>
  <c r="E320" i="13"/>
  <c r="T320" i="13" s="1"/>
  <c r="E321" i="13"/>
  <c r="T321" i="13" s="1"/>
  <c r="E322" i="13"/>
  <c r="T322" i="13" s="1"/>
  <c r="E323" i="13"/>
  <c r="T323" i="13" s="1"/>
  <c r="E324" i="13"/>
  <c r="T324" i="13" s="1"/>
  <c r="E325" i="13"/>
  <c r="T325" i="13" s="1"/>
  <c r="E326" i="13"/>
  <c r="E327" i="13"/>
  <c r="E328" i="13"/>
  <c r="E329" i="13"/>
  <c r="T329" i="13" s="1"/>
  <c r="E330" i="13"/>
  <c r="T330" i="13" s="1"/>
  <c r="E331" i="13"/>
  <c r="T331" i="13" s="1"/>
  <c r="E332" i="13"/>
  <c r="T332" i="13" s="1"/>
  <c r="E333" i="13"/>
  <c r="T333" i="13" s="1"/>
  <c r="E334" i="13"/>
  <c r="T334" i="13" s="1"/>
  <c r="E335" i="13"/>
  <c r="T335" i="13" s="1"/>
  <c r="E336" i="13"/>
  <c r="T336" i="13" s="1"/>
  <c r="E337" i="13"/>
  <c r="T337" i="13" s="1"/>
  <c r="E338" i="13"/>
  <c r="E339" i="13"/>
  <c r="T339" i="13" s="1"/>
  <c r="E340" i="13"/>
  <c r="E341" i="13"/>
  <c r="E342" i="13"/>
  <c r="T342" i="13" s="1"/>
  <c r="E343" i="13"/>
  <c r="T343" i="13" s="1"/>
  <c r="E344" i="13"/>
  <c r="T344" i="13" s="1"/>
  <c r="I280" i="13"/>
  <c r="X280" i="13" s="1"/>
  <c r="E280" i="13"/>
  <c r="F280" i="13"/>
  <c r="U280" i="13" s="1"/>
  <c r="G280" i="13"/>
  <c r="V280" i="13" s="1"/>
  <c r="H280" i="13"/>
  <c r="W280" i="13" s="1"/>
  <c r="F281" i="13"/>
  <c r="U281" i="13" s="1"/>
  <c r="G281" i="13"/>
  <c r="V281" i="13" s="1"/>
  <c r="H281" i="13"/>
  <c r="W281" i="13" s="1"/>
  <c r="K281" i="13"/>
  <c r="K282" i="13"/>
  <c r="K283" i="13"/>
  <c r="K285" i="13"/>
  <c r="K286" i="13"/>
  <c r="K287" i="13"/>
  <c r="K296" i="13"/>
  <c r="K297" i="13"/>
  <c r="K312" i="13"/>
  <c r="K320" i="13"/>
  <c r="K344" i="13"/>
  <c r="F282" i="13"/>
  <c r="U282" i="13" s="1"/>
  <c r="G282" i="13"/>
  <c r="V282" i="13" s="1"/>
  <c r="H282" i="13"/>
  <c r="W282" i="13" s="1"/>
  <c r="F283" i="13"/>
  <c r="U283" i="13" s="1"/>
  <c r="G283" i="13"/>
  <c r="V283" i="13" s="1"/>
  <c r="H283" i="13"/>
  <c r="W283" i="13" s="1"/>
  <c r="F284" i="13"/>
  <c r="G284" i="13"/>
  <c r="V284" i="13" s="1"/>
  <c r="H284" i="13"/>
  <c r="W284" i="13" s="1"/>
  <c r="F285" i="13"/>
  <c r="U285" i="13" s="1"/>
  <c r="G285" i="13"/>
  <c r="V285" i="13" s="1"/>
  <c r="H285" i="13"/>
  <c r="W285" i="13" s="1"/>
  <c r="F286" i="13"/>
  <c r="U286" i="13" s="1"/>
  <c r="G286" i="13"/>
  <c r="V286" i="13" s="1"/>
  <c r="H286" i="13"/>
  <c r="W286" i="13" s="1"/>
  <c r="F287" i="13"/>
  <c r="U287" i="13" s="1"/>
  <c r="G287" i="13"/>
  <c r="V287" i="13" s="1"/>
  <c r="H287" i="13"/>
  <c r="W287" i="13" s="1"/>
  <c r="F288" i="13"/>
  <c r="U288" i="13" s="1"/>
  <c r="G288" i="13"/>
  <c r="V288" i="13" s="1"/>
  <c r="H288" i="13"/>
  <c r="W288" i="13" s="1"/>
  <c r="F289" i="13"/>
  <c r="U289" i="13" s="1"/>
  <c r="G289" i="13"/>
  <c r="V289" i="13" s="1"/>
  <c r="H289" i="13"/>
  <c r="W289" i="13" s="1"/>
  <c r="F290" i="13"/>
  <c r="U290" i="13" s="1"/>
  <c r="G290" i="13"/>
  <c r="V290" i="13" s="1"/>
  <c r="H290" i="13"/>
  <c r="W290" i="13" s="1"/>
  <c r="F291" i="13"/>
  <c r="U291" i="13" s="1"/>
  <c r="G291" i="13"/>
  <c r="V291" i="13" s="1"/>
  <c r="H291" i="13"/>
  <c r="W291" i="13" s="1"/>
  <c r="F292" i="13"/>
  <c r="U292" i="13" s="1"/>
  <c r="G292" i="13"/>
  <c r="V292" i="13" s="1"/>
  <c r="H292" i="13"/>
  <c r="W292" i="13" s="1"/>
  <c r="F293" i="13"/>
  <c r="U293" i="13" s="1"/>
  <c r="G293" i="13"/>
  <c r="V293" i="13" s="1"/>
  <c r="H293" i="13"/>
  <c r="W293" i="13" s="1"/>
  <c r="F294" i="13"/>
  <c r="U294" i="13" s="1"/>
  <c r="G294" i="13"/>
  <c r="V294" i="13" s="1"/>
  <c r="H294" i="13"/>
  <c r="W294" i="13" s="1"/>
  <c r="F295" i="13"/>
  <c r="U295" i="13" s="1"/>
  <c r="G295" i="13"/>
  <c r="V295" i="13" s="1"/>
  <c r="H295" i="13"/>
  <c r="W295" i="13" s="1"/>
  <c r="F296" i="13"/>
  <c r="U296" i="13" s="1"/>
  <c r="G296" i="13"/>
  <c r="V296" i="13" s="1"/>
  <c r="H296" i="13"/>
  <c r="W296" i="13" s="1"/>
  <c r="F297" i="13"/>
  <c r="U297" i="13" s="1"/>
  <c r="G297" i="13"/>
  <c r="V297" i="13" s="1"/>
  <c r="H297" i="13"/>
  <c r="W297" i="13" s="1"/>
  <c r="F298" i="13"/>
  <c r="U298" i="13" s="1"/>
  <c r="G298" i="13"/>
  <c r="V298" i="13" s="1"/>
  <c r="H298" i="13"/>
  <c r="W298" i="13" s="1"/>
  <c r="F299" i="13"/>
  <c r="G299" i="13"/>
  <c r="V299" i="13" s="1"/>
  <c r="H299" i="13"/>
  <c r="W299" i="13" s="1"/>
  <c r="F300" i="13"/>
  <c r="U300" i="13" s="1"/>
  <c r="G300" i="13"/>
  <c r="V300" i="13" s="1"/>
  <c r="H300" i="13"/>
  <c r="W300" i="13" s="1"/>
  <c r="F301" i="13"/>
  <c r="U301" i="13" s="1"/>
  <c r="G301" i="13"/>
  <c r="V301" i="13" s="1"/>
  <c r="H301" i="13"/>
  <c r="W301" i="13" s="1"/>
  <c r="F302" i="13"/>
  <c r="U302" i="13" s="1"/>
  <c r="G302" i="13"/>
  <c r="V302" i="13" s="1"/>
  <c r="H302" i="13"/>
  <c r="W302" i="13" s="1"/>
  <c r="F303" i="13"/>
  <c r="U303" i="13" s="1"/>
  <c r="G303" i="13"/>
  <c r="V303" i="13" s="1"/>
  <c r="H303" i="13"/>
  <c r="W303" i="13" s="1"/>
  <c r="F304" i="13"/>
  <c r="U304" i="13" s="1"/>
  <c r="G304" i="13"/>
  <c r="V304" i="13" s="1"/>
  <c r="H304" i="13"/>
  <c r="W304" i="13" s="1"/>
  <c r="F305" i="13"/>
  <c r="U305" i="13" s="1"/>
  <c r="G305" i="13"/>
  <c r="V305" i="13" s="1"/>
  <c r="H305" i="13"/>
  <c r="W305" i="13" s="1"/>
  <c r="F306" i="13"/>
  <c r="U306" i="13" s="1"/>
  <c r="G306" i="13"/>
  <c r="V306" i="13" s="1"/>
  <c r="H306" i="13"/>
  <c r="W306" i="13" s="1"/>
  <c r="F307" i="13"/>
  <c r="G307" i="13"/>
  <c r="V307" i="13" s="1"/>
  <c r="H307" i="13"/>
  <c r="W307" i="13" s="1"/>
  <c r="F308" i="13"/>
  <c r="U308" i="13" s="1"/>
  <c r="G308" i="13"/>
  <c r="V308" i="13" s="1"/>
  <c r="H308" i="13"/>
  <c r="W308" i="13" s="1"/>
  <c r="F309" i="13"/>
  <c r="U309" i="13" s="1"/>
  <c r="G309" i="13"/>
  <c r="V309" i="13" s="1"/>
  <c r="H309" i="13"/>
  <c r="W309" i="13" s="1"/>
  <c r="F310" i="13"/>
  <c r="U310" i="13" s="1"/>
  <c r="G310" i="13"/>
  <c r="V310" i="13" s="1"/>
  <c r="H310" i="13"/>
  <c r="W310" i="13" s="1"/>
  <c r="F311" i="13"/>
  <c r="U311" i="13" s="1"/>
  <c r="G311" i="13"/>
  <c r="V311" i="13" s="1"/>
  <c r="H311" i="13"/>
  <c r="W311" i="13" s="1"/>
  <c r="F312" i="13"/>
  <c r="U312" i="13" s="1"/>
  <c r="G312" i="13"/>
  <c r="V312" i="13" s="1"/>
  <c r="H312" i="13"/>
  <c r="W312" i="13" s="1"/>
  <c r="F313" i="13"/>
  <c r="U313" i="13" s="1"/>
  <c r="G313" i="13"/>
  <c r="V313" i="13" s="1"/>
  <c r="H313" i="13"/>
  <c r="W313" i="13" s="1"/>
  <c r="F314" i="13"/>
  <c r="U314" i="13" s="1"/>
  <c r="G314" i="13"/>
  <c r="V314" i="13" s="1"/>
  <c r="H314" i="13"/>
  <c r="W314" i="13" s="1"/>
  <c r="F315" i="13"/>
  <c r="U315" i="13" s="1"/>
  <c r="G315" i="13"/>
  <c r="V315" i="13" s="1"/>
  <c r="H315" i="13"/>
  <c r="W315" i="13" s="1"/>
  <c r="F316" i="13"/>
  <c r="U316" i="13" s="1"/>
  <c r="G316" i="13"/>
  <c r="V316" i="13" s="1"/>
  <c r="H316" i="13"/>
  <c r="W316" i="13" s="1"/>
  <c r="F317" i="13"/>
  <c r="U317" i="13" s="1"/>
  <c r="G317" i="13"/>
  <c r="V317" i="13" s="1"/>
  <c r="H317" i="13"/>
  <c r="W317" i="13" s="1"/>
  <c r="F318" i="13"/>
  <c r="U318" i="13" s="1"/>
  <c r="G318" i="13"/>
  <c r="V318" i="13" s="1"/>
  <c r="H318" i="13"/>
  <c r="W318" i="13" s="1"/>
  <c r="F319" i="13"/>
  <c r="G319" i="13"/>
  <c r="V319" i="13" s="1"/>
  <c r="H319" i="13"/>
  <c r="W319" i="13" s="1"/>
  <c r="F320" i="13"/>
  <c r="U320" i="13" s="1"/>
  <c r="G320" i="13"/>
  <c r="V320" i="13" s="1"/>
  <c r="H320" i="13"/>
  <c r="W320" i="13" s="1"/>
  <c r="F321" i="13"/>
  <c r="U321" i="13" s="1"/>
  <c r="G321" i="13"/>
  <c r="V321" i="13" s="1"/>
  <c r="H321" i="13"/>
  <c r="W321" i="13" s="1"/>
  <c r="F322" i="13"/>
  <c r="U322" i="13" s="1"/>
  <c r="G322" i="13"/>
  <c r="V322" i="13" s="1"/>
  <c r="H322" i="13"/>
  <c r="W322" i="13" s="1"/>
  <c r="F323" i="13"/>
  <c r="U323" i="13" s="1"/>
  <c r="G323" i="13"/>
  <c r="V323" i="13" s="1"/>
  <c r="H323" i="13"/>
  <c r="W323" i="13" s="1"/>
  <c r="F324" i="13"/>
  <c r="U324" i="13" s="1"/>
  <c r="G324" i="13"/>
  <c r="V324" i="13" s="1"/>
  <c r="H324" i="13"/>
  <c r="W324" i="13" s="1"/>
  <c r="F325" i="13"/>
  <c r="U325" i="13" s="1"/>
  <c r="G325" i="13"/>
  <c r="V325" i="13" s="1"/>
  <c r="H325" i="13"/>
  <c r="W325" i="13" s="1"/>
  <c r="F326" i="13"/>
  <c r="U326" i="13" s="1"/>
  <c r="G326" i="13"/>
  <c r="V326" i="13" s="1"/>
  <c r="H326" i="13"/>
  <c r="W326" i="13" s="1"/>
  <c r="F327" i="13"/>
  <c r="U327" i="13" s="1"/>
  <c r="G327" i="13"/>
  <c r="V327" i="13" s="1"/>
  <c r="H327" i="13"/>
  <c r="W327" i="13" s="1"/>
  <c r="F328" i="13"/>
  <c r="U328" i="13" s="1"/>
  <c r="G328" i="13"/>
  <c r="V328" i="13" s="1"/>
  <c r="H328" i="13"/>
  <c r="W328" i="13" s="1"/>
  <c r="F329" i="13"/>
  <c r="U329" i="13" s="1"/>
  <c r="G329" i="13"/>
  <c r="V329" i="13" s="1"/>
  <c r="H329" i="13"/>
  <c r="W329" i="13" s="1"/>
  <c r="F330" i="13"/>
  <c r="U330" i="13" s="1"/>
  <c r="G330" i="13"/>
  <c r="V330" i="13" s="1"/>
  <c r="H330" i="13"/>
  <c r="W330" i="13" s="1"/>
  <c r="F331" i="13"/>
  <c r="U331" i="13" s="1"/>
  <c r="G331" i="13"/>
  <c r="V331" i="13" s="1"/>
  <c r="H331" i="13"/>
  <c r="W331" i="13" s="1"/>
  <c r="F332" i="13"/>
  <c r="U332" i="13" s="1"/>
  <c r="G332" i="13"/>
  <c r="V332" i="13" s="1"/>
  <c r="H332" i="13"/>
  <c r="W332" i="13" s="1"/>
  <c r="F333" i="13"/>
  <c r="U333" i="13" s="1"/>
  <c r="G333" i="13"/>
  <c r="V333" i="13" s="1"/>
  <c r="H333" i="13"/>
  <c r="W333" i="13" s="1"/>
  <c r="F334" i="13"/>
  <c r="U334" i="13" s="1"/>
  <c r="G334" i="13"/>
  <c r="V334" i="13" s="1"/>
  <c r="H334" i="13"/>
  <c r="W334" i="13" s="1"/>
  <c r="F335" i="13"/>
  <c r="U335" i="13" s="1"/>
  <c r="G335" i="13"/>
  <c r="V335" i="13" s="1"/>
  <c r="H335" i="13"/>
  <c r="W335" i="13" s="1"/>
  <c r="F336" i="13"/>
  <c r="U336" i="13" s="1"/>
  <c r="G336" i="13"/>
  <c r="V336" i="13" s="1"/>
  <c r="H336" i="13"/>
  <c r="W336" i="13" s="1"/>
  <c r="F337" i="13"/>
  <c r="U337" i="13" s="1"/>
  <c r="G337" i="13"/>
  <c r="V337" i="13" s="1"/>
  <c r="H337" i="13"/>
  <c r="W337" i="13" s="1"/>
  <c r="F338" i="13"/>
  <c r="U338" i="13" s="1"/>
  <c r="G338" i="13"/>
  <c r="V338" i="13" s="1"/>
  <c r="H338" i="13"/>
  <c r="W338" i="13" s="1"/>
  <c r="F339" i="13"/>
  <c r="U339" i="13" s="1"/>
  <c r="G339" i="13"/>
  <c r="V339" i="13" s="1"/>
  <c r="H339" i="13"/>
  <c r="W339" i="13" s="1"/>
  <c r="F340" i="13"/>
  <c r="U340" i="13" s="1"/>
  <c r="G340" i="13"/>
  <c r="V340" i="13" s="1"/>
  <c r="H340" i="13"/>
  <c r="W340" i="13" s="1"/>
  <c r="F341" i="13"/>
  <c r="U341" i="13" s="1"/>
  <c r="G341" i="13"/>
  <c r="V341" i="13" s="1"/>
  <c r="H341" i="13"/>
  <c r="W341" i="13" s="1"/>
  <c r="F342" i="13"/>
  <c r="U342" i="13" s="1"/>
  <c r="G342" i="13"/>
  <c r="V342" i="13" s="1"/>
  <c r="H342" i="13"/>
  <c r="W342" i="13" s="1"/>
  <c r="F343" i="13"/>
  <c r="U343" i="13" s="1"/>
  <c r="G343" i="13"/>
  <c r="V343" i="13" s="1"/>
  <c r="H343" i="13"/>
  <c r="W343" i="13" s="1"/>
  <c r="F344" i="13"/>
  <c r="U344" i="13" s="1"/>
  <c r="G344" i="13"/>
  <c r="V344" i="13" s="1"/>
  <c r="H344" i="13"/>
  <c r="W344" i="13" s="1"/>
  <c r="C344" i="13"/>
  <c r="C343" i="13"/>
  <c r="C342" i="13"/>
  <c r="C341" i="13"/>
  <c r="C340" i="13"/>
  <c r="C339" i="13"/>
  <c r="C338" i="13"/>
  <c r="C337" i="13"/>
  <c r="C336" i="13"/>
  <c r="C335" i="13"/>
  <c r="C334" i="13"/>
  <c r="C333" i="13"/>
  <c r="C332" i="13"/>
  <c r="C331" i="13"/>
  <c r="C330" i="13"/>
  <c r="C329" i="13"/>
  <c r="C328" i="13"/>
  <c r="C327" i="13"/>
  <c r="C326" i="13"/>
  <c r="C325" i="13"/>
  <c r="C324" i="13"/>
  <c r="C323" i="13"/>
  <c r="C322" i="13"/>
  <c r="C321" i="13"/>
  <c r="C320" i="13"/>
  <c r="C319" i="13"/>
  <c r="C318" i="13"/>
  <c r="C317" i="13"/>
  <c r="C316" i="13"/>
  <c r="C315" i="13"/>
  <c r="C314" i="13"/>
  <c r="C313" i="13"/>
  <c r="C312" i="13"/>
  <c r="C311" i="13"/>
  <c r="C310" i="13"/>
  <c r="C309" i="13"/>
  <c r="C308" i="13"/>
  <c r="C307" i="13"/>
  <c r="C306" i="13"/>
  <c r="C305" i="13"/>
  <c r="C304" i="13"/>
  <c r="C303" i="13"/>
  <c r="C302" i="13"/>
  <c r="C301" i="13"/>
  <c r="C300" i="13"/>
  <c r="C299" i="13"/>
  <c r="C298" i="13"/>
  <c r="C297" i="13"/>
  <c r="C296" i="13"/>
  <c r="C295" i="13"/>
  <c r="C294" i="13"/>
  <c r="C293" i="13"/>
  <c r="C292" i="13"/>
  <c r="C291" i="13"/>
  <c r="C290" i="13"/>
  <c r="C289" i="13"/>
  <c r="C288" i="13"/>
  <c r="C287" i="13"/>
  <c r="C286" i="13"/>
  <c r="C285" i="13"/>
  <c r="C284" i="13"/>
  <c r="C283" i="13"/>
  <c r="C282" i="13"/>
  <c r="C281" i="13"/>
  <c r="C280" i="13"/>
  <c r="K240" i="13"/>
  <c r="K241" i="13"/>
  <c r="L241" i="13" s="1"/>
  <c r="K267" i="13"/>
  <c r="E212" i="13"/>
  <c r="F212" i="13"/>
  <c r="U212" i="13" s="1"/>
  <c r="H212" i="13"/>
  <c r="W212" i="13" s="1"/>
  <c r="I212" i="13"/>
  <c r="X212" i="13" s="1"/>
  <c r="E213" i="13"/>
  <c r="F213" i="13"/>
  <c r="U213" i="13" s="1"/>
  <c r="H213" i="13"/>
  <c r="W213" i="13" s="1"/>
  <c r="I213" i="13"/>
  <c r="X213" i="13" s="1"/>
  <c r="E214" i="13"/>
  <c r="T214" i="13" s="1"/>
  <c r="F214" i="13"/>
  <c r="U214" i="13" s="1"/>
  <c r="H214" i="13"/>
  <c r="W214" i="13" s="1"/>
  <c r="I214" i="13"/>
  <c r="X214" i="13" s="1"/>
  <c r="E215" i="13"/>
  <c r="T215" i="13" s="1"/>
  <c r="F215" i="13"/>
  <c r="U215" i="13" s="1"/>
  <c r="H215" i="13"/>
  <c r="W215" i="13" s="1"/>
  <c r="I215" i="13"/>
  <c r="X215" i="13" s="1"/>
  <c r="E216" i="13"/>
  <c r="F216" i="13"/>
  <c r="U216" i="13" s="1"/>
  <c r="H216" i="13"/>
  <c r="W216" i="13" s="1"/>
  <c r="I216" i="13"/>
  <c r="X216" i="13" s="1"/>
  <c r="E217" i="13"/>
  <c r="F217" i="13"/>
  <c r="U217" i="13" s="1"/>
  <c r="H217" i="13"/>
  <c r="W217" i="13" s="1"/>
  <c r="I217" i="13"/>
  <c r="X217" i="13" s="1"/>
  <c r="E218" i="13"/>
  <c r="F218" i="13"/>
  <c r="U218" i="13" s="1"/>
  <c r="H218" i="13"/>
  <c r="W218" i="13" s="1"/>
  <c r="I218" i="13"/>
  <c r="X218" i="13" s="1"/>
  <c r="E219" i="13"/>
  <c r="F219" i="13"/>
  <c r="U219" i="13" s="1"/>
  <c r="H219" i="13"/>
  <c r="W219" i="13" s="1"/>
  <c r="I219" i="13"/>
  <c r="X219" i="13" s="1"/>
  <c r="E220" i="13"/>
  <c r="F220" i="13"/>
  <c r="U220" i="13" s="1"/>
  <c r="H220" i="13"/>
  <c r="W220" i="13" s="1"/>
  <c r="I220" i="13"/>
  <c r="X220" i="13" s="1"/>
  <c r="E221" i="13"/>
  <c r="F221" i="13"/>
  <c r="U221" i="13" s="1"/>
  <c r="H221" i="13"/>
  <c r="W221" i="13" s="1"/>
  <c r="I221" i="13"/>
  <c r="X221" i="13" s="1"/>
  <c r="E222" i="13"/>
  <c r="F222" i="13"/>
  <c r="U222" i="13" s="1"/>
  <c r="H222" i="13"/>
  <c r="W222" i="13" s="1"/>
  <c r="I222" i="13"/>
  <c r="X222" i="13" s="1"/>
  <c r="E223" i="13"/>
  <c r="F223" i="13"/>
  <c r="U223" i="13" s="1"/>
  <c r="H223" i="13"/>
  <c r="W223" i="13" s="1"/>
  <c r="I223" i="13"/>
  <c r="X223" i="13" s="1"/>
  <c r="E224" i="13"/>
  <c r="T224" i="13" s="1"/>
  <c r="F224" i="13"/>
  <c r="U224" i="13" s="1"/>
  <c r="H224" i="13"/>
  <c r="W224" i="13" s="1"/>
  <c r="I224" i="13"/>
  <c r="X224" i="13" s="1"/>
  <c r="E225" i="13"/>
  <c r="T225" i="13" s="1"/>
  <c r="F225" i="13"/>
  <c r="U225" i="13" s="1"/>
  <c r="H225" i="13"/>
  <c r="W225" i="13" s="1"/>
  <c r="I225" i="13"/>
  <c r="X225" i="13" s="1"/>
  <c r="E226" i="13"/>
  <c r="F226" i="13"/>
  <c r="U226" i="13" s="1"/>
  <c r="H226" i="13"/>
  <c r="W226" i="13" s="1"/>
  <c r="I226" i="13"/>
  <c r="X226" i="13" s="1"/>
  <c r="E227" i="13"/>
  <c r="F227" i="13"/>
  <c r="U227" i="13" s="1"/>
  <c r="H227" i="13"/>
  <c r="W227" i="13" s="1"/>
  <c r="I227" i="13"/>
  <c r="X227" i="13" s="1"/>
  <c r="E228" i="13"/>
  <c r="F228" i="13"/>
  <c r="U228" i="13" s="1"/>
  <c r="H228" i="13"/>
  <c r="W228" i="13" s="1"/>
  <c r="I228" i="13"/>
  <c r="X228" i="13" s="1"/>
  <c r="E229" i="13"/>
  <c r="F229" i="13"/>
  <c r="U229" i="13" s="1"/>
  <c r="H229" i="13"/>
  <c r="W229" i="13" s="1"/>
  <c r="I229" i="13"/>
  <c r="X229" i="13" s="1"/>
  <c r="E230" i="13"/>
  <c r="T230" i="13" s="1"/>
  <c r="F230" i="13"/>
  <c r="H230" i="13"/>
  <c r="W230" i="13" s="1"/>
  <c r="I230" i="13"/>
  <c r="X230" i="13" s="1"/>
  <c r="E231" i="13"/>
  <c r="T231" i="13" s="1"/>
  <c r="F231" i="13"/>
  <c r="U231" i="13" s="1"/>
  <c r="H231" i="13"/>
  <c r="W231" i="13" s="1"/>
  <c r="I231" i="13"/>
  <c r="X231" i="13" s="1"/>
  <c r="E232" i="13"/>
  <c r="F232" i="13"/>
  <c r="U232" i="13" s="1"/>
  <c r="H232" i="13"/>
  <c r="W232" i="13" s="1"/>
  <c r="I232" i="13"/>
  <c r="X232" i="13" s="1"/>
  <c r="E233" i="13"/>
  <c r="F233" i="13"/>
  <c r="U233" i="13" s="1"/>
  <c r="H233" i="13"/>
  <c r="W233" i="13" s="1"/>
  <c r="I233" i="13"/>
  <c r="X233" i="13" s="1"/>
  <c r="E234" i="13"/>
  <c r="T234" i="13" s="1"/>
  <c r="F234" i="13"/>
  <c r="U234" i="13" s="1"/>
  <c r="H234" i="13"/>
  <c r="W234" i="13" s="1"/>
  <c r="I234" i="13"/>
  <c r="X234" i="13" s="1"/>
  <c r="E235" i="13"/>
  <c r="F235" i="13"/>
  <c r="U235" i="13" s="1"/>
  <c r="H235" i="13"/>
  <c r="W235" i="13" s="1"/>
  <c r="I235" i="13"/>
  <c r="X235" i="13" s="1"/>
  <c r="E236" i="13"/>
  <c r="F236" i="13"/>
  <c r="U236" i="13" s="1"/>
  <c r="H236" i="13"/>
  <c r="W236" i="13" s="1"/>
  <c r="I236" i="13"/>
  <c r="X236" i="13" s="1"/>
  <c r="E237" i="13"/>
  <c r="F237" i="13"/>
  <c r="U237" i="13" s="1"/>
  <c r="H237" i="13"/>
  <c r="W237" i="13" s="1"/>
  <c r="I237" i="13"/>
  <c r="X237" i="13" s="1"/>
  <c r="E238" i="13"/>
  <c r="F238" i="13"/>
  <c r="U238" i="13" s="1"/>
  <c r="H238" i="13"/>
  <c r="W238" i="13" s="1"/>
  <c r="I238" i="13"/>
  <c r="X238" i="13" s="1"/>
  <c r="E239" i="13"/>
  <c r="F239" i="13"/>
  <c r="U239" i="13" s="1"/>
  <c r="H239" i="13"/>
  <c r="W239" i="13" s="1"/>
  <c r="I239" i="13"/>
  <c r="X239" i="13" s="1"/>
  <c r="E240" i="13"/>
  <c r="T240" i="13" s="1"/>
  <c r="F240" i="13"/>
  <c r="U240" i="13" s="1"/>
  <c r="H240" i="13"/>
  <c r="W240" i="13" s="1"/>
  <c r="I240" i="13"/>
  <c r="X240" i="13" s="1"/>
  <c r="E241" i="13"/>
  <c r="T241" i="13" s="1"/>
  <c r="F241" i="13"/>
  <c r="U241" i="13" s="1"/>
  <c r="H241" i="13"/>
  <c r="W241" i="13" s="1"/>
  <c r="I241" i="13"/>
  <c r="X241" i="13" s="1"/>
  <c r="E242" i="13"/>
  <c r="F242" i="13"/>
  <c r="U242" i="13" s="1"/>
  <c r="H242" i="13"/>
  <c r="W242" i="13" s="1"/>
  <c r="I242" i="13"/>
  <c r="X242" i="13" s="1"/>
  <c r="E243" i="13"/>
  <c r="F243" i="13"/>
  <c r="U243" i="13" s="1"/>
  <c r="H243" i="13"/>
  <c r="W243" i="13" s="1"/>
  <c r="I243" i="13"/>
  <c r="X243" i="13" s="1"/>
  <c r="E244" i="13"/>
  <c r="F244" i="13"/>
  <c r="U244" i="13" s="1"/>
  <c r="H244" i="13"/>
  <c r="W244" i="13" s="1"/>
  <c r="I244" i="13"/>
  <c r="X244" i="13" s="1"/>
  <c r="E245" i="13"/>
  <c r="T245" i="13" s="1"/>
  <c r="F245" i="13"/>
  <c r="U245" i="13" s="1"/>
  <c r="H245" i="13"/>
  <c r="W245" i="13" s="1"/>
  <c r="I245" i="13"/>
  <c r="X245" i="13" s="1"/>
  <c r="E246" i="13"/>
  <c r="F246" i="13"/>
  <c r="U246" i="13" s="1"/>
  <c r="H246" i="13"/>
  <c r="W246" i="13" s="1"/>
  <c r="I246" i="13"/>
  <c r="X246" i="13" s="1"/>
  <c r="E247" i="13"/>
  <c r="F247" i="13"/>
  <c r="U247" i="13" s="1"/>
  <c r="H247" i="13"/>
  <c r="W247" i="13" s="1"/>
  <c r="I247" i="13"/>
  <c r="X247" i="13" s="1"/>
  <c r="E248" i="13"/>
  <c r="F248" i="13"/>
  <c r="U248" i="13" s="1"/>
  <c r="H248" i="13"/>
  <c r="W248" i="13" s="1"/>
  <c r="I248" i="13"/>
  <c r="X248" i="13" s="1"/>
  <c r="E249" i="13"/>
  <c r="F249" i="13"/>
  <c r="U249" i="13" s="1"/>
  <c r="H249" i="13"/>
  <c r="W249" i="13" s="1"/>
  <c r="I249" i="13"/>
  <c r="X249" i="13" s="1"/>
  <c r="E250" i="13"/>
  <c r="T250" i="13" s="1"/>
  <c r="F250" i="13"/>
  <c r="U250" i="13" s="1"/>
  <c r="H250" i="13"/>
  <c r="W250" i="13" s="1"/>
  <c r="I250" i="13"/>
  <c r="X250" i="13" s="1"/>
  <c r="E251" i="13"/>
  <c r="T251" i="13" s="1"/>
  <c r="F251" i="13"/>
  <c r="U251" i="13" s="1"/>
  <c r="H251" i="13"/>
  <c r="W251" i="13" s="1"/>
  <c r="I251" i="13"/>
  <c r="X251" i="13" s="1"/>
  <c r="E252" i="13"/>
  <c r="F252" i="13"/>
  <c r="U252" i="13" s="1"/>
  <c r="H252" i="13"/>
  <c r="W252" i="13" s="1"/>
  <c r="I252" i="13"/>
  <c r="X252" i="13" s="1"/>
  <c r="E253" i="13"/>
  <c r="F253" i="13"/>
  <c r="U253" i="13" s="1"/>
  <c r="H253" i="13"/>
  <c r="W253" i="13" s="1"/>
  <c r="I253" i="13"/>
  <c r="X253" i="13" s="1"/>
  <c r="E254" i="13"/>
  <c r="F254" i="13"/>
  <c r="U254" i="13" s="1"/>
  <c r="H254" i="13"/>
  <c r="W254" i="13" s="1"/>
  <c r="I254" i="13"/>
  <c r="X254" i="13" s="1"/>
  <c r="E255" i="13"/>
  <c r="F255" i="13"/>
  <c r="U255" i="13" s="1"/>
  <c r="H255" i="13"/>
  <c r="W255" i="13" s="1"/>
  <c r="I255" i="13"/>
  <c r="X255" i="13" s="1"/>
  <c r="E256" i="13"/>
  <c r="F256" i="13"/>
  <c r="U256" i="13" s="1"/>
  <c r="H256" i="13"/>
  <c r="W256" i="13" s="1"/>
  <c r="I256" i="13"/>
  <c r="X256" i="13" s="1"/>
  <c r="E257" i="13"/>
  <c r="F257" i="13"/>
  <c r="U257" i="13" s="1"/>
  <c r="H257" i="13"/>
  <c r="W257" i="13" s="1"/>
  <c r="I257" i="13"/>
  <c r="X257" i="13" s="1"/>
  <c r="E258" i="13"/>
  <c r="F258" i="13"/>
  <c r="U258" i="13" s="1"/>
  <c r="H258" i="13"/>
  <c r="W258" i="13" s="1"/>
  <c r="I258" i="13"/>
  <c r="X258" i="13" s="1"/>
  <c r="E259" i="13"/>
  <c r="F259" i="13"/>
  <c r="U259" i="13" s="1"/>
  <c r="H259" i="13"/>
  <c r="W259" i="13" s="1"/>
  <c r="I259" i="13"/>
  <c r="X259" i="13" s="1"/>
  <c r="E260" i="13"/>
  <c r="T260" i="13" s="1"/>
  <c r="F260" i="13"/>
  <c r="U260" i="13" s="1"/>
  <c r="H260" i="13"/>
  <c r="W260" i="13" s="1"/>
  <c r="I260" i="13"/>
  <c r="X260" i="13" s="1"/>
  <c r="E261" i="13"/>
  <c r="F261" i="13"/>
  <c r="U261" i="13" s="1"/>
  <c r="H261" i="13"/>
  <c r="W261" i="13" s="1"/>
  <c r="I261" i="13"/>
  <c r="X261" i="13" s="1"/>
  <c r="E262" i="13"/>
  <c r="F262" i="13"/>
  <c r="U262" i="13" s="1"/>
  <c r="H262" i="13"/>
  <c r="W262" i="13" s="1"/>
  <c r="I262" i="13"/>
  <c r="X262" i="13" s="1"/>
  <c r="E263" i="13"/>
  <c r="F263" i="13"/>
  <c r="U263" i="13" s="1"/>
  <c r="H263" i="13"/>
  <c r="W263" i="13" s="1"/>
  <c r="I263" i="13"/>
  <c r="X263" i="13" s="1"/>
  <c r="E264" i="13"/>
  <c r="F264" i="13"/>
  <c r="U264" i="13" s="1"/>
  <c r="H264" i="13"/>
  <c r="W264" i="13" s="1"/>
  <c r="I264" i="13"/>
  <c r="X264" i="13" s="1"/>
  <c r="E265" i="13"/>
  <c r="F265" i="13"/>
  <c r="U265" i="13" s="1"/>
  <c r="H265" i="13"/>
  <c r="W265" i="13" s="1"/>
  <c r="I265" i="13"/>
  <c r="X265" i="13" s="1"/>
  <c r="E266" i="13"/>
  <c r="T266" i="13" s="1"/>
  <c r="F266" i="13"/>
  <c r="H266" i="13"/>
  <c r="W266" i="13" s="1"/>
  <c r="I266" i="13"/>
  <c r="X266" i="13" s="1"/>
  <c r="E267" i="13"/>
  <c r="T267" i="13" s="1"/>
  <c r="F267" i="13"/>
  <c r="U267" i="13" s="1"/>
  <c r="H267" i="13"/>
  <c r="W267" i="13" s="1"/>
  <c r="I267" i="13"/>
  <c r="X267" i="13" s="1"/>
  <c r="E268" i="13"/>
  <c r="F268" i="13"/>
  <c r="U268" i="13" s="1"/>
  <c r="H268" i="13"/>
  <c r="W268" i="13" s="1"/>
  <c r="I268" i="13"/>
  <c r="X268" i="13" s="1"/>
  <c r="E269" i="13"/>
  <c r="F269" i="13"/>
  <c r="U269" i="13" s="1"/>
  <c r="H269" i="13"/>
  <c r="W269" i="13" s="1"/>
  <c r="I269" i="13"/>
  <c r="X269" i="13" s="1"/>
  <c r="E270" i="13"/>
  <c r="T270" i="13" s="1"/>
  <c r="F270" i="13"/>
  <c r="U270" i="13" s="1"/>
  <c r="H270" i="13"/>
  <c r="W270" i="13" s="1"/>
  <c r="I270" i="13"/>
  <c r="X270" i="13" s="1"/>
  <c r="E271" i="13"/>
  <c r="F271" i="13"/>
  <c r="U271" i="13" s="1"/>
  <c r="H271" i="13"/>
  <c r="W271" i="13" s="1"/>
  <c r="I271" i="13"/>
  <c r="X271" i="13" s="1"/>
  <c r="E272" i="13"/>
  <c r="F272" i="13"/>
  <c r="U272" i="13" s="1"/>
  <c r="H272" i="13"/>
  <c r="W272" i="13" s="1"/>
  <c r="I272" i="13"/>
  <c r="X272" i="13" s="1"/>
  <c r="E273" i="13"/>
  <c r="F273" i="13"/>
  <c r="U273" i="13" s="1"/>
  <c r="H273" i="13"/>
  <c r="W273" i="13" s="1"/>
  <c r="I273" i="13"/>
  <c r="X273" i="13" s="1"/>
  <c r="E274" i="13"/>
  <c r="T274" i="13" s="1"/>
  <c r="F274" i="13"/>
  <c r="U274" i="13" s="1"/>
  <c r="H274" i="13"/>
  <c r="W274" i="13" s="1"/>
  <c r="I274" i="13"/>
  <c r="X274" i="13" s="1"/>
  <c r="E275" i="13"/>
  <c r="F275" i="13"/>
  <c r="U275" i="13" s="1"/>
  <c r="H275" i="13"/>
  <c r="W275" i="13" s="1"/>
  <c r="I275" i="13"/>
  <c r="X275" i="13" s="1"/>
  <c r="H211" i="13"/>
  <c r="W211" i="13" s="1"/>
  <c r="F211" i="13"/>
  <c r="U211" i="13" s="1"/>
  <c r="I211" i="13"/>
  <c r="X211" i="13" s="1"/>
  <c r="E211" i="13"/>
  <c r="C275" i="13"/>
  <c r="C274" i="13"/>
  <c r="C273" i="13"/>
  <c r="C272" i="13"/>
  <c r="C271" i="13"/>
  <c r="C270" i="13"/>
  <c r="C269" i="13"/>
  <c r="C268" i="13"/>
  <c r="C267" i="13"/>
  <c r="C266" i="13"/>
  <c r="C265" i="13"/>
  <c r="C264" i="13"/>
  <c r="C263" i="13"/>
  <c r="C262" i="13"/>
  <c r="C261" i="13"/>
  <c r="C260" i="13"/>
  <c r="C259" i="13"/>
  <c r="C258" i="13"/>
  <c r="C257" i="13"/>
  <c r="C256" i="13"/>
  <c r="C255" i="13"/>
  <c r="C254" i="13"/>
  <c r="C253" i="13"/>
  <c r="C252" i="13"/>
  <c r="C251" i="13"/>
  <c r="C250" i="13"/>
  <c r="C249" i="13"/>
  <c r="C248" i="13"/>
  <c r="C247" i="13"/>
  <c r="C246" i="13"/>
  <c r="C245" i="13"/>
  <c r="C244" i="13"/>
  <c r="C243" i="13"/>
  <c r="C242" i="13"/>
  <c r="C241" i="13"/>
  <c r="C240" i="13"/>
  <c r="C239" i="13"/>
  <c r="C238" i="13"/>
  <c r="C237" i="13"/>
  <c r="C236" i="13"/>
  <c r="C235" i="13"/>
  <c r="C234" i="13"/>
  <c r="C233" i="13"/>
  <c r="C232" i="13"/>
  <c r="C231" i="13"/>
  <c r="C230" i="13"/>
  <c r="C229" i="13"/>
  <c r="C228" i="13"/>
  <c r="C227" i="13"/>
  <c r="C226" i="13"/>
  <c r="C225" i="13"/>
  <c r="C224" i="13"/>
  <c r="C223" i="13"/>
  <c r="C222" i="13"/>
  <c r="C221" i="13"/>
  <c r="C220" i="13"/>
  <c r="C219" i="13"/>
  <c r="C218" i="13"/>
  <c r="C217" i="13"/>
  <c r="C216" i="13"/>
  <c r="C215" i="13"/>
  <c r="C214" i="13"/>
  <c r="C213" i="13"/>
  <c r="C212" i="13"/>
  <c r="C211" i="13"/>
  <c r="K149" i="13"/>
  <c r="L149" i="13" s="1"/>
  <c r="K171" i="13"/>
  <c r="L171" i="13" s="1"/>
  <c r="K184" i="13"/>
  <c r="E143" i="13"/>
  <c r="F143" i="13"/>
  <c r="U143" i="13" s="1"/>
  <c r="H143" i="13"/>
  <c r="W143" i="13" s="1"/>
  <c r="I143" i="13"/>
  <c r="X143" i="13" s="1"/>
  <c r="E144" i="13"/>
  <c r="F144" i="13"/>
  <c r="U144" i="13" s="1"/>
  <c r="H144" i="13"/>
  <c r="W144" i="13" s="1"/>
  <c r="I144" i="13"/>
  <c r="X144" i="13" s="1"/>
  <c r="E145" i="13"/>
  <c r="F145" i="13"/>
  <c r="U145" i="13" s="1"/>
  <c r="H145" i="13"/>
  <c r="W145" i="13" s="1"/>
  <c r="I145" i="13"/>
  <c r="X145" i="13" s="1"/>
  <c r="E146" i="13"/>
  <c r="F146" i="13"/>
  <c r="U146" i="13" s="1"/>
  <c r="H146" i="13"/>
  <c r="W146" i="13" s="1"/>
  <c r="I146" i="13"/>
  <c r="X146" i="13" s="1"/>
  <c r="E147" i="13"/>
  <c r="F147" i="13"/>
  <c r="U147" i="13" s="1"/>
  <c r="H147" i="13"/>
  <c r="W147" i="13" s="1"/>
  <c r="I147" i="13"/>
  <c r="X147" i="13" s="1"/>
  <c r="E148" i="13"/>
  <c r="F148" i="13"/>
  <c r="U148" i="13" s="1"/>
  <c r="H148" i="13"/>
  <c r="W148" i="13" s="1"/>
  <c r="I148" i="13"/>
  <c r="X148" i="13" s="1"/>
  <c r="E149" i="13"/>
  <c r="T149" i="13" s="1"/>
  <c r="F149" i="13"/>
  <c r="U149" i="13" s="1"/>
  <c r="H149" i="13"/>
  <c r="W149" i="13" s="1"/>
  <c r="I149" i="13"/>
  <c r="X149" i="13" s="1"/>
  <c r="E150" i="13"/>
  <c r="F150" i="13"/>
  <c r="U150" i="13" s="1"/>
  <c r="H150" i="13"/>
  <c r="W150" i="13" s="1"/>
  <c r="I150" i="13"/>
  <c r="X150" i="13" s="1"/>
  <c r="E151" i="13"/>
  <c r="F151" i="13"/>
  <c r="U151" i="13" s="1"/>
  <c r="H151" i="13"/>
  <c r="W151" i="13" s="1"/>
  <c r="I151" i="13"/>
  <c r="X151" i="13" s="1"/>
  <c r="E152" i="13"/>
  <c r="F152" i="13"/>
  <c r="U152" i="13" s="1"/>
  <c r="H152" i="13"/>
  <c r="W152" i="13" s="1"/>
  <c r="I152" i="13"/>
  <c r="X152" i="13" s="1"/>
  <c r="E153" i="13"/>
  <c r="F153" i="13"/>
  <c r="U153" i="13" s="1"/>
  <c r="H153" i="13"/>
  <c r="W153" i="13" s="1"/>
  <c r="I153" i="13"/>
  <c r="X153" i="13" s="1"/>
  <c r="E154" i="13"/>
  <c r="F154" i="13"/>
  <c r="U154" i="13" s="1"/>
  <c r="H154" i="13"/>
  <c r="W154" i="13" s="1"/>
  <c r="I154" i="13"/>
  <c r="X154" i="13" s="1"/>
  <c r="E155" i="13"/>
  <c r="T155" i="13" s="1"/>
  <c r="F155" i="13"/>
  <c r="U155" i="13" s="1"/>
  <c r="H155" i="13"/>
  <c r="W155" i="13" s="1"/>
  <c r="I155" i="13"/>
  <c r="X155" i="13" s="1"/>
  <c r="E156" i="13"/>
  <c r="F156" i="13"/>
  <c r="U156" i="13" s="1"/>
  <c r="H156" i="13"/>
  <c r="W156" i="13" s="1"/>
  <c r="I156" i="13"/>
  <c r="X156" i="13" s="1"/>
  <c r="E157" i="13"/>
  <c r="F157" i="13"/>
  <c r="U157" i="13" s="1"/>
  <c r="H157" i="13"/>
  <c r="W157" i="13" s="1"/>
  <c r="I157" i="13"/>
  <c r="X157" i="13" s="1"/>
  <c r="E158" i="13"/>
  <c r="F158" i="13"/>
  <c r="U158" i="13" s="1"/>
  <c r="H158" i="13"/>
  <c r="W158" i="13" s="1"/>
  <c r="I158" i="13"/>
  <c r="X158" i="13" s="1"/>
  <c r="E159" i="13"/>
  <c r="F159" i="13"/>
  <c r="U159" i="13" s="1"/>
  <c r="H159" i="13"/>
  <c r="W159" i="13" s="1"/>
  <c r="I159" i="13"/>
  <c r="X159" i="13" s="1"/>
  <c r="E160" i="13"/>
  <c r="T160" i="13" s="1"/>
  <c r="F160" i="13"/>
  <c r="U160" i="13" s="1"/>
  <c r="H160" i="13"/>
  <c r="W160" i="13" s="1"/>
  <c r="I160" i="13"/>
  <c r="X160" i="13" s="1"/>
  <c r="E161" i="13"/>
  <c r="T161" i="13" s="1"/>
  <c r="F161" i="13"/>
  <c r="U161" i="13" s="1"/>
  <c r="H161" i="13"/>
  <c r="W161" i="13" s="1"/>
  <c r="I161" i="13"/>
  <c r="X161" i="13" s="1"/>
  <c r="E162" i="13"/>
  <c r="F162" i="13"/>
  <c r="U162" i="13" s="1"/>
  <c r="H162" i="13"/>
  <c r="W162" i="13" s="1"/>
  <c r="I162" i="13"/>
  <c r="X162" i="13" s="1"/>
  <c r="E163" i="13"/>
  <c r="F163" i="13"/>
  <c r="U163" i="13" s="1"/>
  <c r="H163" i="13"/>
  <c r="W163" i="13" s="1"/>
  <c r="I163" i="13"/>
  <c r="X163" i="13" s="1"/>
  <c r="E164" i="13"/>
  <c r="F164" i="13"/>
  <c r="U164" i="13" s="1"/>
  <c r="H164" i="13"/>
  <c r="W164" i="13" s="1"/>
  <c r="I164" i="13"/>
  <c r="X164" i="13" s="1"/>
  <c r="E165" i="13"/>
  <c r="F165" i="13"/>
  <c r="U165" i="13" s="1"/>
  <c r="H165" i="13"/>
  <c r="W165" i="13" s="1"/>
  <c r="I165" i="13"/>
  <c r="X165" i="13" s="1"/>
  <c r="E166" i="13"/>
  <c r="T166" i="13" s="1"/>
  <c r="F166" i="13"/>
  <c r="U166" i="13" s="1"/>
  <c r="H166" i="13"/>
  <c r="W166" i="13" s="1"/>
  <c r="I166" i="13"/>
  <c r="X166" i="13" s="1"/>
  <c r="E167" i="13"/>
  <c r="F167" i="13"/>
  <c r="U167" i="13" s="1"/>
  <c r="H167" i="13"/>
  <c r="W167" i="13" s="1"/>
  <c r="I167" i="13"/>
  <c r="X167" i="13" s="1"/>
  <c r="E168" i="13"/>
  <c r="F168" i="13"/>
  <c r="U168" i="13" s="1"/>
  <c r="H168" i="13"/>
  <c r="W168" i="13" s="1"/>
  <c r="I168" i="13"/>
  <c r="X168" i="13" s="1"/>
  <c r="E169" i="13"/>
  <c r="F169" i="13"/>
  <c r="U169" i="13" s="1"/>
  <c r="H169" i="13"/>
  <c r="W169" i="13" s="1"/>
  <c r="I169" i="13"/>
  <c r="X169" i="13" s="1"/>
  <c r="E170" i="13"/>
  <c r="F170" i="13"/>
  <c r="U170" i="13" s="1"/>
  <c r="H170" i="13"/>
  <c r="W170" i="13" s="1"/>
  <c r="I170" i="13"/>
  <c r="X170" i="13" s="1"/>
  <c r="E171" i="13"/>
  <c r="T171" i="13" s="1"/>
  <c r="F171" i="13"/>
  <c r="U171" i="13" s="1"/>
  <c r="H171" i="13"/>
  <c r="W171" i="13" s="1"/>
  <c r="I171" i="13"/>
  <c r="X171" i="13" s="1"/>
  <c r="E172" i="13"/>
  <c r="F172" i="13"/>
  <c r="U172" i="13" s="1"/>
  <c r="H172" i="13"/>
  <c r="W172" i="13" s="1"/>
  <c r="I172" i="13"/>
  <c r="X172" i="13" s="1"/>
  <c r="E173" i="13"/>
  <c r="T173" i="13" s="1"/>
  <c r="F173" i="13"/>
  <c r="U173" i="13" s="1"/>
  <c r="H173" i="13"/>
  <c r="W173" i="13" s="1"/>
  <c r="I173" i="13"/>
  <c r="X173" i="13" s="1"/>
  <c r="E174" i="13"/>
  <c r="F174" i="13"/>
  <c r="U174" i="13" s="1"/>
  <c r="H174" i="13"/>
  <c r="W174" i="13" s="1"/>
  <c r="I174" i="13"/>
  <c r="X174" i="13" s="1"/>
  <c r="E175" i="13"/>
  <c r="F175" i="13"/>
  <c r="U175" i="13" s="1"/>
  <c r="H175" i="13"/>
  <c r="W175" i="13" s="1"/>
  <c r="I175" i="13"/>
  <c r="X175" i="13" s="1"/>
  <c r="E176" i="13"/>
  <c r="F176" i="13"/>
  <c r="U176" i="13" s="1"/>
  <c r="H176" i="13"/>
  <c r="W176" i="13" s="1"/>
  <c r="I176" i="13"/>
  <c r="X176" i="13" s="1"/>
  <c r="E177" i="13"/>
  <c r="F177" i="13"/>
  <c r="U177" i="13" s="1"/>
  <c r="H177" i="13"/>
  <c r="W177" i="13" s="1"/>
  <c r="I177" i="13"/>
  <c r="X177" i="13" s="1"/>
  <c r="E178" i="13"/>
  <c r="F178" i="13"/>
  <c r="U178" i="13" s="1"/>
  <c r="H178" i="13"/>
  <c r="W178" i="13" s="1"/>
  <c r="I178" i="13"/>
  <c r="X178" i="13" s="1"/>
  <c r="E179" i="13"/>
  <c r="F179" i="13"/>
  <c r="U179" i="13" s="1"/>
  <c r="H179" i="13"/>
  <c r="W179" i="13" s="1"/>
  <c r="I179" i="13"/>
  <c r="X179" i="13" s="1"/>
  <c r="E180" i="13"/>
  <c r="F180" i="13"/>
  <c r="U180" i="13" s="1"/>
  <c r="H180" i="13"/>
  <c r="W180" i="13" s="1"/>
  <c r="I180" i="13"/>
  <c r="X180" i="13" s="1"/>
  <c r="E181" i="13"/>
  <c r="F181" i="13"/>
  <c r="U181" i="13" s="1"/>
  <c r="H181" i="13"/>
  <c r="W181" i="13" s="1"/>
  <c r="I181" i="13"/>
  <c r="X181" i="13" s="1"/>
  <c r="E182" i="13"/>
  <c r="F182" i="13"/>
  <c r="U182" i="13" s="1"/>
  <c r="H182" i="13"/>
  <c r="W182" i="13" s="1"/>
  <c r="I182" i="13"/>
  <c r="X182" i="13" s="1"/>
  <c r="E183" i="13"/>
  <c r="T183" i="13" s="1"/>
  <c r="F183" i="13"/>
  <c r="U183" i="13" s="1"/>
  <c r="H183" i="13"/>
  <c r="W183" i="13" s="1"/>
  <c r="I183" i="13"/>
  <c r="X183" i="13" s="1"/>
  <c r="E184" i="13"/>
  <c r="T184" i="13" s="1"/>
  <c r="F184" i="13"/>
  <c r="U184" i="13" s="1"/>
  <c r="H184" i="13"/>
  <c r="W184" i="13" s="1"/>
  <c r="I184" i="13"/>
  <c r="X184" i="13" s="1"/>
  <c r="E185" i="13"/>
  <c r="F185" i="13"/>
  <c r="U185" i="13" s="1"/>
  <c r="H185" i="13"/>
  <c r="W185" i="13" s="1"/>
  <c r="I185" i="13"/>
  <c r="X185" i="13" s="1"/>
  <c r="E186" i="13"/>
  <c r="F186" i="13"/>
  <c r="U186" i="13" s="1"/>
  <c r="H186" i="13"/>
  <c r="W186" i="13" s="1"/>
  <c r="I186" i="13"/>
  <c r="X186" i="13" s="1"/>
  <c r="E187" i="13"/>
  <c r="F187" i="13"/>
  <c r="U187" i="13" s="1"/>
  <c r="H187" i="13"/>
  <c r="W187" i="13" s="1"/>
  <c r="I187" i="13"/>
  <c r="X187" i="13" s="1"/>
  <c r="E188" i="13"/>
  <c r="F188" i="13"/>
  <c r="U188" i="13" s="1"/>
  <c r="H188" i="13"/>
  <c r="W188" i="13" s="1"/>
  <c r="I188" i="13"/>
  <c r="X188" i="13" s="1"/>
  <c r="E189" i="13"/>
  <c r="T189" i="13" s="1"/>
  <c r="F189" i="13"/>
  <c r="U189" i="13" s="1"/>
  <c r="H189" i="13"/>
  <c r="W189" i="13" s="1"/>
  <c r="I189" i="13"/>
  <c r="X189" i="13" s="1"/>
  <c r="E190" i="13"/>
  <c r="F190" i="13"/>
  <c r="U190" i="13" s="1"/>
  <c r="H190" i="13"/>
  <c r="W190" i="13" s="1"/>
  <c r="I190" i="13"/>
  <c r="X190" i="13" s="1"/>
  <c r="E191" i="13"/>
  <c r="F191" i="13"/>
  <c r="U191" i="13" s="1"/>
  <c r="H191" i="13"/>
  <c r="W191" i="13" s="1"/>
  <c r="I191" i="13"/>
  <c r="X191" i="13" s="1"/>
  <c r="E192" i="13"/>
  <c r="F192" i="13"/>
  <c r="U192" i="13" s="1"/>
  <c r="H192" i="13"/>
  <c r="W192" i="13" s="1"/>
  <c r="I192" i="13"/>
  <c r="X192" i="13" s="1"/>
  <c r="E193" i="13"/>
  <c r="F193" i="13"/>
  <c r="U193" i="13" s="1"/>
  <c r="H193" i="13"/>
  <c r="W193" i="13" s="1"/>
  <c r="I193" i="13"/>
  <c r="X193" i="13" s="1"/>
  <c r="E194" i="13"/>
  <c r="F194" i="13"/>
  <c r="U194" i="13" s="1"/>
  <c r="H194" i="13"/>
  <c r="W194" i="13" s="1"/>
  <c r="I194" i="13"/>
  <c r="X194" i="13" s="1"/>
  <c r="E195" i="13"/>
  <c r="F195" i="13"/>
  <c r="U195" i="13" s="1"/>
  <c r="H195" i="13"/>
  <c r="W195" i="13" s="1"/>
  <c r="I195" i="13"/>
  <c r="X195" i="13" s="1"/>
  <c r="E196" i="13"/>
  <c r="F196" i="13"/>
  <c r="U196" i="13" s="1"/>
  <c r="H196" i="13"/>
  <c r="W196" i="13" s="1"/>
  <c r="I196" i="13"/>
  <c r="X196" i="13" s="1"/>
  <c r="E197" i="13"/>
  <c r="F197" i="13"/>
  <c r="U197" i="13" s="1"/>
  <c r="H197" i="13"/>
  <c r="W197" i="13" s="1"/>
  <c r="I197" i="13"/>
  <c r="X197" i="13" s="1"/>
  <c r="E198" i="13"/>
  <c r="F198" i="13"/>
  <c r="U198" i="13" s="1"/>
  <c r="H198" i="13"/>
  <c r="W198" i="13" s="1"/>
  <c r="I198" i="13"/>
  <c r="X198" i="13" s="1"/>
  <c r="E199" i="13"/>
  <c r="F199" i="13"/>
  <c r="U199" i="13" s="1"/>
  <c r="H199" i="13"/>
  <c r="W199" i="13" s="1"/>
  <c r="I199" i="13"/>
  <c r="X199" i="13" s="1"/>
  <c r="E200" i="13"/>
  <c r="T200" i="13" s="1"/>
  <c r="F200" i="13"/>
  <c r="U200" i="13" s="1"/>
  <c r="H200" i="13"/>
  <c r="W200" i="13" s="1"/>
  <c r="I200" i="13"/>
  <c r="X200" i="13" s="1"/>
  <c r="E201" i="13"/>
  <c r="T201" i="13" s="1"/>
  <c r="F201" i="13"/>
  <c r="U201" i="13" s="1"/>
  <c r="H201" i="13"/>
  <c r="W201" i="13" s="1"/>
  <c r="I201" i="13"/>
  <c r="X201" i="13" s="1"/>
  <c r="E202" i="13"/>
  <c r="F202" i="13"/>
  <c r="U202" i="13" s="1"/>
  <c r="H202" i="13"/>
  <c r="W202" i="13" s="1"/>
  <c r="I202" i="13"/>
  <c r="X202" i="13" s="1"/>
  <c r="E203" i="13"/>
  <c r="F203" i="13"/>
  <c r="U203" i="13" s="1"/>
  <c r="H203" i="13"/>
  <c r="W203" i="13" s="1"/>
  <c r="I203" i="13"/>
  <c r="X203" i="13" s="1"/>
  <c r="E204" i="13"/>
  <c r="F204" i="13"/>
  <c r="U204" i="13" s="1"/>
  <c r="H204" i="13"/>
  <c r="W204" i="13" s="1"/>
  <c r="I204" i="13"/>
  <c r="X204" i="13" s="1"/>
  <c r="E205" i="13"/>
  <c r="F205" i="13"/>
  <c r="U205" i="13" s="1"/>
  <c r="H205" i="13"/>
  <c r="W205" i="13" s="1"/>
  <c r="I205" i="13"/>
  <c r="X205" i="13" s="1"/>
  <c r="E206" i="13"/>
  <c r="T206" i="13" s="1"/>
  <c r="F206" i="13"/>
  <c r="H206" i="13"/>
  <c r="W206" i="13" s="1"/>
  <c r="I206" i="13"/>
  <c r="X206" i="13" s="1"/>
  <c r="H142" i="13"/>
  <c r="W142" i="13" s="1"/>
  <c r="F142" i="13"/>
  <c r="U142" i="13" s="1"/>
  <c r="I142" i="13"/>
  <c r="X142" i="13" s="1"/>
  <c r="E142" i="13"/>
  <c r="C206" i="13"/>
  <c r="C205" i="13"/>
  <c r="C204" i="13"/>
  <c r="C203" i="13"/>
  <c r="C202" i="13"/>
  <c r="C201" i="13"/>
  <c r="C200" i="13"/>
  <c r="C199" i="13"/>
  <c r="C198" i="13"/>
  <c r="C197" i="13"/>
  <c r="C196" i="13"/>
  <c r="C195" i="13"/>
  <c r="C194" i="13"/>
  <c r="C193" i="13"/>
  <c r="C192" i="13"/>
  <c r="C191" i="13"/>
  <c r="C190" i="13"/>
  <c r="C189" i="13"/>
  <c r="C188" i="13"/>
  <c r="C187" i="13"/>
  <c r="C186" i="13"/>
  <c r="C185" i="13"/>
  <c r="C184" i="13"/>
  <c r="C183" i="13"/>
  <c r="C182" i="13"/>
  <c r="C181" i="13"/>
  <c r="C180" i="13"/>
  <c r="C179" i="13"/>
  <c r="C178" i="13"/>
  <c r="C177" i="13"/>
  <c r="C176" i="13"/>
  <c r="C175" i="13"/>
  <c r="C174" i="13"/>
  <c r="C173" i="13"/>
  <c r="C172" i="13"/>
  <c r="C171" i="13"/>
  <c r="C170" i="13"/>
  <c r="C169" i="13"/>
  <c r="C168" i="13"/>
  <c r="C167" i="13"/>
  <c r="C166" i="13"/>
  <c r="C165" i="13"/>
  <c r="C164" i="13"/>
  <c r="C163" i="13"/>
  <c r="C162" i="13"/>
  <c r="C161" i="13"/>
  <c r="C160" i="13"/>
  <c r="C159" i="13"/>
  <c r="C158" i="13"/>
  <c r="C157" i="13"/>
  <c r="C156" i="13"/>
  <c r="C155" i="13"/>
  <c r="C154" i="13"/>
  <c r="C153" i="13"/>
  <c r="C152" i="13"/>
  <c r="C151" i="13"/>
  <c r="C150" i="13"/>
  <c r="C149" i="13"/>
  <c r="C148" i="13"/>
  <c r="C147" i="13"/>
  <c r="C146" i="13"/>
  <c r="C145" i="13"/>
  <c r="C144" i="13"/>
  <c r="C143" i="13"/>
  <c r="C142" i="13"/>
  <c r="E74" i="13"/>
  <c r="F74" i="13"/>
  <c r="U74" i="13" s="1"/>
  <c r="H74" i="13"/>
  <c r="W74" i="13" s="1"/>
  <c r="I74" i="13"/>
  <c r="X74" i="13" s="1"/>
  <c r="E75" i="13"/>
  <c r="T75" i="13" s="1"/>
  <c r="F75" i="13"/>
  <c r="U75" i="13" s="1"/>
  <c r="H75" i="13"/>
  <c r="W75" i="13" s="1"/>
  <c r="I75" i="13"/>
  <c r="X75" i="13" s="1"/>
  <c r="E76" i="13"/>
  <c r="F76" i="13"/>
  <c r="U76" i="13" s="1"/>
  <c r="H76" i="13"/>
  <c r="W76" i="13" s="1"/>
  <c r="I76" i="13"/>
  <c r="X76" i="13" s="1"/>
  <c r="E77" i="13"/>
  <c r="F77" i="13"/>
  <c r="U77" i="13" s="1"/>
  <c r="H77" i="13"/>
  <c r="W77" i="13" s="1"/>
  <c r="I77" i="13"/>
  <c r="X77" i="13" s="1"/>
  <c r="E78" i="13"/>
  <c r="F78" i="13"/>
  <c r="U78" i="13" s="1"/>
  <c r="H78" i="13"/>
  <c r="W78" i="13" s="1"/>
  <c r="I78" i="13"/>
  <c r="X78" i="13" s="1"/>
  <c r="E79" i="13"/>
  <c r="F79" i="13"/>
  <c r="U79" i="13" s="1"/>
  <c r="H79" i="13"/>
  <c r="W79" i="13" s="1"/>
  <c r="I79" i="13"/>
  <c r="X79" i="13" s="1"/>
  <c r="E80" i="13"/>
  <c r="F80" i="13"/>
  <c r="U80" i="13" s="1"/>
  <c r="H80" i="13"/>
  <c r="W80" i="13" s="1"/>
  <c r="I80" i="13"/>
  <c r="X80" i="13" s="1"/>
  <c r="E81" i="13"/>
  <c r="F81" i="13"/>
  <c r="U81" i="13" s="1"/>
  <c r="H81" i="13"/>
  <c r="W81" i="13" s="1"/>
  <c r="I81" i="13"/>
  <c r="X81" i="13" s="1"/>
  <c r="E82" i="13"/>
  <c r="F82" i="13"/>
  <c r="U82" i="13" s="1"/>
  <c r="H82" i="13"/>
  <c r="W82" i="13" s="1"/>
  <c r="I82" i="13"/>
  <c r="X82" i="13" s="1"/>
  <c r="E83" i="13"/>
  <c r="T83" i="13" s="1"/>
  <c r="F83" i="13"/>
  <c r="U83" i="13" s="1"/>
  <c r="H83" i="13"/>
  <c r="W83" i="13" s="1"/>
  <c r="I83" i="13"/>
  <c r="X83" i="13" s="1"/>
  <c r="E84" i="13"/>
  <c r="F84" i="13"/>
  <c r="U84" i="13" s="1"/>
  <c r="H84" i="13"/>
  <c r="W84" i="13" s="1"/>
  <c r="I84" i="13"/>
  <c r="X84" i="13" s="1"/>
  <c r="E85" i="13"/>
  <c r="F85" i="13"/>
  <c r="U85" i="13" s="1"/>
  <c r="H85" i="13"/>
  <c r="W85" i="13" s="1"/>
  <c r="I85" i="13"/>
  <c r="X85" i="13" s="1"/>
  <c r="E86" i="13"/>
  <c r="T86" i="13" s="1"/>
  <c r="F86" i="13"/>
  <c r="U86" i="13" s="1"/>
  <c r="H86" i="13"/>
  <c r="W86" i="13" s="1"/>
  <c r="I86" i="13"/>
  <c r="X86" i="13" s="1"/>
  <c r="E87" i="13"/>
  <c r="F87" i="13"/>
  <c r="U87" i="13" s="1"/>
  <c r="H87" i="13"/>
  <c r="W87" i="13" s="1"/>
  <c r="I87" i="13"/>
  <c r="X87" i="13" s="1"/>
  <c r="E88" i="13"/>
  <c r="F88" i="13"/>
  <c r="U88" i="13" s="1"/>
  <c r="H88" i="13"/>
  <c r="W88" i="13" s="1"/>
  <c r="I88" i="13"/>
  <c r="X88" i="13" s="1"/>
  <c r="E89" i="13"/>
  <c r="F89" i="13"/>
  <c r="U89" i="13" s="1"/>
  <c r="H89" i="13"/>
  <c r="W89" i="13" s="1"/>
  <c r="I89" i="13"/>
  <c r="X89" i="13" s="1"/>
  <c r="E90" i="13"/>
  <c r="F90" i="13"/>
  <c r="U90" i="13" s="1"/>
  <c r="H90" i="13"/>
  <c r="W90" i="13" s="1"/>
  <c r="I90" i="13"/>
  <c r="X90" i="13" s="1"/>
  <c r="E91" i="13"/>
  <c r="F91" i="13"/>
  <c r="U91" i="13" s="1"/>
  <c r="H91" i="13"/>
  <c r="W91" i="13" s="1"/>
  <c r="I91" i="13"/>
  <c r="X91" i="13" s="1"/>
  <c r="E92" i="13"/>
  <c r="F92" i="13"/>
  <c r="U92" i="13" s="1"/>
  <c r="H92" i="13"/>
  <c r="W92" i="13" s="1"/>
  <c r="I92" i="13"/>
  <c r="X92" i="13" s="1"/>
  <c r="E93" i="13"/>
  <c r="F93" i="13"/>
  <c r="U93" i="13" s="1"/>
  <c r="H93" i="13"/>
  <c r="W93" i="13" s="1"/>
  <c r="I93" i="13"/>
  <c r="X93" i="13" s="1"/>
  <c r="E94" i="13"/>
  <c r="F94" i="13"/>
  <c r="U94" i="13" s="1"/>
  <c r="H94" i="13"/>
  <c r="W94" i="13" s="1"/>
  <c r="I94" i="13"/>
  <c r="X94" i="13" s="1"/>
  <c r="E95" i="13"/>
  <c r="F95" i="13"/>
  <c r="U95" i="13" s="1"/>
  <c r="H95" i="13"/>
  <c r="W95" i="13" s="1"/>
  <c r="I95" i="13"/>
  <c r="X95" i="13" s="1"/>
  <c r="E96" i="13"/>
  <c r="F96" i="13"/>
  <c r="U96" i="13" s="1"/>
  <c r="H96" i="13"/>
  <c r="W96" i="13" s="1"/>
  <c r="I96" i="13"/>
  <c r="X96" i="13" s="1"/>
  <c r="E97" i="13"/>
  <c r="F97" i="13"/>
  <c r="U97" i="13" s="1"/>
  <c r="H97" i="13"/>
  <c r="W97" i="13" s="1"/>
  <c r="I97" i="13"/>
  <c r="X97" i="13" s="1"/>
  <c r="E98" i="13"/>
  <c r="T98" i="13" s="1"/>
  <c r="F98" i="13"/>
  <c r="U98" i="13" s="1"/>
  <c r="H98" i="13"/>
  <c r="W98" i="13" s="1"/>
  <c r="I98" i="13"/>
  <c r="X98" i="13" s="1"/>
  <c r="E99" i="13"/>
  <c r="T99" i="13" s="1"/>
  <c r="F99" i="13"/>
  <c r="U99" i="13" s="1"/>
  <c r="H99" i="13"/>
  <c r="W99" i="13" s="1"/>
  <c r="I99" i="13"/>
  <c r="X99" i="13" s="1"/>
  <c r="E100" i="13"/>
  <c r="F100" i="13"/>
  <c r="U100" i="13" s="1"/>
  <c r="H100" i="13"/>
  <c r="W100" i="13" s="1"/>
  <c r="I100" i="13"/>
  <c r="X100" i="13" s="1"/>
  <c r="E101" i="13"/>
  <c r="F101" i="13"/>
  <c r="U101" i="13" s="1"/>
  <c r="H101" i="13"/>
  <c r="W101" i="13" s="1"/>
  <c r="I101" i="13"/>
  <c r="X101" i="13" s="1"/>
  <c r="E102" i="13"/>
  <c r="F102" i="13"/>
  <c r="U102" i="13" s="1"/>
  <c r="H102" i="13"/>
  <c r="W102" i="13" s="1"/>
  <c r="I102" i="13"/>
  <c r="X102" i="13" s="1"/>
  <c r="E103" i="13"/>
  <c r="F103" i="13"/>
  <c r="U103" i="13" s="1"/>
  <c r="H103" i="13"/>
  <c r="W103" i="13" s="1"/>
  <c r="I103" i="13"/>
  <c r="X103" i="13" s="1"/>
  <c r="E104" i="13"/>
  <c r="F104" i="13"/>
  <c r="U104" i="13" s="1"/>
  <c r="H104" i="13"/>
  <c r="W104" i="13" s="1"/>
  <c r="I104" i="13"/>
  <c r="X104" i="13" s="1"/>
  <c r="E105" i="13"/>
  <c r="F105" i="13"/>
  <c r="U105" i="13" s="1"/>
  <c r="H105" i="13"/>
  <c r="W105" i="13" s="1"/>
  <c r="I105" i="13"/>
  <c r="X105" i="13" s="1"/>
  <c r="E106" i="13"/>
  <c r="F106" i="13"/>
  <c r="U106" i="13" s="1"/>
  <c r="H106" i="13"/>
  <c r="W106" i="13" s="1"/>
  <c r="I106" i="13"/>
  <c r="X106" i="13" s="1"/>
  <c r="E107" i="13"/>
  <c r="T107" i="13" s="1"/>
  <c r="F107" i="13"/>
  <c r="U107" i="13" s="1"/>
  <c r="H107" i="13"/>
  <c r="W107" i="13" s="1"/>
  <c r="I107" i="13"/>
  <c r="X107" i="13" s="1"/>
  <c r="E108" i="13"/>
  <c r="T108" i="13" s="1"/>
  <c r="F108" i="13"/>
  <c r="U108" i="13" s="1"/>
  <c r="H108" i="13"/>
  <c r="W108" i="13" s="1"/>
  <c r="I108" i="13"/>
  <c r="X108" i="13" s="1"/>
  <c r="E109" i="13"/>
  <c r="T109" i="13" s="1"/>
  <c r="F109" i="13"/>
  <c r="U109" i="13" s="1"/>
  <c r="H109" i="13"/>
  <c r="W109" i="13" s="1"/>
  <c r="I109" i="13"/>
  <c r="X109" i="13" s="1"/>
  <c r="E110" i="13"/>
  <c r="F110" i="13"/>
  <c r="U110" i="13" s="1"/>
  <c r="H110" i="13"/>
  <c r="W110" i="13" s="1"/>
  <c r="I110" i="13"/>
  <c r="X110" i="13" s="1"/>
  <c r="E111" i="13"/>
  <c r="F111" i="13"/>
  <c r="U111" i="13" s="1"/>
  <c r="H111" i="13"/>
  <c r="W111" i="13" s="1"/>
  <c r="I111" i="13"/>
  <c r="X111" i="13" s="1"/>
  <c r="E112" i="13"/>
  <c r="F112" i="13"/>
  <c r="U112" i="13" s="1"/>
  <c r="H112" i="13"/>
  <c r="W112" i="13" s="1"/>
  <c r="I112" i="13"/>
  <c r="X112" i="13" s="1"/>
  <c r="E113" i="13"/>
  <c r="F113" i="13"/>
  <c r="U113" i="13" s="1"/>
  <c r="H113" i="13"/>
  <c r="W113" i="13" s="1"/>
  <c r="I113" i="13"/>
  <c r="X113" i="13" s="1"/>
  <c r="E114" i="13"/>
  <c r="T114" i="13" s="1"/>
  <c r="F114" i="13"/>
  <c r="U114" i="13" s="1"/>
  <c r="H114" i="13"/>
  <c r="W114" i="13" s="1"/>
  <c r="I114" i="13"/>
  <c r="X114" i="13" s="1"/>
  <c r="E115" i="13"/>
  <c r="F115" i="13"/>
  <c r="U115" i="13" s="1"/>
  <c r="H115" i="13"/>
  <c r="W115" i="13" s="1"/>
  <c r="I115" i="13"/>
  <c r="X115" i="13" s="1"/>
  <c r="E116" i="13"/>
  <c r="F116" i="13"/>
  <c r="U116" i="13" s="1"/>
  <c r="H116" i="13"/>
  <c r="W116" i="13" s="1"/>
  <c r="I116" i="13"/>
  <c r="X116" i="13" s="1"/>
  <c r="E117" i="13"/>
  <c r="F117" i="13"/>
  <c r="U117" i="13" s="1"/>
  <c r="H117" i="13"/>
  <c r="W117" i="13" s="1"/>
  <c r="I117" i="13"/>
  <c r="X117" i="13" s="1"/>
  <c r="E118" i="13"/>
  <c r="T118" i="13" s="1"/>
  <c r="F118" i="13"/>
  <c r="U118" i="13" s="1"/>
  <c r="H118" i="13"/>
  <c r="W118" i="13" s="1"/>
  <c r="I118" i="13"/>
  <c r="X118" i="13" s="1"/>
  <c r="E119" i="13"/>
  <c r="F119" i="13"/>
  <c r="U119" i="13" s="1"/>
  <c r="H119" i="13"/>
  <c r="W119" i="13" s="1"/>
  <c r="I119" i="13"/>
  <c r="X119" i="13" s="1"/>
  <c r="E120" i="13"/>
  <c r="F120" i="13"/>
  <c r="U120" i="13" s="1"/>
  <c r="H120" i="13"/>
  <c r="W120" i="13" s="1"/>
  <c r="I120" i="13"/>
  <c r="X120" i="13" s="1"/>
  <c r="E121" i="13"/>
  <c r="F121" i="13"/>
  <c r="U121" i="13" s="1"/>
  <c r="H121" i="13"/>
  <c r="W121" i="13" s="1"/>
  <c r="I121" i="13"/>
  <c r="X121" i="13" s="1"/>
  <c r="E122" i="13"/>
  <c r="T122" i="13" s="1"/>
  <c r="F122" i="13"/>
  <c r="U122" i="13" s="1"/>
  <c r="H122" i="13"/>
  <c r="W122" i="13" s="1"/>
  <c r="I122" i="13"/>
  <c r="X122" i="13" s="1"/>
  <c r="E123" i="13"/>
  <c r="F123" i="13"/>
  <c r="U123" i="13" s="1"/>
  <c r="H123" i="13"/>
  <c r="W123" i="13" s="1"/>
  <c r="I123" i="13"/>
  <c r="X123" i="13" s="1"/>
  <c r="E124" i="13"/>
  <c r="F124" i="13"/>
  <c r="U124" i="13" s="1"/>
  <c r="H124" i="13"/>
  <c r="W124" i="13" s="1"/>
  <c r="I124" i="13"/>
  <c r="X124" i="13" s="1"/>
  <c r="E125" i="13"/>
  <c r="F125" i="13"/>
  <c r="U125" i="13" s="1"/>
  <c r="H125" i="13"/>
  <c r="W125" i="13" s="1"/>
  <c r="I125" i="13"/>
  <c r="X125" i="13" s="1"/>
  <c r="E126" i="13"/>
  <c r="T126" i="13" s="1"/>
  <c r="F126" i="13"/>
  <c r="U126" i="13" s="1"/>
  <c r="H126" i="13"/>
  <c r="W126" i="13" s="1"/>
  <c r="I126" i="13"/>
  <c r="X126" i="13" s="1"/>
  <c r="E127" i="13"/>
  <c r="F127" i="13"/>
  <c r="U127" i="13" s="1"/>
  <c r="H127" i="13"/>
  <c r="W127" i="13" s="1"/>
  <c r="I127" i="13"/>
  <c r="X127" i="13" s="1"/>
  <c r="E128" i="13"/>
  <c r="F128" i="13"/>
  <c r="U128" i="13" s="1"/>
  <c r="H128" i="13"/>
  <c r="W128" i="13" s="1"/>
  <c r="I128" i="13"/>
  <c r="X128" i="13" s="1"/>
  <c r="E129" i="13"/>
  <c r="F129" i="13"/>
  <c r="U129" i="13" s="1"/>
  <c r="H129" i="13"/>
  <c r="W129" i="13" s="1"/>
  <c r="I129" i="13"/>
  <c r="X129" i="13" s="1"/>
  <c r="E130" i="13"/>
  <c r="F130" i="13"/>
  <c r="U130" i="13" s="1"/>
  <c r="H130" i="13"/>
  <c r="W130" i="13" s="1"/>
  <c r="I130" i="13"/>
  <c r="X130" i="13" s="1"/>
  <c r="E131" i="13"/>
  <c r="T131" i="13" s="1"/>
  <c r="F131" i="13"/>
  <c r="U131" i="13" s="1"/>
  <c r="H131" i="13"/>
  <c r="W131" i="13" s="1"/>
  <c r="I131" i="13"/>
  <c r="X131" i="13" s="1"/>
  <c r="E132" i="13"/>
  <c r="F132" i="13"/>
  <c r="U132" i="13" s="1"/>
  <c r="H132" i="13"/>
  <c r="W132" i="13" s="1"/>
  <c r="I132" i="13"/>
  <c r="X132" i="13" s="1"/>
  <c r="E133" i="13"/>
  <c r="F133" i="13"/>
  <c r="U133" i="13" s="1"/>
  <c r="H133" i="13"/>
  <c r="W133" i="13" s="1"/>
  <c r="I133" i="13"/>
  <c r="X133" i="13" s="1"/>
  <c r="E134" i="13"/>
  <c r="F134" i="13"/>
  <c r="U134" i="13" s="1"/>
  <c r="H134" i="13"/>
  <c r="W134" i="13" s="1"/>
  <c r="I134" i="13"/>
  <c r="X134" i="13" s="1"/>
  <c r="E135" i="13"/>
  <c r="T135" i="13" s="1"/>
  <c r="F135" i="13"/>
  <c r="U135" i="13" s="1"/>
  <c r="H135" i="13"/>
  <c r="W135" i="13" s="1"/>
  <c r="I135" i="13"/>
  <c r="X135" i="13" s="1"/>
  <c r="E136" i="13"/>
  <c r="F136" i="13"/>
  <c r="U136" i="13" s="1"/>
  <c r="H136" i="13"/>
  <c r="W136" i="13" s="1"/>
  <c r="I136" i="13"/>
  <c r="X136" i="13" s="1"/>
  <c r="E137" i="13"/>
  <c r="F137" i="13"/>
  <c r="U137" i="13" s="1"/>
  <c r="H137" i="13"/>
  <c r="W137" i="13" s="1"/>
  <c r="I137" i="13"/>
  <c r="X137" i="13" s="1"/>
  <c r="H73" i="13"/>
  <c r="W73" i="13" s="1"/>
  <c r="F73" i="13"/>
  <c r="I73" i="13"/>
  <c r="X73" i="13" s="1"/>
  <c r="E73" i="13"/>
  <c r="T73" i="13" s="1"/>
  <c r="C137" i="13"/>
  <c r="C136" i="13"/>
  <c r="C135" i="13"/>
  <c r="C134" i="13"/>
  <c r="C133" i="13"/>
  <c r="C132" i="13"/>
  <c r="C131" i="13"/>
  <c r="C130" i="13"/>
  <c r="C129" i="13"/>
  <c r="C128" i="13"/>
  <c r="C127" i="13"/>
  <c r="C126" i="13"/>
  <c r="C125" i="13"/>
  <c r="C124" i="13"/>
  <c r="C123" i="13"/>
  <c r="C122" i="13"/>
  <c r="C121" i="13"/>
  <c r="C120" i="13"/>
  <c r="C119" i="13"/>
  <c r="C118" i="13"/>
  <c r="C117" i="13"/>
  <c r="C116" i="13"/>
  <c r="C115" i="13"/>
  <c r="C114" i="13"/>
  <c r="C113" i="13"/>
  <c r="C112" i="13"/>
  <c r="C111" i="13"/>
  <c r="C110" i="13"/>
  <c r="C109" i="13"/>
  <c r="C108" i="13"/>
  <c r="C107" i="13"/>
  <c r="C106" i="13"/>
  <c r="C105" i="13"/>
  <c r="C104" i="13"/>
  <c r="C103" i="13"/>
  <c r="C102" i="13"/>
  <c r="C101" i="13"/>
  <c r="C100" i="13"/>
  <c r="C99" i="13"/>
  <c r="C98" i="13"/>
  <c r="C97" i="13"/>
  <c r="C96" i="13"/>
  <c r="C95" i="13"/>
  <c r="C94" i="13"/>
  <c r="C93" i="13"/>
  <c r="C92" i="13"/>
  <c r="C91" i="13"/>
  <c r="C90" i="13"/>
  <c r="C89" i="13"/>
  <c r="C88" i="13"/>
  <c r="C87" i="13"/>
  <c r="C86" i="13"/>
  <c r="C85" i="13"/>
  <c r="C84" i="13"/>
  <c r="C83" i="13"/>
  <c r="C82" i="13"/>
  <c r="C81" i="13"/>
  <c r="C80" i="13"/>
  <c r="C79" i="13"/>
  <c r="C78" i="13"/>
  <c r="C77" i="13"/>
  <c r="C76" i="13"/>
  <c r="C75" i="13"/>
  <c r="C74" i="13"/>
  <c r="C73" i="13"/>
  <c r="I5" i="13"/>
  <c r="X5" i="13" s="1"/>
  <c r="I6" i="13"/>
  <c r="X6" i="13" s="1"/>
  <c r="I7" i="13"/>
  <c r="X7" i="13" s="1"/>
  <c r="I8" i="13"/>
  <c r="X8" i="13" s="1"/>
  <c r="I9" i="13"/>
  <c r="X9" i="13" s="1"/>
  <c r="I10" i="13"/>
  <c r="X10" i="13" s="1"/>
  <c r="I11" i="13"/>
  <c r="X11" i="13" s="1"/>
  <c r="I12" i="13"/>
  <c r="X12" i="13" s="1"/>
  <c r="I13" i="13"/>
  <c r="X13" i="13" s="1"/>
  <c r="I14" i="13"/>
  <c r="X14" i="13" s="1"/>
  <c r="I15" i="13"/>
  <c r="X15" i="13" s="1"/>
  <c r="I16" i="13"/>
  <c r="X16" i="13" s="1"/>
  <c r="I17" i="13"/>
  <c r="X17" i="13" s="1"/>
  <c r="I18" i="13"/>
  <c r="X18" i="13" s="1"/>
  <c r="I19" i="13"/>
  <c r="X19" i="13" s="1"/>
  <c r="I20" i="13"/>
  <c r="X20" i="13" s="1"/>
  <c r="I21" i="13"/>
  <c r="X21" i="13" s="1"/>
  <c r="I22" i="13"/>
  <c r="X22" i="13" s="1"/>
  <c r="I23" i="13"/>
  <c r="X23" i="13" s="1"/>
  <c r="I24" i="13"/>
  <c r="X24" i="13" s="1"/>
  <c r="I25" i="13"/>
  <c r="X25" i="13" s="1"/>
  <c r="I26" i="13"/>
  <c r="X26" i="13" s="1"/>
  <c r="I27" i="13"/>
  <c r="X27" i="13" s="1"/>
  <c r="I28" i="13"/>
  <c r="X28" i="13" s="1"/>
  <c r="I29" i="13"/>
  <c r="X29" i="13" s="1"/>
  <c r="I30" i="13"/>
  <c r="X30" i="13" s="1"/>
  <c r="I31" i="13"/>
  <c r="X31" i="13" s="1"/>
  <c r="I32" i="13"/>
  <c r="X32" i="13" s="1"/>
  <c r="I33" i="13"/>
  <c r="X33" i="13" s="1"/>
  <c r="I34" i="13"/>
  <c r="X34" i="13" s="1"/>
  <c r="I35" i="13"/>
  <c r="X35" i="13" s="1"/>
  <c r="I36" i="13"/>
  <c r="X36" i="13" s="1"/>
  <c r="I37" i="13"/>
  <c r="X37" i="13" s="1"/>
  <c r="I38" i="13"/>
  <c r="X38" i="13" s="1"/>
  <c r="I39" i="13"/>
  <c r="X39" i="13" s="1"/>
  <c r="I40" i="13"/>
  <c r="X40" i="13" s="1"/>
  <c r="I41" i="13"/>
  <c r="X41" i="13" s="1"/>
  <c r="I42" i="13"/>
  <c r="X42" i="13" s="1"/>
  <c r="I43" i="13"/>
  <c r="X43" i="13" s="1"/>
  <c r="I44" i="13"/>
  <c r="X44" i="13" s="1"/>
  <c r="I45" i="13"/>
  <c r="X45" i="13" s="1"/>
  <c r="I46" i="13"/>
  <c r="X46" i="13" s="1"/>
  <c r="I47" i="13"/>
  <c r="X47" i="13" s="1"/>
  <c r="I48" i="13"/>
  <c r="X48" i="13" s="1"/>
  <c r="I49" i="13"/>
  <c r="X49" i="13" s="1"/>
  <c r="I50" i="13"/>
  <c r="X50" i="13" s="1"/>
  <c r="I51" i="13"/>
  <c r="X51" i="13" s="1"/>
  <c r="I52" i="13"/>
  <c r="X52" i="13" s="1"/>
  <c r="I53" i="13"/>
  <c r="X53" i="13" s="1"/>
  <c r="I54" i="13"/>
  <c r="X54" i="13" s="1"/>
  <c r="I55" i="13"/>
  <c r="X55" i="13" s="1"/>
  <c r="I56" i="13"/>
  <c r="X56" i="13" s="1"/>
  <c r="I57" i="13"/>
  <c r="X57" i="13" s="1"/>
  <c r="I58" i="13"/>
  <c r="X58" i="13" s="1"/>
  <c r="I59" i="13"/>
  <c r="X59" i="13" s="1"/>
  <c r="I60" i="13"/>
  <c r="X60" i="13" s="1"/>
  <c r="I61" i="13"/>
  <c r="X61" i="13" s="1"/>
  <c r="I62" i="13"/>
  <c r="X62" i="13" s="1"/>
  <c r="I63" i="13"/>
  <c r="X63" i="13" s="1"/>
  <c r="I64" i="13"/>
  <c r="X64" i="13" s="1"/>
  <c r="I65" i="13"/>
  <c r="X65" i="13" s="1"/>
  <c r="I66" i="13"/>
  <c r="X66" i="13" s="1"/>
  <c r="I67" i="13"/>
  <c r="X67" i="13" s="1"/>
  <c r="I68" i="13"/>
  <c r="X68" i="13" s="1"/>
  <c r="H5" i="13"/>
  <c r="W5" i="13" s="1"/>
  <c r="H6" i="13"/>
  <c r="W6" i="13" s="1"/>
  <c r="H7" i="13"/>
  <c r="W7" i="13" s="1"/>
  <c r="H8" i="13"/>
  <c r="W8" i="13" s="1"/>
  <c r="H9" i="13"/>
  <c r="W9" i="13" s="1"/>
  <c r="H10" i="13"/>
  <c r="W10" i="13" s="1"/>
  <c r="H11" i="13"/>
  <c r="W11" i="13" s="1"/>
  <c r="H12" i="13"/>
  <c r="W12" i="13" s="1"/>
  <c r="H13" i="13"/>
  <c r="W13" i="13" s="1"/>
  <c r="H14" i="13"/>
  <c r="W14" i="13" s="1"/>
  <c r="H15" i="13"/>
  <c r="W15" i="13" s="1"/>
  <c r="H16" i="13"/>
  <c r="W16" i="13" s="1"/>
  <c r="H17" i="13"/>
  <c r="W17" i="13" s="1"/>
  <c r="H18" i="13"/>
  <c r="W18" i="13" s="1"/>
  <c r="H19" i="13"/>
  <c r="W19" i="13" s="1"/>
  <c r="H20" i="13"/>
  <c r="W20" i="13" s="1"/>
  <c r="H21" i="13"/>
  <c r="W21" i="13" s="1"/>
  <c r="H22" i="13"/>
  <c r="W22" i="13" s="1"/>
  <c r="H23" i="13"/>
  <c r="W23" i="13" s="1"/>
  <c r="H24" i="13"/>
  <c r="W24" i="13" s="1"/>
  <c r="H25" i="13"/>
  <c r="W25" i="13" s="1"/>
  <c r="H26" i="13"/>
  <c r="W26" i="13" s="1"/>
  <c r="H27" i="13"/>
  <c r="W27" i="13" s="1"/>
  <c r="H28" i="13"/>
  <c r="W28" i="13" s="1"/>
  <c r="H29" i="13"/>
  <c r="W29" i="13" s="1"/>
  <c r="H30" i="13"/>
  <c r="W30" i="13" s="1"/>
  <c r="H31" i="13"/>
  <c r="W31" i="13" s="1"/>
  <c r="H32" i="13"/>
  <c r="W32" i="13" s="1"/>
  <c r="H33" i="13"/>
  <c r="W33" i="13" s="1"/>
  <c r="H34" i="13"/>
  <c r="W34" i="13" s="1"/>
  <c r="H35" i="13"/>
  <c r="W35" i="13" s="1"/>
  <c r="H36" i="13"/>
  <c r="W36" i="13" s="1"/>
  <c r="H37" i="13"/>
  <c r="W37" i="13" s="1"/>
  <c r="H38" i="13"/>
  <c r="W38" i="13" s="1"/>
  <c r="H39" i="13"/>
  <c r="W39" i="13" s="1"/>
  <c r="H40" i="13"/>
  <c r="W40" i="13" s="1"/>
  <c r="H41" i="13"/>
  <c r="W41" i="13" s="1"/>
  <c r="H42" i="13"/>
  <c r="W42" i="13" s="1"/>
  <c r="H43" i="13"/>
  <c r="W43" i="13" s="1"/>
  <c r="H44" i="13"/>
  <c r="W44" i="13" s="1"/>
  <c r="H45" i="13"/>
  <c r="W45" i="13" s="1"/>
  <c r="H46" i="13"/>
  <c r="W46" i="13" s="1"/>
  <c r="H47" i="13"/>
  <c r="W47" i="13" s="1"/>
  <c r="H48" i="13"/>
  <c r="W48" i="13" s="1"/>
  <c r="H49" i="13"/>
  <c r="W49" i="13" s="1"/>
  <c r="H50" i="13"/>
  <c r="W50" i="13" s="1"/>
  <c r="H51" i="13"/>
  <c r="W51" i="13" s="1"/>
  <c r="H52" i="13"/>
  <c r="W52" i="13" s="1"/>
  <c r="H53" i="13"/>
  <c r="W53" i="13" s="1"/>
  <c r="H54" i="13"/>
  <c r="W54" i="13" s="1"/>
  <c r="H55" i="13"/>
  <c r="W55" i="13" s="1"/>
  <c r="H56" i="13"/>
  <c r="W56" i="13" s="1"/>
  <c r="H57" i="13"/>
  <c r="W57" i="13" s="1"/>
  <c r="H58" i="13"/>
  <c r="W58" i="13" s="1"/>
  <c r="H59" i="13"/>
  <c r="W59" i="13" s="1"/>
  <c r="H60" i="13"/>
  <c r="W60" i="13" s="1"/>
  <c r="H61" i="13"/>
  <c r="W61" i="13" s="1"/>
  <c r="H62" i="13"/>
  <c r="W62" i="13" s="1"/>
  <c r="H63" i="13"/>
  <c r="W63" i="13" s="1"/>
  <c r="H64" i="13"/>
  <c r="W64" i="13" s="1"/>
  <c r="H65" i="13"/>
  <c r="W65" i="13" s="1"/>
  <c r="H66" i="13"/>
  <c r="W66" i="13" s="1"/>
  <c r="H67" i="13"/>
  <c r="W67" i="13" s="1"/>
  <c r="H68" i="13"/>
  <c r="W68" i="13" s="1"/>
  <c r="I4" i="13"/>
  <c r="X4" i="13" s="1"/>
  <c r="H4" i="13"/>
  <c r="W4" i="13" s="1"/>
  <c r="F5" i="13"/>
  <c r="U5" i="13" s="1"/>
  <c r="F6" i="13"/>
  <c r="U6" i="13" s="1"/>
  <c r="F7" i="13"/>
  <c r="U7" i="13" s="1"/>
  <c r="F8" i="13"/>
  <c r="U8" i="13" s="1"/>
  <c r="F9" i="13"/>
  <c r="U9" i="13" s="1"/>
  <c r="F10" i="13"/>
  <c r="U10" i="13" s="1"/>
  <c r="F11" i="13"/>
  <c r="U11" i="13" s="1"/>
  <c r="F12" i="13"/>
  <c r="U12" i="13" s="1"/>
  <c r="F13" i="13"/>
  <c r="U13" i="13" s="1"/>
  <c r="F14" i="13"/>
  <c r="U14" i="13" s="1"/>
  <c r="F15" i="13"/>
  <c r="U15" i="13" s="1"/>
  <c r="F16" i="13"/>
  <c r="U16" i="13" s="1"/>
  <c r="F17" i="13"/>
  <c r="U17" i="13" s="1"/>
  <c r="F18" i="13"/>
  <c r="U18" i="13" s="1"/>
  <c r="F19" i="13"/>
  <c r="U19" i="13" s="1"/>
  <c r="F20" i="13"/>
  <c r="U20" i="13" s="1"/>
  <c r="F21" i="13"/>
  <c r="U21" i="13" s="1"/>
  <c r="F22" i="13"/>
  <c r="U22" i="13" s="1"/>
  <c r="F23" i="13"/>
  <c r="U23" i="13" s="1"/>
  <c r="F24" i="13"/>
  <c r="U24" i="13" s="1"/>
  <c r="F25" i="13"/>
  <c r="U25" i="13" s="1"/>
  <c r="F26" i="13"/>
  <c r="U26" i="13" s="1"/>
  <c r="F27" i="13"/>
  <c r="U27" i="13" s="1"/>
  <c r="F28" i="13"/>
  <c r="U28" i="13" s="1"/>
  <c r="F29" i="13"/>
  <c r="U29" i="13" s="1"/>
  <c r="F30" i="13"/>
  <c r="U30" i="13" s="1"/>
  <c r="F31" i="13"/>
  <c r="U31" i="13" s="1"/>
  <c r="F32" i="13"/>
  <c r="U32" i="13" s="1"/>
  <c r="F33" i="13"/>
  <c r="U33" i="13" s="1"/>
  <c r="F34" i="13"/>
  <c r="U34" i="13" s="1"/>
  <c r="F35" i="13"/>
  <c r="U35" i="13" s="1"/>
  <c r="F36" i="13"/>
  <c r="U36" i="13" s="1"/>
  <c r="F37" i="13"/>
  <c r="U37" i="13" s="1"/>
  <c r="F38" i="13"/>
  <c r="U38" i="13" s="1"/>
  <c r="F39" i="13"/>
  <c r="U39" i="13" s="1"/>
  <c r="F40" i="13"/>
  <c r="U40" i="13" s="1"/>
  <c r="F41" i="13"/>
  <c r="F42" i="13"/>
  <c r="U42" i="13" s="1"/>
  <c r="F43" i="13"/>
  <c r="U43" i="13" s="1"/>
  <c r="F44" i="13"/>
  <c r="U44" i="13" s="1"/>
  <c r="F45" i="13"/>
  <c r="U45" i="13" s="1"/>
  <c r="F46" i="13"/>
  <c r="U46" i="13" s="1"/>
  <c r="F47" i="13"/>
  <c r="U47" i="13" s="1"/>
  <c r="F48" i="13"/>
  <c r="U48" i="13" s="1"/>
  <c r="F49" i="13"/>
  <c r="U49" i="13" s="1"/>
  <c r="F50" i="13"/>
  <c r="U50" i="13" s="1"/>
  <c r="F51" i="13"/>
  <c r="U51" i="13" s="1"/>
  <c r="F52" i="13"/>
  <c r="U52" i="13" s="1"/>
  <c r="F53" i="13"/>
  <c r="U53" i="13" s="1"/>
  <c r="F54" i="13"/>
  <c r="U54" i="13" s="1"/>
  <c r="F55" i="13"/>
  <c r="U55" i="13" s="1"/>
  <c r="F56" i="13"/>
  <c r="U56" i="13" s="1"/>
  <c r="F57" i="13"/>
  <c r="U57" i="13" s="1"/>
  <c r="F58" i="13"/>
  <c r="U58" i="13" s="1"/>
  <c r="F59" i="13"/>
  <c r="U59" i="13" s="1"/>
  <c r="F60" i="13"/>
  <c r="U60" i="13" s="1"/>
  <c r="F61" i="13"/>
  <c r="U61" i="13" s="1"/>
  <c r="F62" i="13"/>
  <c r="U62" i="13" s="1"/>
  <c r="F63" i="13"/>
  <c r="U63" i="13" s="1"/>
  <c r="F64" i="13"/>
  <c r="U64" i="13" s="1"/>
  <c r="F65" i="13"/>
  <c r="U65" i="13" s="1"/>
  <c r="F66" i="13"/>
  <c r="U66" i="13" s="1"/>
  <c r="F67" i="13"/>
  <c r="U67" i="13" s="1"/>
  <c r="F68" i="13"/>
  <c r="U68" i="13" s="1"/>
  <c r="F4" i="13"/>
  <c r="U4" i="13" s="1"/>
  <c r="E5" i="13"/>
  <c r="E6" i="13"/>
  <c r="E7" i="13"/>
  <c r="E8" i="13"/>
  <c r="E9" i="13"/>
  <c r="E10" i="13"/>
  <c r="E11" i="13"/>
  <c r="E12" i="13"/>
  <c r="E13" i="13"/>
  <c r="E14" i="13"/>
  <c r="E15" i="13"/>
  <c r="E16" i="13"/>
  <c r="T16" i="13" s="1"/>
  <c r="E17" i="13"/>
  <c r="T17" i="13" s="1"/>
  <c r="E18" i="13"/>
  <c r="E19" i="13"/>
  <c r="E20" i="13"/>
  <c r="E21" i="13"/>
  <c r="E22" i="13"/>
  <c r="E23" i="13"/>
  <c r="T23" i="13" s="1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T45" i="13" s="1"/>
  <c r="E46" i="13"/>
  <c r="T46" i="13" s="1"/>
  <c r="E47" i="13"/>
  <c r="E48" i="13"/>
  <c r="E49" i="13"/>
  <c r="E50" i="13"/>
  <c r="E51" i="13"/>
  <c r="T51" i="13" s="1"/>
  <c r="E52" i="13"/>
  <c r="E53" i="13"/>
  <c r="T53" i="13" s="1"/>
  <c r="E54" i="13"/>
  <c r="T54" i="13" s="1"/>
  <c r="E55" i="13"/>
  <c r="E56" i="13"/>
  <c r="E57" i="13"/>
  <c r="E58" i="13"/>
  <c r="T58" i="13" s="1"/>
  <c r="E59" i="13"/>
  <c r="E60" i="13"/>
  <c r="E61" i="13"/>
  <c r="T61" i="13" s="1"/>
  <c r="E62" i="13"/>
  <c r="T62" i="13" s="1"/>
  <c r="E63" i="13"/>
  <c r="E64" i="13"/>
  <c r="E65" i="13"/>
  <c r="T65" i="13" s="1"/>
  <c r="E66" i="13"/>
  <c r="E67" i="13"/>
  <c r="T67" i="13" s="1"/>
  <c r="E68" i="13"/>
  <c r="T68" i="13" s="1"/>
  <c r="E4" i="13"/>
  <c r="C68" i="13"/>
  <c r="C67" i="13"/>
  <c r="C66" i="13"/>
  <c r="C65" i="13"/>
  <c r="C64" i="1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C4" i="13"/>
  <c r="U64" i="7"/>
  <c r="U42" i="7"/>
  <c r="U32" i="7"/>
  <c r="U34" i="7"/>
  <c r="U24" i="7"/>
  <c r="T4" i="7"/>
  <c r="T6" i="7"/>
  <c r="T8" i="7"/>
  <c r="T34" i="7"/>
  <c r="T60" i="7"/>
  <c r="T62" i="7"/>
  <c r="S17" i="7"/>
  <c r="S19" i="7"/>
  <c r="S33" i="7"/>
  <c r="S47" i="7"/>
  <c r="S49" i="7"/>
  <c r="R28" i="7"/>
  <c r="R30" i="7"/>
  <c r="R20" i="7"/>
  <c r="R34" i="7"/>
  <c r="R36" i="7"/>
  <c r="R51" i="7"/>
  <c r="U51" i="7"/>
  <c r="U44" i="7"/>
  <c r="U46" i="7"/>
  <c r="U36" i="7"/>
  <c r="T16" i="7"/>
  <c r="T18" i="7"/>
  <c r="T20" i="7"/>
  <c r="T46" i="7"/>
  <c r="T63" i="7"/>
  <c r="T51" i="7"/>
  <c r="S29" i="7"/>
  <c r="S45" i="7"/>
  <c r="S59" i="7"/>
  <c r="S61" i="7"/>
  <c r="R40" i="7"/>
  <c r="R42" i="7"/>
  <c r="R32" i="7"/>
  <c r="R46" i="7"/>
  <c r="R63" i="7"/>
  <c r="U56" i="7"/>
  <c r="T30" i="7"/>
  <c r="T58" i="7"/>
  <c r="T13" i="7"/>
  <c r="T15" i="7"/>
  <c r="S57" i="7"/>
  <c r="R52" i="7"/>
  <c r="R58" i="7"/>
  <c r="T42" i="7"/>
  <c r="S53" i="7"/>
  <c r="R64" i="7"/>
  <c r="U29" i="7"/>
  <c r="T52" i="7"/>
  <c r="T56" i="7"/>
  <c r="T3" i="7"/>
  <c r="S67" i="7"/>
  <c r="R7" i="7"/>
  <c r="R14" i="7"/>
  <c r="U8" i="7"/>
  <c r="T36" i="7"/>
  <c r="R10" i="7"/>
  <c r="U20" i="7"/>
  <c r="T48" i="7"/>
  <c r="U54" i="7"/>
  <c r="S31" i="7"/>
  <c r="R48" i="7"/>
  <c r="T28" i="7"/>
  <c r="S43" i="7"/>
  <c r="S63" i="7"/>
  <c r="R54" i="7"/>
  <c r="R44" i="7"/>
  <c r="R3" i="7"/>
  <c r="T11" i="7"/>
  <c r="S12" i="7"/>
  <c r="R25" i="7"/>
  <c r="U9" i="7"/>
  <c r="T54" i="7"/>
  <c r="S65" i="7"/>
  <c r="S24" i="7"/>
  <c r="R9" i="7"/>
  <c r="U40" i="7"/>
  <c r="T10" i="7"/>
  <c r="R4" i="7"/>
  <c r="U3" i="7"/>
  <c r="U5" i="7"/>
  <c r="U66" i="7"/>
  <c r="U58" i="7"/>
  <c r="U48" i="7"/>
  <c r="T32" i="7"/>
  <c r="S41" i="7"/>
  <c r="S51" i="7"/>
  <c r="R60" i="7"/>
  <c r="T25" i="7"/>
  <c r="S55" i="7"/>
  <c r="S14" i="7"/>
  <c r="R56" i="7"/>
  <c r="R13" i="7"/>
  <c r="U26" i="7"/>
  <c r="T37" i="7"/>
  <c r="S22" i="7"/>
  <c r="S26" i="7"/>
  <c r="R11" i="7"/>
  <c r="T55" i="7"/>
  <c r="R6" i="7"/>
  <c r="T67" i="7"/>
  <c r="U17" i="7"/>
  <c r="U7" i="7"/>
  <c r="U63" i="7"/>
  <c r="U50" i="7"/>
  <c r="U60" i="7"/>
  <c r="T40" i="7"/>
  <c r="T44" i="7"/>
  <c r="T27" i="7"/>
  <c r="S10" i="7"/>
  <c r="R66" i="7"/>
  <c r="U19" i="7"/>
  <c r="T23" i="7"/>
  <c r="R5" i="7"/>
  <c r="U15" i="7"/>
  <c r="S23" i="7"/>
  <c r="U30" i="7"/>
  <c r="S5" i="7"/>
  <c r="U39" i="7"/>
  <c r="S66" i="7"/>
  <c r="U41" i="7"/>
  <c r="U31" i="7"/>
  <c r="U21" i="7"/>
  <c r="U11" i="7"/>
  <c r="U13" i="7"/>
  <c r="T64" i="7"/>
  <c r="T66" i="7"/>
  <c r="T9" i="7"/>
  <c r="T35" i="7"/>
  <c r="T49" i="7"/>
  <c r="S4" i="7"/>
  <c r="S6" i="7"/>
  <c r="S8" i="7"/>
  <c r="S34" i="7"/>
  <c r="S36" i="7"/>
  <c r="S38" i="7"/>
  <c r="R17" i="7"/>
  <c r="R19" i="7"/>
  <c r="R21" i="7"/>
  <c r="R23" i="7"/>
  <c r="R26" i="7"/>
  <c r="U53" i="7"/>
  <c r="U43" i="7"/>
  <c r="U33" i="7"/>
  <c r="U25" i="7"/>
  <c r="T5" i="7"/>
  <c r="T7" i="7"/>
  <c r="T21" i="7"/>
  <c r="T47" i="7"/>
  <c r="T61" i="7"/>
  <c r="S16" i="7"/>
  <c r="S18" i="7"/>
  <c r="S46" i="7"/>
  <c r="S48" i="7"/>
  <c r="S50" i="7"/>
  <c r="R29" i="7"/>
  <c r="R31" i="7"/>
  <c r="R33" i="7"/>
  <c r="R35" i="7"/>
  <c r="U4" i="7"/>
  <c r="U55" i="7"/>
  <c r="U37" i="7"/>
  <c r="T19" i="7"/>
  <c r="T59" i="7"/>
  <c r="S28" i="7"/>
  <c r="S32" i="7"/>
  <c r="S60" i="7"/>
  <c r="R43" i="7"/>
  <c r="R47" i="7"/>
  <c r="U18" i="7"/>
  <c r="T38" i="7"/>
  <c r="R12" i="7"/>
  <c r="U22" i="7"/>
  <c r="T50" i="7"/>
  <c r="U23" i="7"/>
  <c r="S20" i="7"/>
  <c r="R38" i="7"/>
  <c r="U65" i="7"/>
  <c r="U35" i="7"/>
  <c r="T17" i="7"/>
  <c r="T33" i="7"/>
  <c r="T39" i="7"/>
  <c r="S30" i="7"/>
  <c r="S58" i="7"/>
  <c r="S62" i="7"/>
  <c r="R45" i="7"/>
  <c r="R50" i="7"/>
  <c r="T53" i="7"/>
  <c r="S9" i="7"/>
  <c r="R27" i="7"/>
  <c r="U52" i="7"/>
  <c r="T22" i="7"/>
  <c r="U45" i="7"/>
  <c r="R41" i="7"/>
  <c r="S64" i="7"/>
  <c r="U16" i="7"/>
  <c r="U27" i="7"/>
  <c r="U67" i="7"/>
  <c r="U57" i="7"/>
  <c r="U47" i="7"/>
  <c r="U49" i="7"/>
  <c r="T29" i="7"/>
  <c r="T31" i="7"/>
  <c r="T45" i="7"/>
  <c r="T12" i="7"/>
  <c r="T14" i="7"/>
  <c r="S40" i="7"/>
  <c r="S42" i="7"/>
  <c r="S44" i="7"/>
  <c r="S39" i="7"/>
  <c r="S27" i="7"/>
  <c r="S15" i="7"/>
  <c r="R53" i="7"/>
  <c r="R55" i="7"/>
  <c r="R57" i="7"/>
  <c r="R59" i="7"/>
  <c r="R62" i="7"/>
  <c r="U14" i="7"/>
  <c r="R61" i="7"/>
  <c r="U12" i="7"/>
  <c r="S21" i="7"/>
  <c r="U28" i="7"/>
  <c r="U6" i="7"/>
  <c r="U62" i="7"/>
  <c r="U38" i="7"/>
  <c r="U59" i="7"/>
  <c r="U61" i="7"/>
  <c r="T41" i="7"/>
  <c r="T43" i="7"/>
  <c r="T57" i="7"/>
  <c r="T24" i="7"/>
  <c r="T26" i="7"/>
  <c r="S52" i="7"/>
  <c r="S54" i="7"/>
  <c r="S56" i="7"/>
  <c r="S11" i="7"/>
  <c r="S13" i="7"/>
  <c r="S3" i="7"/>
  <c r="R65" i="7"/>
  <c r="R67" i="7"/>
  <c r="R49" i="7"/>
  <c r="R37" i="7"/>
  <c r="R15" i="7"/>
  <c r="U10" i="7"/>
  <c r="S25" i="7"/>
  <c r="T65" i="7"/>
  <c r="S7" i="7"/>
  <c r="S35" i="7"/>
  <c r="R18" i="7"/>
  <c r="S37" i="7"/>
  <c r="R16" i="7"/>
  <c r="R24" i="7"/>
  <c r="R8" i="7"/>
  <c r="R39" i="7"/>
  <c r="R22" i="7"/>
  <c r="K308" i="13" l="1"/>
  <c r="L308" i="13" s="1"/>
  <c r="M308" i="13" s="1"/>
  <c r="K293" i="13"/>
  <c r="L293" i="13" s="1"/>
  <c r="M293" i="13" s="1"/>
  <c r="N293" i="13" s="1"/>
  <c r="O293" i="13" s="1"/>
  <c r="K58" i="13"/>
  <c r="L58" i="13" s="1"/>
  <c r="K284" i="13"/>
  <c r="L283" i="13"/>
  <c r="M283" i="13" s="1"/>
  <c r="K515" i="13"/>
  <c r="L515" i="13" s="1"/>
  <c r="M515" i="13" s="1"/>
  <c r="K98" i="13"/>
  <c r="K401" i="13"/>
  <c r="K201" i="13"/>
  <c r="L201" i="13" s="1"/>
  <c r="K298" i="13"/>
  <c r="K183" i="13"/>
  <c r="K292" i="13"/>
  <c r="M446" i="13"/>
  <c r="K306" i="13"/>
  <c r="K288" i="13"/>
  <c r="L287" i="13"/>
  <c r="K270" i="13"/>
  <c r="L270" i="13" s="1"/>
  <c r="L267" i="13"/>
  <c r="K542" i="13"/>
  <c r="L542" i="13" s="1"/>
  <c r="M542" i="13" s="1"/>
  <c r="K245" i="13"/>
  <c r="L245" i="13" s="1"/>
  <c r="N283" i="13"/>
  <c r="K46" i="13"/>
  <c r="L46" i="13" s="1"/>
  <c r="K231" i="13"/>
  <c r="L231" i="13" s="1"/>
  <c r="K339" i="13"/>
  <c r="L339" i="13" s="1"/>
  <c r="M339" i="13" s="1"/>
  <c r="N339" i="13" s="1"/>
  <c r="O339" i="13" s="1"/>
  <c r="K337" i="13"/>
  <c r="L337" i="13" s="1"/>
  <c r="M337" i="13" s="1"/>
  <c r="N337" i="13" s="1"/>
  <c r="O337" i="13" s="1"/>
  <c r="L401" i="13"/>
  <c r="M401" i="13" s="1"/>
  <c r="N401" i="13" s="1"/>
  <c r="O401" i="13" s="1"/>
  <c r="K336" i="13"/>
  <c r="L336" i="13" s="1"/>
  <c r="M336" i="13" s="1"/>
  <c r="N336" i="13" s="1"/>
  <c r="O336" i="13" s="1"/>
  <c r="K335" i="13"/>
  <c r="L335" i="13" s="1"/>
  <c r="M335" i="13" s="1"/>
  <c r="N335" i="13" s="1"/>
  <c r="O335" i="13" s="1"/>
  <c r="K307" i="13"/>
  <c r="L307" i="13" s="1"/>
  <c r="M307" i="13" s="1"/>
  <c r="N307" i="13" s="1"/>
  <c r="O307" i="13" s="1"/>
  <c r="K73" i="13"/>
  <c r="L73" i="13" s="1"/>
  <c r="K334" i="13"/>
  <c r="L334" i="13" s="1"/>
  <c r="M334" i="13" s="1"/>
  <c r="N334" i="13" s="1"/>
  <c r="O334" i="13" s="1"/>
  <c r="K305" i="13"/>
  <c r="L305" i="13" s="1"/>
  <c r="M305" i="13" s="1"/>
  <c r="N305" i="13" s="1"/>
  <c r="O305" i="13" s="1"/>
  <c r="K122" i="13"/>
  <c r="L122" i="13" s="1"/>
  <c r="K333" i="13"/>
  <c r="K114" i="13"/>
  <c r="L114" i="13" s="1"/>
  <c r="K332" i="13"/>
  <c r="K109" i="13"/>
  <c r="L109" i="13" s="1"/>
  <c r="K331" i="13"/>
  <c r="K330" i="13"/>
  <c r="L330" i="13" s="1"/>
  <c r="M330" i="13" s="1"/>
  <c r="N330" i="13" s="1"/>
  <c r="O330" i="13" s="1"/>
  <c r="K86" i="13"/>
  <c r="L86" i="13" s="1"/>
  <c r="K329" i="13"/>
  <c r="L329" i="13" s="1"/>
  <c r="M329" i="13" s="1"/>
  <c r="N329" i="13" s="1"/>
  <c r="O329" i="13" s="1"/>
  <c r="K83" i="13"/>
  <c r="K323" i="13"/>
  <c r="L323" i="13" s="1"/>
  <c r="M323" i="13" s="1"/>
  <c r="N323" i="13" s="1"/>
  <c r="O323" i="13" s="1"/>
  <c r="K321" i="13"/>
  <c r="G644" i="13"/>
  <c r="W644" i="13" s="1"/>
  <c r="G661" i="13"/>
  <c r="W661" i="13" s="1"/>
  <c r="G630" i="13"/>
  <c r="W630" i="13" s="1"/>
  <c r="G646" i="13"/>
  <c r="W646" i="13" s="1"/>
  <c r="G638" i="13"/>
  <c r="W638" i="13" s="1"/>
  <c r="G590" i="13"/>
  <c r="W590" i="13" s="1"/>
  <c r="G107" i="13"/>
  <c r="V107" i="13" s="1"/>
  <c r="G640" i="13"/>
  <c r="W640" i="13" s="1"/>
  <c r="G588" i="13"/>
  <c r="G105" i="13"/>
  <c r="V105" i="13" s="1"/>
  <c r="G560" i="13"/>
  <c r="W560" i="13" s="1"/>
  <c r="G77" i="13"/>
  <c r="V77" i="13" s="1"/>
  <c r="G204" i="13"/>
  <c r="V204" i="13" s="1"/>
  <c r="G578" i="13"/>
  <c r="W578" i="13" s="1"/>
  <c r="G95" i="13"/>
  <c r="V95" i="13" s="1"/>
  <c r="G218" i="13"/>
  <c r="V218" i="13" s="1"/>
  <c r="G637" i="13"/>
  <c r="G659" i="13"/>
  <c r="W659" i="13" s="1"/>
  <c r="G671" i="13"/>
  <c r="W671" i="13" s="1"/>
  <c r="G689" i="13"/>
  <c r="W689" i="13" s="1"/>
  <c r="G687" i="13"/>
  <c r="W687" i="13" s="1"/>
  <c r="G556" i="13"/>
  <c r="W556" i="13" s="1"/>
  <c r="G73" i="13"/>
  <c r="V73" i="13" s="1"/>
  <c r="G566" i="13"/>
  <c r="W566" i="13" s="1"/>
  <c r="G83" i="13"/>
  <c r="V83" i="13" s="1"/>
  <c r="G564" i="13"/>
  <c r="G81" i="13"/>
  <c r="V81" i="13" s="1"/>
  <c r="G609" i="13"/>
  <c r="W609" i="13" s="1"/>
  <c r="G126" i="13"/>
  <c r="V126" i="13" s="1"/>
  <c r="G607" i="13"/>
  <c r="G124" i="13"/>
  <c r="V124" i="13" s="1"/>
  <c r="G605" i="13"/>
  <c r="W605" i="13" s="1"/>
  <c r="G122" i="13"/>
  <c r="V122" i="13" s="1"/>
  <c r="G165" i="13"/>
  <c r="V165" i="13" s="1"/>
  <c r="G163" i="13"/>
  <c r="V163" i="13" s="1"/>
  <c r="G196" i="13"/>
  <c r="V196" i="13" s="1"/>
  <c r="G182" i="13"/>
  <c r="V182" i="13" s="1"/>
  <c r="G180" i="13"/>
  <c r="V180" i="13" s="1"/>
  <c r="G269" i="13"/>
  <c r="V269" i="13" s="1"/>
  <c r="G267" i="13"/>
  <c r="V267" i="13" s="1"/>
  <c r="G246" i="13"/>
  <c r="V246" i="13" s="1"/>
  <c r="G270" i="13"/>
  <c r="V270" i="13" s="1"/>
  <c r="G214" i="13"/>
  <c r="V214" i="13" s="1"/>
  <c r="G236" i="13"/>
  <c r="V236" i="13" s="1"/>
  <c r="G574" i="13"/>
  <c r="W574" i="13" s="1"/>
  <c r="G91" i="13"/>
  <c r="V91" i="13" s="1"/>
  <c r="G220" i="13"/>
  <c r="V220" i="13" s="1"/>
  <c r="G683" i="13"/>
  <c r="W683" i="13" s="1"/>
  <c r="G222" i="13"/>
  <c r="V222" i="13" s="1"/>
  <c r="G684" i="13"/>
  <c r="W684" i="13" s="1"/>
  <c r="G681" i="13"/>
  <c r="W681" i="13" s="1"/>
  <c r="G679" i="13"/>
  <c r="W679" i="13" s="1"/>
  <c r="G677" i="13"/>
  <c r="G675" i="13"/>
  <c r="W675" i="13" s="1"/>
  <c r="G568" i="13"/>
  <c r="G85" i="13"/>
  <c r="V85" i="13" s="1"/>
  <c r="G580" i="13"/>
  <c r="G97" i="13"/>
  <c r="V97" i="13" s="1"/>
  <c r="G592" i="13"/>
  <c r="W592" i="13" s="1"/>
  <c r="G109" i="13"/>
  <c r="V109" i="13" s="1"/>
  <c r="G597" i="13"/>
  <c r="W597" i="13" s="1"/>
  <c r="G114" i="13"/>
  <c r="V114" i="13" s="1"/>
  <c r="G595" i="13"/>
  <c r="G112" i="13"/>
  <c r="V112" i="13" s="1"/>
  <c r="G593" i="13"/>
  <c r="W593" i="13" s="1"/>
  <c r="G110" i="13"/>
  <c r="V110" i="13" s="1"/>
  <c r="G153" i="13"/>
  <c r="V153" i="13" s="1"/>
  <c r="G151" i="13"/>
  <c r="V151" i="13" s="1"/>
  <c r="G184" i="13"/>
  <c r="V184" i="13" s="1"/>
  <c r="G170" i="13"/>
  <c r="V170" i="13" s="1"/>
  <c r="G168" i="13"/>
  <c r="V168" i="13" s="1"/>
  <c r="G257" i="13"/>
  <c r="V257" i="13" s="1"/>
  <c r="G255" i="13"/>
  <c r="V255" i="13" s="1"/>
  <c r="G265" i="13"/>
  <c r="V265" i="13" s="1"/>
  <c r="G275" i="13"/>
  <c r="V275" i="13" s="1"/>
  <c r="G235" i="13"/>
  <c r="V235" i="13" s="1"/>
  <c r="G224" i="13"/>
  <c r="V224" i="13" s="1"/>
  <c r="G617" i="13"/>
  <c r="W617" i="13" s="1"/>
  <c r="G134" i="13"/>
  <c r="V134" i="13" s="1"/>
  <c r="G663" i="13"/>
  <c r="W663" i="13" s="1"/>
  <c r="G253" i="13"/>
  <c r="V253" i="13" s="1"/>
  <c r="G161" i="13"/>
  <c r="V161" i="13" s="1"/>
  <c r="G260" i="13"/>
  <c r="V260" i="13" s="1"/>
  <c r="G649" i="13"/>
  <c r="W649" i="13" s="1"/>
  <c r="G562" i="13"/>
  <c r="W562" i="13" s="1"/>
  <c r="G79" i="13"/>
  <c r="V79" i="13" s="1"/>
  <c r="G192" i="13"/>
  <c r="V192" i="13" s="1"/>
  <c r="G672" i="13"/>
  <c r="W672" i="13" s="1"/>
  <c r="G667" i="13"/>
  <c r="W667" i="13" s="1"/>
  <c r="G615" i="13"/>
  <c r="G132" i="13"/>
  <c r="V132" i="13" s="1"/>
  <c r="G611" i="13"/>
  <c r="G128" i="13"/>
  <c r="V128" i="13" s="1"/>
  <c r="G583" i="13"/>
  <c r="G100" i="13"/>
  <c r="V100" i="13" s="1"/>
  <c r="G178" i="13"/>
  <c r="V178" i="13" s="1"/>
  <c r="G172" i="13"/>
  <c r="V172" i="13" s="1"/>
  <c r="G156" i="13"/>
  <c r="V156" i="13" s="1"/>
  <c r="G243" i="13"/>
  <c r="V243" i="13" s="1"/>
  <c r="G273" i="13"/>
  <c r="V273" i="13" s="1"/>
  <c r="G660" i="13"/>
  <c r="W660" i="13" s="1"/>
  <c r="G573" i="13"/>
  <c r="W573" i="13" s="1"/>
  <c r="G90" i="13"/>
  <c r="V90" i="13" s="1"/>
  <c r="G231" i="13"/>
  <c r="V231" i="13" s="1"/>
  <c r="G189" i="13"/>
  <c r="V189" i="13" s="1"/>
  <c r="G230" i="13"/>
  <c r="V230" i="13" s="1"/>
  <c r="G634" i="13"/>
  <c r="W634" i="13" s="1"/>
  <c r="G177" i="13"/>
  <c r="V177" i="13" s="1"/>
  <c r="G226" i="13"/>
  <c r="V226" i="13" s="1"/>
  <c r="G669" i="13"/>
  <c r="W669" i="13" s="1"/>
  <c r="G665" i="13"/>
  <c r="W665" i="13" s="1"/>
  <c r="G613" i="13"/>
  <c r="W613" i="13" s="1"/>
  <c r="G130" i="13"/>
  <c r="V130" i="13" s="1"/>
  <c r="G585" i="13"/>
  <c r="W585" i="13" s="1"/>
  <c r="G102" i="13"/>
  <c r="V102" i="13" s="1"/>
  <c r="G581" i="13"/>
  <c r="W581" i="13" s="1"/>
  <c r="G98" i="13"/>
  <c r="V98" i="13" s="1"/>
  <c r="G198" i="13"/>
  <c r="V198" i="13" s="1"/>
  <c r="G158" i="13"/>
  <c r="V158" i="13" s="1"/>
  <c r="G245" i="13"/>
  <c r="V245" i="13" s="1"/>
  <c r="G263" i="13"/>
  <c r="V263" i="13" s="1"/>
  <c r="G212" i="13"/>
  <c r="V212" i="13" s="1"/>
  <c r="G657" i="13"/>
  <c r="W657" i="13" s="1"/>
  <c r="G655" i="13"/>
  <c r="W655" i="13" s="1"/>
  <c r="G653" i="13"/>
  <c r="G651" i="13"/>
  <c r="W651" i="13" s="1"/>
  <c r="G603" i="13"/>
  <c r="G120" i="13"/>
  <c r="V120" i="13" s="1"/>
  <c r="G601" i="13"/>
  <c r="G118" i="13"/>
  <c r="V118" i="13" s="1"/>
  <c r="G599" i="13"/>
  <c r="G116" i="13"/>
  <c r="V116" i="13" s="1"/>
  <c r="G571" i="13"/>
  <c r="G88" i="13"/>
  <c r="V88" i="13" s="1"/>
  <c r="G569" i="13"/>
  <c r="W569" i="13" s="1"/>
  <c r="G86" i="13"/>
  <c r="V86" i="13" s="1"/>
  <c r="G200" i="13"/>
  <c r="V200" i="13" s="1"/>
  <c r="G186" i="13"/>
  <c r="V186" i="13" s="1"/>
  <c r="G160" i="13"/>
  <c r="V160" i="13" s="1"/>
  <c r="G146" i="13"/>
  <c r="V146" i="13" s="1"/>
  <c r="G144" i="13"/>
  <c r="V144" i="13" s="1"/>
  <c r="G233" i="13"/>
  <c r="V233" i="13" s="1"/>
  <c r="G241" i="13"/>
  <c r="V241" i="13" s="1"/>
  <c r="G251" i="13"/>
  <c r="V251" i="13" s="1"/>
  <c r="G261" i="13"/>
  <c r="V261" i="13" s="1"/>
  <c r="G648" i="13"/>
  <c r="W648" i="13" s="1"/>
  <c r="G645" i="13"/>
  <c r="W645" i="13" s="1"/>
  <c r="G643" i="13"/>
  <c r="W643" i="13" s="1"/>
  <c r="G641" i="13"/>
  <c r="W641" i="13" s="1"/>
  <c r="G639" i="13"/>
  <c r="W639" i="13" s="1"/>
  <c r="G591" i="13"/>
  <c r="G108" i="13"/>
  <c r="V108" i="13" s="1"/>
  <c r="G589" i="13"/>
  <c r="W589" i="13" s="1"/>
  <c r="G106" i="13"/>
  <c r="V106" i="13" s="1"/>
  <c r="G587" i="13"/>
  <c r="G104" i="13"/>
  <c r="V104" i="13" s="1"/>
  <c r="G561" i="13"/>
  <c r="W561" i="13" s="1"/>
  <c r="G78" i="13"/>
  <c r="V78" i="13" s="1"/>
  <c r="G559" i="13"/>
  <c r="G76" i="13"/>
  <c r="V76" i="13" s="1"/>
  <c r="G557" i="13"/>
  <c r="W557" i="13" s="1"/>
  <c r="G74" i="13"/>
  <c r="V74" i="13" s="1"/>
  <c r="G188" i="13"/>
  <c r="V188" i="13" s="1"/>
  <c r="G174" i="13"/>
  <c r="V174" i="13" s="1"/>
  <c r="G148" i="13"/>
  <c r="V148" i="13" s="1"/>
  <c r="G205" i="13"/>
  <c r="V205" i="13" s="1"/>
  <c r="G203" i="13"/>
  <c r="V203" i="13" s="1"/>
  <c r="G221" i="13"/>
  <c r="V221" i="13" s="1"/>
  <c r="G219" i="13"/>
  <c r="V219" i="13" s="1"/>
  <c r="G229" i="13"/>
  <c r="V229" i="13" s="1"/>
  <c r="G239" i="13"/>
  <c r="V239" i="13" s="1"/>
  <c r="G249" i="13"/>
  <c r="V249" i="13" s="1"/>
  <c r="G619" i="13"/>
  <c r="G136" i="13"/>
  <c r="V136" i="13" s="1"/>
  <c r="G247" i="13"/>
  <c r="V247" i="13" s="1"/>
  <c r="G558" i="13"/>
  <c r="W558" i="13" s="1"/>
  <c r="G75" i="13"/>
  <c r="V75" i="13" s="1"/>
  <c r="G238" i="13"/>
  <c r="V238" i="13" s="1"/>
  <c r="G576" i="13"/>
  <c r="W576" i="13" s="1"/>
  <c r="G93" i="13"/>
  <c r="V93" i="13" s="1"/>
  <c r="G223" i="13"/>
  <c r="V223" i="13" s="1"/>
  <c r="G627" i="13"/>
  <c r="G162" i="13"/>
  <c r="V162" i="13" s="1"/>
  <c r="G227" i="13"/>
  <c r="V227" i="13" s="1"/>
  <c r="G688" i="13"/>
  <c r="W688" i="13" s="1"/>
  <c r="G563" i="13"/>
  <c r="G80" i="13"/>
  <c r="V80" i="13" s="1"/>
  <c r="G166" i="13"/>
  <c r="V166" i="13" s="1"/>
  <c r="G183" i="13"/>
  <c r="V183" i="13" s="1"/>
  <c r="G179" i="13"/>
  <c r="V179" i="13" s="1"/>
  <c r="G268" i="13"/>
  <c r="V268" i="13" s="1"/>
  <c r="G258" i="13"/>
  <c r="V258" i="13" s="1"/>
  <c r="G271" i="13"/>
  <c r="V271" i="13" s="1"/>
  <c r="G215" i="13"/>
  <c r="V215" i="13" s="1"/>
  <c r="G225" i="13"/>
  <c r="V225" i="13" s="1"/>
  <c r="G206" i="13"/>
  <c r="V206" i="13" s="1"/>
  <c r="G628" i="13"/>
  <c r="W628" i="13" s="1"/>
  <c r="G194" i="13"/>
  <c r="V194" i="13" s="1"/>
  <c r="G633" i="13"/>
  <c r="W633" i="13" s="1"/>
  <c r="G579" i="13"/>
  <c r="G96" i="13"/>
  <c r="V96" i="13" s="1"/>
  <c r="G575" i="13"/>
  <c r="G92" i="13"/>
  <c r="V92" i="13" s="1"/>
  <c r="G176" i="13"/>
  <c r="V176" i="13" s="1"/>
  <c r="G234" i="13"/>
  <c r="V234" i="13" s="1"/>
  <c r="G635" i="13"/>
  <c r="W635" i="13" s="1"/>
  <c r="G678" i="13"/>
  <c r="W678" i="13" s="1"/>
  <c r="G567" i="13"/>
  <c r="G84" i="13"/>
  <c r="V84" i="13" s="1"/>
  <c r="G608" i="13"/>
  <c r="W608" i="13" s="1"/>
  <c r="G125" i="13"/>
  <c r="V125" i="13" s="1"/>
  <c r="G164" i="13"/>
  <c r="V164" i="13" s="1"/>
  <c r="G682" i="13"/>
  <c r="W682" i="13" s="1"/>
  <c r="G604" i="13"/>
  <c r="W604" i="13" s="1"/>
  <c r="G121" i="13"/>
  <c r="V121" i="13" s="1"/>
  <c r="G594" i="13"/>
  <c r="W594" i="13" s="1"/>
  <c r="G111" i="13"/>
  <c r="V111" i="13" s="1"/>
  <c r="G171" i="13"/>
  <c r="V171" i="13" s="1"/>
  <c r="G256" i="13"/>
  <c r="V256" i="13" s="1"/>
  <c r="G266" i="13"/>
  <c r="V266" i="13" s="1"/>
  <c r="G274" i="13"/>
  <c r="V274" i="13" s="1"/>
  <c r="G213" i="13"/>
  <c r="V213" i="13" s="1"/>
  <c r="G211" i="13"/>
  <c r="V211" i="13" s="1"/>
  <c r="G626" i="13"/>
  <c r="W626" i="13" s="1"/>
  <c r="G149" i="13"/>
  <c r="V149" i="13" s="1"/>
  <c r="G248" i="13"/>
  <c r="V248" i="13" s="1"/>
  <c r="G631" i="13"/>
  <c r="W631" i="13" s="1"/>
  <c r="G577" i="13"/>
  <c r="W577" i="13" s="1"/>
  <c r="G94" i="13"/>
  <c r="V94" i="13" s="1"/>
  <c r="G618" i="13"/>
  <c r="W618" i="13" s="1"/>
  <c r="G135" i="13"/>
  <c r="V135" i="13" s="1"/>
  <c r="G193" i="13"/>
  <c r="V193" i="13" s="1"/>
  <c r="G217" i="13"/>
  <c r="V217" i="13" s="1"/>
  <c r="G647" i="13"/>
  <c r="W647" i="13" s="1"/>
  <c r="G565" i="13"/>
  <c r="W565" i="13" s="1"/>
  <c r="G82" i="13"/>
  <c r="V82" i="13" s="1"/>
  <c r="G150" i="13"/>
  <c r="V150" i="13" s="1"/>
  <c r="G625" i="13"/>
  <c r="W625" i="13" s="1"/>
  <c r="G666" i="13"/>
  <c r="W666" i="13" s="1"/>
  <c r="G676" i="13"/>
  <c r="W676" i="13" s="1"/>
  <c r="G616" i="13"/>
  <c r="W616" i="13" s="1"/>
  <c r="G133" i="13"/>
  <c r="V133" i="13" s="1"/>
  <c r="G596" i="13"/>
  <c r="W596" i="13" s="1"/>
  <c r="G113" i="13"/>
  <c r="V113" i="13" s="1"/>
  <c r="G167" i="13"/>
  <c r="V167" i="13" s="1"/>
  <c r="G670" i="13"/>
  <c r="W670" i="13" s="1"/>
  <c r="G584" i="13"/>
  <c r="W584" i="13" s="1"/>
  <c r="G101" i="13"/>
  <c r="V101" i="13" s="1"/>
  <c r="G262" i="13"/>
  <c r="V262" i="13" s="1"/>
  <c r="G187" i="13"/>
  <c r="V187" i="13" s="1"/>
  <c r="G228" i="13"/>
  <c r="V228" i="13" s="1"/>
  <c r="G632" i="13"/>
  <c r="W632" i="13" s="1"/>
  <c r="G175" i="13"/>
  <c r="V175" i="13" s="1"/>
  <c r="G216" i="13"/>
  <c r="V216" i="13" s="1"/>
  <c r="G636" i="13"/>
  <c r="W636" i="13" s="1"/>
  <c r="G629" i="13"/>
  <c r="W629" i="13" s="1"/>
  <c r="G620" i="13"/>
  <c r="W620" i="13" s="1"/>
  <c r="G137" i="13"/>
  <c r="V137" i="13" s="1"/>
  <c r="G142" i="13"/>
  <c r="V142" i="13" s="1"/>
  <c r="G195" i="13"/>
  <c r="V195" i="13" s="1"/>
  <c r="G191" i="13"/>
  <c r="V191" i="13" s="1"/>
  <c r="G237" i="13"/>
  <c r="V237" i="13" s="1"/>
  <c r="G686" i="13"/>
  <c r="W686" i="13" s="1"/>
  <c r="G606" i="13"/>
  <c r="W606" i="13" s="1"/>
  <c r="G123" i="13"/>
  <c r="V123" i="13" s="1"/>
  <c r="G181" i="13"/>
  <c r="V181" i="13" s="1"/>
  <c r="G680" i="13"/>
  <c r="W680" i="13" s="1"/>
  <c r="G674" i="13"/>
  <c r="G610" i="13"/>
  <c r="W610" i="13" s="1"/>
  <c r="G127" i="13"/>
  <c r="V127" i="13" s="1"/>
  <c r="G154" i="13"/>
  <c r="V154" i="13" s="1"/>
  <c r="G152" i="13"/>
  <c r="V152" i="13" s="1"/>
  <c r="G197" i="13"/>
  <c r="V197" i="13" s="1"/>
  <c r="G169" i="13"/>
  <c r="V169" i="13" s="1"/>
  <c r="G264" i="13"/>
  <c r="V264" i="13" s="1"/>
  <c r="G685" i="13"/>
  <c r="W685" i="13" s="1"/>
  <c r="G668" i="13"/>
  <c r="W668" i="13" s="1"/>
  <c r="G654" i="13"/>
  <c r="W654" i="13" s="1"/>
  <c r="G664" i="13"/>
  <c r="W664" i="13" s="1"/>
  <c r="G662" i="13"/>
  <c r="W662" i="13" s="1"/>
  <c r="G614" i="13"/>
  <c r="W614" i="13" s="1"/>
  <c r="G131" i="13"/>
  <c r="V131" i="13" s="1"/>
  <c r="G612" i="13"/>
  <c r="W612" i="13" s="1"/>
  <c r="G129" i="13"/>
  <c r="V129" i="13" s="1"/>
  <c r="G598" i="13"/>
  <c r="W598" i="13" s="1"/>
  <c r="G115" i="13"/>
  <c r="V115" i="13" s="1"/>
  <c r="G582" i="13"/>
  <c r="W582" i="13" s="1"/>
  <c r="G99" i="13"/>
  <c r="V99" i="13" s="1"/>
  <c r="G190" i="13"/>
  <c r="V190" i="13" s="1"/>
  <c r="G202" i="13"/>
  <c r="V202" i="13" s="1"/>
  <c r="G185" i="13"/>
  <c r="V185" i="13" s="1"/>
  <c r="G159" i="13"/>
  <c r="V159" i="13" s="1"/>
  <c r="G157" i="13"/>
  <c r="V157" i="13" s="1"/>
  <c r="G155" i="13"/>
  <c r="V155" i="13" s="1"/>
  <c r="G244" i="13"/>
  <c r="V244" i="13" s="1"/>
  <c r="G254" i="13"/>
  <c r="V254" i="13" s="1"/>
  <c r="G252" i="13"/>
  <c r="V252" i="13" s="1"/>
  <c r="G259" i="13"/>
  <c r="V259" i="13" s="1"/>
  <c r="G673" i="13"/>
  <c r="W673" i="13" s="1"/>
  <c r="G658" i="13"/>
  <c r="G656" i="13"/>
  <c r="W656" i="13" s="1"/>
  <c r="G642" i="13"/>
  <c r="W642" i="13" s="1"/>
  <c r="G652" i="13"/>
  <c r="W652" i="13" s="1"/>
  <c r="G650" i="13"/>
  <c r="G602" i="13"/>
  <c r="W602" i="13" s="1"/>
  <c r="G119" i="13"/>
  <c r="V119" i="13" s="1"/>
  <c r="G600" i="13"/>
  <c r="W600" i="13" s="1"/>
  <c r="G117" i="13"/>
  <c r="V117" i="13" s="1"/>
  <c r="G586" i="13"/>
  <c r="W586" i="13" s="1"/>
  <c r="G103" i="13"/>
  <c r="V103" i="13" s="1"/>
  <c r="G572" i="13"/>
  <c r="W572" i="13" s="1"/>
  <c r="G89" i="13"/>
  <c r="V89" i="13" s="1"/>
  <c r="G570" i="13"/>
  <c r="W570" i="13" s="1"/>
  <c r="G87" i="13"/>
  <c r="V87" i="13" s="1"/>
  <c r="G201" i="13"/>
  <c r="V201" i="13" s="1"/>
  <c r="G199" i="13"/>
  <c r="V199" i="13" s="1"/>
  <c r="G173" i="13"/>
  <c r="V173" i="13" s="1"/>
  <c r="G147" i="13"/>
  <c r="V147" i="13" s="1"/>
  <c r="G145" i="13"/>
  <c r="V145" i="13" s="1"/>
  <c r="G143" i="13"/>
  <c r="V143" i="13" s="1"/>
  <c r="G232" i="13"/>
  <c r="V232" i="13" s="1"/>
  <c r="G242" i="13"/>
  <c r="V242" i="13" s="1"/>
  <c r="G240" i="13"/>
  <c r="V240" i="13" s="1"/>
  <c r="G250" i="13"/>
  <c r="V250" i="13" s="1"/>
  <c r="G272" i="13"/>
  <c r="V272" i="13" s="1"/>
  <c r="M270" i="13"/>
  <c r="N270" i="13" s="1"/>
  <c r="O270" i="13" s="1"/>
  <c r="K302" i="13"/>
  <c r="L302" i="13" s="1"/>
  <c r="M302" i="13" s="1"/>
  <c r="N302" i="13" s="1"/>
  <c r="O302" i="13" s="1"/>
  <c r="T302" i="13"/>
  <c r="K361" i="13"/>
  <c r="L361" i="13" s="1"/>
  <c r="M361" i="13" s="1"/>
  <c r="N361" i="13" s="1"/>
  <c r="O361" i="13" s="1"/>
  <c r="T361" i="13"/>
  <c r="N590" i="13"/>
  <c r="O590" i="13" s="1"/>
  <c r="P590" i="13" s="1"/>
  <c r="Q590" i="13" s="1"/>
  <c r="K176" i="13"/>
  <c r="L176" i="13" s="1"/>
  <c r="M176" i="13" s="1"/>
  <c r="N176" i="13" s="1"/>
  <c r="O176" i="13" s="1"/>
  <c r="T176" i="13"/>
  <c r="K441" i="13"/>
  <c r="L441" i="13" s="1"/>
  <c r="M441" i="13" s="1"/>
  <c r="T441" i="13"/>
  <c r="K514" i="13"/>
  <c r="L514" i="13" s="1"/>
  <c r="M514" i="13" s="1"/>
  <c r="T514" i="13"/>
  <c r="K41" i="13"/>
  <c r="T41" i="13"/>
  <c r="K29" i="13"/>
  <c r="T29" i="13"/>
  <c r="K5" i="13"/>
  <c r="T5" i="13"/>
  <c r="K53" i="13"/>
  <c r="K130" i="13"/>
  <c r="L130" i="13" s="1"/>
  <c r="T130" i="13"/>
  <c r="K106" i="13"/>
  <c r="L106" i="13" s="1"/>
  <c r="T106" i="13"/>
  <c r="K94" i="13"/>
  <c r="L94" i="13" s="1"/>
  <c r="M94" i="13" s="1"/>
  <c r="N94" i="13" s="1"/>
  <c r="O94" i="13" s="1"/>
  <c r="T94" i="13"/>
  <c r="K82" i="13"/>
  <c r="L82" i="13" s="1"/>
  <c r="T82" i="13"/>
  <c r="K118" i="13"/>
  <c r="L118" i="13" s="1"/>
  <c r="M118" i="13" s="1"/>
  <c r="N118" i="13" s="1"/>
  <c r="O118" i="13" s="1"/>
  <c r="L83" i="13"/>
  <c r="K195" i="13"/>
  <c r="L195" i="13" s="1"/>
  <c r="M195" i="13" s="1"/>
  <c r="N195" i="13" s="1"/>
  <c r="O195" i="13" s="1"/>
  <c r="T195" i="13"/>
  <c r="K159" i="13"/>
  <c r="L159" i="13" s="1"/>
  <c r="M159" i="13" s="1"/>
  <c r="N159" i="13" s="1"/>
  <c r="O159" i="13" s="1"/>
  <c r="T159" i="13"/>
  <c r="K147" i="13"/>
  <c r="L147" i="13" s="1"/>
  <c r="M147" i="13" s="1"/>
  <c r="N147" i="13" s="1"/>
  <c r="O147" i="13" s="1"/>
  <c r="T147" i="13"/>
  <c r="K189" i="13"/>
  <c r="L189" i="13" s="1"/>
  <c r="M189" i="13" s="1"/>
  <c r="N189" i="13" s="1"/>
  <c r="O189" i="13" s="1"/>
  <c r="K273" i="13"/>
  <c r="L273" i="13" s="1"/>
  <c r="M273" i="13" s="1"/>
  <c r="N273" i="13" s="1"/>
  <c r="O273" i="13" s="1"/>
  <c r="T273" i="13"/>
  <c r="K261" i="13"/>
  <c r="L261" i="13" s="1"/>
  <c r="T261" i="13"/>
  <c r="K249" i="13"/>
  <c r="L249" i="13" s="1"/>
  <c r="M249" i="13" s="1"/>
  <c r="N249" i="13" s="1"/>
  <c r="O249" i="13" s="1"/>
  <c r="T249" i="13"/>
  <c r="K237" i="13"/>
  <c r="L237" i="13" s="1"/>
  <c r="M237" i="13" s="1"/>
  <c r="N237" i="13" s="1"/>
  <c r="O237" i="13" s="1"/>
  <c r="T237" i="13"/>
  <c r="K213" i="13"/>
  <c r="L213" i="13" s="1"/>
  <c r="T213" i="13"/>
  <c r="K266" i="13"/>
  <c r="L284" i="13"/>
  <c r="U284" i="13"/>
  <c r="K322" i="13"/>
  <c r="L288" i="13"/>
  <c r="K411" i="13"/>
  <c r="L411" i="13" s="1"/>
  <c r="M411" i="13" s="1"/>
  <c r="N411" i="13" s="1"/>
  <c r="O411" i="13" s="1"/>
  <c r="T411" i="13"/>
  <c r="K399" i="13"/>
  <c r="L399" i="13" s="1"/>
  <c r="M399" i="13" s="1"/>
  <c r="N399" i="13" s="1"/>
  <c r="O399" i="13" s="1"/>
  <c r="T399" i="13"/>
  <c r="K375" i="13"/>
  <c r="L375" i="13" s="1"/>
  <c r="M375" i="13" s="1"/>
  <c r="N375" i="13" s="1"/>
  <c r="O375" i="13" s="1"/>
  <c r="T375" i="13"/>
  <c r="K363" i="13"/>
  <c r="L363" i="13" s="1"/>
  <c r="M363" i="13" s="1"/>
  <c r="N363" i="13" s="1"/>
  <c r="O363" i="13" s="1"/>
  <c r="T363" i="13"/>
  <c r="K351" i="13"/>
  <c r="L351" i="13" s="1"/>
  <c r="M351" i="13" s="1"/>
  <c r="N351" i="13" s="1"/>
  <c r="O351" i="13" s="1"/>
  <c r="T351" i="13"/>
  <c r="K505" i="13"/>
  <c r="L505" i="13" s="1"/>
  <c r="M505" i="13" s="1"/>
  <c r="N661" i="13"/>
  <c r="O661" i="13" s="1"/>
  <c r="P661" i="13" s="1"/>
  <c r="Q661" i="13" s="1"/>
  <c r="N604" i="13"/>
  <c r="O604" i="13" s="1"/>
  <c r="P604" i="13" s="1"/>
  <c r="Q604" i="13" s="1"/>
  <c r="N644" i="13"/>
  <c r="O644" i="13" s="1"/>
  <c r="P644" i="13" s="1"/>
  <c r="Q644" i="13" s="1"/>
  <c r="K116" i="13"/>
  <c r="L116" i="13" s="1"/>
  <c r="M116" i="13" s="1"/>
  <c r="N116" i="13" s="1"/>
  <c r="O116" i="13" s="1"/>
  <c r="T116" i="13"/>
  <c r="K385" i="13"/>
  <c r="L385" i="13" s="1"/>
  <c r="M385" i="13" s="1"/>
  <c r="N385" i="13" s="1"/>
  <c r="O385" i="13" s="1"/>
  <c r="T385" i="13"/>
  <c r="K188" i="13"/>
  <c r="L188" i="13" s="1"/>
  <c r="T188" i="13"/>
  <c r="K152" i="13"/>
  <c r="L152" i="13" s="1"/>
  <c r="T152" i="13"/>
  <c r="K289" i="13"/>
  <c r="T289" i="13"/>
  <c r="K392" i="13"/>
  <c r="L392" i="13" s="1"/>
  <c r="M392" i="13" s="1"/>
  <c r="N392" i="13" s="1"/>
  <c r="O392" i="13" s="1"/>
  <c r="T392" i="13"/>
  <c r="K356" i="13"/>
  <c r="L356" i="13" s="1"/>
  <c r="M356" i="13" s="1"/>
  <c r="N356" i="13" s="1"/>
  <c r="O356" i="13" s="1"/>
  <c r="T356" i="13"/>
  <c r="K465" i="13"/>
  <c r="L465" i="13" s="1"/>
  <c r="M465" i="13" s="1"/>
  <c r="T465" i="13"/>
  <c r="K550" i="13"/>
  <c r="L550" i="13" s="1"/>
  <c r="M550" i="13" s="1"/>
  <c r="T550" i="13"/>
  <c r="K530" i="13"/>
  <c r="L530" i="13" s="1"/>
  <c r="M530" i="13" s="1"/>
  <c r="T530" i="13"/>
  <c r="K502" i="13"/>
  <c r="L502" i="13" s="1"/>
  <c r="M502" i="13" s="1"/>
  <c r="T502" i="13"/>
  <c r="K64" i="13"/>
  <c r="L64" i="13" s="1"/>
  <c r="T64" i="13"/>
  <c r="K52" i="13"/>
  <c r="L52" i="13" s="1"/>
  <c r="T52" i="13"/>
  <c r="K40" i="13"/>
  <c r="L40" i="13" s="1"/>
  <c r="T40" i="13"/>
  <c r="K28" i="13"/>
  <c r="L28" i="13" s="1"/>
  <c r="T28" i="13"/>
  <c r="K51" i="13"/>
  <c r="L51" i="13" s="1"/>
  <c r="M51" i="13" s="1"/>
  <c r="N51" i="13" s="1"/>
  <c r="O51" i="13" s="1"/>
  <c r="K137" i="13"/>
  <c r="L137" i="13" s="1"/>
  <c r="M137" i="13" s="1"/>
  <c r="N137" i="13" s="1"/>
  <c r="O137" i="13" s="1"/>
  <c r="T137" i="13"/>
  <c r="K125" i="13"/>
  <c r="L125" i="13" s="1"/>
  <c r="T125" i="13"/>
  <c r="K113" i="13"/>
  <c r="L113" i="13" s="1"/>
  <c r="T113" i="13"/>
  <c r="K101" i="13"/>
  <c r="L101" i="13" s="1"/>
  <c r="T101" i="13"/>
  <c r="K89" i="13"/>
  <c r="L89" i="13" s="1"/>
  <c r="T89" i="13"/>
  <c r="K77" i="13"/>
  <c r="L77" i="13" s="1"/>
  <c r="T77" i="13"/>
  <c r="K202" i="13"/>
  <c r="L202" i="13" s="1"/>
  <c r="T202" i="13"/>
  <c r="K190" i="13"/>
  <c r="L190" i="13" s="1"/>
  <c r="T190" i="13"/>
  <c r="K178" i="13"/>
  <c r="L178" i="13" s="1"/>
  <c r="M178" i="13" s="1"/>
  <c r="N178" i="13" s="1"/>
  <c r="O178" i="13" s="1"/>
  <c r="T178" i="13"/>
  <c r="K154" i="13"/>
  <c r="L154" i="13" s="1"/>
  <c r="T154" i="13"/>
  <c r="L184" i="13"/>
  <c r="M184" i="13" s="1"/>
  <c r="K268" i="13"/>
  <c r="L268" i="13" s="1"/>
  <c r="M268" i="13" s="1"/>
  <c r="T268" i="13"/>
  <c r="K256" i="13"/>
  <c r="L256" i="13" s="1"/>
  <c r="T256" i="13"/>
  <c r="K244" i="13"/>
  <c r="L244" i="13" s="1"/>
  <c r="M244" i="13" s="1"/>
  <c r="T244" i="13"/>
  <c r="K232" i="13"/>
  <c r="L232" i="13" s="1"/>
  <c r="M232" i="13" s="1"/>
  <c r="N232" i="13" s="1"/>
  <c r="O232" i="13" s="1"/>
  <c r="T232" i="13"/>
  <c r="K220" i="13"/>
  <c r="L220" i="13" s="1"/>
  <c r="T220" i="13"/>
  <c r="K260" i="13"/>
  <c r="L260" i="13" s="1"/>
  <c r="K225" i="13"/>
  <c r="L225" i="13" s="1"/>
  <c r="M225" i="13" s="1"/>
  <c r="N225" i="13" s="1"/>
  <c r="O225" i="13" s="1"/>
  <c r="M287" i="13"/>
  <c r="N287" i="13" s="1"/>
  <c r="O287" i="13" s="1"/>
  <c r="K406" i="13"/>
  <c r="L406" i="13" s="1"/>
  <c r="M406" i="13" s="1"/>
  <c r="N406" i="13" s="1"/>
  <c r="O406" i="13" s="1"/>
  <c r="T406" i="13"/>
  <c r="K382" i="13"/>
  <c r="L382" i="13" s="1"/>
  <c r="M382" i="13" s="1"/>
  <c r="N382" i="13" s="1"/>
  <c r="O382" i="13" s="1"/>
  <c r="T382" i="13"/>
  <c r="K370" i="13"/>
  <c r="L370" i="13" s="1"/>
  <c r="M370" i="13" s="1"/>
  <c r="N370" i="13" s="1"/>
  <c r="O370" i="13" s="1"/>
  <c r="T370" i="13"/>
  <c r="K358" i="13"/>
  <c r="L358" i="13" s="1"/>
  <c r="M358" i="13" s="1"/>
  <c r="N358" i="13" s="1"/>
  <c r="O358" i="13" s="1"/>
  <c r="T358" i="13"/>
  <c r="K394" i="13"/>
  <c r="L394" i="13" s="1"/>
  <c r="M394" i="13" s="1"/>
  <c r="N394" i="13" s="1"/>
  <c r="O394" i="13" s="1"/>
  <c r="K537" i="13"/>
  <c r="L537" i="13" s="1"/>
  <c r="M537" i="13" s="1"/>
  <c r="K503" i="13"/>
  <c r="L503" i="13" s="1"/>
  <c r="M503" i="13" s="1"/>
  <c r="K80" i="13"/>
  <c r="L80" i="13" s="1"/>
  <c r="T80" i="13"/>
  <c r="K132" i="13"/>
  <c r="L132" i="13" s="1"/>
  <c r="T132" i="13"/>
  <c r="K120" i="13"/>
  <c r="L120" i="13" s="1"/>
  <c r="M120" i="13" s="1"/>
  <c r="N120" i="13" s="1"/>
  <c r="O120" i="13" s="1"/>
  <c r="T120" i="13"/>
  <c r="K96" i="13"/>
  <c r="L96" i="13" s="1"/>
  <c r="M96" i="13" s="1"/>
  <c r="N96" i="13" s="1"/>
  <c r="O96" i="13" s="1"/>
  <c r="T96" i="13"/>
  <c r="K84" i="13"/>
  <c r="L84" i="13" s="1"/>
  <c r="T84" i="13"/>
  <c r="K75" i="13"/>
  <c r="L75" i="13" s="1"/>
  <c r="K197" i="13"/>
  <c r="L197" i="13" s="1"/>
  <c r="T197" i="13"/>
  <c r="K185" i="13"/>
  <c r="L185" i="13" s="1"/>
  <c r="M185" i="13" s="1"/>
  <c r="N185" i="13" s="1"/>
  <c r="O185" i="13" s="1"/>
  <c r="T185" i="13"/>
  <c r="L183" i="13"/>
  <c r="K275" i="13"/>
  <c r="L275" i="13" s="1"/>
  <c r="M275" i="13" s="1"/>
  <c r="N275" i="13" s="1"/>
  <c r="O275" i="13" s="1"/>
  <c r="T275" i="13"/>
  <c r="K263" i="13"/>
  <c r="L263" i="13" s="1"/>
  <c r="M263" i="13" s="1"/>
  <c r="N263" i="13" s="1"/>
  <c r="O263" i="13" s="1"/>
  <c r="T263" i="13"/>
  <c r="K239" i="13"/>
  <c r="L239" i="13" s="1"/>
  <c r="M239" i="13" s="1"/>
  <c r="N239" i="13" s="1"/>
  <c r="O239" i="13" s="1"/>
  <c r="T239" i="13"/>
  <c r="K227" i="13"/>
  <c r="L227" i="13" s="1"/>
  <c r="T227" i="13"/>
  <c r="K251" i="13"/>
  <c r="K224" i="13"/>
  <c r="L224" i="13" s="1"/>
  <c r="K301" i="13"/>
  <c r="L301" i="13" s="1"/>
  <c r="M301" i="13" s="1"/>
  <c r="N301" i="13" s="1"/>
  <c r="O301" i="13" s="1"/>
  <c r="K280" i="13"/>
  <c r="T280" i="13"/>
  <c r="K413" i="13"/>
  <c r="L413" i="13" s="1"/>
  <c r="M413" i="13" s="1"/>
  <c r="N413" i="13" s="1"/>
  <c r="O413" i="13" s="1"/>
  <c r="T413" i="13"/>
  <c r="K377" i="13"/>
  <c r="L377" i="13" s="1"/>
  <c r="M377" i="13" s="1"/>
  <c r="N377" i="13" s="1"/>
  <c r="O377" i="13" s="1"/>
  <c r="T377" i="13"/>
  <c r="K365" i="13"/>
  <c r="L365" i="13" s="1"/>
  <c r="M365" i="13" s="1"/>
  <c r="N365" i="13" s="1"/>
  <c r="O365" i="13" s="1"/>
  <c r="T365" i="13"/>
  <c r="K353" i="13"/>
  <c r="L353" i="13" s="1"/>
  <c r="M353" i="13" s="1"/>
  <c r="N353" i="13" s="1"/>
  <c r="O353" i="13" s="1"/>
  <c r="T353" i="13"/>
  <c r="K389" i="13"/>
  <c r="L389" i="13" s="1"/>
  <c r="M389" i="13" s="1"/>
  <c r="N389" i="13" s="1"/>
  <c r="O389" i="13" s="1"/>
  <c r="K480" i="13"/>
  <c r="L480" i="13" s="1"/>
  <c r="M480" i="13" s="1"/>
  <c r="T480" i="13"/>
  <c r="K476" i="13"/>
  <c r="L476" i="13" s="1"/>
  <c r="M476" i="13" s="1"/>
  <c r="T476" i="13"/>
  <c r="K472" i="13"/>
  <c r="L472" i="13" s="1"/>
  <c r="M472" i="13" s="1"/>
  <c r="T472" i="13"/>
  <c r="K468" i="13"/>
  <c r="L468" i="13" s="1"/>
  <c r="M468" i="13" s="1"/>
  <c r="T468" i="13"/>
  <c r="K464" i="13"/>
  <c r="L464" i="13" s="1"/>
  <c r="M464" i="13" s="1"/>
  <c r="T464" i="13"/>
  <c r="K460" i="13"/>
  <c r="L460" i="13" s="1"/>
  <c r="M460" i="13" s="1"/>
  <c r="T460" i="13"/>
  <c r="K456" i="13"/>
  <c r="L456" i="13" s="1"/>
  <c r="M456" i="13" s="1"/>
  <c r="T456" i="13"/>
  <c r="K452" i="13"/>
  <c r="L452" i="13" s="1"/>
  <c r="M452" i="13" s="1"/>
  <c r="T452" i="13"/>
  <c r="K448" i="13"/>
  <c r="L448" i="13" s="1"/>
  <c r="M448" i="13" s="1"/>
  <c r="T448" i="13"/>
  <c r="K444" i="13"/>
  <c r="L444" i="13" s="1"/>
  <c r="M444" i="13" s="1"/>
  <c r="T444" i="13"/>
  <c r="K440" i="13"/>
  <c r="L440" i="13" s="1"/>
  <c r="M440" i="13" s="1"/>
  <c r="T440" i="13"/>
  <c r="K436" i="13"/>
  <c r="L436" i="13" s="1"/>
  <c r="M436" i="13" s="1"/>
  <c r="T436" i="13"/>
  <c r="K432" i="13"/>
  <c r="L432" i="13" s="1"/>
  <c r="M432" i="13" s="1"/>
  <c r="T432" i="13"/>
  <c r="K428" i="13"/>
  <c r="L428" i="13" s="1"/>
  <c r="M428" i="13" s="1"/>
  <c r="T428" i="13"/>
  <c r="K424" i="13"/>
  <c r="L424" i="13" s="1"/>
  <c r="M424" i="13" s="1"/>
  <c r="T424" i="13"/>
  <c r="K420" i="13"/>
  <c r="L420" i="13" s="1"/>
  <c r="M420" i="13" s="1"/>
  <c r="T420" i="13"/>
  <c r="K545" i="13"/>
  <c r="L545" i="13" s="1"/>
  <c r="M545" i="13" s="1"/>
  <c r="T545" i="13"/>
  <c r="K541" i="13"/>
  <c r="L541" i="13" s="1"/>
  <c r="M541" i="13" s="1"/>
  <c r="T541" i="13"/>
  <c r="K529" i="13"/>
  <c r="L529" i="13" s="1"/>
  <c r="M529" i="13" s="1"/>
  <c r="T529" i="13"/>
  <c r="K525" i="13"/>
  <c r="L525" i="13" s="1"/>
  <c r="M525" i="13" s="1"/>
  <c r="T525" i="13"/>
  <c r="K513" i="13"/>
  <c r="L513" i="13" s="1"/>
  <c r="M513" i="13" s="1"/>
  <c r="T513" i="13"/>
  <c r="K509" i="13"/>
  <c r="L509" i="13" s="1"/>
  <c r="M509" i="13" s="1"/>
  <c r="T509" i="13"/>
  <c r="K501" i="13"/>
  <c r="L501" i="13" s="1"/>
  <c r="M501" i="13" s="1"/>
  <c r="T501" i="13"/>
  <c r="K497" i="13"/>
  <c r="L497" i="13" s="1"/>
  <c r="M497" i="13" s="1"/>
  <c r="T497" i="13"/>
  <c r="K489" i="13"/>
  <c r="L489" i="13" s="1"/>
  <c r="M489" i="13" s="1"/>
  <c r="T489" i="13"/>
  <c r="K533" i="13"/>
  <c r="L533" i="13" s="1"/>
  <c r="M533" i="13" s="1"/>
  <c r="K493" i="13"/>
  <c r="L493" i="13" s="1"/>
  <c r="M493" i="13" s="1"/>
  <c r="N651" i="13"/>
  <c r="O651" i="13" s="1"/>
  <c r="P651" i="13" s="1"/>
  <c r="Q651" i="13" s="1"/>
  <c r="K55" i="13"/>
  <c r="L55" i="13" s="1"/>
  <c r="T55" i="13"/>
  <c r="K104" i="13"/>
  <c r="L104" i="13" s="1"/>
  <c r="T104" i="13"/>
  <c r="K92" i="13"/>
  <c r="L92" i="13" s="1"/>
  <c r="T92" i="13"/>
  <c r="U230" i="13"/>
  <c r="N308" i="13"/>
  <c r="O308" i="13" s="1"/>
  <c r="K314" i="13"/>
  <c r="L314" i="13" s="1"/>
  <c r="M314" i="13" s="1"/>
  <c r="N314" i="13" s="1"/>
  <c r="O314" i="13" s="1"/>
  <c r="T314" i="13"/>
  <c r="K397" i="13"/>
  <c r="L397" i="13" s="1"/>
  <c r="M397" i="13" s="1"/>
  <c r="N397" i="13" s="1"/>
  <c r="O397" i="13" s="1"/>
  <c r="T397" i="13"/>
  <c r="K42" i="13"/>
  <c r="L42" i="13" s="1"/>
  <c r="T42" i="13"/>
  <c r="K200" i="13"/>
  <c r="L200" i="13" s="1"/>
  <c r="M200" i="13" s="1"/>
  <c r="N200" i="13" s="1"/>
  <c r="O200" i="13" s="1"/>
  <c r="K368" i="13"/>
  <c r="L368" i="13" s="1"/>
  <c r="M368" i="13" s="1"/>
  <c r="N368" i="13" s="1"/>
  <c r="O368" i="13" s="1"/>
  <c r="T368" i="13"/>
  <c r="K477" i="13"/>
  <c r="L477" i="13" s="1"/>
  <c r="M477" i="13" s="1"/>
  <c r="T477" i="13"/>
  <c r="K429" i="13"/>
  <c r="L429" i="13" s="1"/>
  <c r="M429" i="13" s="1"/>
  <c r="T429" i="13"/>
  <c r="K546" i="13"/>
  <c r="L546" i="13" s="1"/>
  <c r="M546" i="13" s="1"/>
  <c r="T546" i="13"/>
  <c r="K534" i="13"/>
  <c r="L534" i="13" s="1"/>
  <c r="M534" i="13" s="1"/>
  <c r="T534" i="13"/>
  <c r="K506" i="13"/>
  <c r="L506" i="13" s="1"/>
  <c r="M506" i="13" s="1"/>
  <c r="T506" i="13"/>
  <c r="K63" i="13"/>
  <c r="L63" i="13" s="1"/>
  <c r="T63" i="13"/>
  <c r="K39" i="13"/>
  <c r="L39" i="13" s="1"/>
  <c r="T39" i="13"/>
  <c r="K15" i="13"/>
  <c r="L15" i="13" s="1"/>
  <c r="T15" i="13"/>
  <c r="K26" i="13"/>
  <c r="T26" i="13"/>
  <c r="K127" i="13"/>
  <c r="L127" i="13" s="1"/>
  <c r="T127" i="13"/>
  <c r="K115" i="13"/>
  <c r="L115" i="13" s="1"/>
  <c r="M115" i="13" s="1"/>
  <c r="N115" i="13" s="1"/>
  <c r="O115" i="13" s="1"/>
  <c r="T115" i="13"/>
  <c r="K103" i="13"/>
  <c r="L103" i="13" s="1"/>
  <c r="M103" i="13" s="1"/>
  <c r="N103" i="13" s="1"/>
  <c r="O103" i="13" s="1"/>
  <c r="T103" i="13"/>
  <c r="K91" i="13"/>
  <c r="L91" i="13" s="1"/>
  <c r="T91" i="13"/>
  <c r="K79" i="13"/>
  <c r="L79" i="13" s="1"/>
  <c r="M79" i="13" s="1"/>
  <c r="N79" i="13" s="1"/>
  <c r="O79" i="13" s="1"/>
  <c r="T79" i="13"/>
  <c r="K108" i="13"/>
  <c r="L108" i="13" s="1"/>
  <c r="M108" i="13" s="1"/>
  <c r="N108" i="13" s="1"/>
  <c r="O108" i="13" s="1"/>
  <c r="K204" i="13"/>
  <c r="L204" i="13" s="1"/>
  <c r="T204" i="13"/>
  <c r="K192" i="13"/>
  <c r="L192" i="13" s="1"/>
  <c r="T192" i="13"/>
  <c r="K180" i="13"/>
  <c r="L180" i="13" s="1"/>
  <c r="M180" i="13" s="1"/>
  <c r="N180" i="13" s="1"/>
  <c r="O180" i="13" s="1"/>
  <c r="T180" i="13"/>
  <c r="K168" i="13"/>
  <c r="L168" i="13" s="1"/>
  <c r="M168" i="13" s="1"/>
  <c r="N168" i="13" s="1"/>
  <c r="O168" i="13" s="1"/>
  <c r="T168" i="13"/>
  <c r="K156" i="13"/>
  <c r="L156" i="13" s="1"/>
  <c r="M156" i="13" s="1"/>
  <c r="N156" i="13" s="1"/>
  <c r="O156" i="13" s="1"/>
  <c r="T156" i="13"/>
  <c r="K144" i="13"/>
  <c r="L144" i="13" s="1"/>
  <c r="T144" i="13"/>
  <c r="K173" i="13"/>
  <c r="K258" i="13"/>
  <c r="L258" i="13" s="1"/>
  <c r="T258" i="13"/>
  <c r="K246" i="13"/>
  <c r="L246" i="13" s="1"/>
  <c r="T246" i="13"/>
  <c r="K222" i="13"/>
  <c r="L222" i="13" s="1"/>
  <c r="T222" i="13"/>
  <c r="K250" i="13"/>
  <c r="L250" i="13" s="1"/>
  <c r="M250" i="13" s="1"/>
  <c r="N250" i="13" s="1"/>
  <c r="O250" i="13" s="1"/>
  <c r="K215" i="13"/>
  <c r="L215" i="13" s="1"/>
  <c r="U319" i="13"/>
  <c r="U307" i="13"/>
  <c r="U299" i="13"/>
  <c r="K319" i="13"/>
  <c r="L319" i="13" s="1"/>
  <c r="M319" i="13" s="1"/>
  <c r="N319" i="13" s="1"/>
  <c r="O319" i="13" s="1"/>
  <c r="K300" i="13"/>
  <c r="L300" i="13" s="1"/>
  <c r="M300" i="13" s="1"/>
  <c r="N300" i="13" s="1"/>
  <c r="O300" i="13" s="1"/>
  <c r="K384" i="13"/>
  <c r="L384" i="13" s="1"/>
  <c r="M384" i="13" s="1"/>
  <c r="N384" i="13" s="1"/>
  <c r="O384" i="13" s="1"/>
  <c r="T384" i="13"/>
  <c r="K372" i="13"/>
  <c r="L372" i="13" s="1"/>
  <c r="M372" i="13" s="1"/>
  <c r="N372" i="13" s="1"/>
  <c r="O372" i="13" s="1"/>
  <c r="T372" i="13"/>
  <c r="K360" i="13"/>
  <c r="L360" i="13" s="1"/>
  <c r="M360" i="13" s="1"/>
  <c r="N360" i="13" s="1"/>
  <c r="O360" i="13" s="1"/>
  <c r="T360" i="13"/>
  <c r="K387" i="13"/>
  <c r="L387" i="13" s="1"/>
  <c r="M387" i="13" s="1"/>
  <c r="N387" i="13" s="1"/>
  <c r="O387" i="13" s="1"/>
  <c r="K418" i="13"/>
  <c r="L418" i="13" s="1"/>
  <c r="M418" i="13" s="1"/>
  <c r="T418" i="13"/>
  <c r="K487" i="13"/>
  <c r="L487" i="13" s="1"/>
  <c r="M487" i="13" s="1"/>
  <c r="T487" i="13"/>
  <c r="K531" i="13"/>
  <c r="L531" i="13" s="1"/>
  <c r="M531" i="13" s="1"/>
  <c r="K491" i="13"/>
  <c r="L491" i="13" s="1"/>
  <c r="M491" i="13" s="1"/>
  <c r="K7" i="13"/>
  <c r="L7" i="13" s="1"/>
  <c r="T7" i="13"/>
  <c r="K235" i="13"/>
  <c r="L235" i="13" s="1"/>
  <c r="T235" i="13"/>
  <c r="K223" i="13"/>
  <c r="L223" i="13" s="1"/>
  <c r="T223" i="13"/>
  <c r="N557" i="13"/>
  <c r="O557" i="13" s="1"/>
  <c r="P557" i="13" s="1"/>
  <c r="Q557" i="13" s="1"/>
  <c r="K6" i="13"/>
  <c r="L6" i="13" s="1"/>
  <c r="T6" i="13"/>
  <c r="K164" i="13"/>
  <c r="L164" i="13" s="1"/>
  <c r="T164" i="13"/>
  <c r="K242" i="13"/>
  <c r="T242" i="13"/>
  <c r="M267" i="13"/>
  <c r="N267" i="13" s="1"/>
  <c r="O267" i="13" s="1"/>
  <c r="K404" i="13"/>
  <c r="L404" i="13" s="1"/>
  <c r="M404" i="13" s="1"/>
  <c r="N404" i="13" s="1"/>
  <c r="O404" i="13" s="1"/>
  <c r="T404" i="13"/>
  <c r="K469" i="13"/>
  <c r="L469" i="13" s="1"/>
  <c r="M469" i="13" s="1"/>
  <c r="T469" i="13"/>
  <c r="K433" i="13"/>
  <c r="L433" i="13" s="1"/>
  <c r="M433" i="13" s="1"/>
  <c r="T433" i="13"/>
  <c r="K518" i="13"/>
  <c r="L518" i="13" s="1"/>
  <c r="M518" i="13" s="1"/>
  <c r="T518" i="13"/>
  <c r="K27" i="13"/>
  <c r="L27" i="13" s="1"/>
  <c r="T27" i="13"/>
  <c r="K50" i="13"/>
  <c r="L50" i="13" s="1"/>
  <c r="T50" i="13"/>
  <c r="K38" i="13"/>
  <c r="L38" i="13" s="1"/>
  <c r="T38" i="13"/>
  <c r="K14" i="13"/>
  <c r="L14" i="13" s="1"/>
  <c r="T14" i="13"/>
  <c r="K49" i="13"/>
  <c r="L49" i="13" s="1"/>
  <c r="T49" i="13"/>
  <c r="K37" i="13"/>
  <c r="L37" i="13" s="1"/>
  <c r="T37" i="13"/>
  <c r="K25" i="13"/>
  <c r="L25" i="13" s="1"/>
  <c r="T25" i="13"/>
  <c r="K13" i="13"/>
  <c r="T13" i="13"/>
  <c r="K68" i="13"/>
  <c r="L68" i="13" s="1"/>
  <c r="K45" i="13"/>
  <c r="L45" i="13" s="1"/>
  <c r="K134" i="13"/>
  <c r="T134" i="13"/>
  <c r="K110" i="13"/>
  <c r="L110" i="13" s="1"/>
  <c r="M110" i="13" s="1"/>
  <c r="N110" i="13" s="1"/>
  <c r="O110" i="13" s="1"/>
  <c r="T110" i="13"/>
  <c r="K74" i="13"/>
  <c r="L74" i="13" s="1"/>
  <c r="M74" i="13" s="1"/>
  <c r="N74" i="13" s="1"/>
  <c r="O74" i="13" s="1"/>
  <c r="T74" i="13"/>
  <c r="K107" i="13"/>
  <c r="L107" i="13" s="1"/>
  <c r="M107" i="13" s="1"/>
  <c r="N107" i="13" s="1"/>
  <c r="O107" i="13" s="1"/>
  <c r="U206" i="13"/>
  <c r="K199" i="13"/>
  <c r="L199" i="13" s="1"/>
  <c r="T199" i="13"/>
  <c r="K187" i="13"/>
  <c r="L187" i="13" s="1"/>
  <c r="M187" i="13" s="1"/>
  <c r="N187" i="13" s="1"/>
  <c r="O187" i="13" s="1"/>
  <c r="T187" i="13"/>
  <c r="K175" i="13"/>
  <c r="L175" i="13" s="1"/>
  <c r="T175" i="13"/>
  <c r="K163" i="13"/>
  <c r="L163" i="13" s="1"/>
  <c r="M163" i="13" s="1"/>
  <c r="N163" i="13" s="1"/>
  <c r="O163" i="13" s="1"/>
  <c r="T163" i="13"/>
  <c r="K151" i="13"/>
  <c r="L151" i="13" s="1"/>
  <c r="M151" i="13" s="1"/>
  <c r="N151" i="13" s="1"/>
  <c r="O151" i="13" s="1"/>
  <c r="T151" i="13"/>
  <c r="K265" i="13"/>
  <c r="L265" i="13" s="1"/>
  <c r="M265" i="13" s="1"/>
  <c r="N265" i="13" s="1"/>
  <c r="O265" i="13" s="1"/>
  <c r="T265" i="13"/>
  <c r="K253" i="13"/>
  <c r="L253" i="13" s="1"/>
  <c r="T253" i="13"/>
  <c r="K229" i="13"/>
  <c r="L229" i="13" s="1"/>
  <c r="M229" i="13" s="1"/>
  <c r="N229" i="13" s="1"/>
  <c r="O229" i="13" s="1"/>
  <c r="T229" i="13"/>
  <c r="K217" i="13"/>
  <c r="L217" i="13" s="1"/>
  <c r="M217" i="13" s="1"/>
  <c r="N217" i="13" s="1"/>
  <c r="O217" i="13" s="1"/>
  <c r="T217" i="13"/>
  <c r="K214" i="13"/>
  <c r="L214" i="13" s="1"/>
  <c r="K318" i="13"/>
  <c r="L318" i="13" s="1"/>
  <c r="M318" i="13" s="1"/>
  <c r="N318" i="13" s="1"/>
  <c r="O318" i="13" s="1"/>
  <c r="K299" i="13"/>
  <c r="L299" i="13" s="1"/>
  <c r="M299" i="13" s="1"/>
  <c r="N299" i="13" s="1"/>
  <c r="O299" i="13" s="1"/>
  <c r="K403" i="13"/>
  <c r="L403" i="13" s="1"/>
  <c r="M403" i="13" s="1"/>
  <c r="N403" i="13" s="1"/>
  <c r="O403" i="13" s="1"/>
  <c r="T403" i="13"/>
  <c r="K391" i="13"/>
  <c r="L391" i="13" s="1"/>
  <c r="M391" i="13" s="1"/>
  <c r="N391" i="13" s="1"/>
  <c r="O391" i="13" s="1"/>
  <c r="T391" i="13"/>
  <c r="K379" i="13"/>
  <c r="L379" i="13" s="1"/>
  <c r="M379" i="13" s="1"/>
  <c r="N379" i="13" s="1"/>
  <c r="O379" i="13" s="1"/>
  <c r="T379" i="13"/>
  <c r="K367" i="13"/>
  <c r="L367" i="13" s="1"/>
  <c r="M367" i="13" s="1"/>
  <c r="N367" i="13" s="1"/>
  <c r="O367" i="13" s="1"/>
  <c r="T367" i="13"/>
  <c r="K381" i="13"/>
  <c r="L381" i="13" s="1"/>
  <c r="M381" i="13" s="1"/>
  <c r="N381" i="13" s="1"/>
  <c r="O381" i="13" s="1"/>
  <c r="K445" i="13"/>
  <c r="L445" i="13" s="1"/>
  <c r="M445" i="13" s="1"/>
  <c r="K527" i="13"/>
  <c r="L527" i="13" s="1"/>
  <c r="M527" i="13" s="1"/>
  <c r="N636" i="13"/>
  <c r="O636" i="13" s="1"/>
  <c r="P636" i="13" s="1"/>
  <c r="Q636" i="13" s="1"/>
  <c r="N606" i="13"/>
  <c r="O606" i="13" s="1"/>
  <c r="P606" i="13" s="1"/>
  <c r="Q606" i="13" s="1"/>
  <c r="N556" i="13"/>
  <c r="O556" i="13" s="1"/>
  <c r="P556" i="13" s="1"/>
  <c r="Q556" i="13" s="1"/>
  <c r="N660" i="13"/>
  <c r="O660" i="13" s="1"/>
  <c r="P660" i="13" s="1"/>
  <c r="Q660" i="13" s="1"/>
  <c r="L41" i="13"/>
  <c r="U41" i="13"/>
  <c r="K129" i="13"/>
  <c r="L129" i="13" s="1"/>
  <c r="T129" i="13"/>
  <c r="K117" i="13"/>
  <c r="L117" i="13" s="1"/>
  <c r="T117" i="13"/>
  <c r="K105" i="13"/>
  <c r="L105" i="13" s="1"/>
  <c r="M105" i="13" s="1"/>
  <c r="N105" i="13" s="1"/>
  <c r="O105" i="13" s="1"/>
  <c r="T105" i="13"/>
  <c r="K93" i="13"/>
  <c r="L93" i="13" s="1"/>
  <c r="M93" i="13" s="1"/>
  <c r="N93" i="13" s="1"/>
  <c r="O93" i="13" s="1"/>
  <c r="T93" i="13"/>
  <c r="K81" i="13"/>
  <c r="L81" i="13" s="1"/>
  <c r="T81" i="13"/>
  <c r="K194" i="13"/>
  <c r="L194" i="13" s="1"/>
  <c r="T194" i="13"/>
  <c r="K182" i="13"/>
  <c r="T182" i="13"/>
  <c r="K170" i="13"/>
  <c r="L170" i="13" s="1"/>
  <c r="M170" i="13" s="1"/>
  <c r="N170" i="13" s="1"/>
  <c r="O170" i="13" s="1"/>
  <c r="T170" i="13"/>
  <c r="K158" i="13"/>
  <c r="L158" i="13" s="1"/>
  <c r="M158" i="13" s="1"/>
  <c r="N158" i="13" s="1"/>
  <c r="O158" i="13" s="1"/>
  <c r="T158" i="13"/>
  <c r="K146" i="13"/>
  <c r="L146" i="13" s="1"/>
  <c r="T146" i="13"/>
  <c r="K211" i="13"/>
  <c r="L211" i="13" s="1"/>
  <c r="M211" i="13" s="1"/>
  <c r="N211" i="13" s="1"/>
  <c r="O211" i="13" s="1"/>
  <c r="T211" i="13"/>
  <c r="K272" i="13"/>
  <c r="L272" i="13" s="1"/>
  <c r="M272" i="13" s="1"/>
  <c r="N272" i="13" s="1"/>
  <c r="O272" i="13" s="1"/>
  <c r="T272" i="13"/>
  <c r="K248" i="13"/>
  <c r="L248" i="13" s="1"/>
  <c r="M248" i="13" s="1"/>
  <c r="N248" i="13" s="1"/>
  <c r="O248" i="13" s="1"/>
  <c r="T248" i="13"/>
  <c r="K236" i="13"/>
  <c r="L236" i="13" s="1"/>
  <c r="T236" i="13"/>
  <c r="K212" i="13"/>
  <c r="L212" i="13" s="1"/>
  <c r="T212" i="13"/>
  <c r="K313" i="13"/>
  <c r="K349" i="13"/>
  <c r="L349" i="13" s="1"/>
  <c r="M349" i="13" s="1"/>
  <c r="N349" i="13" s="1"/>
  <c r="O349" i="13" s="1"/>
  <c r="T349" i="13"/>
  <c r="K410" i="13"/>
  <c r="L410" i="13" s="1"/>
  <c r="M410" i="13" s="1"/>
  <c r="N410" i="13" s="1"/>
  <c r="O410" i="13" s="1"/>
  <c r="T410" i="13"/>
  <c r="K398" i="13"/>
  <c r="L398" i="13" s="1"/>
  <c r="M398" i="13" s="1"/>
  <c r="N398" i="13" s="1"/>
  <c r="O398" i="13" s="1"/>
  <c r="T398" i="13"/>
  <c r="K386" i="13"/>
  <c r="L386" i="13" s="1"/>
  <c r="M386" i="13" s="1"/>
  <c r="N386" i="13" s="1"/>
  <c r="O386" i="13" s="1"/>
  <c r="T386" i="13"/>
  <c r="K350" i="13"/>
  <c r="L350" i="13" s="1"/>
  <c r="M350" i="13" s="1"/>
  <c r="N350" i="13" s="1"/>
  <c r="O350" i="13" s="1"/>
  <c r="T350" i="13"/>
  <c r="K475" i="13"/>
  <c r="L475" i="13" s="1"/>
  <c r="M475" i="13" s="1"/>
  <c r="T475" i="13"/>
  <c r="K471" i="13"/>
  <c r="L471" i="13" s="1"/>
  <c r="M471" i="13" s="1"/>
  <c r="T471" i="13"/>
  <c r="K463" i="13"/>
  <c r="L463" i="13" s="1"/>
  <c r="M463" i="13" s="1"/>
  <c r="T463" i="13"/>
  <c r="K455" i="13"/>
  <c r="L455" i="13" s="1"/>
  <c r="M455" i="13" s="1"/>
  <c r="T455" i="13"/>
  <c r="K451" i="13"/>
  <c r="L451" i="13" s="1"/>
  <c r="M451" i="13" s="1"/>
  <c r="T451" i="13"/>
  <c r="K447" i="13"/>
  <c r="L447" i="13" s="1"/>
  <c r="M447" i="13" s="1"/>
  <c r="T447" i="13"/>
  <c r="K443" i="13"/>
  <c r="L443" i="13" s="1"/>
  <c r="M443" i="13" s="1"/>
  <c r="T443" i="13"/>
  <c r="K435" i="13"/>
  <c r="L435" i="13" s="1"/>
  <c r="M435" i="13" s="1"/>
  <c r="T435" i="13"/>
  <c r="K427" i="13"/>
  <c r="L427" i="13" s="1"/>
  <c r="M427" i="13" s="1"/>
  <c r="T427" i="13"/>
  <c r="K419" i="13"/>
  <c r="L419" i="13" s="1"/>
  <c r="M419" i="13" s="1"/>
  <c r="T419" i="13"/>
  <c r="K439" i="13"/>
  <c r="L439" i="13" s="1"/>
  <c r="M439" i="13" s="1"/>
  <c r="K548" i="13"/>
  <c r="L548" i="13" s="1"/>
  <c r="M548" i="13" s="1"/>
  <c r="T548" i="13"/>
  <c r="K544" i="13"/>
  <c r="L544" i="13" s="1"/>
  <c r="M544" i="13" s="1"/>
  <c r="T544" i="13"/>
  <c r="K540" i="13"/>
  <c r="L540" i="13" s="1"/>
  <c r="M540" i="13" s="1"/>
  <c r="T540" i="13"/>
  <c r="K536" i="13"/>
  <c r="L536" i="13" s="1"/>
  <c r="M536" i="13" s="1"/>
  <c r="T536" i="13"/>
  <c r="K532" i="13"/>
  <c r="L532" i="13" s="1"/>
  <c r="M532" i="13" s="1"/>
  <c r="T532" i="13"/>
  <c r="K528" i="13"/>
  <c r="L528" i="13" s="1"/>
  <c r="M528" i="13" s="1"/>
  <c r="T528" i="13"/>
  <c r="K524" i="13"/>
  <c r="L524" i="13" s="1"/>
  <c r="M524" i="13" s="1"/>
  <c r="T524" i="13"/>
  <c r="K520" i="13"/>
  <c r="L520" i="13" s="1"/>
  <c r="M520" i="13" s="1"/>
  <c r="T520" i="13"/>
  <c r="K516" i="13"/>
  <c r="L516" i="13" s="1"/>
  <c r="M516" i="13" s="1"/>
  <c r="T516" i="13"/>
  <c r="K512" i="13"/>
  <c r="L512" i="13" s="1"/>
  <c r="M512" i="13" s="1"/>
  <c r="T512" i="13"/>
  <c r="K508" i="13"/>
  <c r="L508" i="13" s="1"/>
  <c r="M508" i="13" s="1"/>
  <c r="T508" i="13"/>
  <c r="K504" i="13"/>
  <c r="L504" i="13" s="1"/>
  <c r="M504" i="13" s="1"/>
  <c r="T504" i="13"/>
  <c r="K500" i="13"/>
  <c r="L500" i="13" s="1"/>
  <c r="M500" i="13" s="1"/>
  <c r="T500" i="13"/>
  <c r="K496" i="13"/>
  <c r="L496" i="13" s="1"/>
  <c r="M496" i="13" s="1"/>
  <c r="T496" i="13"/>
  <c r="K492" i="13"/>
  <c r="L492" i="13" s="1"/>
  <c r="M492" i="13" s="1"/>
  <c r="T492" i="13"/>
  <c r="K488" i="13"/>
  <c r="L488" i="13" s="1"/>
  <c r="M488" i="13" s="1"/>
  <c r="T488" i="13"/>
  <c r="N646" i="13"/>
  <c r="O646" i="13" s="1"/>
  <c r="P646" i="13" s="1"/>
  <c r="Q646" i="13" s="1"/>
  <c r="N626" i="13"/>
  <c r="O626" i="13" s="1"/>
  <c r="P626" i="13" s="1"/>
  <c r="Q626" i="13" s="1"/>
  <c r="N577" i="13"/>
  <c r="O577" i="13" s="1"/>
  <c r="P577" i="13" s="1"/>
  <c r="Q577" i="13" s="1"/>
  <c r="K43" i="13"/>
  <c r="L43" i="13" s="1"/>
  <c r="T43" i="13"/>
  <c r="K128" i="13"/>
  <c r="L128" i="13" s="1"/>
  <c r="T128" i="13"/>
  <c r="K205" i="13"/>
  <c r="L205" i="13" s="1"/>
  <c r="M205" i="13" s="1"/>
  <c r="N205" i="13" s="1"/>
  <c r="O205" i="13" s="1"/>
  <c r="T205" i="13"/>
  <c r="M231" i="13"/>
  <c r="N231" i="13" s="1"/>
  <c r="O231" i="13" s="1"/>
  <c r="K338" i="13"/>
  <c r="L338" i="13" s="1"/>
  <c r="M338" i="13" s="1"/>
  <c r="N338" i="13" s="1"/>
  <c r="O338" i="13" s="1"/>
  <c r="T338" i="13"/>
  <c r="K66" i="13"/>
  <c r="L66" i="13" s="1"/>
  <c r="T66" i="13"/>
  <c r="K111" i="13"/>
  <c r="L111" i="13" s="1"/>
  <c r="M111" i="13" s="1"/>
  <c r="N111" i="13" s="1"/>
  <c r="O111" i="13" s="1"/>
  <c r="T111" i="13"/>
  <c r="K254" i="13"/>
  <c r="L254" i="13" s="1"/>
  <c r="M254" i="13" s="1"/>
  <c r="N254" i="13" s="1"/>
  <c r="O254" i="13" s="1"/>
  <c r="T254" i="13"/>
  <c r="K453" i="13"/>
  <c r="L453" i="13" s="1"/>
  <c r="M453" i="13" s="1"/>
  <c r="T453" i="13"/>
  <c r="K494" i="13"/>
  <c r="L494" i="13" s="1"/>
  <c r="M494" i="13" s="1"/>
  <c r="T494" i="13"/>
  <c r="K36" i="13"/>
  <c r="L36" i="13" s="1"/>
  <c r="T36" i="13"/>
  <c r="K59" i="13"/>
  <c r="L59" i="13" s="1"/>
  <c r="M59" i="13" s="1"/>
  <c r="N59" i="13" s="1"/>
  <c r="O59" i="13" s="1"/>
  <c r="T59" i="13"/>
  <c r="K47" i="13"/>
  <c r="L47" i="13" s="1"/>
  <c r="T47" i="13"/>
  <c r="K35" i="13"/>
  <c r="L35" i="13" s="1"/>
  <c r="T35" i="13"/>
  <c r="K11" i="13"/>
  <c r="L11" i="13" s="1"/>
  <c r="T11" i="13"/>
  <c r="K65" i="13"/>
  <c r="L65" i="13" s="1"/>
  <c r="K23" i="13"/>
  <c r="L23" i="13" s="1"/>
  <c r="M23" i="13" s="1"/>
  <c r="N23" i="13" s="1"/>
  <c r="O23" i="13" s="1"/>
  <c r="U73" i="13"/>
  <c r="K136" i="13"/>
  <c r="L136" i="13" s="1"/>
  <c r="M136" i="13" s="1"/>
  <c r="N136" i="13" s="1"/>
  <c r="O136" i="13" s="1"/>
  <c r="T136" i="13"/>
  <c r="K124" i="13"/>
  <c r="L124" i="13" s="1"/>
  <c r="M124" i="13" s="1"/>
  <c r="N124" i="13" s="1"/>
  <c r="O124" i="13" s="1"/>
  <c r="T124" i="13"/>
  <c r="K112" i="13"/>
  <c r="L112" i="13" s="1"/>
  <c r="T112" i="13"/>
  <c r="K100" i="13"/>
  <c r="L100" i="13" s="1"/>
  <c r="M100" i="13" s="1"/>
  <c r="N100" i="13" s="1"/>
  <c r="O100" i="13" s="1"/>
  <c r="T100" i="13"/>
  <c r="K88" i="13"/>
  <c r="L88" i="13" s="1"/>
  <c r="M88" i="13" s="1"/>
  <c r="N88" i="13" s="1"/>
  <c r="O88" i="13" s="1"/>
  <c r="T88" i="13"/>
  <c r="K76" i="13"/>
  <c r="L76" i="13" s="1"/>
  <c r="M76" i="13" s="1"/>
  <c r="N76" i="13" s="1"/>
  <c r="O76" i="13" s="1"/>
  <c r="T76" i="13"/>
  <c r="K177" i="13"/>
  <c r="L177" i="13" s="1"/>
  <c r="T177" i="13"/>
  <c r="K165" i="13"/>
  <c r="L165" i="13" s="1"/>
  <c r="T165" i="13"/>
  <c r="K153" i="13"/>
  <c r="L153" i="13" s="1"/>
  <c r="T153" i="13"/>
  <c r="K166" i="13"/>
  <c r="L166" i="13" s="1"/>
  <c r="K255" i="13"/>
  <c r="L255" i="13" s="1"/>
  <c r="M255" i="13" s="1"/>
  <c r="N255" i="13" s="1"/>
  <c r="O255" i="13" s="1"/>
  <c r="T255" i="13"/>
  <c r="K243" i="13"/>
  <c r="L243" i="13" s="1"/>
  <c r="M243" i="13" s="1"/>
  <c r="N243" i="13" s="1"/>
  <c r="O243" i="13" s="1"/>
  <c r="T243" i="13"/>
  <c r="K219" i="13"/>
  <c r="L219" i="13" s="1"/>
  <c r="M219" i="13" s="1"/>
  <c r="N219" i="13" s="1"/>
  <c r="O219" i="13" s="1"/>
  <c r="T219" i="13"/>
  <c r="K405" i="13"/>
  <c r="L405" i="13" s="1"/>
  <c r="M405" i="13" s="1"/>
  <c r="N405" i="13" s="1"/>
  <c r="O405" i="13" s="1"/>
  <c r="T405" i="13"/>
  <c r="K393" i="13"/>
  <c r="L393" i="13" s="1"/>
  <c r="M393" i="13" s="1"/>
  <c r="N393" i="13" s="1"/>
  <c r="O393" i="13" s="1"/>
  <c r="T393" i="13"/>
  <c r="K357" i="13"/>
  <c r="L357" i="13" s="1"/>
  <c r="M357" i="13" s="1"/>
  <c r="N357" i="13" s="1"/>
  <c r="O357" i="13" s="1"/>
  <c r="T357" i="13"/>
  <c r="K409" i="13"/>
  <c r="L409" i="13" s="1"/>
  <c r="M409" i="13" s="1"/>
  <c r="N409" i="13" s="1"/>
  <c r="O409" i="13" s="1"/>
  <c r="K374" i="13"/>
  <c r="L374" i="13" s="1"/>
  <c r="M374" i="13" s="1"/>
  <c r="N374" i="13" s="1"/>
  <c r="O374" i="13" s="1"/>
  <c r="K481" i="13"/>
  <c r="L481" i="13" s="1"/>
  <c r="M481" i="13" s="1"/>
  <c r="K549" i="13"/>
  <c r="L549" i="13" s="1"/>
  <c r="M549" i="13" s="1"/>
  <c r="K526" i="13"/>
  <c r="L526" i="13" s="1"/>
  <c r="M526" i="13" s="1"/>
  <c r="N573" i="13"/>
  <c r="O573" i="13" s="1"/>
  <c r="P573" i="13" s="1"/>
  <c r="Q573" i="13" s="1"/>
  <c r="N589" i="13"/>
  <c r="O589" i="13" s="1"/>
  <c r="P589" i="13" s="1"/>
  <c r="Q589" i="13" s="1"/>
  <c r="N593" i="13"/>
  <c r="O593" i="13" s="1"/>
  <c r="P593" i="13" s="1"/>
  <c r="Q593" i="13" s="1"/>
  <c r="N641" i="13"/>
  <c r="O641" i="13" s="1"/>
  <c r="P641" i="13" s="1"/>
  <c r="Q641" i="13" s="1"/>
  <c r="N670" i="13"/>
  <c r="O670" i="13" s="1"/>
  <c r="P670" i="13" s="1"/>
  <c r="Q670" i="13" s="1"/>
  <c r="K31" i="13"/>
  <c r="L31" i="13" s="1"/>
  <c r="T31" i="13"/>
  <c r="M149" i="13"/>
  <c r="N149" i="13" s="1"/>
  <c r="O149" i="13" s="1"/>
  <c r="L266" i="13"/>
  <c r="U266" i="13"/>
  <c r="K326" i="13"/>
  <c r="L326" i="13" s="1"/>
  <c r="M326" i="13" s="1"/>
  <c r="N326" i="13" s="1"/>
  <c r="O326" i="13" s="1"/>
  <c r="T326" i="13"/>
  <c r="K373" i="13"/>
  <c r="L373" i="13" s="1"/>
  <c r="M373" i="13" s="1"/>
  <c r="N373" i="13" s="1"/>
  <c r="O373" i="13" s="1"/>
  <c r="T373" i="13"/>
  <c r="N675" i="13"/>
  <c r="O675" i="13" s="1"/>
  <c r="P675" i="13" s="1"/>
  <c r="Q675" i="13" s="1"/>
  <c r="K54" i="13"/>
  <c r="L54" i="13" s="1"/>
  <c r="K123" i="13"/>
  <c r="L123" i="13" s="1"/>
  <c r="M123" i="13" s="1"/>
  <c r="N123" i="13" s="1"/>
  <c r="O123" i="13" s="1"/>
  <c r="T123" i="13"/>
  <c r="K218" i="13"/>
  <c r="T218" i="13"/>
  <c r="K461" i="13"/>
  <c r="L461" i="13" s="1"/>
  <c r="M461" i="13" s="1"/>
  <c r="T461" i="13"/>
  <c r="K437" i="13"/>
  <c r="L437" i="13" s="1"/>
  <c r="M437" i="13" s="1"/>
  <c r="T437" i="13"/>
  <c r="K490" i="13"/>
  <c r="L490" i="13" s="1"/>
  <c r="M490" i="13" s="1"/>
  <c r="T490" i="13"/>
  <c r="N569" i="13"/>
  <c r="O569" i="13" s="1"/>
  <c r="P569" i="13" s="1"/>
  <c r="Q569" i="13" s="1"/>
  <c r="K12" i="13"/>
  <c r="L12" i="13" s="1"/>
  <c r="M12" i="13" s="1"/>
  <c r="N12" i="13" s="1"/>
  <c r="O12" i="13" s="1"/>
  <c r="T12" i="13"/>
  <c r="K34" i="13"/>
  <c r="L34" i="13" s="1"/>
  <c r="T34" i="13"/>
  <c r="K22" i="13"/>
  <c r="L22" i="13" s="1"/>
  <c r="T22" i="13"/>
  <c r="K10" i="13"/>
  <c r="L10" i="13" s="1"/>
  <c r="T10" i="13"/>
  <c r="K62" i="13"/>
  <c r="K119" i="13"/>
  <c r="L119" i="13" s="1"/>
  <c r="T119" i="13"/>
  <c r="K95" i="13"/>
  <c r="L95" i="13" s="1"/>
  <c r="T95" i="13"/>
  <c r="K135" i="13"/>
  <c r="L135" i="13" s="1"/>
  <c r="M135" i="13" s="1"/>
  <c r="N135" i="13" s="1"/>
  <c r="O135" i="13" s="1"/>
  <c r="K99" i="13"/>
  <c r="L99" i="13" s="1"/>
  <c r="M99" i="13" s="1"/>
  <c r="N99" i="13" s="1"/>
  <c r="O99" i="13" s="1"/>
  <c r="K196" i="13"/>
  <c r="L196" i="13" s="1"/>
  <c r="M196" i="13" s="1"/>
  <c r="T196" i="13"/>
  <c r="K172" i="13"/>
  <c r="L172" i="13" s="1"/>
  <c r="M172" i="13" s="1"/>
  <c r="N172" i="13" s="1"/>
  <c r="O172" i="13" s="1"/>
  <c r="T172" i="13"/>
  <c r="K148" i="13"/>
  <c r="L148" i="13" s="1"/>
  <c r="M148" i="13" s="1"/>
  <c r="T148" i="13"/>
  <c r="K161" i="13"/>
  <c r="L161" i="13" s="1"/>
  <c r="M161" i="13" s="1"/>
  <c r="N161" i="13" s="1"/>
  <c r="O161" i="13" s="1"/>
  <c r="K262" i="13"/>
  <c r="L262" i="13" s="1"/>
  <c r="T262" i="13"/>
  <c r="K238" i="13"/>
  <c r="L238" i="13" s="1"/>
  <c r="T238" i="13"/>
  <c r="K226" i="13"/>
  <c r="L226" i="13" s="1"/>
  <c r="M226" i="13" s="1"/>
  <c r="N226" i="13" s="1"/>
  <c r="O226" i="13" s="1"/>
  <c r="T226" i="13"/>
  <c r="K274" i="13"/>
  <c r="L274" i="13" s="1"/>
  <c r="L240" i="13"/>
  <c r="M240" i="13" s="1"/>
  <c r="N240" i="13" s="1"/>
  <c r="O240" i="13" s="1"/>
  <c r="K311" i="13"/>
  <c r="L311" i="13" s="1"/>
  <c r="M311" i="13" s="1"/>
  <c r="N311" i="13" s="1"/>
  <c r="O311" i="13" s="1"/>
  <c r="K341" i="13"/>
  <c r="L341" i="13" s="1"/>
  <c r="M341" i="13" s="1"/>
  <c r="N341" i="13" s="1"/>
  <c r="O341" i="13" s="1"/>
  <c r="T341" i="13"/>
  <c r="K317" i="13"/>
  <c r="L317" i="13" s="1"/>
  <c r="M317" i="13" s="1"/>
  <c r="N317" i="13" s="1"/>
  <c r="O317" i="13" s="1"/>
  <c r="T317" i="13"/>
  <c r="U349" i="13"/>
  <c r="K412" i="13"/>
  <c r="L412" i="13" s="1"/>
  <c r="M412" i="13" s="1"/>
  <c r="N412" i="13" s="1"/>
  <c r="O412" i="13" s="1"/>
  <c r="T412" i="13"/>
  <c r="K400" i="13"/>
  <c r="L400" i="13" s="1"/>
  <c r="M400" i="13" s="1"/>
  <c r="N400" i="13" s="1"/>
  <c r="O400" i="13" s="1"/>
  <c r="T400" i="13"/>
  <c r="K388" i="13"/>
  <c r="L388" i="13" s="1"/>
  <c r="M388" i="13" s="1"/>
  <c r="N388" i="13" s="1"/>
  <c r="O388" i="13" s="1"/>
  <c r="T388" i="13"/>
  <c r="K376" i="13"/>
  <c r="L376" i="13" s="1"/>
  <c r="M376" i="13" s="1"/>
  <c r="N376" i="13" s="1"/>
  <c r="O376" i="13" s="1"/>
  <c r="T376" i="13"/>
  <c r="K364" i="13"/>
  <c r="L364" i="13" s="1"/>
  <c r="M364" i="13" s="1"/>
  <c r="N364" i="13" s="1"/>
  <c r="O364" i="13" s="1"/>
  <c r="T364" i="13"/>
  <c r="K352" i="13"/>
  <c r="L352" i="13" s="1"/>
  <c r="M352" i="13" s="1"/>
  <c r="N352" i="13" s="1"/>
  <c r="O352" i="13" s="1"/>
  <c r="T352" i="13"/>
  <c r="K408" i="13"/>
  <c r="L408" i="13" s="1"/>
  <c r="M408" i="13" s="1"/>
  <c r="N408" i="13" s="1"/>
  <c r="O408" i="13" s="1"/>
  <c r="K369" i="13"/>
  <c r="L369" i="13" s="1"/>
  <c r="M369" i="13" s="1"/>
  <c r="N369" i="13" s="1"/>
  <c r="O369" i="13" s="1"/>
  <c r="K431" i="13"/>
  <c r="L431" i="13" s="1"/>
  <c r="M431" i="13" s="1"/>
  <c r="K547" i="13"/>
  <c r="L547" i="13" s="1"/>
  <c r="M547" i="13" s="1"/>
  <c r="K522" i="13"/>
  <c r="L522" i="13" s="1"/>
  <c r="M522" i="13" s="1"/>
  <c r="N618" i="13"/>
  <c r="O618" i="13" s="1"/>
  <c r="P618" i="13" s="1"/>
  <c r="Q618" i="13" s="1"/>
  <c r="N630" i="13"/>
  <c r="O630" i="13" s="1"/>
  <c r="P630" i="13" s="1"/>
  <c r="Q630" i="13" s="1"/>
  <c r="N560" i="13"/>
  <c r="O560" i="13" s="1"/>
  <c r="P560" i="13" s="1"/>
  <c r="Q560" i="13" s="1"/>
  <c r="N673" i="13"/>
  <c r="O673" i="13" s="1"/>
  <c r="P673" i="13" s="1"/>
  <c r="Q673" i="13" s="1"/>
  <c r="N656" i="13"/>
  <c r="O656" i="13" s="1"/>
  <c r="P656" i="13" s="1"/>
  <c r="Q656" i="13" s="1"/>
  <c r="K19" i="13"/>
  <c r="L19" i="13" s="1"/>
  <c r="T19" i="13"/>
  <c r="K157" i="13"/>
  <c r="L157" i="13" s="1"/>
  <c r="M157" i="13" s="1"/>
  <c r="N157" i="13" s="1"/>
  <c r="O157" i="13" s="1"/>
  <c r="T157" i="13"/>
  <c r="K290" i="13"/>
  <c r="L290" i="13" s="1"/>
  <c r="M290" i="13" s="1"/>
  <c r="N290" i="13" s="1"/>
  <c r="O290" i="13" s="1"/>
  <c r="T290" i="13"/>
  <c r="K30" i="13"/>
  <c r="L30" i="13" s="1"/>
  <c r="T30" i="13"/>
  <c r="K87" i="13"/>
  <c r="L87" i="13" s="1"/>
  <c r="T87" i="13"/>
  <c r="O396" i="13"/>
  <c r="K449" i="13"/>
  <c r="L449" i="13" s="1"/>
  <c r="M449" i="13" s="1"/>
  <c r="T449" i="13"/>
  <c r="K425" i="13"/>
  <c r="L425" i="13" s="1"/>
  <c r="M425" i="13" s="1"/>
  <c r="T425" i="13"/>
  <c r="K498" i="13"/>
  <c r="L498" i="13" s="1"/>
  <c r="M498" i="13" s="1"/>
  <c r="T498" i="13"/>
  <c r="K48" i="13"/>
  <c r="L48" i="13" s="1"/>
  <c r="T48" i="13"/>
  <c r="K4" i="13"/>
  <c r="L4" i="13" s="1"/>
  <c r="T4" i="13"/>
  <c r="K17" i="13"/>
  <c r="K102" i="13"/>
  <c r="L102" i="13" s="1"/>
  <c r="M102" i="13" s="1"/>
  <c r="N102" i="13" s="1"/>
  <c r="O102" i="13" s="1"/>
  <c r="T102" i="13"/>
  <c r="K90" i="13"/>
  <c r="L90" i="13" s="1"/>
  <c r="M90" i="13" s="1"/>
  <c r="N90" i="13" s="1"/>
  <c r="O90" i="13" s="1"/>
  <c r="T90" i="13"/>
  <c r="K78" i="13"/>
  <c r="L78" i="13" s="1"/>
  <c r="T78" i="13"/>
  <c r="K131" i="13"/>
  <c r="L131" i="13" s="1"/>
  <c r="K142" i="13"/>
  <c r="L142" i="13" s="1"/>
  <c r="M142" i="13" s="1"/>
  <c r="N142" i="13" s="1"/>
  <c r="O142" i="13" s="1"/>
  <c r="T142" i="13"/>
  <c r="K203" i="13"/>
  <c r="L203" i="13" s="1"/>
  <c r="M203" i="13" s="1"/>
  <c r="N203" i="13" s="1"/>
  <c r="O203" i="13" s="1"/>
  <c r="T203" i="13"/>
  <c r="K191" i="13"/>
  <c r="L191" i="13" s="1"/>
  <c r="M191" i="13" s="1"/>
  <c r="N191" i="13" s="1"/>
  <c r="O191" i="13" s="1"/>
  <c r="T191" i="13"/>
  <c r="K179" i="13"/>
  <c r="L179" i="13" s="1"/>
  <c r="M179" i="13" s="1"/>
  <c r="N179" i="13" s="1"/>
  <c r="O179" i="13" s="1"/>
  <c r="T179" i="13"/>
  <c r="K167" i="13"/>
  <c r="L167" i="13" s="1"/>
  <c r="M167" i="13" s="1"/>
  <c r="N167" i="13" s="1"/>
  <c r="O167" i="13" s="1"/>
  <c r="T167" i="13"/>
  <c r="K143" i="13"/>
  <c r="L143" i="13" s="1"/>
  <c r="M143" i="13" s="1"/>
  <c r="N143" i="13" s="1"/>
  <c r="T143" i="13"/>
  <c r="K160" i="13"/>
  <c r="L160" i="13" s="1"/>
  <c r="K269" i="13"/>
  <c r="L269" i="13" s="1"/>
  <c r="M269" i="13" s="1"/>
  <c r="N269" i="13" s="1"/>
  <c r="O269" i="13" s="1"/>
  <c r="T269" i="13"/>
  <c r="K257" i="13"/>
  <c r="L257" i="13" s="1"/>
  <c r="M257" i="13" s="1"/>
  <c r="N257" i="13" s="1"/>
  <c r="O257" i="13" s="1"/>
  <c r="T257" i="13"/>
  <c r="K233" i="13"/>
  <c r="L233" i="13" s="1"/>
  <c r="T233" i="13"/>
  <c r="K221" i="13"/>
  <c r="L221" i="13" s="1"/>
  <c r="M221" i="13" s="1"/>
  <c r="N221" i="13" s="1"/>
  <c r="O221" i="13" s="1"/>
  <c r="T221" i="13"/>
  <c r="K343" i="13"/>
  <c r="L343" i="13" s="1"/>
  <c r="M343" i="13" s="1"/>
  <c r="N343" i="13" s="1"/>
  <c r="O343" i="13" s="1"/>
  <c r="K325" i="13"/>
  <c r="L325" i="13" s="1"/>
  <c r="M325" i="13" s="1"/>
  <c r="N325" i="13" s="1"/>
  <c r="O325" i="13" s="1"/>
  <c r="K310" i="13"/>
  <c r="L310" i="13" s="1"/>
  <c r="M310" i="13" s="1"/>
  <c r="N310" i="13" s="1"/>
  <c r="O310" i="13" s="1"/>
  <c r="K295" i="13"/>
  <c r="L295" i="13" s="1"/>
  <c r="M295" i="13" s="1"/>
  <c r="N295" i="13" s="1"/>
  <c r="O295" i="13" s="1"/>
  <c r="K340" i="13"/>
  <c r="L340" i="13" s="1"/>
  <c r="M340" i="13" s="1"/>
  <c r="N340" i="13" s="1"/>
  <c r="O340" i="13" s="1"/>
  <c r="T340" i="13"/>
  <c r="K328" i="13"/>
  <c r="L328" i="13" s="1"/>
  <c r="M328" i="13" s="1"/>
  <c r="N328" i="13" s="1"/>
  <c r="O328" i="13" s="1"/>
  <c r="T328" i="13"/>
  <c r="K316" i="13"/>
  <c r="L316" i="13" s="1"/>
  <c r="M316" i="13" s="1"/>
  <c r="N316" i="13" s="1"/>
  <c r="O316" i="13" s="1"/>
  <c r="T316" i="13"/>
  <c r="K304" i="13"/>
  <c r="L304" i="13" s="1"/>
  <c r="M304" i="13" s="1"/>
  <c r="N304" i="13" s="1"/>
  <c r="O304" i="13" s="1"/>
  <c r="T304" i="13"/>
  <c r="K395" i="13"/>
  <c r="L395" i="13" s="1"/>
  <c r="M395" i="13" s="1"/>
  <c r="N395" i="13" s="1"/>
  <c r="O395" i="13" s="1"/>
  <c r="T395" i="13"/>
  <c r="K383" i="13"/>
  <c r="L383" i="13" s="1"/>
  <c r="M383" i="13" s="1"/>
  <c r="N383" i="13" s="1"/>
  <c r="O383" i="13" s="1"/>
  <c r="T383" i="13"/>
  <c r="K371" i="13"/>
  <c r="L371" i="13" s="1"/>
  <c r="M371" i="13" s="1"/>
  <c r="N371" i="13" s="1"/>
  <c r="O371" i="13" s="1"/>
  <c r="T371" i="13"/>
  <c r="K359" i="13"/>
  <c r="L359" i="13" s="1"/>
  <c r="M359" i="13" s="1"/>
  <c r="N359" i="13" s="1"/>
  <c r="O359" i="13" s="1"/>
  <c r="T359" i="13"/>
  <c r="K407" i="13"/>
  <c r="K362" i="13"/>
  <c r="L362" i="13" s="1"/>
  <c r="M362" i="13" s="1"/>
  <c r="N362" i="13" s="1"/>
  <c r="O362" i="13" s="1"/>
  <c r="K482" i="13"/>
  <c r="L482" i="13" s="1"/>
  <c r="M482" i="13" s="1"/>
  <c r="T482" i="13"/>
  <c r="K478" i="13"/>
  <c r="L478" i="13" s="1"/>
  <c r="M478" i="13" s="1"/>
  <c r="T478" i="13"/>
  <c r="K474" i="13"/>
  <c r="L474" i="13" s="1"/>
  <c r="M474" i="13" s="1"/>
  <c r="T474" i="13"/>
  <c r="K470" i="13"/>
  <c r="L470" i="13" s="1"/>
  <c r="M470" i="13" s="1"/>
  <c r="T470" i="13"/>
  <c r="K466" i="13"/>
  <c r="L466" i="13" s="1"/>
  <c r="M466" i="13" s="1"/>
  <c r="T466" i="13"/>
  <c r="K462" i="13"/>
  <c r="L462" i="13" s="1"/>
  <c r="M462" i="13" s="1"/>
  <c r="T462" i="13"/>
  <c r="K454" i="13"/>
  <c r="L454" i="13" s="1"/>
  <c r="M454" i="13" s="1"/>
  <c r="T454" i="13"/>
  <c r="K450" i="13"/>
  <c r="L450" i="13" s="1"/>
  <c r="M450" i="13" s="1"/>
  <c r="T450" i="13"/>
  <c r="K442" i="13"/>
  <c r="L442" i="13" s="1"/>
  <c r="M442" i="13" s="1"/>
  <c r="T442" i="13"/>
  <c r="K438" i="13"/>
  <c r="L438" i="13" s="1"/>
  <c r="M438" i="13" s="1"/>
  <c r="T438" i="13"/>
  <c r="K434" i="13"/>
  <c r="L434" i="13" s="1"/>
  <c r="M434" i="13" s="1"/>
  <c r="T434" i="13"/>
  <c r="K430" i="13"/>
  <c r="L430" i="13" s="1"/>
  <c r="M430" i="13" s="1"/>
  <c r="T430" i="13"/>
  <c r="K426" i="13"/>
  <c r="L426" i="13" s="1"/>
  <c r="M426" i="13" s="1"/>
  <c r="T426" i="13"/>
  <c r="K422" i="13"/>
  <c r="L422" i="13" s="1"/>
  <c r="M422" i="13" s="1"/>
  <c r="T422" i="13"/>
  <c r="K479" i="13"/>
  <c r="L479" i="13" s="1"/>
  <c r="M479" i="13" s="1"/>
  <c r="K423" i="13"/>
  <c r="L423" i="13" s="1"/>
  <c r="M423" i="13" s="1"/>
  <c r="K551" i="13"/>
  <c r="L551" i="13" s="1"/>
  <c r="M551" i="13" s="1"/>
  <c r="T551" i="13"/>
  <c r="K539" i="13"/>
  <c r="L539" i="13" s="1"/>
  <c r="M539" i="13" s="1"/>
  <c r="T539" i="13"/>
  <c r="K535" i="13"/>
  <c r="L535" i="13" s="1"/>
  <c r="M535" i="13" s="1"/>
  <c r="T535" i="13"/>
  <c r="K523" i="13"/>
  <c r="L523" i="13" s="1"/>
  <c r="M523" i="13" s="1"/>
  <c r="T523" i="13"/>
  <c r="K519" i="13"/>
  <c r="L519" i="13" s="1"/>
  <c r="M519" i="13" s="1"/>
  <c r="T519" i="13"/>
  <c r="K511" i="13"/>
  <c r="L511" i="13" s="1"/>
  <c r="M511" i="13" s="1"/>
  <c r="T511" i="13"/>
  <c r="K507" i="13"/>
  <c r="L507" i="13" s="1"/>
  <c r="M507" i="13" s="1"/>
  <c r="T507" i="13"/>
  <c r="K499" i="13"/>
  <c r="L499" i="13" s="1"/>
  <c r="M499" i="13" s="1"/>
  <c r="T499" i="13"/>
  <c r="K495" i="13"/>
  <c r="L495" i="13" s="1"/>
  <c r="M495" i="13" s="1"/>
  <c r="T495" i="13"/>
  <c r="K543" i="13"/>
  <c r="L543" i="13" s="1"/>
  <c r="M543" i="13" s="1"/>
  <c r="N620" i="13"/>
  <c r="O620" i="13" s="1"/>
  <c r="P620" i="13" s="1"/>
  <c r="Q620" i="13" s="1"/>
  <c r="N582" i="13"/>
  <c r="O582" i="13" s="1"/>
  <c r="P582" i="13" s="1"/>
  <c r="Q582" i="13" s="1"/>
  <c r="N669" i="13"/>
  <c r="O669" i="13" s="1"/>
  <c r="P669" i="13" s="1"/>
  <c r="Q669" i="13" s="1"/>
  <c r="K193" i="13"/>
  <c r="L193" i="13" s="1"/>
  <c r="M193" i="13" s="1"/>
  <c r="N193" i="13" s="1"/>
  <c r="O193" i="13" s="1"/>
  <c r="T193" i="13"/>
  <c r="K181" i="13"/>
  <c r="L181" i="13" s="1"/>
  <c r="M181" i="13" s="1"/>
  <c r="N181" i="13" s="1"/>
  <c r="O181" i="13" s="1"/>
  <c r="T181" i="13"/>
  <c r="K169" i="13"/>
  <c r="L169" i="13" s="1"/>
  <c r="T169" i="13"/>
  <c r="K145" i="13"/>
  <c r="L145" i="13" s="1"/>
  <c r="M145" i="13" s="1"/>
  <c r="N145" i="13" s="1"/>
  <c r="O145" i="13" s="1"/>
  <c r="T145" i="13"/>
  <c r="K271" i="13"/>
  <c r="L271" i="13" s="1"/>
  <c r="M271" i="13" s="1"/>
  <c r="N271" i="13" s="1"/>
  <c r="O271" i="13" s="1"/>
  <c r="T271" i="13"/>
  <c r="K259" i="13"/>
  <c r="L259" i="13" s="1"/>
  <c r="M259" i="13" s="1"/>
  <c r="N259" i="13" s="1"/>
  <c r="O259" i="13" s="1"/>
  <c r="T259" i="13"/>
  <c r="K247" i="13"/>
  <c r="L247" i="13" s="1"/>
  <c r="T247" i="13"/>
  <c r="K18" i="13"/>
  <c r="L18" i="13" s="1"/>
  <c r="T18" i="13"/>
  <c r="K230" i="13"/>
  <c r="L230" i="13" s="1"/>
  <c r="M230" i="13" s="1"/>
  <c r="N230" i="13" s="1"/>
  <c r="O230" i="13" s="1"/>
  <c r="K380" i="13"/>
  <c r="L380" i="13" s="1"/>
  <c r="M380" i="13" s="1"/>
  <c r="N380" i="13" s="1"/>
  <c r="O380" i="13" s="1"/>
  <c r="T380" i="13"/>
  <c r="K457" i="13"/>
  <c r="L457" i="13" s="1"/>
  <c r="M457" i="13" s="1"/>
  <c r="T457" i="13"/>
  <c r="K421" i="13"/>
  <c r="L421" i="13" s="1"/>
  <c r="M421" i="13" s="1"/>
  <c r="T421" i="13"/>
  <c r="K510" i="13"/>
  <c r="L510" i="13" s="1"/>
  <c r="M510" i="13" s="1"/>
  <c r="T510" i="13"/>
  <c r="K538" i="13"/>
  <c r="L538" i="13" s="1"/>
  <c r="M538" i="13" s="1"/>
  <c r="N631" i="13"/>
  <c r="O631" i="13" s="1"/>
  <c r="P631" i="13" s="1"/>
  <c r="Q631" i="13" s="1"/>
  <c r="K60" i="13"/>
  <c r="L60" i="13" s="1"/>
  <c r="M60" i="13" s="1"/>
  <c r="N60" i="13" s="1"/>
  <c r="O60" i="13" s="1"/>
  <c r="T60" i="13"/>
  <c r="K24" i="13"/>
  <c r="L24" i="13" s="1"/>
  <c r="T24" i="13"/>
  <c r="K67" i="13"/>
  <c r="L67" i="13" s="1"/>
  <c r="M67" i="13" s="1"/>
  <c r="N67" i="13" s="1"/>
  <c r="O67" i="13" s="1"/>
  <c r="K57" i="13"/>
  <c r="L57" i="13" s="1"/>
  <c r="M57" i="13" s="1"/>
  <c r="N57" i="13" s="1"/>
  <c r="O57" i="13" s="1"/>
  <c r="T57" i="13"/>
  <c r="K33" i="13"/>
  <c r="L33" i="13" s="1"/>
  <c r="T33" i="13"/>
  <c r="K21" i="13"/>
  <c r="L21" i="13" s="1"/>
  <c r="T21" i="13"/>
  <c r="K9" i="13"/>
  <c r="L9" i="13" s="1"/>
  <c r="T9" i="13"/>
  <c r="K56" i="13"/>
  <c r="L56" i="13" s="1"/>
  <c r="T56" i="13"/>
  <c r="K44" i="13"/>
  <c r="L44" i="13" s="1"/>
  <c r="T44" i="13"/>
  <c r="K32" i="13"/>
  <c r="L32" i="13" s="1"/>
  <c r="T32" i="13"/>
  <c r="K20" i="13"/>
  <c r="L20" i="13" s="1"/>
  <c r="T20" i="13"/>
  <c r="K8" i="13"/>
  <c r="L8" i="13" s="1"/>
  <c r="T8" i="13"/>
  <c r="K61" i="13"/>
  <c r="L61" i="13" s="1"/>
  <c r="K16" i="13"/>
  <c r="L16" i="13" s="1"/>
  <c r="K133" i="13"/>
  <c r="L133" i="13" s="1"/>
  <c r="T133" i="13"/>
  <c r="K121" i="13"/>
  <c r="L121" i="13" s="1"/>
  <c r="T121" i="13"/>
  <c r="K97" i="13"/>
  <c r="L97" i="13" s="1"/>
  <c r="T97" i="13"/>
  <c r="K85" i="13"/>
  <c r="L85" i="13" s="1"/>
  <c r="T85" i="13"/>
  <c r="K126" i="13"/>
  <c r="L126" i="13" s="1"/>
  <c r="K198" i="13"/>
  <c r="L198" i="13" s="1"/>
  <c r="M198" i="13" s="1"/>
  <c r="N198" i="13" s="1"/>
  <c r="O198" i="13" s="1"/>
  <c r="T198" i="13"/>
  <c r="K186" i="13"/>
  <c r="L186" i="13" s="1"/>
  <c r="M186" i="13" s="1"/>
  <c r="N186" i="13" s="1"/>
  <c r="O186" i="13" s="1"/>
  <c r="T186" i="13"/>
  <c r="K174" i="13"/>
  <c r="L174" i="13" s="1"/>
  <c r="M174" i="13" s="1"/>
  <c r="N174" i="13" s="1"/>
  <c r="O174" i="13" s="1"/>
  <c r="T174" i="13"/>
  <c r="K162" i="13"/>
  <c r="L162" i="13" s="1"/>
  <c r="T162" i="13"/>
  <c r="K150" i="13"/>
  <c r="L150" i="13" s="1"/>
  <c r="T150" i="13"/>
  <c r="K206" i="13"/>
  <c r="L206" i="13" s="1"/>
  <c r="M206" i="13" s="1"/>
  <c r="N206" i="13" s="1"/>
  <c r="O206" i="13" s="1"/>
  <c r="K155" i="13"/>
  <c r="L155" i="13" s="1"/>
  <c r="M155" i="13" s="1"/>
  <c r="N155" i="13" s="1"/>
  <c r="O155" i="13" s="1"/>
  <c r="K264" i="13"/>
  <c r="L264" i="13" s="1"/>
  <c r="T264" i="13"/>
  <c r="K252" i="13"/>
  <c r="L252" i="13" s="1"/>
  <c r="M252" i="13" s="1"/>
  <c r="N252" i="13" s="1"/>
  <c r="O252" i="13" s="1"/>
  <c r="T252" i="13"/>
  <c r="K228" i="13"/>
  <c r="L228" i="13" s="1"/>
  <c r="T228" i="13"/>
  <c r="K216" i="13"/>
  <c r="L216" i="13" s="1"/>
  <c r="M216" i="13" s="1"/>
  <c r="N216" i="13" s="1"/>
  <c r="O216" i="13" s="1"/>
  <c r="T216" i="13"/>
  <c r="K234" i="13"/>
  <c r="L234" i="13" s="1"/>
  <c r="K342" i="13"/>
  <c r="L342" i="13" s="1"/>
  <c r="M342" i="13" s="1"/>
  <c r="N342" i="13" s="1"/>
  <c r="O342" i="13" s="1"/>
  <c r="K324" i="13"/>
  <c r="L324" i="13" s="1"/>
  <c r="M324" i="13" s="1"/>
  <c r="N324" i="13" s="1"/>
  <c r="O324" i="13" s="1"/>
  <c r="K309" i="13"/>
  <c r="L309" i="13" s="1"/>
  <c r="M309" i="13" s="1"/>
  <c r="N309" i="13" s="1"/>
  <c r="O309" i="13" s="1"/>
  <c r="K294" i="13"/>
  <c r="L294" i="13" s="1"/>
  <c r="M294" i="13" s="1"/>
  <c r="N294" i="13" s="1"/>
  <c r="O294" i="13" s="1"/>
  <c r="K327" i="13"/>
  <c r="L327" i="13" s="1"/>
  <c r="M327" i="13" s="1"/>
  <c r="N327" i="13" s="1"/>
  <c r="O327" i="13" s="1"/>
  <c r="T327" i="13"/>
  <c r="K315" i="13"/>
  <c r="L315" i="13" s="1"/>
  <c r="M315" i="13" s="1"/>
  <c r="N315" i="13" s="1"/>
  <c r="O315" i="13" s="1"/>
  <c r="T315" i="13"/>
  <c r="K303" i="13"/>
  <c r="L303" i="13" s="1"/>
  <c r="M303" i="13" s="1"/>
  <c r="N303" i="13" s="1"/>
  <c r="O303" i="13" s="1"/>
  <c r="T303" i="13"/>
  <c r="K291" i="13"/>
  <c r="L291" i="13" s="1"/>
  <c r="M291" i="13" s="1"/>
  <c r="N291" i="13" s="1"/>
  <c r="O291" i="13" s="1"/>
  <c r="T291" i="13"/>
  <c r="K402" i="13"/>
  <c r="L402" i="13" s="1"/>
  <c r="M402" i="13" s="1"/>
  <c r="N402" i="13" s="1"/>
  <c r="O402" i="13" s="1"/>
  <c r="T402" i="13"/>
  <c r="K390" i="13"/>
  <c r="L390" i="13" s="1"/>
  <c r="M390" i="13" s="1"/>
  <c r="N390" i="13" s="1"/>
  <c r="O390" i="13" s="1"/>
  <c r="T390" i="13"/>
  <c r="K378" i="13"/>
  <c r="L378" i="13" s="1"/>
  <c r="T378" i="13"/>
  <c r="K366" i="13"/>
  <c r="L366" i="13" s="1"/>
  <c r="M366" i="13" s="1"/>
  <c r="N366" i="13" s="1"/>
  <c r="O366" i="13" s="1"/>
  <c r="T366" i="13"/>
  <c r="K354" i="13"/>
  <c r="L354" i="13" s="1"/>
  <c r="M354" i="13" s="1"/>
  <c r="N354" i="13" s="1"/>
  <c r="O354" i="13" s="1"/>
  <c r="T354" i="13"/>
  <c r="K355" i="13"/>
  <c r="L355" i="13" s="1"/>
  <c r="M355" i="13" s="1"/>
  <c r="N355" i="13" s="1"/>
  <c r="O355" i="13" s="1"/>
  <c r="K473" i="13"/>
  <c r="L473" i="13" s="1"/>
  <c r="M473" i="13" s="1"/>
  <c r="K521" i="13"/>
  <c r="L521" i="13" s="1"/>
  <c r="M521" i="13" s="1"/>
  <c r="N605" i="13"/>
  <c r="O605" i="13" s="1"/>
  <c r="P605" i="13" s="1"/>
  <c r="Q605" i="13" s="1"/>
  <c r="N638" i="13"/>
  <c r="O638" i="13" s="1"/>
  <c r="P638" i="13" s="1"/>
  <c r="Q638" i="13" s="1"/>
  <c r="N640" i="13"/>
  <c r="O640" i="13" s="1"/>
  <c r="P640" i="13" s="1"/>
  <c r="Q640" i="13" s="1"/>
  <c r="L134" i="13"/>
  <c r="L182" i="13"/>
  <c r="M182" i="13" s="1"/>
  <c r="N182" i="13" s="1"/>
  <c r="O182" i="13" s="1"/>
  <c r="L17" i="13"/>
  <c r="M165" i="13"/>
  <c r="N165" i="13" s="1"/>
  <c r="O165" i="13" s="1"/>
  <c r="M153" i="13"/>
  <c r="N153" i="13" s="1"/>
  <c r="O153" i="13" s="1"/>
  <c r="L242" i="13"/>
  <c r="M242" i="13" s="1"/>
  <c r="N242" i="13" s="1"/>
  <c r="O242" i="13" s="1"/>
  <c r="L218" i="13"/>
  <c r="M284" i="13"/>
  <c r="N284" i="13" s="1"/>
  <c r="O284" i="13" s="1"/>
  <c r="M288" i="13"/>
  <c r="N288" i="13" s="1"/>
  <c r="O288" i="13" s="1"/>
  <c r="N196" i="13"/>
  <c r="O196" i="13" s="1"/>
  <c r="N148" i="13"/>
  <c r="O148" i="13" s="1"/>
  <c r="M213" i="13"/>
  <c r="N213" i="13" s="1"/>
  <c r="O213" i="13" s="1"/>
  <c r="O143" i="13"/>
  <c r="N268" i="13"/>
  <c r="O268" i="13" s="1"/>
  <c r="N244" i="13"/>
  <c r="O244" i="13" s="1"/>
  <c r="N184" i="13"/>
  <c r="O184" i="13" s="1"/>
  <c r="M227" i="13"/>
  <c r="N227" i="13" s="1"/>
  <c r="O227" i="13" s="1"/>
  <c r="M215" i="13"/>
  <c r="N215" i="13" s="1"/>
  <c r="O215" i="13" s="1"/>
  <c r="L333" i="13"/>
  <c r="M333" i="13" s="1"/>
  <c r="N333" i="13" s="1"/>
  <c r="O333" i="13" s="1"/>
  <c r="L285" i="13"/>
  <c r="M285" i="13" s="1"/>
  <c r="N285" i="13" s="1"/>
  <c r="O285" i="13" s="1"/>
  <c r="L98" i="13"/>
  <c r="M258" i="13"/>
  <c r="N258" i="13" s="1"/>
  <c r="O258" i="13" s="1"/>
  <c r="M246" i="13"/>
  <c r="N246" i="13" s="1"/>
  <c r="O246" i="13" s="1"/>
  <c r="L29" i="13"/>
  <c r="L5" i="13"/>
  <c r="L313" i="13"/>
  <c r="M313" i="13" s="1"/>
  <c r="N313" i="13" s="1"/>
  <c r="O313" i="13" s="1"/>
  <c r="O283" i="13"/>
  <c r="L53" i="13"/>
  <c r="M78" i="13"/>
  <c r="N78" i="13" s="1"/>
  <c r="O78" i="13" s="1"/>
  <c r="L26" i="13"/>
  <c r="L13" i="13"/>
  <c r="L62" i="13"/>
  <c r="L173" i="13"/>
  <c r="L251" i="13"/>
  <c r="M378" i="13"/>
  <c r="N378" i="13" s="1"/>
  <c r="O378" i="13" s="1"/>
  <c r="L312" i="13"/>
  <c r="M312" i="13" s="1"/>
  <c r="N312" i="13" s="1"/>
  <c r="O312" i="13" s="1"/>
  <c r="L292" i="13"/>
  <c r="M292" i="13" s="1"/>
  <c r="N292" i="13" s="1"/>
  <c r="O292" i="13" s="1"/>
  <c r="L407" i="13"/>
  <c r="M407" i="13" s="1"/>
  <c r="N407" i="13" s="1"/>
  <c r="O407" i="13" s="1"/>
  <c r="L286" i="13"/>
  <c r="M286" i="13" s="1"/>
  <c r="N286" i="13" s="1"/>
  <c r="O286" i="13" s="1"/>
  <c r="L289" i="13"/>
  <c r="M289" i="13" s="1"/>
  <c r="N289" i="13" s="1"/>
  <c r="O289" i="13" s="1"/>
  <c r="L322" i="13"/>
  <c r="M322" i="13" s="1"/>
  <c r="N322" i="13" s="1"/>
  <c r="O322" i="13" s="1"/>
  <c r="L321" i="13"/>
  <c r="M321" i="13" s="1"/>
  <c r="N321" i="13" s="1"/>
  <c r="O321" i="13" s="1"/>
  <c r="L298" i="13"/>
  <c r="M298" i="13" s="1"/>
  <c r="N298" i="13" s="1"/>
  <c r="O298" i="13" s="1"/>
  <c r="L320" i="13"/>
  <c r="M320" i="13" s="1"/>
  <c r="N320" i="13" s="1"/>
  <c r="O320" i="13" s="1"/>
  <c r="L297" i="13"/>
  <c r="M297" i="13" s="1"/>
  <c r="N297" i="13" s="1"/>
  <c r="O297" i="13" s="1"/>
  <c r="L296" i="13"/>
  <c r="M296" i="13" s="1"/>
  <c r="N296" i="13" s="1"/>
  <c r="O296" i="13" s="1"/>
  <c r="L332" i="13"/>
  <c r="M332" i="13" s="1"/>
  <c r="N332" i="13" s="1"/>
  <c r="O332" i="13" s="1"/>
  <c r="L344" i="13"/>
  <c r="M344" i="13" s="1"/>
  <c r="N344" i="13" s="1"/>
  <c r="O344" i="13" s="1"/>
  <c r="L331" i="13"/>
  <c r="M331" i="13" s="1"/>
  <c r="N331" i="13" s="1"/>
  <c r="O331" i="13" s="1"/>
  <c r="L306" i="13"/>
  <c r="M306" i="13" s="1"/>
  <c r="N306" i="13" s="1"/>
  <c r="O306" i="13" s="1"/>
  <c r="L282" i="13"/>
  <c r="M282" i="13" s="1"/>
  <c r="N282" i="13" s="1"/>
  <c r="O282" i="13" s="1"/>
  <c r="L280" i="13"/>
  <c r="M280" i="13" s="1"/>
  <c r="N280" i="13" s="1"/>
  <c r="O280" i="13" s="1"/>
  <c r="L281" i="13"/>
  <c r="M281" i="13" s="1"/>
  <c r="N281" i="13" s="1"/>
  <c r="O281" i="13" s="1"/>
  <c r="G64" i="13"/>
  <c r="G52" i="13"/>
  <c r="G40" i="13"/>
  <c r="V40" i="13" s="1"/>
  <c r="G28" i="13"/>
  <c r="G16" i="13"/>
  <c r="G63" i="13"/>
  <c r="V63" i="13" s="1"/>
  <c r="G51" i="13"/>
  <c r="V51" i="13" s="1"/>
  <c r="G39" i="13"/>
  <c r="G27" i="13"/>
  <c r="G15" i="13"/>
  <c r="V15" i="13" s="1"/>
  <c r="G14" i="13"/>
  <c r="V14" i="13" s="1"/>
  <c r="G61" i="13"/>
  <c r="G49" i="13"/>
  <c r="G37" i="13"/>
  <c r="G25" i="13"/>
  <c r="G13" i="13"/>
  <c r="V13" i="13" s="1"/>
  <c r="G38" i="13"/>
  <c r="G60" i="13"/>
  <c r="V60" i="13" s="1"/>
  <c r="G48" i="13"/>
  <c r="V48" i="13" s="1"/>
  <c r="G36" i="13"/>
  <c r="G24" i="13"/>
  <c r="G12" i="13"/>
  <c r="V12" i="13" s="1"/>
  <c r="G26" i="13"/>
  <c r="V26" i="13" s="1"/>
  <c r="G59" i="13"/>
  <c r="V59" i="13" s="1"/>
  <c r="G47" i="13"/>
  <c r="G35" i="13"/>
  <c r="V35" i="13" s="1"/>
  <c r="G23" i="13"/>
  <c r="V23" i="13" s="1"/>
  <c r="G11" i="13"/>
  <c r="G50" i="13"/>
  <c r="G58" i="13"/>
  <c r="V58" i="13" s="1"/>
  <c r="G46" i="13"/>
  <c r="G34" i="13"/>
  <c r="G22" i="13"/>
  <c r="G10" i="13"/>
  <c r="G57" i="13"/>
  <c r="V57" i="13" s="1"/>
  <c r="G45" i="13"/>
  <c r="V45" i="13" s="1"/>
  <c r="G33" i="13"/>
  <c r="V33" i="13" s="1"/>
  <c r="G21" i="13"/>
  <c r="V21" i="13" s="1"/>
  <c r="G9" i="13"/>
  <c r="G62" i="13"/>
  <c r="V62" i="13" s="1"/>
  <c r="G68" i="13"/>
  <c r="G56" i="13"/>
  <c r="G44" i="13"/>
  <c r="G32" i="13"/>
  <c r="G20" i="13"/>
  <c r="G8" i="13"/>
  <c r="V8" i="13" s="1"/>
  <c r="G67" i="13"/>
  <c r="V67" i="13" s="1"/>
  <c r="G55" i="13"/>
  <c r="V55" i="13" s="1"/>
  <c r="G43" i="13"/>
  <c r="G31" i="13"/>
  <c r="V31" i="13" s="1"/>
  <c r="G19" i="13"/>
  <c r="G7" i="13"/>
  <c r="G66" i="13"/>
  <c r="V66" i="13" s="1"/>
  <c r="G54" i="13"/>
  <c r="V54" i="13" s="1"/>
  <c r="G42" i="13"/>
  <c r="G30" i="13"/>
  <c r="G18" i="13"/>
  <c r="G6" i="13"/>
  <c r="V6" i="13" s="1"/>
  <c r="G65" i="13"/>
  <c r="G53" i="13"/>
  <c r="V53" i="13" s="1"/>
  <c r="G41" i="13"/>
  <c r="G29" i="13"/>
  <c r="G17" i="13"/>
  <c r="G5" i="13"/>
  <c r="M58" i="13"/>
  <c r="N58" i="13" s="1"/>
  <c r="O58" i="13" s="1"/>
  <c r="G4" i="13"/>
  <c r="M197" i="13" l="1"/>
  <c r="N197" i="13" s="1"/>
  <c r="O197" i="13" s="1"/>
  <c r="M75" i="13"/>
  <c r="N75" i="13" s="1"/>
  <c r="O75" i="13" s="1"/>
  <c r="M220" i="13"/>
  <c r="N220" i="13" s="1"/>
  <c r="O220" i="13" s="1"/>
  <c r="N625" i="13"/>
  <c r="O625" i="13" s="1"/>
  <c r="P625" i="13" s="1"/>
  <c r="Q625" i="13" s="1"/>
  <c r="N681" i="13"/>
  <c r="O681" i="13" s="1"/>
  <c r="P681" i="13" s="1"/>
  <c r="Q681" i="13" s="1"/>
  <c r="M125" i="13"/>
  <c r="N125" i="13" s="1"/>
  <c r="O125" i="13" s="1"/>
  <c r="N684" i="13"/>
  <c r="O684" i="13" s="1"/>
  <c r="P684" i="13" s="1"/>
  <c r="Q684" i="13" s="1"/>
  <c r="M84" i="13"/>
  <c r="N84" i="13" s="1"/>
  <c r="O84" i="13" s="1"/>
  <c r="N581" i="13"/>
  <c r="O581" i="13" s="1"/>
  <c r="P581" i="13" s="1"/>
  <c r="Q581" i="13" s="1"/>
  <c r="N676" i="13"/>
  <c r="O676" i="13" s="1"/>
  <c r="P676" i="13" s="1"/>
  <c r="Q676" i="13" s="1"/>
  <c r="M261" i="13"/>
  <c r="N261" i="13" s="1"/>
  <c r="O261" i="13" s="1"/>
  <c r="M260" i="13"/>
  <c r="N260" i="13" s="1"/>
  <c r="O260" i="13" s="1"/>
  <c r="M133" i="13"/>
  <c r="N133" i="13" s="1"/>
  <c r="O133" i="13" s="1"/>
  <c r="M54" i="13"/>
  <c r="N54" i="13" s="1"/>
  <c r="O54" i="13" s="1"/>
  <c r="N576" i="13"/>
  <c r="O576" i="13" s="1"/>
  <c r="P576" i="13" s="1"/>
  <c r="Q576" i="13" s="1"/>
  <c r="M91" i="13"/>
  <c r="N91" i="13" s="1"/>
  <c r="O91" i="13" s="1"/>
  <c r="N665" i="13"/>
  <c r="O665" i="13" s="1"/>
  <c r="P665" i="13" s="1"/>
  <c r="Q665" i="13" s="1"/>
  <c r="N659" i="13"/>
  <c r="O659" i="13" s="1"/>
  <c r="P659" i="13" s="1"/>
  <c r="Q659" i="13" s="1"/>
  <c r="N635" i="13"/>
  <c r="O635" i="13" s="1"/>
  <c r="P635" i="13" s="1"/>
  <c r="Q635" i="13" s="1"/>
  <c r="M236" i="13"/>
  <c r="N236" i="13" s="1"/>
  <c r="O236" i="13" s="1"/>
  <c r="N602" i="13"/>
  <c r="O602" i="13" s="1"/>
  <c r="P602" i="13" s="1"/>
  <c r="Q602" i="13" s="1"/>
  <c r="N689" i="13"/>
  <c r="O689" i="13" s="1"/>
  <c r="P689" i="13" s="1"/>
  <c r="Q689" i="13" s="1"/>
  <c r="M218" i="13"/>
  <c r="N218" i="13" s="1"/>
  <c r="O218" i="13" s="1"/>
  <c r="M241" i="13"/>
  <c r="N241" i="13" s="1"/>
  <c r="O241" i="13" s="1"/>
  <c r="N652" i="13"/>
  <c r="O652" i="13" s="1"/>
  <c r="P652" i="13" s="1"/>
  <c r="Q652" i="13" s="1"/>
  <c r="M204" i="13"/>
  <c r="N204" i="13" s="1"/>
  <c r="O204" i="13" s="1"/>
  <c r="M234" i="13"/>
  <c r="N234" i="13" s="1"/>
  <c r="O234" i="13" s="1"/>
  <c r="M134" i="13"/>
  <c r="N134" i="13" s="1"/>
  <c r="O134" i="13" s="1"/>
  <c r="M8" i="13"/>
  <c r="N8" i="13" s="1"/>
  <c r="O8" i="13" s="1"/>
  <c r="M48" i="13"/>
  <c r="N48" i="13" s="1"/>
  <c r="O48" i="13" s="1"/>
  <c r="N643" i="13"/>
  <c r="O643" i="13" s="1"/>
  <c r="P643" i="13" s="1"/>
  <c r="Q643" i="13" s="1"/>
  <c r="M82" i="13"/>
  <c r="N82" i="13" s="1"/>
  <c r="O82" i="13" s="1"/>
  <c r="M127" i="13"/>
  <c r="N127" i="13" s="1"/>
  <c r="O127" i="13" s="1"/>
  <c r="M92" i="13"/>
  <c r="N92" i="13" s="1"/>
  <c r="O92" i="13" s="1"/>
  <c r="M113" i="13"/>
  <c r="N113" i="13" s="1"/>
  <c r="O113" i="13" s="1"/>
  <c r="N663" i="13"/>
  <c r="O663" i="13" s="1"/>
  <c r="P663" i="13" s="1"/>
  <c r="Q663" i="13" s="1"/>
  <c r="N679" i="13"/>
  <c r="O679" i="13" s="1"/>
  <c r="P679" i="13" s="1"/>
  <c r="Q679" i="13" s="1"/>
  <c r="M233" i="13"/>
  <c r="N233" i="13" s="1"/>
  <c r="O233" i="13" s="1"/>
  <c r="N558" i="13"/>
  <c r="O558" i="13" s="1"/>
  <c r="P558" i="13" s="1"/>
  <c r="Q558" i="13" s="1"/>
  <c r="M154" i="13"/>
  <c r="N154" i="13" s="1"/>
  <c r="O154" i="13" s="1"/>
  <c r="N578" i="13"/>
  <c r="O578" i="13" s="1"/>
  <c r="P578" i="13" s="1"/>
  <c r="Q578" i="13" s="1"/>
  <c r="M55" i="13"/>
  <c r="N55" i="13" s="1"/>
  <c r="O55" i="13" s="1"/>
  <c r="M247" i="13"/>
  <c r="N247" i="13" s="1"/>
  <c r="O247" i="13" s="1"/>
  <c r="M95" i="13"/>
  <c r="N95" i="13" s="1"/>
  <c r="O95" i="13" s="1"/>
  <c r="M177" i="13"/>
  <c r="N177" i="13" s="1"/>
  <c r="O177" i="13" s="1"/>
  <c r="M146" i="13"/>
  <c r="N146" i="13" s="1"/>
  <c r="O146" i="13" s="1"/>
  <c r="N608" i="13"/>
  <c r="O608" i="13" s="1"/>
  <c r="P608" i="13" s="1"/>
  <c r="Q608" i="13" s="1"/>
  <c r="N683" i="13"/>
  <c r="O683" i="13" s="1"/>
  <c r="P683" i="13" s="1"/>
  <c r="Q683" i="13" s="1"/>
  <c r="M63" i="13"/>
  <c r="N63" i="13" s="1"/>
  <c r="O63" i="13" s="1"/>
  <c r="M164" i="13"/>
  <c r="N164" i="13" s="1"/>
  <c r="O164" i="13" s="1"/>
  <c r="M222" i="13"/>
  <c r="N222" i="13" s="1"/>
  <c r="O222" i="13" s="1"/>
  <c r="N633" i="13"/>
  <c r="O633" i="13" s="1"/>
  <c r="P633" i="13" s="1"/>
  <c r="Q633" i="13" s="1"/>
  <c r="M238" i="13"/>
  <c r="N238" i="13" s="1"/>
  <c r="O238" i="13" s="1"/>
  <c r="N616" i="13"/>
  <c r="O616" i="13" s="1"/>
  <c r="P616" i="13" s="1"/>
  <c r="Q616" i="13" s="1"/>
  <c r="N680" i="13"/>
  <c r="O680" i="13" s="1"/>
  <c r="P680" i="13" s="1"/>
  <c r="Q680" i="13" s="1"/>
  <c r="M86" i="13"/>
  <c r="N86" i="13" s="1"/>
  <c r="O86" i="13" s="1"/>
  <c r="N645" i="13"/>
  <c r="O645" i="13" s="1"/>
  <c r="P645" i="13" s="1"/>
  <c r="Q645" i="13" s="1"/>
  <c r="M31" i="13"/>
  <c r="N31" i="13" s="1"/>
  <c r="O31" i="13" s="1"/>
  <c r="M251" i="13"/>
  <c r="N251" i="13" s="1"/>
  <c r="O251" i="13" s="1"/>
  <c r="M6" i="13"/>
  <c r="N6" i="13" s="1"/>
  <c r="O6" i="13" s="1"/>
  <c r="N628" i="13"/>
  <c r="O628" i="13" s="1"/>
  <c r="P628" i="13" s="1"/>
  <c r="Q628" i="13" s="1"/>
  <c r="N610" i="13"/>
  <c r="O610" i="13" s="1"/>
  <c r="P610" i="13" s="1"/>
  <c r="Q610" i="13" s="1"/>
  <c r="M190" i="13"/>
  <c r="N190" i="13" s="1"/>
  <c r="O190" i="13" s="1"/>
  <c r="M117" i="13"/>
  <c r="N117" i="13" s="1"/>
  <c r="O117" i="13" s="1"/>
  <c r="N648" i="13"/>
  <c r="O648" i="13" s="1"/>
  <c r="P648" i="13" s="1"/>
  <c r="Q648" i="13" s="1"/>
  <c r="M66" i="13"/>
  <c r="N66" i="13" s="1"/>
  <c r="O66" i="13" s="1"/>
  <c r="N634" i="13"/>
  <c r="O634" i="13" s="1"/>
  <c r="P634" i="13" s="1"/>
  <c r="Q634" i="13" s="1"/>
  <c r="M224" i="13"/>
  <c r="N224" i="13" s="1"/>
  <c r="O224" i="13" s="1"/>
  <c r="M109" i="13"/>
  <c r="N109" i="13" s="1"/>
  <c r="O109" i="13" s="1"/>
  <c r="N596" i="13"/>
  <c r="O596" i="13" s="1"/>
  <c r="P596" i="13" s="1"/>
  <c r="Q596" i="13" s="1"/>
  <c r="N649" i="13"/>
  <c r="O649" i="13" s="1"/>
  <c r="P649" i="13" s="1"/>
  <c r="Q649" i="13" s="1"/>
  <c r="N617" i="13"/>
  <c r="O617" i="13" s="1"/>
  <c r="P617" i="13" s="1"/>
  <c r="Q617" i="13" s="1"/>
  <c r="N629" i="13"/>
  <c r="O629" i="13" s="1"/>
  <c r="P629" i="13" s="1"/>
  <c r="Q629" i="13" s="1"/>
  <c r="N585" i="13"/>
  <c r="O585" i="13" s="1"/>
  <c r="P585" i="13" s="1"/>
  <c r="Q585" i="13" s="1"/>
  <c r="M21" i="13"/>
  <c r="N21" i="13" s="1"/>
  <c r="O21" i="13" s="1"/>
  <c r="N574" i="13"/>
  <c r="O574" i="13" s="1"/>
  <c r="P574" i="13" s="1"/>
  <c r="Q574" i="13" s="1"/>
  <c r="M77" i="13"/>
  <c r="N77" i="13" s="1"/>
  <c r="O77" i="13" s="1"/>
  <c r="M114" i="13"/>
  <c r="N114" i="13" s="1"/>
  <c r="O114" i="13" s="1"/>
  <c r="M253" i="13"/>
  <c r="N253" i="13" s="1"/>
  <c r="O253" i="13" s="1"/>
  <c r="M169" i="13"/>
  <c r="N169" i="13" s="1"/>
  <c r="O169" i="13" s="1"/>
  <c r="M112" i="13"/>
  <c r="N112" i="13" s="1"/>
  <c r="O112" i="13" s="1"/>
  <c r="M194" i="13"/>
  <c r="N194" i="13" s="1"/>
  <c r="O194" i="13" s="1"/>
  <c r="M214" i="13"/>
  <c r="N214" i="13" s="1"/>
  <c r="O214" i="13" s="1"/>
  <c r="M235" i="13"/>
  <c r="N235" i="13" s="1"/>
  <c r="O235" i="13" s="1"/>
  <c r="M144" i="13"/>
  <c r="N144" i="13" s="1"/>
  <c r="O144" i="13" s="1"/>
  <c r="M150" i="13"/>
  <c r="N150" i="13" s="1"/>
  <c r="O150" i="13" s="1"/>
  <c r="M122" i="13"/>
  <c r="N122" i="13" s="1"/>
  <c r="O122" i="13" s="1"/>
  <c r="M33" i="13"/>
  <c r="N33" i="13" s="1"/>
  <c r="O33" i="13" s="1"/>
  <c r="M85" i="13"/>
  <c r="N85" i="13" s="1"/>
  <c r="O85" i="13" s="1"/>
  <c r="N667" i="13"/>
  <c r="O667" i="13" s="1"/>
  <c r="P667" i="13" s="1"/>
  <c r="Q667" i="13" s="1"/>
  <c r="M15" i="13"/>
  <c r="N15" i="13" s="1"/>
  <c r="O15" i="13" s="1"/>
  <c r="M129" i="13"/>
  <c r="N129" i="13" s="1"/>
  <c r="O129" i="13" s="1"/>
  <c r="M121" i="13"/>
  <c r="N121" i="13" s="1"/>
  <c r="O121" i="13" s="1"/>
  <c r="N688" i="13"/>
  <c r="O688" i="13" s="1"/>
  <c r="P688" i="13" s="1"/>
  <c r="Q688" i="13" s="1"/>
  <c r="N572" i="13"/>
  <c r="O572" i="13" s="1"/>
  <c r="P572" i="13" s="1"/>
  <c r="Q572" i="13" s="1"/>
  <c r="N598" i="13"/>
  <c r="O598" i="13" s="1"/>
  <c r="P598" i="13" s="1"/>
  <c r="Q598" i="13" s="1"/>
  <c r="M104" i="13"/>
  <c r="N104" i="13" s="1"/>
  <c r="O104" i="13" s="1"/>
  <c r="M132" i="13"/>
  <c r="N132" i="13" s="1"/>
  <c r="O132" i="13" s="1"/>
  <c r="M256" i="13"/>
  <c r="N256" i="13" s="1"/>
  <c r="O256" i="13" s="1"/>
  <c r="N668" i="13"/>
  <c r="O668" i="13" s="1"/>
  <c r="P668" i="13" s="1"/>
  <c r="Q668" i="13" s="1"/>
  <c r="N657" i="13"/>
  <c r="O657" i="13" s="1"/>
  <c r="P657" i="13" s="1"/>
  <c r="Q657" i="13" s="1"/>
  <c r="M45" i="13"/>
  <c r="N45" i="13" s="1"/>
  <c r="O45" i="13" s="1"/>
  <c r="N664" i="13"/>
  <c r="O664" i="13" s="1"/>
  <c r="P664" i="13" s="1"/>
  <c r="Q664" i="13" s="1"/>
  <c r="N682" i="13"/>
  <c r="O682" i="13" s="1"/>
  <c r="P682" i="13" s="1"/>
  <c r="Q682" i="13" s="1"/>
  <c r="M83" i="13"/>
  <c r="N83" i="13" s="1"/>
  <c r="O83" i="13" s="1"/>
  <c r="N685" i="13"/>
  <c r="O685" i="13" s="1"/>
  <c r="P685" i="13" s="1"/>
  <c r="Q685" i="13" s="1"/>
  <c r="M73" i="13"/>
  <c r="N73" i="13" s="1"/>
  <c r="O73" i="13" s="1"/>
  <c r="M223" i="13"/>
  <c r="N223" i="13" s="1"/>
  <c r="O223" i="13" s="1"/>
  <c r="M97" i="13"/>
  <c r="N97" i="13" s="1"/>
  <c r="O97" i="13" s="1"/>
  <c r="M262" i="13"/>
  <c r="N262" i="13" s="1"/>
  <c r="O262" i="13" s="1"/>
  <c r="N662" i="13"/>
  <c r="O662" i="13" s="1"/>
  <c r="P662" i="13" s="1"/>
  <c r="Q662" i="13" s="1"/>
  <c r="M80" i="13"/>
  <c r="N80" i="13" s="1"/>
  <c r="O80" i="13" s="1"/>
  <c r="N678" i="13"/>
  <c r="O678" i="13" s="1"/>
  <c r="P678" i="13" s="1"/>
  <c r="Q678" i="13" s="1"/>
  <c r="M131" i="13"/>
  <c r="N131" i="13" s="1"/>
  <c r="O131" i="13" s="1"/>
  <c r="N672" i="13"/>
  <c r="O672" i="13" s="1"/>
  <c r="P672" i="13" s="1"/>
  <c r="Q672" i="13" s="1"/>
  <c r="M128" i="13"/>
  <c r="N128" i="13" s="1"/>
  <c r="O128" i="13" s="1"/>
  <c r="N600" i="13"/>
  <c r="O600" i="13" s="1"/>
  <c r="P600" i="13" s="1"/>
  <c r="Q600" i="13" s="1"/>
  <c r="N666" i="13"/>
  <c r="O666" i="13" s="1"/>
  <c r="P666" i="13" s="1"/>
  <c r="Q666" i="13" s="1"/>
  <c r="N566" i="13"/>
  <c r="O566" i="13" s="1"/>
  <c r="P566" i="13" s="1"/>
  <c r="Q566" i="13" s="1"/>
  <c r="M201" i="13"/>
  <c r="N201" i="13" s="1"/>
  <c r="O201" i="13" s="1"/>
  <c r="N562" i="13"/>
  <c r="O562" i="13" s="1"/>
  <c r="P562" i="13" s="1"/>
  <c r="Q562" i="13" s="1"/>
  <c r="M245" i="13"/>
  <c r="N245" i="13" s="1"/>
  <c r="O245" i="13" s="1"/>
  <c r="M228" i="13"/>
  <c r="N228" i="13" s="1"/>
  <c r="O228" i="13" s="1"/>
  <c r="N570" i="13"/>
  <c r="O570" i="13" s="1"/>
  <c r="P570" i="13" s="1"/>
  <c r="Q570" i="13" s="1"/>
  <c r="M126" i="13"/>
  <c r="N126" i="13" s="1"/>
  <c r="O126" i="13" s="1"/>
  <c r="M81" i="13"/>
  <c r="N81" i="13" s="1"/>
  <c r="O81" i="13" s="1"/>
  <c r="N609" i="13"/>
  <c r="O609" i="13" s="1"/>
  <c r="P609" i="13" s="1"/>
  <c r="Q609" i="13" s="1"/>
  <c r="N597" i="13"/>
  <c r="O597" i="13" s="1"/>
  <c r="P597" i="13" s="1"/>
  <c r="Q597" i="13" s="1"/>
  <c r="N592" i="13"/>
  <c r="O592" i="13" s="1"/>
  <c r="P592" i="13" s="1"/>
  <c r="Q592" i="13" s="1"/>
  <c r="M106" i="13"/>
  <c r="N106" i="13" s="1"/>
  <c r="O106" i="13" s="1"/>
  <c r="N613" i="13"/>
  <c r="O613" i="13" s="1"/>
  <c r="P613" i="13" s="1"/>
  <c r="Q613" i="13" s="1"/>
  <c r="M199" i="13"/>
  <c r="N199" i="13" s="1"/>
  <c r="O199" i="13" s="1"/>
  <c r="N654" i="13"/>
  <c r="O654" i="13" s="1"/>
  <c r="P654" i="13" s="1"/>
  <c r="Q654" i="13" s="1"/>
  <c r="N671" i="13"/>
  <c r="O671" i="13" s="1"/>
  <c r="P671" i="13" s="1"/>
  <c r="Q671" i="13" s="1"/>
  <c r="N594" i="13"/>
  <c r="O594" i="13" s="1"/>
  <c r="P594" i="13" s="1"/>
  <c r="Q594" i="13" s="1"/>
  <c r="M130" i="13"/>
  <c r="N130" i="13" s="1"/>
  <c r="O130" i="13" s="1"/>
  <c r="M171" i="13"/>
  <c r="N171" i="13" s="1"/>
  <c r="O171" i="13" s="1"/>
  <c r="N612" i="13"/>
  <c r="O612" i="13" s="1"/>
  <c r="P612" i="13" s="1"/>
  <c r="Q612" i="13" s="1"/>
  <c r="M98" i="13"/>
  <c r="N98" i="13" s="1"/>
  <c r="O98" i="13" s="1"/>
  <c r="M35" i="13"/>
  <c r="N35" i="13" s="1"/>
  <c r="O35" i="13" s="1"/>
  <c r="M264" i="13"/>
  <c r="N264" i="13" s="1"/>
  <c r="O264" i="13" s="1"/>
  <c r="N561" i="13"/>
  <c r="O561" i="13" s="1"/>
  <c r="P561" i="13" s="1"/>
  <c r="Q561" i="13" s="1"/>
  <c r="N584" i="13"/>
  <c r="O584" i="13" s="1"/>
  <c r="P584" i="13" s="1"/>
  <c r="Q584" i="13" s="1"/>
  <c r="M202" i="13"/>
  <c r="N202" i="13" s="1"/>
  <c r="O202" i="13" s="1"/>
  <c r="N655" i="13"/>
  <c r="O655" i="13" s="1"/>
  <c r="P655" i="13" s="1"/>
  <c r="Q655" i="13" s="1"/>
  <c r="N632" i="13"/>
  <c r="O632" i="13" s="1"/>
  <c r="P632" i="13" s="1"/>
  <c r="Q632" i="13" s="1"/>
  <c r="M173" i="13"/>
  <c r="N173" i="13" s="1"/>
  <c r="O173" i="13" s="1"/>
  <c r="M274" i="13"/>
  <c r="N274" i="13" s="1"/>
  <c r="O274" i="13" s="1"/>
  <c r="M160" i="13"/>
  <c r="N160" i="13" s="1"/>
  <c r="O160" i="13" s="1"/>
  <c r="N586" i="13"/>
  <c r="O586" i="13" s="1"/>
  <c r="P586" i="13" s="1"/>
  <c r="Q586" i="13" s="1"/>
  <c r="M212" i="13"/>
  <c r="N212" i="13" s="1"/>
  <c r="O212" i="13" s="1"/>
  <c r="N686" i="13"/>
  <c r="O686" i="13" s="1"/>
  <c r="P686" i="13" s="1"/>
  <c r="Q686" i="13" s="1"/>
  <c r="M89" i="13"/>
  <c r="N89" i="13" s="1"/>
  <c r="O89" i="13" s="1"/>
  <c r="M166" i="13"/>
  <c r="N166" i="13" s="1"/>
  <c r="O166" i="13" s="1"/>
  <c r="N687" i="13"/>
  <c r="O687" i="13" s="1"/>
  <c r="P687" i="13" s="1"/>
  <c r="Q687" i="13" s="1"/>
  <c r="M87" i="13"/>
  <c r="N87" i="13" s="1"/>
  <c r="O87" i="13" s="1"/>
  <c r="M119" i="13"/>
  <c r="N119" i="13" s="1"/>
  <c r="O119" i="13" s="1"/>
  <c r="N639" i="13"/>
  <c r="O639" i="13" s="1"/>
  <c r="P639" i="13" s="1"/>
  <c r="Q639" i="13" s="1"/>
  <c r="M152" i="13"/>
  <c r="N152" i="13" s="1"/>
  <c r="O152" i="13" s="1"/>
  <c r="N614" i="13"/>
  <c r="O614" i="13" s="1"/>
  <c r="P614" i="13" s="1"/>
  <c r="Q614" i="13" s="1"/>
  <c r="M101" i="13"/>
  <c r="N101" i="13" s="1"/>
  <c r="O101" i="13" s="1"/>
  <c r="M53" i="13"/>
  <c r="N53" i="13" s="1"/>
  <c r="O53" i="13" s="1"/>
  <c r="M266" i="13"/>
  <c r="N266" i="13" s="1"/>
  <c r="O266" i="13" s="1"/>
  <c r="M162" i="13"/>
  <c r="N162" i="13" s="1"/>
  <c r="O162" i="13" s="1"/>
  <c r="M192" i="13"/>
  <c r="N192" i="13" s="1"/>
  <c r="O192" i="13" s="1"/>
  <c r="N647" i="13"/>
  <c r="O647" i="13" s="1"/>
  <c r="P647" i="13" s="1"/>
  <c r="Q647" i="13" s="1"/>
  <c r="N642" i="13"/>
  <c r="O642" i="13" s="1"/>
  <c r="P642" i="13" s="1"/>
  <c r="Q642" i="13" s="1"/>
  <c r="M175" i="13"/>
  <c r="N175" i="13" s="1"/>
  <c r="O175" i="13" s="1"/>
  <c r="M183" i="13"/>
  <c r="N183" i="13" s="1"/>
  <c r="O183" i="13" s="1"/>
  <c r="M188" i="13"/>
  <c r="N188" i="13" s="1"/>
  <c r="O188" i="13" s="1"/>
  <c r="N565" i="13"/>
  <c r="O565" i="13" s="1"/>
  <c r="P565" i="13" s="1"/>
  <c r="Q565" i="13" s="1"/>
  <c r="M41" i="13"/>
  <c r="N41" i="13" s="1"/>
  <c r="O41" i="13" s="1"/>
  <c r="V41" i="13"/>
  <c r="M43" i="13"/>
  <c r="N43" i="13" s="1"/>
  <c r="O43" i="13" s="1"/>
  <c r="V43" i="13"/>
  <c r="M47" i="13"/>
  <c r="N47" i="13" s="1"/>
  <c r="O47" i="13" s="1"/>
  <c r="V47" i="13"/>
  <c r="M49" i="13"/>
  <c r="N49" i="13" s="1"/>
  <c r="O49" i="13" s="1"/>
  <c r="V49" i="13"/>
  <c r="M64" i="13"/>
  <c r="N64" i="13" s="1"/>
  <c r="O64" i="13" s="1"/>
  <c r="V64" i="13"/>
  <c r="M62" i="13"/>
  <c r="N62" i="13" s="1"/>
  <c r="O62" i="13" s="1"/>
  <c r="M14" i="13"/>
  <c r="N14" i="13" s="1"/>
  <c r="O14" i="13" s="1"/>
  <c r="W658" i="13"/>
  <c r="N658" i="13"/>
  <c r="O658" i="13" s="1"/>
  <c r="P658" i="13" s="1"/>
  <c r="Q658" i="13" s="1"/>
  <c r="M61" i="13"/>
  <c r="N61" i="13" s="1"/>
  <c r="O61" i="13" s="1"/>
  <c r="V61" i="13"/>
  <c r="M26" i="13"/>
  <c r="N26" i="13" s="1"/>
  <c r="O26" i="13" s="1"/>
  <c r="W587" i="13"/>
  <c r="N587" i="13"/>
  <c r="O587" i="13" s="1"/>
  <c r="P587" i="13" s="1"/>
  <c r="Q587" i="13" s="1"/>
  <c r="W599" i="13"/>
  <c r="N599" i="13"/>
  <c r="O599" i="13" s="1"/>
  <c r="P599" i="13" s="1"/>
  <c r="Q599" i="13" s="1"/>
  <c r="M65" i="13"/>
  <c r="N65" i="13" s="1"/>
  <c r="O65" i="13" s="1"/>
  <c r="V65" i="13"/>
  <c r="W575" i="13"/>
  <c r="N575" i="13"/>
  <c r="O575" i="13" s="1"/>
  <c r="P575" i="13" s="1"/>
  <c r="Q575" i="13" s="1"/>
  <c r="W583" i="13"/>
  <c r="N583" i="13"/>
  <c r="O583" i="13" s="1"/>
  <c r="P583" i="13" s="1"/>
  <c r="Q583" i="13" s="1"/>
  <c r="M10" i="13"/>
  <c r="N10" i="13" s="1"/>
  <c r="O10" i="13" s="1"/>
  <c r="V10" i="13"/>
  <c r="W601" i="13"/>
  <c r="N601" i="13"/>
  <c r="O601" i="13" s="1"/>
  <c r="P601" i="13" s="1"/>
  <c r="Q601" i="13" s="1"/>
  <c r="W580" i="13"/>
  <c r="N580" i="13"/>
  <c r="O580" i="13" s="1"/>
  <c r="P580" i="13" s="1"/>
  <c r="Q580" i="13" s="1"/>
  <c r="W588" i="13"/>
  <c r="N588" i="13"/>
  <c r="O588" i="13" s="1"/>
  <c r="P588" i="13" s="1"/>
  <c r="Q588" i="13" s="1"/>
  <c r="M18" i="13"/>
  <c r="N18" i="13" s="1"/>
  <c r="O18" i="13" s="1"/>
  <c r="V18" i="13"/>
  <c r="M20" i="13"/>
  <c r="N20" i="13" s="1"/>
  <c r="O20" i="13" s="1"/>
  <c r="V20" i="13"/>
  <c r="M22" i="13"/>
  <c r="N22" i="13" s="1"/>
  <c r="O22" i="13" s="1"/>
  <c r="V22" i="13"/>
  <c r="M24" i="13"/>
  <c r="N24" i="13" s="1"/>
  <c r="O24" i="13" s="1"/>
  <c r="V24" i="13"/>
  <c r="M27" i="13"/>
  <c r="N27" i="13" s="1"/>
  <c r="O27" i="13" s="1"/>
  <c r="V27" i="13"/>
  <c r="W579" i="13"/>
  <c r="N579" i="13"/>
  <c r="O579" i="13" s="1"/>
  <c r="P579" i="13" s="1"/>
  <c r="Q579" i="13" s="1"/>
  <c r="W611" i="13"/>
  <c r="N611" i="13"/>
  <c r="O611" i="13" s="1"/>
  <c r="P611" i="13" s="1"/>
  <c r="Q611" i="13" s="1"/>
  <c r="M30" i="13"/>
  <c r="N30" i="13" s="1"/>
  <c r="O30" i="13" s="1"/>
  <c r="V30" i="13"/>
  <c r="M32" i="13"/>
  <c r="N32" i="13" s="1"/>
  <c r="O32" i="13" s="1"/>
  <c r="V32" i="13"/>
  <c r="M34" i="13"/>
  <c r="N34" i="13" s="1"/>
  <c r="O34" i="13" s="1"/>
  <c r="V34" i="13"/>
  <c r="M36" i="13"/>
  <c r="N36" i="13" s="1"/>
  <c r="O36" i="13" s="1"/>
  <c r="V36" i="13"/>
  <c r="M39" i="13"/>
  <c r="N39" i="13" s="1"/>
  <c r="O39" i="13" s="1"/>
  <c r="V39" i="13"/>
  <c r="W591" i="13"/>
  <c r="N591" i="13"/>
  <c r="O591" i="13" s="1"/>
  <c r="P591" i="13" s="1"/>
  <c r="Q591" i="13" s="1"/>
  <c r="W603" i="13"/>
  <c r="N603" i="13"/>
  <c r="O603" i="13" s="1"/>
  <c r="P603" i="13" s="1"/>
  <c r="Q603" i="13" s="1"/>
  <c r="W568" i="13"/>
  <c r="N568" i="13"/>
  <c r="O568" i="13" s="1"/>
  <c r="P568" i="13" s="1"/>
  <c r="Q568" i="13" s="1"/>
  <c r="M42" i="13"/>
  <c r="N42" i="13" s="1"/>
  <c r="O42" i="13" s="1"/>
  <c r="V42" i="13"/>
  <c r="M44" i="13"/>
  <c r="N44" i="13" s="1"/>
  <c r="O44" i="13" s="1"/>
  <c r="V44" i="13"/>
  <c r="M46" i="13"/>
  <c r="N46" i="13" s="1"/>
  <c r="O46" i="13" s="1"/>
  <c r="V46" i="13"/>
  <c r="W563" i="13"/>
  <c r="N563" i="13"/>
  <c r="O563" i="13" s="1"/>
  <c r="P563" i="13" s="1"/>
  <c r="Q563" i="13" s="1"/>
  <c r="W615" i="13"/>
  <c r="N615" i="13"/>
  <c r="O615" i="13" s="1"/>
  <c r="P615" i="13" s="1"/>
  <c r="Q615" i="13" s="1"/>
  <c r="W607" i="13"/>
  <c r="N607" i="13"/>
  <c r="O607" i="13" s="1"/>
  <c r="P607" i="13" s="1"/>
  <c r="Q607" i="13" s="1"/>
  <c r="M56" i="13"/>
  <c r="N56" i="13" s="1"/>
  <c r="O56" i="13" s="1"/>
  <c r="V56" i="13"/>
  <c r="W619" i="13"/>
  <c r="N619" i="13"/>
  <c r="O619" i="13" s="1"/>
  <c r="P619" i="13" s="1"/>
  <c r="Q619" i="13" s="1"/>
  <c r="W653" i="13"/>
  <c r="N653" i="13"/>
  <c r="O653" i="13" s="1"/>
  <c r="P653" i="13" s="1"/>
  <c r="Q653" i="13" s="1"/>
  <c r="W677" i="13"/>
  <c r="N677" i="13"/>
  <c r="O677" i="13" s="1"/>
  <c r="P677" i="13" s="1"/>
  <c r="Q677" i="13" s="1"/>
  <c r="W637" i="13"/>
  <c r="N637" i="13"/>
  <c r="O637" i="13" s="1"/>
  <c r="P637" i="13" s="1"/>
  <c r="Q637" i="13" s="1"/>
  <c r="M68" i="13"/>
  <c r="N68" i="13" s="1"/>
  <c r="O68" i="13" s="1"/>
  <c r="V68" i="13"/>
  <c r="M50" i="13"/>
  <c r="N50" i="13" s="1"/>
  <c r="O50" i="13" s="1"/>
  <c r="V50" i="13"/>
  <c r="M38" i="13"/>
  <c r="N38" i="13" s="1"/>
  <c r="O38" i="13" s="1"/>
  <c r="V38" i="13"/>
  <c r="M16" i="13"/>
  <c r="N16" i="13" s="1"/>
  <c r="O16" i="13" s="1"/>
  <c r="V16" i="13"/>
  <c r="W650" i="13"/>
  <c r="N650" i="13"/>
  <c r="O650" i="13" s="1"/>
  <c r="P650" i="13" s="1"/>
  <c r="Q650" i="13" s="1"/>
  <c r="W674" i="13"/>
  <c r="N674" i="13"/>
  <c r="O674" i="13" s="1"/>
  <c r="P674" i="13" s="1"/>
  <c r="Q674" i="13" s="1"/>
  <c r="W567" i="13"/>
  <c r="N567" i="13"/>
  <c r="O567" i="13" s="1"/>
  <c r="P567" i="13" s="1"/>
  <c r="Q567" i="13" s="1"/>
  <c r="M5" i="13"/>
  <c r="N5" i="13" s="1"/>
  <c r="O5" i="13" s="1"/>
  <c r="V5" i="13"/>
  <c r="M7" i="13"/>
  <c r="N7" i="13" s="1"/>
  <c r="O7" i="13" s="1"/>
  <c r="V7" i="13"/>
  <c r="M11" i="13"/>
  <c r="N11" i="13" s="1"/>
  <c r="O11" i="13" s="1"/>
  <c r="V11" i="13"/>
  <c r="M28" i="13"/>
  <c r="N28" i="13" s="1"/>
  <c r="O28" i="13" s="1"/>
  <c r="V28" i="13"/>
  <c r="W559" i="13"/>
  <c r="N559" i="13"/>
  <c r="O559" i="13" s="1"/>
  <c r="P559" i="13" s="1"/>
  <c r="Q559" i="13" s="1"/>
  <c r="W595" i="13"/>
  <c r="N595" i="13"/>
  <c r="O595" i="13" s="1"/>
  <c r="P595" i="13" s="1"/>
  <c r="Q595" i="13" s="1"/>
  <c r="M4" i="13"/>
  <c r="N4" i="13" s="1"/>
  <c r="O4" i="13" s="1"/>
  <c r="V4" i="13"/>
  <c r="M17" i="13"/>
  <c r="N17" i="13" s="1"/>
  <c r="O17" i="13" s="1"/>
  <c r="V17" i="13"/>
  <c r="M19" i="13"/>
  <c r="N19" i="13" s="1"/>
  <c r="O19" i="13" s="1"/>
  <c r="V19" i="13"/>
  <c r="M9" i="13"/>
  <c r="N9" i="13" s="1"/>
  <c r="O9" i="13" s="1"/>
  <c r="V9" i="13"/>
  <c r="M25" i="13"/>
  <c r="N25" i="13" s="1"/>
  <c r="O25" i="13" s="1"/>
  <c r="V25" i="13"/>
  <c r="W627" i="13"/>
  <c r="N627" i="13"/>
  <c r="O627" i="13" s="1"/>
  <c r="P627" i="13" s="1"/>
  <c r="Q627" i="13" s="1"/>
  <c r="W564" i="13"/>
  <c r="N564" i="13"/>
  <c r="O564" i="13" s="1"/>
  <c r="P564" i="13" s="1"/>
  <c r="Q564" i="13" s="1"/>
  <c r="M29" i="13"/>
  <c r="N29" i="13" s="1"/>
  <c r="O29" i="13" s="1"/>
  <c r="V29" i="13"/>
  <c r="M37" i="13"/>
  <c r="N37" i="13" s="1"/>
  <c r="O37" i="13" s="1"/>
  <c r="V37" i="13"/>
  <c r="M52" i="13"/>
  <c r="N52" i="13" s="1"/>
  <c r="O52" i="13" s="1"/>
  <c r="V52" i="13"/>
  <c r="W571" i="13"/>
  <c r="N571" i="13"/>
  <c r="O571" i="13" s="1"/>
  <c r="P571" i="13" s="1"/>
  <c r="Q571" i="13" s="1"/>
  <c r="M13" i="13"/>
  <c r="N13" i="13" s="1"/>
  <c r="O13" i="13" s="1"/>
  <c r="M40" i="13"/>
  <c r="N40" i="13" s="1"/>
  <c r="O40" i="13" s="1"/>
  <c r="E4" i="6"/>
  <c r="AU4" i="6" s="1"/>
  <c r="E5" i="6"/>
  <c r="AU5" i="6" s="1"/>
  <c r="E6" i="6"/>
  <c r="AU6" i="6" s="1"/>
  <c r="E7" i="6"/>
  <c r="AU7" i="6" s="1"/>
  <c r="E8" i="6"/>
  <c r="AU8" i="6" s="1"/>
  <c r="E9" i="6"/>
  <c r="AU9" i="6" s="1"/>
  <c r="E10" i="6"/>
  <c r="AU10" i="6" s="1"/>
  <c r="E11" i="6"/>
  <c r="AU11" i="6" s="1"/>
  <c r="E12" i="6"/>
  <c r="AU12" i="6" s="1"/>
  <c r="E13" i="6"/>
  <c r="AU13" i="6" s="1"/>
  <c r="E14" i="6"/>
  <c r="AU14" i="6" s="1"/>
  <c r="E15" i="6"/>
  <c r="AU15" i="6" s="1"/>
  <c r="E16" i="6"/>
  <c r="AU16" i="6" s="1"/>
  <c r="E17" i="6"/>
  <c r="AU17" i="6" s="1"/>
  <c r="E18" i="6"/>
  <c r="AU18" i="6" s="1"/>
  <c r="E19" i="6"/>
  <c r="AU19" i="6" s="1"/>
  <c r="E20" i="6"/>
  <c r="AU20" i="6" s="1"/>
  <c r="E21" i="6"/>
  <c r="AU21" i="6" s="1"/>
  <c r="E22" i="6"/>
  <c r="AU22" i="6" s="1"/>
  <c r="E23" i="6"/>
  <c r="AU23" i="6" s="1"/>
  <c r="E24" i="6"/>
  <c r="AU24" i="6" s="1"/>
  <c r="E25" i="6"/>
  <c r="AU25" i="6" s="1"/>
  <c r="E26" i="6"/>
  <c r="AU26" i="6" s="1"/>
  <c r="E27" i="6"/>
  <c r="AU27" i="6" s="1"/>
  <c r="E28" i="6"/>
  <c r="AU28" i="6" s="1"/>
  <c r="E29" i="6"/>
  <c r="AU29" i="6" s="1"/>
  <c r="E30" i="6"/>
  <c r="AU30" i="6" s="1"/>
  <c r="E31" i="6"/>
  <c r="AU31" i="6" s="1"/>
  <c r="E32" i="6"/>
  <c r="AU32" i="6" s="1"/>
  <c r="E33" i="6"/>
  <c r="AU33" i="6" s="1"/>
  <c r="E34" i="6"/>
  <c r="AU34" i="6" s="1"/>
  <c r="E35" i="6"/>
  <c r="AU35" i="6" s="1"/>
  <c r="E36" i="6"/>
  <c r="AU36" i="6" s="1"/>
  <c r="E37" i="6"/>
  <c r="AU37" i="6" s="1"/>
  <c r="E38" i="6"/>
  <c r="AU38" i="6" s="1"/>
  <c r="E39" i="6"/>
  <c r="AU39" i="6" s="1"/>
  <c r="E40" i="6"/>
  <c r="AU40" i="6" s="1"/>
  <c r="E41" i="6"/>
  <c r="AU41" i="6" s="1"/>
  <c r="E42" i="6"/>
  <c r="AU42" i="6" s="1"/>
  <c r="E43" i="6"/>
  <c r="AU43" i="6" s="1"/>
  <c r="E44" i="6"/>
  <c r="AU44" i="6" s="1"/>
  <c r="E45" i="6"/>
  <c r="AU45" i="6" s="1"/>
  <c r="E46" i="6"/>
  <c r="AU46" i="6" s="1"/>
  <c r="E47" i="6"/>
  <c r="AU47" i="6" s="1"/>
  <c r="E48" i="6"/>
  <c r="AU48" i="6" s="1"/>
  <c r="E49" i="6"/>
  <c r="AU49" i="6" s="1"/>
  <c r="E50" i="6"/>
  <c r="AU50" i="6" s="1"/>
  <c r="E51" i="6"/>
  <c r="AU51" i="6" s="1"/>
  <c r="E52" i="6"/>
  <c r="AU52" i="6" s="1"/>
  <c r="E53" i="6"/>
  <c r="AU53" i="6" s="1"/>
  <c r="E54" i="6"/>
  <c r="AU54" i="6" s="1"/>
  <c r="E55" i="6"/>
  <c r="AU55" i="6" s="1"/>
  <c r="E56" i="6"/>
  <c r="AU56" i="6" s="1"/>
  <c r="E57" i="6"/>
  <c r="AU57" i="6" s="1"/>
  <c r="E58" i="6"/>
  <c r="AU58" i="6" s="1"/>
  <c r="E59" i="6"/>
  <c r="AU59" i="6" s="1"/>
  <c r="E60" i="6"/>
  <c r="AU60" i="6" s="1"/>
  <c r="E61" i="6"/>
  <c r="AU61" i="6" s="1"/>
  <c r="E62" i="6"/>
  <c r="AU62" i="6" s="1"/>
  <c r="E63" i="6"/>
  <c r="AU63" i="6" s="1"/>
  <c r="E64" i="6"/>
  <c r="AU64" i="6" s="1"/>
  <c r="E65" i="6"/>
  <c r="AU65" i="6" s="1"/>
  <c r="E66" i="6"/>
  <c r="AU66" i="6" s="1"/>
  <c r="E67" i="6"/>
  <c r="AU67" i="6" s="1"/>
  <c r="E3" i="6"/>
  <c r="AV25" i="6" l="1"/>
  <c r="BW25" i="6" s="1"/>
  <c r="AW25" i="6"/>
  <c r="AV36" i="6"/>
  <c r="BW36" i="6" s="1"/>
  <c r="AW36" i="6"/>
  <c r="AV12" i="6"/>
  <c r="BW12" i="6" s="1"/>
  <c r="AW12" i="6"/>
  <c r="AV47" i="6"/>
  <c r="BW47" i="6" s="1"/>
  <c r="AW47" i="6"/>
  <c r="AV23" i="6"/>
  <c r="BW23" i="6" s="1"/>
  <c r="AW23" i="6"/>
  <c r="AW58" i="6"/>
  <c r="AV58" i="6"/>
  <c r="BW58" i="6" s="1"/>
  <c r="AW46" i="6"/>
  <c r="AV46" i="6"/>
  <c r="BW46" i="6" s="1"/>
  <c r="AV34" i="6"/>
  <c r="BW34" i="6" s="1"/>
  <c r="AW34" i="6"/>
  <c r="AV22" i="6"/>
  <c r="BW22" i="6" s="1"/>
  <c r="AW22" i="6"/>
  <c r="AW10" i="6"/>
  <c r="AV10" i="6"/>
  <c r="BW10" i="6" s="1"/>
  <c r="AV49" i="6"/>
  <c r="BW49" i="6" s="1"/>
  <c r="AW49" i="6"/>
  <c r="AV45" i="6"/>
  <c r="BW45" i="6" s="1"/>
  <c r="AW45" i="6"/>
  <c r="AV21" i="6"/>
  <c r="BW21" i="6" s="1"/>
  <c r="AW21" i="6"/>
  <c r="AW57" i="6"/>
  <c r="AV57" i="6"/>
  <c r="BW57" i="6" s="1"/>
  <c r="AV33" i="6"/>
  <c r="BW33" i="6" s="1"/>
  <c r="AW33" i="6"/>
  <c r="AV9" i="6"/>
  <c r="BW9" i="6" s="1"/>
  <c r="AW9" i="6"/>
  <c r="AU3" i="6"/>
  <c r="AV56" i="6"/>
  <c r="BW56" i="6" s="1"/>
  <c r="AW56" i="6"/>
  <c r="AW44" i="6"/>
  <c r="AV44" i="6"/>
  <c r="BW44" i="6" s="1"/>
  <c r="AW32" i="6"/>
  <c r="AV32" i="6"/>
  <c r="BW32" i="6" s="1"/>
  <c r="AV20" i="6"/>
  <c r="BW20" i="6" s="1"/>
  <c r="AW20" i="6"/>
  <c r="AV8" i="6"/>
  <c r="BW8" i="6" s="1"/>
  <c r="AW8" i="6"/>
  <c r="AV61" i="6"/>
  <c r="BW61" i="6" s="1"/>
  <c r="AW61" i="6"/>
  <c r="AV43" i="6"/>
  <c r="BW43" i="6" s="1"/>
  <c r="AW43" i="6"/>
  <c r="AV54" i="6"/>
  <c r="BW54" i="6" s="1"/>
  <c r="AW54" i="6"/>
  <c r="AV31" i="6"/>
  <c r="BW31" i="6" s="1"/>
  <c r="AW31" i="6"/>
  <c r="AV7" i="6"/>
  <c r="BW7" i="6" s="1"/>
  <c r="AW7" i="6"/>
  <c r="AV42" i="6"/>
  <c r="BW42" i="6" s="1"/>
  <c r="AW42" i="6"/>
  <c r="AV18" i="6"/>
  <c r="BW18" i="6" s="1"/>
  <c r="AW18" i="6"/>
  <c r="AV6" i="6"/>
  <c r="BW6" i="6" s="1"/>
  <c r="AW6" i="6"/>
  <c r="AV53" i="6"/>
  <c r="BW53" i="6" s="1"/>
  <c r="AW53" i="6"/>
  <c r="AV29" i="6"/>
  <c r="BW29" i="6" s="1"/>
  <c r="AW29" i="6"/>
  <c r="AV5" i="6"/>
  <c r="BW5" i="6" s="1"/>
  <c r="AW5" i="6"/>
  <c r="AV55" i="6"/>
  <c r="BW55" i="6" s="1"/>
  <c r="AW55" i="6"/>
  <c r="AV66" i="6"/>
  <c r="BW66" i="6" s="1"/>
  <c r="AW66" i="6"/>
  <c r="AV30" i="6"/>
  <c r="BW30" i="6" s="1"/>
  <c r="AW30" i="6"/>
  <c r="AV65" i="6"/>
  <c r="BW65" i="6" s="1"/>
  <c r="AW65" i="6"/>
  <c r="AV41" i="6"/>
  <c r="BW41" i="6" s="1"/>
  <c r="AW41" i="6"/>
  <c r="AV17" i="6"/>
  <c r="BW17" i="6" s="1"/>
  <c r="AW17" i="6"/>
  <c r="AW64" i="6"/>
  <c r="AV64" i="6"/>
  <c r="BW64" i="6" s="1"/>
  <c r="AW52" i="6"/>
  <c r="AV52" i="6"/>
  <c r="BW52" i="6" s="1"/>
  <c r="AV40" i="6"/>
  <c r="BW40" i="6" s="1"/>
  <c r="AW40" i="6"/>
  <c r="AW28" i="6"/>
  <c r="AV28" i="6"/>
  <c r="BW28" i="6" s="1"/>
  <c r="AV16" i="6"/>
  <c r="BW16" i="6" s="1"/>
  <c r="AW16" i="6"/>
  <c r="BW4" i="6"/>
  <c r="AV37" i="6"/>
  <c r="BW37" i="6" s="1"/>
  <c r="AW37" i="6"/>
  <c r="AV39" i="6"/>
  <c r="BW39" i="6" s="1"/>
  <c r="AW39" i="6"/>
  <c r="AW67" i="6"/>
  <c r="AV67" i="6"/>
  <c r="BW67" i="6" s="1"/>
  <c r="AV19" i="6"/>
  <c r="BW19" i="6" s="1"/>
  <c r="AW19" i="6"/>
  <c r="AW63" i="6"/>
  <c r="AV63" i="6"/>
  <c r="BW63" i="6" s="1"/>
  <c r="AV51" i="6"/>
  <c r="BW51" i="6" s="1"/>
  <c r="AW51" i="6"/>
  <c r="AV27" i="6"/>
  <c r="BW27" i="6" s="1"/>
  <c r="AW27" i="6"/>
  <c r="AV15" i="6"/>
  <c r="BW15" i="6" s="1"/>
  <c r="AW15" i="6"/>
  <c r="AV62" i="6"/>
  <c r="BW62" i="6" s="1"/>
  <c r="AW62" i="6"/>
  <c r="AW50" i="6"/>
  <c r="AV50" i="6"/>
  <c r="BW50" i="6" s="1"/>
  <c r="AW38" i="6"/>
  <c r="AV38" i="6"/>
  <c r="BW38" i="6" s="1"/>
  <c r="AV26" i="6"/>
  <c r="BW26" i="6" s="1"/>
  <c r="AW26" i="6"/>
  <c r="AV14" i="6"/>
  <c r="BW14" i="6" s="1"/>
  <c r="AW14" i="6"/>
  <c r="AV13" i="6"/>
  <c r="BW13" i="6" s="1"/>
  <c r="AW13" i="6"/>
  <c r="AV48" i="6"/>
  <c r="BW48" i="6" s="1"/>
  <c r="AW48" i="6"/>
  <c r="AV60" i="6"/>
  <c r="BW60" i="6" s="1"/>
  <c r="AW60" i="6"/>
  <c r="AV24" i="6"/>
  <c r="BW24" i="6" s="1"/>
  <c r="AW24" i="6"/>
  <c r="AV59" i="6"/>
  <c r="BW59" i="6" s="1"/>
  <c r="AW59" i="6"/>
  <c r="AV35" i="6"/>
  <c r="BW35" i="6" s="1"/>
  <c r="AW35" i="6"/>
  <c r="AV11" i="6"/>
  <c r="BW11" i="6" s="1"/>
  <c r="AW11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3" i="6"/>
  <c r="BX48" i="6" l="1"/>
  <c r="BX62" i="6"/>
  <c r="BX40" i="6"/>
  <c r="BX30" i="6"/>
  <c r="BX6" i="6"/>
  <c r="BX43" i="6"/>
  <c r="BX56" i="6"/>
  <c r="BX58" i="6"/>
  <c r="BX67" i="6"/>
  <c r="BX49" i="6"/>
  <c r="BX23" i="6"/>
  <c r="BX11" i="6"/>
  <c r="BX13" i="6"/>
  <c r="BX15" i="6"/>
  <c r="BX39" i="6"/>
  <c r="BX66" i="6"/>
  <c r="BX18" i="6"/>
  <c r="BX61" i="6"/>
  <c r="BX9" i="6"/>
  <c r="BX47" i="6"/>
  <c r="BX35" i="6"/>
  <c r="BX14" i="6"/>
  <c r="BX27" i="6"/>
  <c r="BX37" i="6"/>
  <c r="BX55" i="6"/>
  <c r="BX42" i="6"/>
  <c r="BX8" i="6"/>
  <c r="BX10" i="6"/>
  <c r="BX52" i="6"/>
  <c r="BX64" i="6"/>
  <c r="BX33" i="6"/>
  <c r="BX22" i="6"/>
  <c r="BX12" i="6"/>
  <c r="BX45" i="6"/>
  <c r="BX59" i="6"/>
  <c r="BX26" i="6"/>
  <c r="BX51" i="6"/>
  <c r="BX4" i="6"/>
  <c r="BX17" i="6"/>
  <c r="BX5" i="6"/>
  <c r="BX7" i="6"/>
  <c r="BX20" i="6"/>
  <c r="BX50" i="6"/>
  <c r="BX34" i="6"/>
  <c r="BX36" i="6"/>
  <c r="BX44" i="6"/>
  <c r="BX24" i="6"/>
  <c r="BX16" i="6"/>
  <c r="BX41" i="6"/>
  <c r="BX29" i="6"/>
  <c r="BX31" i="6"/>
  <c r="BX57" i="6"/>
  <c r="BX28" i="6"/>
  <c r="BX38" i="6"/>
  <c r="BX63" i="6"/>
  <c r="BX32" i="6"/>
  <c r="BX21" i="6"/>
  <c r="BX25" i="6"/>
  <c r="BX60" i="6"/>
  <c r="BX19" i="6"/>
  <c r="BX65" i="6"/>
  <c r="BX53" i="6"/>
  <c r="BX54" i="6"/>
  <c r="BX46" i="6"/>
  <c r="AD35" i="6"/>
  <c r="AE35" i="6"/>
  <c r="W35" i="6"/>
  <c r="AZ35" i="6" s="1"/>
  <c r="BB35" i="6" s="1"/>
  <c r="X35" i="6"/>
  <c r="BA35" i="6" s="1"/>
  <c r="BC35" i="6" s="1"/>
  <c r="Y35" i="6"/>
  <c r="Z35" i="6"/>
  <c r="AA35" i="6"/>
  <c r="AB35" i="6"/>
  <c r="AC35" i="6"/>
  <c r="AA34" i="6"/>
  <c r="AB34" i="6"/>
  <c r="AC34" i="6"/>
  <c r="AD34" i="6"/>
  <c r="AE34" i="6"/>
  <c r="W34" i="6"/>
  <c r="AZ34" i="6" s="1"/>
  <c r="BB34" i="6" s="1"/>
  <c r="X34" i="6"/>
  <c r="BA34" i="6" s="1"/>
  <c r="BC34" i="6" s="1"/>
  <c r="Y34" i="6"/>
  <c r="Z34" i="6"/>
  <c r="X33" i="6"/>
  <c r="BA33" i="6" s="1"/>
  <c r="BC33" i="6" s="1"/>
  <c r="Y33" i="6"/>
  <c r="Z33" i="6"/>
  <c r="AA33" i="6"/>
  <c r="AB33" i="6"/>
  <c r="AC33" i="6"/>
  <c r="AD33" i="6"/>
  <c r="AE33" i="6"/>
  <c r="W33" i="6"/>
  <c r="AZ33" i="6" s="1"/>
  <c r="BB33" i="6" s="1"/>
  <c r="AA66" i="6"/>
  <c r="AB66" i="6"/>
  <c r="AC66" i="6"/>
  <c r="AD66" i="6"/>
  <c r="AE66" i="6"/>
  <c r="W66" i="6"/>
  <c r="AZ66" i="6" s="1"/>
  <c r="BB66" i="6" s="1"/>
  <c r="X66" i="6"/>
  <c r="BA66" i="6" s="1"/>
  <c r="BC66" i="6" s="1"/>
  <c r="Y66" i="6"/>
  <c r="Z66" i="6"/>
  <c r="AA54" i="6"/>
  <c r="AB54" i="6"/>
  <c r="AC54" i="6"/>
  <c r="AD54" i="6"/>
  <c r="AE54" i="6"/>
  <c r="W54" i="6"/>
  <c r="AZ54" i="6" s="1"/>
  <c r="BB54" i="6" s="1"/>
  <c r="X54" i="6"/>
  <c r="BA54" i="6" s="1"/>
  <c r="BC54" i="6" s="1"/>
  <c r="Y54" i="6"/>
  <c r="Z54" i="6"/>
  <c r="AA42" i="6"/>
  <c r="AB42" i="6"/>
  <c r="AC42" i="6"/>
  <c r="AD42" i="6"/>
  <c r="AE42" i="6"/>
  <c r="W42" i="6"/>
  <c r="AZ42" i="6" s="1"/>
  <c r="BB42" i="6" s="1"/>
  <c r="X42" i="6"/>
  <c r="BA42" i="6" s="1"/>
  <c r="BC42" i="6" s="1"/>
  <c r="Y42" i="6"/>
  <c r="Z42" i="6"/>
  <c r="AA30" i="6"/>
  <c r="AB30" i="6"/>
  <c r="AC30" i="6"/>
  <c r="AD30" i="6"/>
  <c r="AE30" i="6"/>
  <c r="W30" i="6"/>
  <c r="AZ30" i="6" s="1"/>
  <c r="BB30" i="6" s="1"/>
  <c r="X30" i="6"/>
  <c r="BA30" i="6" s="1"/>
  <c r="BC30" i="6" s="1"/>
  <c r="Y30" i="6"/>
  <c r="Z30" i="6"/>
  <c r="AA18" i="6"/>
  <c r="AB18" i="6"/>
  <c r="AC18" i="6"/>
  <c r="AD18" i="6"/>
  <c r="AE18" i="6"/>
  <c r="W18" i="6"/>
  <c r="AZ18" i="6" s="1"/>
  <c r="BB18" i="6" s="1"/>
  <c r="X18" i="6"/>
  <c r="BA18" i="6" s="1"/>
  <c r="BC18" i="6" s="1"/>
  <c r="Y18" i="6"/>
  <c r="Z18" i="6"/>
  <c r="AA6" i="6"/>
  <c r="AB6" i="6"/>
  <c r="AC6" i="6"/>
  <c r="AD6" i="6"/>
  <c r="AE6" i="6"/>
  <c r="W6" i="6"/>
  <c r="AZ6" i="6" s="1"/>
  <c r="BB6" i="6" s="1"/>
  <c r="X6" i="6"/>
  <c r="BA6" i="6" s="1"/>
  <c r="BC6" i="6" s="1"/>
  <c r="Y6" i="6"/>
  <c r="Z6" i="6"/>
  <c r="X5" i="6"/>
  <c r="BA5" i="6" s="1"/>
  <c r="Y5" i="6"/>
  <c r="Z5" i="6"/>
  <c r="AA5" i="6"/>
  <c r="AB5" i="6"/>
  <c r="AC5" i="6"/>
  <c r="AD5" i="6"/>
  <c r="AE5" i="6"/>
  <c r="W5" i="6"/>
  <c r="AZ5" i="6" s="1"/>
  <c r="BB5" i="6" s="1"/>
  <c r="W4" i="6"/>
  <c r="AZ4" i="6" s="1"/>
  <c r="BB4" i="6" s="1"/>
  <c r="X4" i="6"/>
  <c r="BA4" i="6" s="1"/>
  <c r="BC4" i="6" s="1"/>
  <c r="Y4" i="6"/>
  <c r="Z4" i="6"/>
  <c r="AA4" i="6"/>
  <c r="AB4" i="6"/>
  <c r="AC4" i="6"/>
  <c r="AD4" i="6"/>
  <c r="AE4" i="6"/>
  <c r="X41" i="6"/>
  <c r="BA41" i="6" s="1"/>
  <c r="BC41" i="6" s="1"/>
  <c r="Y41" i="6"/>
  <c r="Z41" i="6"/>
  <c r="AA41" i="6"/>
  <c r="AB41" i="6"/>
  <c r="AC41" i="6"/>
  <c r="AD41" i="6"/>
  <c r="AE41" i="6"/>
  <c r="W41" i="6"/>
  <c r="AZ41" i="6" s="1"/>
  <c r="BB41" i="6" s="1"/>
  <c r="X17" i="6"/>
  <c r="BA17" i="6" s="1"/>
  <c r="BC17" i="6" s="1"/>
  <c r="Y17" i="6"/>
  <c r="Z17" i="6"/>
  <c r="AA17" i="6"/>
  <c r="AB17" i="6"/>
  <c r="AC17" i="6"/>
  <c r="AD17" i="6"/>
  <c r="AE17" i="6"/>
  <c r="W17" i="6"/>
  <c r="AZ17" i="6" s="1"/>
  <c r="BB17" i="6" s="1"/>
  <c r="AD63" i="6"/>
  <c r="AE63" i="6"/>
  <c r="W63" i="6"/>
  <c r="AZ63" i="6" s="1"/>
  <c r="BB63" i="6" s="1"/>
  <c r="X63" i="6"/>
  <c r="BA63" i="6" s="1"/>
  <c r="BC63" i="6" s="1"/>
  <c r="Y63" i="6"/>
  <c r="Z63" i="6"/>
  <c r="AA63" i="6"/>
  <c r="AB63" i="6"/>
  <c r="AC63" i="6"/>
  <c r="X29" i="6"/>
  <c r="BA29" i="6" s="1"/>
  <c r="BC29" i="6" s="1"/>
  <c r="Y29" i="6"/>
  <c r="Z29" i="6"/>
  <c r="AA29" i="6"/>
  <c r="AB29" i="6"/>
  <c r="AC29" i="6"/>
  <c r="AD29" i="6"/>
  <c r="AE29" i="6"/>
  <c r="W29" i="6"/>
  <c r="AZ29" i="6" s="1"/>
  <c r="BB29" i="6" s="1"/>
  <c r="W40" i="6"/>
  <c r="AZ40" i="6" s="1"/>
  <c r="BB40" i="6" s="1"/>
  <c r="X40" i="6"/>
  <c r="BA40" i="6" s="1"/>
  <c r="BC40" i="6" s="1"/>
  <c r="Y40" i="6"/>
  <c r="Z40" i="6"/>
  <c r="AA40" i="6"/>
  <c r="AB40" i="6"/>
  <c r="AC40" i="6"/>
  <c r="AD40" i="6"/>
  <c r="AE40" i="6"/>
  <c r="AD27" i="6"/>
  <c r="AE27" i="6"/>
  <c r="W27" i="6"/>
  <c r="AZ27" i="6" s="1"/>
  <c r="BB27" i="6" s="1"/>
  <c r="X27" i="6"/>
  <c r="BA27" i="6" s="1"/>
  <c r="BC27" i="6" s="1"/>
  <c r="Y27" i="6"/>
  <c r="Z27" i="6"/>
  <c r="AA27" i="6"/>
  <c r="AB27" i="6"/>
  <c r="AC27" i="6"/>
  <c r="AA62" i="6"/>
  <c r="AB62" i="6"/>
  <c r="AC62" i="6"/>
  <c r="AD62" i="6"/>
  <c r="AE62" i="6"/>
  <c r="W62" i="6"/>
  <c r="AZ62" i="6" s="1"/>
  <c r="BB62" i="6" s="1"/>
  <c r="X62" i="6"/>
  <c r="BA62" i="6" s="1"/>
  <c r="BC62" i="6" s="1"/>
  <c r="Y62" i="6"/>
  <c r="Z62" i="6"/>
  <c r="AA50" i="6"/>
  <c r="AB50" i="6"/>
  <c r="AC50" i="6"/>
  <c r="AD50" i="6"/>
  <c r="AE50" i="6"/>
  <c r="W50" i="6"/>
  <c r="AZ50" i="6" s="1"/>
  <c r="BB50" i="6" s="1"/>
  <c r="X50" i="6"/>
  <c r="BA50" i="6" s="1"/>
  <c r="BC50" i="6" s="1"/>
  <c r="Y50" i="6"/>
  <c r="Z50" i="6"/>
  <c r="AA38" i="6"/>
  <c r="AB38" i="6"/>
  <c r="AC38" i="6"/>
  <c r="AD38" i="6"/>
  <c r="AE38" i="6"/>
  <c r="W38" i="6"/>
  <c r="AZ38" i="6" s="1"/>
  <c r="BB38" i="6" s="1"/>
  <c r="X38" i="6"/>
  <c r="BA38" i="6" s="1"/>
  <c r="BC38" i="6" s="1"/>
  <c r="Y38" i="6"/>
  <c r="Z38" i="6"/>
  <c r="AA26" i="6"/>
  <c r="AB26" i="6"/>
  <c r="AC26" i="6"/>
  <c r="AD26" i="6"/>
  <c r="AE26" i="6"/>
  <c r="W26" i="6"/>
  <c r="AZ26" i="6" s="1"/>
  <c r="BB26" i="6" s="1"/>
  <c r="X26" i="6"/>
  <c r="BA26" i="6" s="1"/>
  <c r="BC26" i="6" s="1"/>
  <c r="Y26" i="6"/>
  <c r="Z26" i="6"/>
  <c r="AA14" i="6"/>
  <c r="AB14" i="6"/>
  <c r="AC14" i="6"/>
  <c r="AD14" i="6"/>
  <c r="AE14" i="6"/>
  <c r="W14" i="6"/>
  <c r="AZ14" i="6" s="1"/>
  <c r="BB14" i="6" s="1"/>
  <c r="X14" i="6"/>
  <c r="BA14" i="6" s="1"/>
  <c r="BC14" i="6" s="1"/>
  <c r="Y14" i="6"/>
  <c r="Z14" i="6"/>
  <c r="X65" i="6"/>
  <c r="BA65" i="6" s="1"/>
  <c r="BC65" i="6" s="1"/>
  <c r="Y65" i="6"/>
  <c r="Z65" i="6"/>
  <c r="AA65" i="6"/>
  <c r="AB65" i="6"/>
  <c r="AC65" i="6"/>
  <c r="AD65" i="6"/>
  <c r="AE65" i="6"/>
  <c r="W65" i="6"/>
  <c r="AZ65" i="6" s="1"/>
  <c r="BB65" i="6" s="1"/>
  <c r="W52" i="6"/>
  <c r="AZ52" i="6" s="1"/>
  <c r="BB52" i="6" s="1"/>
  <c r="X52" i="6"/>
  <c r="BA52" i="6" s="1"/>
  <c r="BC52" i="6" s="1"/>
  <c r="Y52" i="6"/>
  <c r="Z52" i="6"/>
  <c r="AA52" i="6"/>
  <c r="AB52" i="6"/>
  <c r="AC52" i="6"/>
  <c r="AD52" i="6"/>
  <c r="AE52" i="6"/>
  <c r="W16" i="6"/>
  <c r="AZ16" i="6" s="1"/>
  <c r="BB16" i="6" s="1"/>
  <c r="X16" i="6"/>
  <c r="BA16" i="6" s="1"/>
  <c r="BC16" i="6" s="1"/>
  <c r="Y16" i="6"/>
  <c r="Z16" i="6"/>
  <c r="AA16" i="6"/>
  <c r="AB16" i="6"/>
  <c r="AC16" i="6"/>
  <c r="AD16" i="6"/>
  <c r="AE16" i="6"/>
  <c r="AD51" i="6"/>
  <c r="AE51" i="6"/>
  <c r="W51" i="6"/>
  <c r="AZ51" i="6" s="1"/>
  <c r="BB51" i="6" s="1"/>
  <c r="X51" i="6"/>
  <c r="BA51" i="6" s="1"/>
  <c r="BC51" i="6" s="1"/>
  <c r="Y51" i="6"/>
  <c r="Z51" i="6"/>
  <c r="AA51" i="6"/>
  <c r="AB51" i="6"/>
  <c r="AC51" i="6"/>
  <c r="AD15" i="6"/>
  <c r="AE15" i="6"/>
  <c r="W15" i="6"/>
  <c r="AZ15" i="6" s="1"/>
  <c r="BB15" i="6" s="1"/>
  <c r="X15" i="6"/>
  <c r="BA15" i="6" s="1"/>
  <c r="BC15" i="6" s="1"/>
  <c r="Y15" i="6"/>
  <c r="Z15" i="6"/>
  <c r="AA15" i="6"/>
  <c r="AB15" i="6"/>
  <c r="AC15" i="6"/>
  <c r="X61" i="6"/>
  <c r="BA61" i="6" s="1"/>
  <c r="BC61" i="6" s="1"/>
  <c r="Y61" i="6"/>
  <c r="Z61" i="6"/>
  <c r="AA61" i="6"/>
  <c r="AB61" i="6"/>
  <c r="AC61" i="6"/>
  <c r="AD61" i="6"/>
  <c r="AE61" i="6"/>
  <c r="W61" i="6"/>
  <c r="AZ61" i="6" s="1"/>
  <c r="BB61" i="6" s="1"/>
  <c r="X49" i="6"/>
  <c r="BA49" i="6" s="1"/>
  <c r="BC49" i="6" s="1"/>
  <c r="Y49" i="6"/>
  <c r="Z49" i="6"/>
  <c r="AA49" i="6"/>
  <c r="AB49" i="6"/>
  <c r="AC49" i="6"/>
  <c r="AD49" i="6"/>
  <c r="AE49" i="6"/>
  <c r="W49" i="6"/>
  <c r="AZ49" i="6" s="1"/>
  <c r="BB49" i="6" s="1"/>
  <c r="X37" i="6"/>
  <c r="BA37" i="6" s="1"/>
  <c r="BC37" i="6" s="1"/>
  <c r="Y37" i="6"/>
  <c r="Z37" i="6"/>
  <c r="AA37" i="6"/>
  <c r="AB37" i="6"/>
  <c r="AC37" i="6"/>
  <c r="AD37" i="6"/>
  <c r="AE37" i="6"/>
  <c r="W37" i="6"/>
  <c r="AZ37" i="6" s="1"/>
  <c r="BB37" i="6" s="1"/>
  <c r="X25" i="6"/>
  <c r="BA25" i="6" s="1"/>
  <c r="BC25" i="6" s="1"/>
  <c r="Y25" i="6"/>
  <c r="Z25" i="6"/>
  <c r="AA25" i="6"/>
  <c r="AB25" i="6"/>
  <c r="AC25" i="6"/>
  <c r="AD25" i="6"/>
  <c r="AE25" i="6"/>
  <c r="W25" i="6"/>
  <c r="AZ25" i="6" s="1"/>
  <c r="BB25" i="6" s="1"/>
  <c r="X13" i="6"/>
  <c r="BA13" i="6" s="1"/>
  <c r="BC13" i="6" s="1"/>
  <c r="Y13" i="6"/>
  <c r="Z13" i="6"/>
  <c r="AA13" i="6"/>
  <c r="AB13" i="6"/>
  <c r="AC13" i="6"/>
  <c r="AD13" i="6"/>
  <c r="AE13" i="6"/>
  <c r="W13" i="6"/>
  <c r="AZ13" i="6" s="1"/>
  <c r="BB13" i="6" s="1"/>
  <c r="X53" i="6"/>
  <c r="BA53" i="6" s="1"/>
  <c r="BC53" i="6" s="1"/>
  <c r="Y53" i="6"/>
  <c r="Z53" i="6"/>
  <c r="AA53" i="6"/>
  <c r="AB53" i="6"/>
  <c r="AC53" i="6"/>
  <c r="AD53" i="6"/>
  <c r="AE53" i="6"/>
  <c r="W53" i="6"/>
  <c r="AZ53" i="6" s="1"/>
  <c r="BB53" i="6" s="1"/>
  <c r="W64" i="6"/>
  <c r="AZ64" i="6" s="1"/>
  <c r="BB64" i="6" s="1"/>
  <c r="X64" i="6"/>
  <c r="BA64" i="6" s="1"/>
  <c r="BC64" i="6" s="1"/>
  <c r="Y64" i="6"/>
  <c r="Z64" i="6"/>
  <c r="AA64" i="6"/>
  <c r="AB64" i="6"/>
  <c r="AC64" i="6"/>
  <c r="AD64" i="6"/>
  <c r="AE64" i="6"/>
  <c r="W28" i="6"/>
  <c r="AZ28" i="6" s="1"/>
  <c r="BB28" i="6" s="1"/>
  <c r="X28" i="6"/>
  <c r="BA28" i="6" s="1"/>
  <c r="BC28" i="6" s="1"/>
  <c r="Y28" i="6"/>
  <c r="Z28" i="6"/>
  <c r="AA28" i="6"/>
  <c r="AB28" i="6"/>
  <c r="AC28" i="6"/>
  <c r="AD28" i="6"/>
  <c r="AE28" i="6"/>
  <c r="AD39" i="6"/>
  <c r="AE39" i="6"/>
  <c r="W39" i="6"/>
  <c r="AZ39" i="6" s="1"/>
  <c r="BB39" i="6" s="1"/>
  <c r="X39" i="6"/>
  <c r="BA39" i="6" s="1"/>
  <c r="BC39" i="6" s="1"/>
  <c r="Y39" i="6"/>
  <c r="Z39" i="6"/>
  <c r="AA39" i="6"/>
  <c r="AB39" i="6"/>
  <c r="AC39" i="6"/>
  <c r="W60" i="6"/>
  <c r="AZ60" i="6" s="1"/>
  <c r="BB60" i="6" s="1"/>
  <c r="X60" i="6"/>
  <c r="BA60" i="6" s="1"/>
  <c r="BC60" i="6" s="1"/>
  <c r="Y60" i="6"/>
  <c r="Z60" i="6"/>
  <c r="AA60" i="6"/>
  <c r="AB60" i="6"/>
  <c r="AC60" i="6"/>
  <c r="AD60" i="6"/>
  <c r="AE60" i="6"/>
  <c r="W48" i="6"/>
  <c r="AZ48" i="6" s="1"/>
  <c r="BB48" i="6" s="1"/>
  <c r="X48" i="6"/>
  <c r="BA48" i="6" s="1"/>
  <c r="BC48" i="6" s="1"/>
  <c r="Y48" i="6"/>
  <c r="Z48" i="6"/>
  <c r="AA48" i="6"/>
  <c r="AB48" i="6"/>
  <c r="AC48" i="6"/>
  <c r="AD48" i="6"/>
  <c r="AE48" i="6"/>
  <c r="W36" i="6"/>
  <c r="AZ36" i="6" s="1"/>
  <c r="BB36" i="6" s="1"/>
  <c r="X36" i="6"/>
  <c r="BA36" i="6" s="1"/>
  <c r="BC36" i="6" s="1"/>
  <c r="Y36" i="6"/>
  <c r="Z36" i="6"/>
  <c r="AA36" i="6"/>
  <c r="AB36" i="6"/>
  <c r="AC36" i="6"/>
  <c r="AD36" i="6"/>
  <c r="AE36" i="6"/>
  <c r="W24" i="6"/>
  <c r="AZ24" i="6" s="1"/>
  <c r="BB24" i="6" s="1"/>
  <c r="X24" i="6"/>
  <c r="BA24" i="6" s="1"/>
  <c r="BC24" i="6" s="1"/>
  <c r="Y24" i="6"/>
  <c r="Z24" i="6"/>
  <c r="AA24" i="6"/>
  <c r="AB24" i="6"/>
  <c r="AC24" i="6"/>
  <c r="AD24" i="6"/>
  <c r="AE24" i="6"/>
  <c r="W12" i="6"/>
  <c r="AZ12" i="6" s="1"/>
  <c r="BB12" i="6" s="1"/>
  <c r="X12" i="6"/>
  <c r="BA12" i="6" s="1"/>
  <c r="BC12" i="6" s="1"/>
  <c r="Y12" i="6"/>
  <c r="Z12" i="6"/>
  <c r="AA12" i="6"/>
  <c r="AB12" i="6"/>
  <c r="AC12" i="6"/>
  <c r="AD12" i="6"/>
  <c r="AE12" i="6"/>
  <c r="AD11" i="6"/>
  <c r="AE11" i="6"/>
  <c r="W11" i="6"/>
  <c r="AZ11" i="6" s="1"/>
  <c r="BB11" i="6" s="1"/>
  <c r="X11" i="6"/>
  <c r="BA11" i="6" s="1"/>
  <c r="BC11" i="6" s="1"/>
  <c r="Y11" i="6"/>
  <c r="Z11" i="6"/>
  <c r="AA11" i="6"/>
  <c r="AB11" i="6"/>
  <c r="AC11" i="6"/>
  <c r="AA10" i="6"/>
  <c r="AB10" i="6"/>
  <c r="AC10" i="6"/>
  <c r="AD10" i="6"/>
  <c r="AE10" i="6"/>
  <c r="W10" i="6"/>
  <c r="AZ10" i="6" s="1"/>
  <c r="BB10" i="6" s="1"/>
  <c r="X10" i="6"/>
  <c r="BA10" i="6" s="1"/>
  <c r="BC10" i="6" s="1"/>
  <c r="Y10" i="6"/>
  <c r="Z10" i="6"/>
  <c r="AD23" i="6"/>
  <c r="AE23" i="6"/>
  <c r="W23" i="6"/>
  <c r="AZ23" i="6" s="1"/>
  <c r="BB23" i="6" s="1"/>
  <c r="X23" i="6"/>
  <c r="BA23" i="6" s="1"/>
  <c r="BC23" i="6" s="1"/>
  <c r="Y23" i="6"/>
  <c r="Z23" i="6"/>
  <c r="AA23" i="6"/>
  <c r="AB23" i="6"/>
  <c r="AC23" i="6"/>
  <c r="AA22" i="6"/>
  <c r="AB22" i="6"/>
  <c r="AC22" i="6"/>
  <c r="AD22" i="6"/>
  <c r="AE22" i="6"/>
  <c r="W22" i="6"/>
  <c r="AZ22" i="6" s="1"/>
  <c r="BB22" i="6" s="1"/>
  <c r="X22" i="6"/>
  <c r="BA22" i="6" s="1"/>
  <c r="BC22" i="6" s="1"/>
  <c r="Y22" i="6"/>
  <c r="Z22" i="6"/>
  <c r="AD47" i="6"/>
  <c r="AE47" i="6"/>
  <c r="W47" i="6"/>
  <c r="AZ47" i="6" s="1"/>
  <c r="BB47" i="6" s="1"/>
  <c r="X47" i="6"/>
  <c r="BA47" i="6" s="1"/>
  <c r="BC47" i="6" s="1"/>
  <c r="Y47" i="6"/>
  <c r="Z47" i="6"/>
  <c r="AA47" i="6"/>
  <c r="AB47" i="6"/>
  <c r="AC47" i="6"/>
  <c r="AA58" i="6"/>
  <c r="AB58" i="6"/>
  <c r="AC58" i="6"/>
  <c r="AD58" i="6"/>
  <c r="AE58" i="6"/>
  <c r="W58" i="6"/>
  <c r="AZ58" i="6" s="1"/>
  <c r="BB58" i="6" s="1"/>
  <c r="X58" i="6"/>
  <c r="BA58" i="6" s="1"/>
  <c r="BC58" i="6" s="1"/>
  <c r="Y58" i="6"/>
  <c r="Z58" i="6"/>
  <c r="X57" i="6"/>
  <c r="BA57" i="6" s="1"/>
  <c r="BC57" i="6" s="1"/>
  <c r="Y57" i="6"/>
  <c r="Z57" i="6"/>
  <c r="AA57" i="6"/>
  <c r="AB57" i="6"/>
  <c r="AC57" i="6"/>
  <c r="AD57" i="6"/>
  <c r="AE57" i="6"/>
  <c r="W57" i="6"/>
  <c r="AZ57" i="6" s="1"/>
  <c r="BB57" i="6" s="1"/>
  <c r="X21" i="6"/>
  <c r="BA21" i="6" s="1"/>
  <c r="BC21" i="6" s="1"/>
  <c r="Y21" i="6"/>
  <c r="Z21" i="6"/>
  <c r="AA21" i="6"/>
  <c r="AB21" i="6"/>
  <c r="AC21" i="6"/>
  <c r="AD21" i="6"/>
  <c r="AE21" i="6"/>
  <c r="W21" i="6"/>
  <c r="AZ21" i="6" s="1"/>
  <c r="BB21" i="6" s="1"/>
  <c r="AE3" i="6"/>
  <c r="AD3" i="6"/>
  <c r="AC3" i="6"/>
  <c r="AB3" i="6"/>
  <c r="AA3" i="6"/>
  <c r="Z3" i="6"/>
  <c r="Y3" i="6"/>
  <c r="X3" i="6"/>
  <c r="BA3" i="6" s="1"/>
  <c r="BC3" i="6" s="1"/>
  <c r="W3" i="6"/>
  <c r="W56" i="6"/>
  <c r="AZ56" i="6" s="1"/>
  <c r="BB56" i="6" s="1"/>
  <c r="X56" i="6"/>
  <c r="BA56" i="6" s="1"/>
  <c r="BC56" i="6" s="1"/>
  <c r="Y56" i="6"/>
  <c r="Z56" i="6"/>
  <c r="AA56" i="6"/>
  <c r="AB56" i="6"/>
  <c r="AC56" i="6"/>
  <c r="AD56" i="6"/>
  <c r="AE56" i="6"/>
  <c r="W44" i="6"/>
  <c r="AZ44" i="6" s="1"/>
  <c r="BB44" i="6" s="1"/>
  <c r="X44" i="6"/>
  <c r="BA44" i="6" s="1"/>
  <c r="BC44" i="6" s="1"/>
  <c r="Y44" i="6"/>
  <c r="Z44" i="6"/>
  <c r="AA44" i="6"/>
  <c r="AB44" i="6"/>
  <c r="AC44" i="6"/>
  <c r="AD44" i="6"/>
  <c r="AE44" i="6"/>
  <c r="W32" i="6"/>
  <c r="AZ32" i="6" s="1"/>
  <c r="X32" i="6"/>
  <c r="BA32" i="6" s="1"/>
  <c r="Y32" i="6"/>
  <c r="Z32" i="6"/>
  <c r="AA32" i="6"/>
  <c r="AB32" i="6"/>
  <c r="AC32" i="6"/>
  <c r="AD32" i="6"/>
  <c r="AE32" i="6"/>
  <c r="W20" i="6"/>
  <c r="AZ20" i="6" s="1"/>
  <c r="BB20" i="6" s="1"/>
  <c r="X20" i="6"/>
  <c r="BA20" i="6" s="1"/>
  <c r="BC20" i="6" s="1"/>
  <c r="Y20" i="6"/>
  <c r="Z20" i="6"/>
  <c r="AA20" i="6"/>
  <c r="AB20" i="6"/>
  <c r="AC20" i="6"/>
  <c r="AD20" i="6"/>
  <c r="AE20" i="6"/>
  <c r="W8" i="6"/>
  <c r="AZ8" i="6" s="1"/>
  <c r="BB8" i="6" s="1"/>
  <c r="X8" i="6"/>
  <c r="BA8" i="6" s="1"/>
  <c r="BC8" i="6" s="1"/>
  <c r="Y8" i="6"/>
  <c r="Z8" i="6"/>
  <c r="AA8" i="6"/>
  <c r="AB8" i="6"/>
  <c r="AC8" i="6"/>
  <c r="AD8" i="6"/>
  <c r="AE8" i="6"/>
  <c r="AD59" i="6"/>
  <c r="AE59" i="6"/>
  <c r="W59" i="6"/>
  <c r="AZ59" i="6" s="1"/>
  <c r="BB59" i="6" s="1"/>
  <c r="X59" i="6"/>
  <c r="BA59" i="6" s="1"/>
  <c r="BC59" i="6" s="1"/>
  <c r="Y59" i="6"/>
  <c r="Z59" i="6"/>
  <c r="AA59" i="6"/>
  <c r="AB59" i="6"/>
  <c r="AC59" i="6"/>
  <c r="AA46" i="6"/>
  <c r="AB46" i="6"/>
  <c r="AC46" i="6"/>
  <c r="AD46" i="6"/>
  <c r="AE46" i="6"/>
  <c r="W46" i="6"/>
  <c r="AZ46" i="6" s="1"/>
  <c r="BB46" i="6" s="1"/>
  <c r="X46" i="6"/>
  <c r="BA46" i="6" s="1"/>
  <c r="BC46" i="6" s="1"/>
  <c r="Y46" i="6"/>
  <c r="Z46" i="6"/>
  <c r="X45" i="6"/>
  <c r="BA45" i="6" s="1"/>
  <c r="BC45" i="6" s="1"/>
  <c r="Y45" i="6"/>
  <c r="Z45" i="6"/>
  <c r="AA45" i="6"/>
  <c r="AB45" i="6"/>
  <c r="AC45" i="6"/>
  <c r="AD45" i="6"/>
  <c r="AE45" i="6"/>
  <c r="W45" i="6"/>
  <c r="AZ45" i="6" s="1"/>
  <c r="BB45" i="6" s="1"/>
  <c r="X9" i="6"/>
  <c r="BA9" i="6" s="1"/>
  <c r="BC9" i="6" s="1"/>
  <c r="Y9" i="6"/>
  <c r="Z9" i="6"/>
  <c r="AA9" i="6"/>
  <c r="AB9" i="6"/>
  <c r="AC9" i="6"/>
  <c r="AD9" i="6"/>
  <c r="AE9" i="6"/>
  <c r="W9" i="6"/>
  <c r="AZ9" i="6" s="1"/>
  <c r="BB9" i="6" s="1"/>
  <c r="AB67" i="6"/>
  <c r="AE67" i="6"/>
  <c r="W67" i="6"/>
  <c r="AZ67" i="6" s="1"/>
  <c r="BB67" i="6" s="1"/>
  <c r="X67" i="6"/>
  <c r="BA67" i="6" s="1"/>
  <c r="BC67" i="6" s="1"/>
  <c r="Y67" i="6"/>
  <c r="Z67" i="6"/>
  <c r="AA67" i="6"/>
  <c r="AC67" i="6"/>
  <c r="AD67" i="6"/>
  <c r="AD55" i="6"/>
  <c r="AE55" i="6"/>
  <c r="W55" i="6"/>
  <c r="AZ55" i="6" s="1"/>
  <c r="BB55" i="6" s="1"/>
  <c r="X55" i="6"/>
  <c r="BA55" i="6" s="1"/>
  <c r="BC55" i="6" s="1"/>
  <c r="Y55" i="6"/>
  <c r="Z55" i="6"/>
  <c r="AA55" i="6"/>
  <c r="AB55" i="6"/>
  <c r="AC55" i="6"/>
  <c r="AD43" i="6"/>
  <c r="AE43" i="6"/>
  <c r="W43" i="6"/>
  <c r="AZ43" i="6" s="1"/>
  <c r="BB43" i="6" s="1"/>
  <c r="X43" i="6"/>
  <c r="BA43" i="6" s="1"/>
  <c r="BC43" i="6" s="1"/>
  <c r="Y43" i="6"/>
  <c r="Z43" i="6"/>
  <c r="AA43" i="6"/>
  <c r="AB43" i="6"/>
  <c r="AC43" i="6"/>
  <c r="AD31" i="6"/>
  <c r="AE31" i="6"/>
  <c r="W31" i="6"/>
  <c r="AZ31" i="6" s="1"/>
  <c r="BB31" i="6" s="1"/>
  <c r="X31" i="6"/>
  <c r="BA31" i="6" s="1"/>
  <c r="BC31" i="6" s="1"/>
  <c r="Y31" i="6"/>
  <c r="Z31" i="6"/>
  <c r="AA31" i="6"/>
  <c r="AB31" i="6"/>
  <c r="AC31" i="6"/>
  <c r="AD19" i="6"/>
  <c r="AE19" i="6"/>
  <c r="W19" i="6"/>
  <c r="AZ19" i="6" s="1"/>
  <c r="X19" i="6"/>
  <c r="BA19" i="6" s="1"/>
  <c r="BC19" i="6" s="1"/>
  <c r="Y19" i="6"/>
  <c r="Z19" i="6"/>
  <c r="AA19" i="6"/>
  <c r="AB19" i="6"/>
  <c r="AC19" i="6"/>
  <c r="AD7" i="6"/>
  <c r="AE7" i="6"/>
  <c r="W7" i="6"/>
  <c r="AZ7" i="6" s="1"/>
  <c r="BB7" i="6" s="1"/>
  <c r="X7" i="6"/>
  <c r="BA7" i="6" s="1"/>
  <c r="BC7" i="6" s="1"/>
  <c r="Y7" i="6"/>
  <c r="Z7" i="6"/>
  <c r="AA7" i="6"/>
  <c r="AB7" i="6"/>
  <c r="AC7" i="6"/>
  <c r="AO46" i="6"/>
  <c r="AO35" i="6"/>
  <c r="AO37" i="6"/>
  <c r="AO28" i="6"/>
  <c r="AO14" i="6"/>
  <c r="AN33" i="6"/>
  <c r="AN24" i="6"/>
  <c r="AN10" i="6"/>
  <c r="AN30" i="6"/>
  <c r="AM30" i="6"/>
  <c r="AM7" i="6"/>
  <c r="AM32" i="6"/>
  <c r="AM34" i="6"/>
  <c r="AL33" i="6"/>
  <c r="AL42" i="6"/>
  <c r="AL35" i="6"/>
  <c r="AL47" i="6"/>
  <c r="AK11" i="6"/>
  <c r="AK47" i="6"/>
  <c r="AK36" i="6"/>
  <c r="AK28" i="6"/>
  <c r="AK14" i="6"/>
  <c r="AJ44" i="6"/>
  <c r="AJ33" i="6"/>
  <c r="AJ22" i="6"/>
  <c r="AJ8" i="6"/>
  <c r="AR49" i="6"/>
  <c r="AR26" i="6"/>
  <c r="AR15" i="6"/>
  <c r="AR24" i="6"/>
  <c r="AQ43" i="6"/>
  <c r="AQ13" i="6"/>
  <c r="AQ10" i="6"/>
  <c r="AQ47" i="6"/>
  <c r="AP24" i="6"/>
  <c r="AP37" i="6"/>
  <c r="AP28" i="6"/>
  <c r="AP18" i="6"/>
  <c r="AP26" i="6"/>
  <c r="AM8" i="6"/>
  <c r="AL34" i="6"/>
  <c r="AK48" i="6"/>
  <c r="AR28" i="6"/>
  <c r="AQ46" i="6"/>
  <c r="AP31" i="6"/>
  <c r="AN29" i="6"/>
  <c r="AK30" i="6"/>
  <c r="AQ29" i="6"/>
  <c r="AO26" i="6"/>
  <c r="AO15" i="6"/>
  <c r="AO51" i="6"/>
  <c r="AO42" i="6"/>
  <c r="AN17" i="6"/>
  <c r="AN12" i="6"/>
  <c r="AN11" i="6"/>
  <c r="AN26" i="6"/>
  <c r="AN16" i="6"/>
  <c r="AM16" i="6"/>
  <c r="AM33" i="6"/>
  <c r="AM46" i="6"/>
  <c r="AM49" i="6"/>
  <c r="AL25" i="6"/>
  <c r="AL31" i="6"/>
  <c r="AL3" i="6"/>
  <c r="AL14" i="6"/>
  <c r="AK26" i="6"/>
  <c r="AK15" i="6"/>
  <c r="AK51" i="6"/>
  <c r="AK7" i="6"/>
  <c r="AJ4" i="6"/>
  <c r="AJ35" i="6"/>
  <c r="AJ24" i="6"/>
  <c r="AJ37" i="6"/>
  <c r="AJ43" i="6"/>
  <c r="AR52" i="6"/>
  <c r="AR29" i="6"/>
  <c r="AR18" i="6"/>
  <c r="AR51" i="6"/>
  <c r="AQ19" i="6"/>
  <c r="AQ3" i="6"/>
  <c r="AQ26" i="6"/>
  <c r="AQ15" i="6"/>
  <c r="AP38" i="6"/>
  <c r="AP6" i="6"/>
  <c r="AP20" i="6"/>
  <c r="AP5" i="6"/>
  <c r="AM42" i="6"/>
  <c r="AK24" i="6"/>
  <c r="AJ34" i="6"/>
  <c r="AQ33" i="6"/>
  <c r="AM28" i="6"/>
  <c r="AJ39" i="6"/>
  <c r="AQ52" i="6"/>
  <c r="AO17" i="6"/>
  <c r="AO53" i="6"/>
  <c r="AO4" i="6"/>
  <c r="AO10" i="6"/>
  <c r="AN42" i="6"/>
  <c r="AN53" i="6"/>
  <c r="AN36" i="6"/>
  <c r="AN6" i="6"/>
  <c r="AN46" i="6"/>
  <c r="AM19" i="6"/>
  <c r="AM37" i="6"/>
  <c r="AM38" i="6"/>
  <c r="AM27" i="6"/>
  <c r="AL15" i="6"/>
  <c r="AL11" i="6"/>
  <c r="AL40" i="6"/>
  <c r="AL17" i="6"/>
  <c r="AK17" i="6"/>
  <c r="AK53" i="6"/>
  <c r="AK4" i="6"/>
  <c r="AK22" i="6"/>
  <c r="AJ40" i="6"/>
  <c r="AJ19" i="6"/>
  <c r="AJ38" i="6"/>
  <c r="AJ27" i="6"/>
  <c r="AJ7" i="6"/>
  <c r="AR20" i="6"/>
  <c r="AR9" i="6"/>
  <c r="AR45" i="6"/>
  <c r="AR16" i="6"/>
  <c r="AQ36" i="6"/>
  <c r="AQ40" i="6"/>
  <c r="AQ17" i="6"/>
  <c r="AQ53" i="6"/>
  <c r="AP53" i="6"/>
  <c r="AP4" i="6"/>
  <c r="AP11" i="6"/>
  <c r="AP9" i="6"/>
  <c r="AN22" i="6"/>
  <c r="AJ17" i="6"/>
  <c r="AR27" i="6"/>
  <c r="AP13" i="6"/>
  <c r="AM23" i="6"/>
  <c r="AL29" i="6"/>
  <c r="AJ16" i="6"/>
  <c r="AP42" i="6"/>
  <c r="AO32" i="6"/>
  <c r="AO21" i="6"/>
  <c r="AO43" i="6"/>
  <c r="AO36" i="6"/>
  <c r="AN9" i="6"/>
  <c r="AN48" i="6"/>
  <c r="AN7" i="6"/>
  <c r="AN43" i="6"/>
  <c r="AN15" i="6"/>
  <c r="AM9" i="6"/>
  <c r="AM52" i="6"/>
  <c r="AM29" i="6"/>
  <c r="AM6" i="6"/>
  <c r="AL6" i="6"/>
  <c r="AL51" i="6"/>
  <c r="AL8" i="6"/>
  <c r="AL44" i="6"/>
  <c r="AK44" i="6"/>
  <c r="AK33" i="6"/>
  <c r="AK42" i="6"/>
  <c r="AK37" i="6"/>
  <c r="AJ20" i="6"/>
  <c r="AJ14" i="6"/>
  <c r="AJ53" i="6"/>
  <c r="AJ42" i="6"/>
  <c r="AJ3" i="6"/>
  <c r="AR46" i="6"/>
  <c r="AR35" i="6"/>
  <c r="AR43" i="6"/>
  <c r="AR6" i="6"/>
  <c r="AQ42" i="6"/>
  <c r="AQ8" i="6"/>
  <c r="AQ44" i="6"/>
  <c r="AQ11" i="6"/>
  <c r="AP10" i="6"/>
  <c r="AP7" i="6"/>
  <c r="AP27" i="6"/>
  <c r="AP47" i="6"/>
  <c r="AN37" i="6"/>
  <c r="AJ45" i="6"/>
  <c r="AR10" i="6"/>
  <c r="AP46" i="6"/>
  <c r="AN4" i="6"/>
  <c r="AK29" i="6"/>
  <c r="AR22" i="6"/>
  <c r="AP30" i="6"/>
  <c r="AO11" i="6"/>
  <c r="AO47" i="6"/>
  <c r="AO48" i="6"/>
  <c r="AO3" i="6"/>
  <c r="AN35" i="6"/>
  <c r="AN45" i="6"/>
  <c r="AM47" i="6"/>
  <c r="AM44" i="6"/>
  <c r="AM12" i="6"/>
  <c r="AL45" i="6"/>
  <c r="AL16" i="6"/>
  <c r="AK23" i="6"/>
  <c r="AJ11" i="6"/>
  <c r="AR38" i="6"/>
  <c r="AL27" i="6"/>
  <c r="AJ50" i="6"/>
  <c r="AP32" i="6"/>
  <c r="AO38" i="6"/>
  <c r="AO27" i="6"/>
  <c r="AO12" i="6"/>
  <c r="AO40" i="6"/>
  <c r="AN3" i="6"/>
  <c r="AN50" i="6"/>
  <c r="AN52" i="6"/>
  <c r="AN38" i="6"/>
  <c r="AM48" i="6"/>
  <c r="AM31" i="6"/>
  <c r="AM45" i="6"/>
  <c r="AM24" i="6"/>
  <c r="AM11" i="6"/>
  <c r="AL49" i="6"/>
  <c r="AL30" i="6"/>
  <c r="AL24" i="6"/>
  <c r="AL26" i="6"/>
  <c r="AK38" i="6"/>
  <c r="AK27" i="6"/>
  <c r="AK13" i="6"/>
  <c r="AK40" i="6"/>
  <c r="AJ13" i="6"/>
  <c r="AJ9" i="6"/>
  <c r="AJ36" i="6"/>
  <c r="AJ49" i="6"/>
  <c r="AR7" i="6"/>
  <c r="AR5" i="6"/>
  <c r="AR41" i="6"/>
  <c r="AR31" i="6"/>
  <c r="AR36" i="6"/>
  <c r="AQ18" i="6"/>
  <c r="AQ49" i="6"/>
  <c r="AQ38" i="6"/>
  <c r="AQ27" i="6"/>
  <c r="AP15" i="6"/>
  <c r="AP49" i="6"/>
  <c r="AP40" i="6"/>
  <c r="AP17" i="6"/>
  <c r="AO6" i="6"/>
  <c r="AO18" i="6"/>
  <c r="AN8" i="6"/>
  <c r="AM14" i="6"/>
  <c r="AL10" i="6"/>
  <c r="AK8" i="6"/>
  <c r="AR25" i="6"/>
  <c r="AO29" i="6"/>
  <c r="AO44" i="6"/>
  <c r="AO33" i="6"/>
  <c r="AO16" i="6"/>
  <c r="AO22" i="6"/>
  <c r="AN20" i="6"/>
  <c r="AN49" i="6"/>
  <c r="AN19" i="6"/>
  <c r="AN18" i="6"/>
  <c r="AM51" i="6"/>
  <c r="AM18" i="6"/>
  <c r="AM5" i="6"/>
  <c r="AM41" i="6"/>
  <c r="AL41" i="6"/>
  <c r="AL18" i="6"/>
  <c r="AL23" i="6"/>
  <c r="AL20" i="6"/>
  <c r="AL9" i="6"/>
  <c r="AK9" i="6"/>
  <c r="AK45" i="6"/>
  <c r="AK16" i="6"/>
  <c r="AK34" i="6"/>
  <c r="AJ52" i="6"/>
  <c r="AJ29" i="6"/>
  <c r="AJ6" i="6"/>
  <c r="AJ31" i="6"/>
  <c r="AR48" i="6"/>
  <c r="AR11" i="6"/>
  <c r="AR47" i="6"/>
  <c r="AR12" i="6"/>
  <c r="AQ30" i="6"/>
  <c r="AQ48" i="6"/>
  <c r="AQ20" i="6"/>
  <c r="AQ22" i="6"/>
  <c r="AQ35" i="6"/>
  <c r="AP22" i="6"/>
  <c r="AP16" i="6"/>
  <c r="AP23" i="6"/>
  <c r="AP12" i="6"/>
  <c r="AO52" i="6"/>
  <c r="AN34" i="6"/>
  <c r="AM10" i="6"/>
  <c r="AL43" i="6"/>
  <c r="AL37" i="6"/>
  <c r="AK39" i="6"/>
  <c r="AK52" i="6"/>
  <c r="AJ12" i="6"/>
  <c r="AR40" i="6"/>
  <c r="AR53" i="6"/>
  <c r="AQ24" i="6"/>
  <c r="AQ14" i="6"/>
  <c r="AP51" i="6"/>
  <c r="AP52" i="6"/>
  <c r="AM50" i="6"/>
  <c r="AR30" i="6"/>
  <c r="AO23" i="6"/>
  <c r="AO13" i="6"/>
  <c r="AO31" i="6"/>
  <c r="AO49" i="6"/>
  <c r="AN21" i="6"/>
  <c r="AN23" i="6"/>
  <c r="AN39" i="6"/>
  <c r="AN25" i="6"/>
  <c r="AM4" i="6"/>
  <c r="AM21" i="6"/>
  <c r="AM20" i="6"/>
  <c r="AM22" i="6"/>
  <c r="AL21" i="6"/>
  <c r="AL13" i="6"/>
  <c r="AL19" i="6"/>
  <c r="AL46" i="6"/>
  <c r="AL36" i="6"/>
  <c r="AK35" i="6"/>
  <c r="AK31" i="6"/>
  <c r="AK6" i="6"/>
  <c r="AK49" i="6"/>
  <c r="AJ32" i="6"/>
  <c r="AJ21" i="6"/>
  <c r="AJ10" i="6"/>
  <c r="AJ46" i="6"/>
  <c r="AR3" i="6"/>
  <c r="AR14" i="6"/>
  <c r="AR50" i="6"/>
  <c r="AR39" i="6"/>
  <c r="AQ37" i="6"/>
  <c r="AQ31" i="6"/>
  <c r="AQ45" i="6"/>
  <c r="AQ23" i="6"/>
  <c r="AQ12" i="6"/>
  <c r="AP25" i="6"/>
  <c r="AP8" i="6"/>
  <c r="AP39" i="6"/>
  <c r="AP14" i="6"/>
  <c r="AO25" i="6"/>
  <c r="AM43" i="6"/>
  <c r="AM13" i="6"/>
  <c r="AL28" i="6"/>
  <c r="AL38" i="6"/>
  <c r="AK10" i="6"/>
  <c r="AJ23" i="6"/>
  <c r="AJ48" i="6"/>
  <c r="AR17" i="6"/>
  <c r="AR4" i="6"/>
  <c r="AQ28" i="6"/>
  <c r="AQ39" i="6"/>
  <c r="AP36" i="6"/>
  <c r="AP29" i="6"/>
  <c r="AM39" i="6"/>
  <c r="AR21" i="6"/>
  <c r="AO50" i="6"/>
  <c r="AO39" i="6"/>
  <c r="AN47" i="6"/>
  <c r="AN28" i="6"/>
  <c r="AN14" i="6"/>
  <c r="AM36" i="6"/>
  <c r="AL48" i="6"/>
  <c r="AK50" i="6"/>
  <c r="AJ51" i="6"/>
  <c r="AQ50" i="6"/>
  <c r="AL52" i="6"/>
  <c r="AR32" i="6"/>
  <c r="AP21" i="6"/>
  <c r="AO5" i="6"/>
  <c r="AO41" i="6"/>
  <c r="AO30" i="6"/>
  <c r="AO24" i="6"/>
  <c r="AO8" i="6"/>
  <c r="AN41" i="6"/>
  <c r="AN44" i="6"/>
  <c r="AN51" i="6"/>
  <c r="AN40" i="6"/>
  <c r="AM25" i="6"/>
  <c r="AM3" i="6"/>
  <c r="AM26" i="6"/>
  <c r="AM15" i="6"/>
  <c r="AL50" i="6"/>
  <c r="AL39" i="6"/>
  <c r="AL7" i="6"/>
  <c r="AL5" i="6"/>
  <c r="AK5" i="6"/>
  <c r="AK41" i="6"/>
  <c r="AK19" i="6"/>
  <c r="AK25" i="6"/>
  <c r="AK20" i="6"/>
  <c r="AJ25" i="6"/>
  <c r="AJ26" i="6"/>
  <c r="AJ15" i="6"/>
  <c r="AJ30" i="6"/>
  <c r="AR8" i="6"/>
  <c r="AR44" i="6"/>
  <c r="AR33" i="6"/>
  <c r="AR42" i="6"/>
  <c r="AQ51" i="6"/>
  <c r="AQ7" i="6"/>
  <c r="AQ5" i="6"/>
  <c r="AQ41" i="6"/>
  <c r="AP41" i="6"/>
  <c r="AP19" i="6"/>
  <c r="AP50" i="6"/>
  <c r="AP44" i="6"/>
  <c r="AP33" i="6"/>
  <c r="AQ21" i="6"/>
  <c r="AQ34" i="6"/>
  <c r="AP34" i="6"/>
  <c r="AP43" i="6"/>
  <c r="AP48" i="6"/>
  <c r="AL12" i="6"/>
  <c r="AR13" i="6"/>
  <c r="AQ25" i="6"/>
  <c r="AO7" i="6"/>
  <c r="AJ47" i="6"/>
  <c r="AQ6" i="6"/>
  <c r="AO20" i="6"/>
  <c r="AO9" i="6"/>
  <c r="AO45" i="6"/>
  <c r="AO19" i="6"/>
  <c r="AO34" i="6"/>
  <c r="AN32" i="6"/>
  <c r="AN27" i="6"/>
  <c r="AN31" i="6"/>
  <c r="AN5" i="6"/>
  <c r="AM35" i="6"/>
  <c r="AM40" i="6"/>
  <c r="AM17" i="6"/>
  <c r="AM53" i="6"/>
  <c r="AL53" i="6"/>
  <c r="AL4" i="6"/>
  <c r="AL22" i="6"/>
  <c r="AL32" i="6"/>
  <c r="AK32" i="6"/>
  <c r="AK21" i="6"/>
  <c r="AK12" i="6"/>
  <c r="AK43" i="6"/>
  <c r="AK46" i="6"/>
  <c r="AJ5" i="6"/>
  <c r="AJ41" i="6"/>
  <c r="AJ18" i="6"/>
  <c r="AJ28" i="6"/>
  <c r="AR34" i="6"/>
  <c r="AR23" i="6"/>
  <c r="AR37" i="6"/>
  <c r="AR19" i="6"/>
  <c r="AQ4" i="6"/>
  <c r="AQ32" i="6"/>
  <c r="AP45" i="6"/>
  <c r="AP35" i="6"/>
  <c r="AK3" i="6"/>
  <c r="AQ16" i="6"/>
  <c r="AP3" i="6"/>
  <c r="AN13" i="6"/>
  <c r="AK18" i="6"/>
  <c r="AQ9" i="6"/>
  <c r="BO20" i="6" l="1"/>
  <c r="BM20" i="6"/>
  <c r="BS20" i="6" s="1"/>
  <c r="BO48" i="6"/>
  <c r="BM48" i="6"/>
  <c r="BS48" i="6" s="1"/>
  <c r="BM64" i="6"/>
  <c r="BS64" i="6" s="1"/>
  <c r="BO64" i="6"/>
  <c r="BM31" i="6"/>
  <c r="BS31" i="6" s="1"/>
  <c r="BO31" i="6"/>
  <c r="BO49" i="6"/>
  <c r="BM49" i="6"/>
  <c r="BS49" i="6" s="1"/>
  <c r="BO38" i="6"/>
  <c r="BM38" i="6"/>
  <c r="BS38" i="6" s="1"/>
  <c r="BM17" i="6"/>
  <c r="BS17" i="6" s="1"/>
  <c r="BO17" i="6"/>
  <c r="BM18" i="6"/>
  <c r="BS18" i="6" s="1"/>
  <c r="BO18" i="6"/>
  <c r="BM66" i="6"/>
  <c r="BO66" i="6"/>
  <c r="BO21" i="6"/>
  <c r="BM21" i="6"/>
  <c r="BS21" i="6" s="1"/>
  <c r="BO15" i="6"/>
  <c r="BM4" i="6"/>
  <c r="BS4" i="6" s="1"/>
  <c r="BO4" i="6"/>
  <c r="BM67" i="6"/>
  <c r="BS67" i="6" s="1"/>
  <c r="BO67" i="6"/>
  <c r="BO45" i="6"/>
  <c r="BM45" i="6"/>
  <c r="BS45" i="6" s="1"/>
  <c r="BO3" i="6"/>
  <c r="BS3" i="6"/>
  <c r="BM22" i="6"/>
  <c r="BS22" i="6" s="1"/>
  <c r="BO22" i="6"/>
  <c r="BM23" i="6"/>
  <c r="BS23" i="6" s="1"/>
  <c r="BO23" i="6"/>
  <c r="BO39" i="6"/>
  <c r="BM39" i="6"/>
  <c r="BS39" i="6" s="1"/>
  <c r="BO37" i="6"/>
  <c r="BM37" i="6"/>
  <c r="BS37" i="6" s="1"/>
  <c r="BO26" i="6"/>
  <c r="BM26" i="6"/>
  <c r="BS26" i="6" s="1"/>
  <c r="BM5" i="6"/>
  <c r="BS5" i="6" s="1"/>
  <c r="BO5" i="6"/>
  <c r="BM6" i="6"/>
  <c r="BS6" i="6" s="1"/>
  <c r="BO6" i="6"/>
  <c r="BM54" i="6"/>
  <c r="BS54" i="6" s="1"/>
  <c r="BO54" i="6"/>
  <c r="BO8" i="6"/>
  <c r="BM8" i="6"/>
  <c r="BS8" i="6" s="1"/>
  <c r="BM28" i="6"/>
  <c r="BS28" i="6" s="1"/>
  <c r="BO28" i="6"/>
  <c r="BM46" i="6"/>
  <c r="BS46" i="6" s="1"/>
  <c r="BO46" i="6"/>
  <c r="BO44" i="6"/>
  <c r="BM44" i="6"/>
  <c r="BS44" i="6" s="1"/>
  <c r="BO24" i="6"/>
  <c r="BM24" i="6"/>
  <c r="BS24" i="6" s="1"/>
  <c r="BM52" i="6"/>
  <c r="BO52" i="6"/>
  <c r="BM40" i="6"/>
  <c r="BS40" i="6" s="1"/>
  <c r="BO40" i="6"/>
  <c r="BM55" i="6"/>
  <c r="BS55" i="6" s="1"/>
  <c r="BO55" i="6"/>
  <c r="BO25" i="6"/>
  <c r="BM25" i="6"/>
  <c r="BS25" i="6" s="1"/>
  <c r="BM65" i="6"/>
  <c r="BO65" i="6"/>
  <c r="BO14" i="6"/>
  <c r="BM14" i="6"/>
  <c r="BO62" i="6"/>
  <c r="BM62" i="6"/>
  <c r="BS62" i="6" s="1"/>
  <c r="BO27" i="6"/>
  <c r="BM27" i="6"/>
  <c r="BM29" i="6"/>
  <c r="BS29" i="6" s="1"/>
  <c r="BO29" i="6"/>
  <c r="BM42" i="6"/>
  <c r="BS42" i="6" s="1"/>
  <c r="BO42" i="6"/>
  <c r="BO33" i="6"/>
  <c r="BM33" i="6"/>
  <c r="BS33" i="6" s="1"/>
  <c r="BM34" i="6"/>
  <c r="BS34" i="6" s="1"/>
  <c r="BO34" i="6"/>
  <c r="BM35" i="6"/>
  <c r="BS35" i="6" s="1"/>
  <c r="BO35" i="6"/>
  <c r="BO36" i="6"/>
  <c r="BM36" i="6"/>
  <c r="BS36" i="6" s="1"/>
  <c r="BO9" i="6"/>
  <c r="BM9" i="6"/>
  <c r="BS9" i="6" s="1"/>
  <c r="BM7" i="6"/>
  <c r="BS7" i="6" s="1"/>
  <c r="BO7" i="6"/>
  <c r="BO32" i="6"/>
  <c r="BM32" i="6"/>
  <c r="BS32" i="6" s="1"/>
  <c r="BO12" i="6"/>
  <c r="BM12" i="6"/>
  <c r="BS12" i="6" s="1"/>
  <c r="BO60" i="6"/>
  <c r="BM60" i="6"/>
  <c r="BS60" i="6" s="1"/>
  <c r="BM16" i="6"/>
  <c r="BS16" i="6" s="1"/>
  <c r="BO16" i="6"/>
  <c r="BM43" i="6"/>
  <c r="BS43" i="6" s="1"/>
  <c r="BO43" i="6"/>
  <c r="BO57" i="6"/>
  <c r="BM57" i="6"/>
  <c r="BS57" i="6" s="1"/>
  <c r="BM58" i="6"/>
  <c r="BS58" i="6" s="1"/>
  <c r="BO58" i="6"/>
  <c r="BM47" i="6"/>
  <c r="BS47" i="6" s="1"/>
  <c r="BO47" i="6"/>
  <c r="BM10" i="6"/>
  <c r="BS10" i="6" s="1"/>
  <c r="BO10" i="6"/>
  <c r="BM11" i="6"/>
  <c r="BS11" i="6" s="1"/>
  <c r="BO11" i="6"/>
  <c r="BO13" i="6"/>
  <c r="BM13" i="6"/>
  <c r="BS13" i="6" s="1"/>
  <c r="BO61" i="6"/>
  <c r="BM61" i="6"/>
  <c r="BS61" i="6" s="1"/>
  <c r="BO51" i="6"/>
  <c r="BM51" i="6"/>
  <c r="BS51" i="6" s="1"/>
  <c r="BO50" i="6"/>
  <c r="BM50" i="6"/>
  <c r="BS50" i="6" s="1"/>
  <c r="BO63" i="6"/>
  <c r="BS63" i="6"/>
  <c r="BM41" i="6"/>
  <c r="BS41" i="6" s="1"/>
  <c r="BO41" i="6"/>
  <c r="BP20" i="6"/>
  <c r="BN20" i="6"/>
  <c r="BT20" i="6" s="1"/>
  <c r="BP48" i="6"/>
  <c r="BN48" i="6"/>
  <c r="BT48" i="6" s="1"/>
  <c r="BN64" i="6"/>
  <c r="BT64" i="6" s="1"/>
  <c r="BP64" i="6"/>
  <c r="BM19" i="6"/>
  <c r="BS19" i="6" s="1"/>
  <c r="BO19" i="6"/>
  <c r="BO56" i="6"/>
  <c r="BM56" i="6"/>
  <c r="BS56" i="6" s="1"/>
  <c r="BM53" i="6"/>
  <c r="BS53" i="6" s="1"/>
  <c r="BO53" i="6"/>
  <c r="BM59" i="6"/>
  <c r="BS59" i="6" s="1"/>
  <c r="BO59" i="6"/>
  <c r="BP31" i="6"/>
  <c r="BN31" i="6"/>
  <c r="BT31" i="6" s="1"/>
  <c r="BN45" i="6"/>
  <c r="BT45" i="6" s="1"/>
  <c r="BP45" i="6"/>
  <c r="BN37" i="6"/>
  <c r="BT37" i="6" s="1"/>
  <c r="BP37" i="6"/>
  <c r="BN15" i="6"/>
  <c r="BT15" i="6" s="1"/>
  <c r="BP15" i="6"/>
  <c r="BP38" i="6"/>
  <c r="BN38" i="6"/>
  <c r="BT38" i="6" s="1"/>
  <c r="BP5" i="6"/>
  <c r="BN5" i="6"/>
  <c r="BT5" i="6" s="1"/>
  <c r="BP18" i="6"/>
  <c r="BN18" i="6"/>
  <c r="BT18" i="6" s="1"/>
  <c r="BP66" i="6"/>
  <c r="BN66" i="6"/>
  <c r="BT66" i="6" s="1"/>
  <c r="BP8" i="6"/>
  <c r="BN8" i="6"/>
  <c r="BT8" i="6" s="1"/>
  <c r="BP56" i="6"/>
  <c r="BN56" i="6"/>
  <c r="BT56" i="6" s="1"/>
  <c r="BP36" i="6"/>
  <c r="BN36" i="6"/>
  <c r="BT36" i="6" s="1"/>
  <c r="BP28" i="6"/>
  <c r="BN28" i="6"/>
  <c r="BT28" i="6" s="1"/>
  <c r="BP4" i="6"/>
  <c r="BN4" i="6"/>
  <c r="BT4" i="6" s="1"/>
  <c r="BP19" i="6"/>
  <c r="BN19" i="6"/>
  <c r="BT19" i="6" s="1"/>
  <c r="BP67" i="6"/>
  <c r="BN67" i="6"/>
  <c r="BT67" i="6" s="1"/>
  <c r="BN9" i="6"/>
  <c r="BT9" i="6" s="1"/>
  <c r="BP9" i="6"/>
  <c r="BN46" i="6"/>
  <c r="BT46" i="6" s="1"/>
  <c r="BP46" i="6"/>
  <c r="BN59" i="6"/>
  <c r="BT59" i="6" s="1"/>
  <c r="BP59" i="6"/>
  <c r="BN22" i="6"/>
  <c r="BT22" i="6" s="1"/>
  <c r="BP22" i="6"/>
  <c r="BN23" i="6"/>
  <c r="BT23" i="6" s="1"/>
  <c r="BP23" i="6"/>
  <c r="BN39" i="6"/>
  <c r="BT39" i="6" s="1"/>
  <c r="BP39" i="6"/>
  <c r="BN25" i="6"/>
  <c r="BT25" i="6" s="1"/>
  <c r="BP25" i="6"/>
  <c r="BN65" i="6"/>
  <c r="BT65" i="6" s="1"/>
  <c r="BP65" i="6"/>
  <c r="BP26" i="6"/>
  <c r="BN26" i="6"/>
  <c r="BT26" i="6" s="1"/>
  <c r="BP29" i="6"/>
  <c r="BN29" i="6"/>
  <c r="BT29" i="6" s="1"/>
  <c r="BP6" i="6"/>
  <c r="BN6" i="6"/>
  <c r="BT6" i="6" s="1"/>
  <c r="BP54" i="6"/>
  <c r="BN54" i="6"/>
  <c r="BT54" i="6" s="1"/>
  <c r="BN33" i="6"/>
  <c r="BT33" i="6" s="1"/>
  <c r="BP33" i="6"/>
  <c r="BM30" i="6"/>
  <c r="BS30" i="6" s="1"/>
  <c r="BO30" i="6"/>
  <c r="BP44" i="6"/>
  <c r="BN44" i="6"/>
  <c r="BT44" i="6" s="1"/>
  <c r="BT3" i="6"/>
  <c r="BP3" i="6"/>
  <c r="BN24" i="6"/>
  <c r="BT24" i="6" s="1"/>
  <c r="BP24" i="6"/>
  <c r="BN52" i="6"/>
  <c r="BT52" i="6" s="1"/>
  <c r="BP52" i="6"/>
  <c r="BN40" i="6"/>
  <c r="BT40" i="6" s="1"/>
  <c r="BP40" i="6"/>
  <c r="BP7" i="6"/>
  <c r="BN7" i="6"/>
  <c r="BT7" i="6" s="1"/>
  <c r="BP55" i="6"/>
  <c r="BN55" i="6"/>
  <c r="BT55" i="6" s="1"/>
  <c r="BN57" i="6"/>
  <c r="BT57" i="6" s="1"/>
  <c r="BP57" i="6"/>
  <c r="BP13" i="6"/>
  <c r="BN13" i="6"/>
  <c r="BT13" i="6" s="1"/>
  <c r="BP61" i="6"/>
  <c r="BN61" i="6"/>
  <c r="BT61" i="6" s="1"/>
  <c r="BP14" i="6"/>
  <c r="BN14" i="6"/>
  <c r="BT14" i="6" s="1"/>
  <c r="BP62" i="6"/>
  <c r="BN62" i="6"/>
  <c r="BT62" i="6" s="1"/>
  <c r="BN27" i="6"/>
  <c r="BT27" i="6" s="1"/>
  <c r="BP27" i="6"/>
  <c r="BN41" i="6"/>
  <c r="BT41" i="6" s="1"/>
  <c r="BP41" i="6"/>
  <c r="BP42" i="6"/>
  <c r="BN42" i="6"/>
  <c r="BT42" i="6" s="1"/>
  <c r="BN34" i="6"/>
  <c r="BT34" i="6" s="1"/>
  <c r="BP34" i="6"/>
  <c r="BN35" i="6"/>
  <c r="BT35" i="6" s="1"/>
  <c r="BP35" i="6"/>
  <c r="BP32" i="6"/>
  <c r="BN32" i="6"/>
  <c r="BT32" i="6" s="1"/>
  <c r="BN12" i="6"/>
  <c r="BT12" i="6" s="1"/>
  <c r="BP12" i="6"/>
  <c r="BP60" i="6"/>
  <c r="BN60" i="6"/>
  <c r="BT60" i="6" s="1"/>
  <c r="BP16" i="6"/>
  <c r="BN16" i="6"/>
  <c r="BT16" i="6" s="1"/>
  <c r="BP43" i="6"/>
  <c r="BN43" i="6"/>
  <c r="BT43" i="6" s="1"/>
  <c r="BN21" i="6"/>
  <c r="BT21" i="6" s="1"/>
  <c r="BP21" i="6"/>
  <c r="BP58" i="6"/>
  <c r="BN58" i="6"/>
  <c r="BT58" i="6" s="1"/>
  <c r="BN47" i="6"/>
  <c r="BT47" i="6" s="1"/>
  <c r="BP47" i="6"/>
  <c r="BP10" i="6"/>
  <c r="BN10" i="6"/>
  <c r="BT10" i="6" s="1"/>
  <c r="BN11" i="6"/>
  <c r="BT11" i="6" s="1"/>
  <c r="BP11" i="6"/>
  <c r="BN53" i="6"/>
  <c r="BT53" i="6" s="1"/>
  <c r="BP53" i="6"/>
  <c r="BP49" i="6"/>
  <c r="BN49" i="6"/>
  <c r="BT49" i="6" s="1"/>
  <c r="BN51" i="6"/>
  <c r="BT51" i="6" s="1"/>
  <c r="BP51" i="6"/>
  <c r="BP50" i="6"/>
  <c r="BN50" i="6"/>
  <c r="BT50" i="6" s="1"/>
  <c r="BN63" i="6"/>
  <c r="BT63" i="6" s="1"/>
  <c r="BP63" i="6"/>
  <c r="BP17" i="6"/>
  <c r="BN17" i="6"/>
  <c r="BT17" i="6" s="1"/>
  <c r="BP30" i="6"/>
  <c r="BN30" i="6"/>
  <c r="BT30" i="6" s="1"/>
</calcChain>
</file>

<file path=xl/sharedStrings.xml><?xml version="1.0" encoding="utf-8"?>
<sst xmlns="http://schemas.openxmlformats.org/spreadsheetml/2006/main" count="1690" uniqueCount="418">
  <si>
    <t>Class and Category</t>
  </si>
  <si>
    <t>Rotor Rotation</t>
  </si>
  <si>
    <t>Rotor Orientation</t>
  </si>
  <si>
    <t>Number of Blades</t>
  </si>
  <si>
    <t>Control</t>
  </si>
  <si>
    <t>Drivetrain</t>
  </si>
  <si>
    <t>Rated Mechanical Power</t>
  </si>
  <si>
    <t>Rotor Diameter</t>
  </si>
  <si>
    <t>Hub Height</t>
  </si>
  <si>
    <t>Rotor Cone Angle</t>
  </si>
  <si>
    <t>Nacelle Uptilt Angle</t>
  </si>
  <si>
    <t>Rotor Overhang</t>
  </si>
  <si>
    <t>Length Blade Root Flange</t>
  </si>
  <si>
    <t>Hub Mass</t>
  </si>
  <si>
    <t>Nacelle Mass</t>
  </si>
  <si>
    <t>Generator Mass</t>
  </si>
  <si>
    <t>Blade Mass</t>
  </si>
  <si>
    <t>Tower Mass</t>
  </si>
  <si>
    <t>Blade Cost</t>
  </si>
  <si>
    <t>Tower Cost</t>
  </si>
  <si>
    <t>Mechanical AEP static</t>
  </si>
  <si>
    <t>Electrical AEP static</t>
  </si>
  <si>
    <t>Mechanical AEP turbulent</t>
  </si>
  <si>
    <t>Electrical AEP turbulent</t>
  </si>
  <si>
    <t>CoE</t>
  </si>
  <si>
    <t>IEC Class 1C</t>
  </si>
  <si>
    <t>Clockwise rotation</t>
  </si>
  <si>
    <t>Upwind</t>
  </si>
  <si>
    <t>Variable speed collective pitch</t>
  </si>
  <si>
    <t>Single Stage</t>
  </si>
  <si>
    <t xml:space="preserve"> </t>
  </si>
  <si>
    <t>[MW]</t>
  </si>
  <si>
    <t>[m]</t>
  </si>
  <si>
    <t>[deg]</t>
  </si>
  <si>
    <t>[kg]</t>
  </si>
  <si>
    <t>[tons]</t>
  </si>
  <si>
    <t>[$]</t>
  </si>
  <si>
    <t>[MWh]</t>
  </si>
  <si>
    <t>[$/MWh]</t>
  </si>
  <si>
    <t>Version</t>
  </si>
  <si>
    <t>Revisions</t>
  </si>
  <si>
    <t>Date</t>
  </si>
  <si>
    <t>Author</t>
  </si>
  <si>
    <t>Institution</t>
  </si>
  <si>
    <t>Comments</t>
  </si>
  <si>
    <t>Wind Turbine Control Data</t>
  </si>
  <si>
    <t>Cp Rated</t>
  </si>
  <si>
    <t>Pitch Rated</t>
  </si>
  <si>
    <t>TSR Rated</t>
  </si>
  <si>
    <t>Omega Rated</t>
  </si>
  <si>
    <t>Torque Rated</t>
  </si>
  <si>
    <t>Max Tip Speed</t>
  </si>
  <si>
    <t>Cut In Wind Speed</t>
  </si>
  <si>
    <t>Cut Out Wind Speed</t>
  </si>
  <si>
    <t>Wind Speed Rated</t>
  </si>
  <si>
    <t>Min Rotor Speed</t>
  </si>
  <si>
    <t>Max Rotor Speed</t>
  </si>
  <si>
    <t>Sample Time Controller</t>
  </si>
  <si>
    <t>[-]</t>
  </si>
  <si>
    <t>[rpm]</t>
  </si>
  <si>
    <t>[MNm]</t>
  </si>
  <si>
    <t>[m/s]</t>
  </si>
  <si>
    <t>[s]</t>
  </si>
  <si>
    <t>CTRL</t>
  </si>
  <si>
    <t>Wind Speed</t>
  </si>
  <si>
    <t xml:space="preserve">Cp </t>
  </si>
  <si>
    <t>Pitch Angle</t>
  </si>
  <si>
    <t>TSR</t>
  </si>
  <si>
    <t>Omega</t>
  </si>
  <si>
    <t>Torque</t>
  </si>
  <si>
    <t>Power</t>
  </si>
  <si>
    <t>Mech. Power</t>
  </si>
  <si>
    <t>Electr. Power</t>
  </si>
  <si>
    <t>Mech. Power Min</t>
  </si>
  <si>
    <t>Electr. Power Min</t>
  </si>
  <si>
    <t>Mech. Power Max</t>
  </si>
  <si>
    <t>Electr. Power Max</t>
  </si>
  <si>
    <t>Mech. Power Std</t>
  </si>
  <si>
    <t>Electr. Power Std</t>
  </si>
  <si>
    <t>Look Up Table WT States</t>
  </si>
  <si>
    <t>Turbulent Power Curve</t>
  </si>
  <si>
    <t>Eta</t>
  </si>
  <si>
    <t xml:space="preserve">Chord </t>
  </si>
  <si>
    <t>Twist</t>
  </si>
  <si>
    <t>Pitch Axis</t>
  </si>
  <si>
    <t>Airfoil Thickness</t>
  </si>
  <si>
    <t>PreBend</t>
  </si>
  <si>
    <t>Sweep</t>
  </si>
  <si>
    <t>AC Axis</t>
  </si>
  <si>
    <t>LE</t>
  </si>
  <si>
    <t>TE</t>
  </si>
  <si>
    <t>[mm]</t>
  </si>
  <si>
    <t>[% chord]</t>
  </si>
  <si>
    <t>[%]</t>
  </si>
  <si>
    <t>Airfoil Name</t>
  </si>
  <si>
    <t>Span Position</t>
  </si>
  <si>
    <t>Thickness</t>
  </si>
  <si>
    <t>Reynolds</t>
  </si>
  <si>
    <t>Chordwise Pitch Position</t>
  </si>
  <si>
    <t>circle</t>
  </si>
  <si>
    <t>Coordinate X</t>
  </si>
  <si>
    <t>Coordinate Y</t>
  </si>
  <si>
    <t>Angle of attack</t>
  </si>
  <si>
    <t>Cl</t>
  </si>
  <si>
    <t>Cd</t>
  </si>
  <si>
    <t>Cm</t>
  </si>
  <si>
    <t>FFA-W3-480</t>
  </si>
  <si>
    <t>FFA-W3-360</t>
  </si>
  <si>
    <t>FFA-W3-301</t>
  </si>
  <si>
    <t>FFA-W3-241</t>
  </si>
  <si>
    <t xml:space="preserve">Sectional Topology </t>
  </si>
  <si>
    <t>Position of Front Web</t>
  </si>
  <si>
    <t>Position of Rear Web</t>
  </si>
  <si>
    <t>Position Spar Cap towards Leading Edge on Suction Side</t>
  </si>
  <si>
    <t>Position Spar Cap towards Trailing Edge on Suction Side</t>
  </si>
  <si>
    <t>Width of the Spar Cap on Suction Side</t>
  </si>
  <si>
    <t>Position Spar Cap towards Leading Edge on Pressure Side</t>
  </si>
  <si>
    <t>Position Spar Cap towards Trailing Edge on Pressure Side</t>
  </si>
  <si>
    <t>Width of the Spar Cap on Pressure Side</t>
  </si>
  <si>
    <t>Extension of the Reinforcement Strip at Leading Edge</t>
  </si>
  <si>
    <t>Extension of the Reinforcement Strip at Trailing Edge</t>
  </si>
  <si>
    <t>Position of the Third Web</t>
  </si>
  <si>
    <t>Angle of the Webs in the Root Reference Frame</t>
  </si>
  <si>
    <t>Position of Trailing Edge Add On</t>
  </si>
  <si>
    <t>Position of Extra Web inside the Trailing Edge Addon</t>
  </si>
  <si>
    <t>Position of Reinforcement inside the Cylinder</t>
  </si>
  <si>
    <t xml:space="preserve">Topology </t>
  </si>
  <si>
    <t>Thickness Shell TE SS</t>
  </si>
  <si>
    <t>Thickness Shell LE SS</t>
  </si>
  <si>
    <t>Thickness Shell LE PS</t>
  </si>
  <si>
    <t>Thickness Shell TE PS</t>
  </si>
  <si>
    <t>Thickness Root Reinforcement</t>
  </si>
  <si>
    <t>Thickness Spar SS</t>
  </si>
  <si>
    <t>Thickness Spar PS</t>
  </si>
  <si>
    <t>Thickness Front Web</t>
  </si>
  <si>
    <t>Thickness Rear Web</t>
  </si>
  <si>
    <t>Thickness Third Web</t>
  </si>
  <si>
    <t>Thickness LE Reinforcement</t>
  </si>
  <si>
    <t>Thickness TE Reinforcement</t>
  </si>
  <si>
    <t>Thickness Extra Comp 1</t>
  </si>
  <si>
    <t>Thickness Extra Comp 2</t>
  </si>
  <si>
    <t>Thickness Extra Comp 3</t>
  </si>
  <si>
    <t>Thickness Core Shell TE SS</t>
  </si>
  <si>
    <t>Thickness Core Shell LE SS</t>
  </si>
  <si>
    <t>Thickness Core Shell LE PS</t>
  </si>
  <si>
    <t>Thickness Core Shell TE PS</t>
  </si>
  <si>
    <t>Thickness Core Front Web</t>
  </si>
  <si>
    <t>Thickness Core Second Web</t>
  </si>
  <si>
    <t>Thickness Core Third Web</t>
  </si>
  <si>
    <t>Point Mass</t>
  </si>
  <si>
    <t>Non Structural Mass</t>
  </si>
  <si>
    <t>[kg/m]</t>
  </si>
  <si>
    <t>Shell Skin</t>
  </si>
  <si>
    <t>E11</t>
  </si>
  <si>
    <t>E22</t>
  </si>
  <si>
    <t>v12</t>
  </si>
  <si>
    <t>G12</t>
  </si>
  <si>
    <t>Sigma11Max</t>
  </si>
  <si>
    <t>Sigma11Min</t>
  </si>
  <si>
    <t>Sigma22Max</t>
  </si>
  <si>
    <t>Sigma22Min</t>
  </si>
  <si>
    <t>TauMax</t>
  </si>
  <si>
    <t>Epsilon11Max</t>
  </si>
  <si>
    <t>Epsilon11Min</t>
  </si>
  <si>
    <t>Epsilon22Max</t>
  </si>
  <si>
    <t>Epsilon22Min</t>
  </si>
  <si>
    <t>GammaMax</t>
  </si>
  <si>
    <t>FiberOrientation</t>
  </si>
  <si>
    <t>LayerThickness</t>
  </si>
  <si>
    <t>FiberFraction</t>
  </si>
  <si>
    <t>densityEpoxy</t>
  </si>
  <si>
    <t>densityFiber</t>
  </si>
  <si>
    <t>density</t>
  </si>
  <si>
    <t>FatigueSNSlope</t>
  </si>
  <si>
    <t>PriceEpoxy</t>
  </si>
  <si>
    <t>PriceFiber</t>
  </si>
  <si>
    <t>[MPa]</t>
  </si>
  <si>
    <t>[kg/m^3]</t>
  </si>
  <si>
    <t>[$/kg]</t>
  </si>
  <si>
    <t>Spar Caps</t>
  </si>
  <si>
    <t>Shear Webs</t>
  </si>
  <si>
    <t>TE-LE Reinforcements</t>
  </si>
  <si>
    <t>Root Reinforcements</t>
  </si>
  <si>
    <t>Third Shear Web</t>
  </si>
  <si>
    <t>Extra 1</t>
  </si>
  <si>
    <t>Extra 2</t>
  </si>
  <si>
    <t>Extra 3</t>
  </si>
  <si>
    <t>Trailing Edge Root</t>
  </si>
  <si>
    <t>Skin Core</t>
  </si>
  <si>
    <t>E</t>
  </si>
  <si>
    <t>G</t>
  </si>
  <si>
    <t>Density</t>
  </si>
  <si>
    <t>Adhesive</t>
  </si>
  <si>
    <t>Paint</t>
  </si>
  <si>
    <t>Non Structural Masses</t>
  </si>
  <si>
    <t>NSMassInfusionPly</t>
  </si>
  <si>
    <t>NSMassResinSkin</t>
  </si>
  <si>
    <t>NSMassResinWeb</t>
  </si>
  <si>
    <t>NSMassGlueWeb</t>
  </si>
  <si>
    <t>NSMassGLueLETE</t>
  </si>
  <si>
    <t>NSMassLight</t>
  </si>
  <si>
    <t>NSMassBonding</t>
  </si>
  <si>
    <t>[kg/m^2]</t>
  </si>
  <si>
    <t>(for 1 spar)</t>
  </si>
  <si>
    <t>(for 1 web)</t>
  </si>
  <si>
    <t>(for LE &amp; TE)</t>
  </si>
  <si>
    <t xml:space="preserve"> ]</t>
  </si>
  <si>
    <t>MATERIALS DATA</t>
  </si>
  <si>
    <t>CORE DATA</t>
  </si>
  <si>
    <t>T11</t>
  </si>
  <si>
    <t>T22</t>
  </si>
  <si>
    <t>EA</t>
  </si>
  <si>
    <t>GJ</t>
  </si>
  <si>
    <t>Centroid X</t>
  </si>
  <si>
    <t>Centroid Y</t>
  </si>
  <si>
    <t>Delta Theta</t>
  </si>
  <si>
    <t>Shear Center X</t>
  </si>
  <si>
    <t>Shear Center Y</t>
  </si>
  <si>
    <t>Mass p.u.l.</t>
  </si>
  <si>
    <t>J3</t>
  </si>
  <si>
    <t>J1</t>
  </si>
  <si>
    <t>J2</t>
  </si>
  <si>
    <t>CenterOfMass X</t>
  </si>
  <si>
    <t>CenterOfMass Y</t>
  </si>
  <si>
    <t>[N]</t>
  </si>
  <si>
    <t>[Nm^2]</t>
  </si>
  <si>
    <t>[kgm^2/m]</t>
  </si>
  <si>
    <t>Grid</t>
  </si>
  <si>
    <t>Height of the wind grid centre</t>
  </si>
  <si>
    <t>Height of the wind grid</t>
  </si>
  <si>
    <t>Width of the wind grid</t>
  </si>
  <si>
    <t>Vertical grid-point matrix dimension</t>
  </si>
  <si>
    <t>Horizontal grid-point matrix dimension</t>
  </si>
  <si>
    <t>Wind grid time step</t>
  </si>
  <si>
    <t>Wind shear power law exponent</t>
  </si>
  <si>
    <t>Weibull</t>
  </si>
  <si>
    <t>Average wind speed at the wind grid centre</t>
  </si>
  <si>
    <t>Weibull shape factor</t>
  </si>
  <si>
    <t>Wind turbine lifetime</t>
  </si>
  <si>
    <t>Wind turbine cut-in wind speed</t>
  </si>
  <si>
    <t>Wind turbine cut-out wind speed</t>
  </si>
  <si>
    <t>Air density</t>
  </si>
  <si>
    <t>Uniform wind speed tilt</t>
  </si>
  <si>
    <t>Equivalent number of cycles for DEL</t>
  </si>
  <si>
    <t>[yrs]</t>
  </si>
  <si>
    <t>[kg/m3]</t>
  </si>
  <si>
    <t>(it must be smaller than 2 times the wind grid centre)</t>
  </si>
  <si>
    <t>(0 sets it to TurbSim default)</t>
  </si>
  <si>
    <t>Young Module</t>
  </si>
  <si>
    <t>Poisson Coefficient</t>
  </si>
  <si>
    <t>Yield Strength</t>
  </si>
  <si>
    <t>Ultimate Strength</t>
  </si>
  <si>
    <t>[GPa]</t>
  </si>
  <si>
    <t>Cycles number in S-N diagram at slope change</t>
  </si>
  <si>
    <t>Normal stress value in S-N diagram at slope change (cycles number = Nd)</t>
  </si>
  <si>
    <t>Slope of first part of S-N diagram</t>
  </si>
  <si>
    <t>Slope of second part of S-N diagram</t>
  </si>
  <si>
    <t>Cycles number in S-N diagram at cut off</t>
  </si>
  <si>
    <t>Cycles number to compute equivalent loads (standard defined)</t>
  </si>
  <si>
    <t>Shear Stress value in S-N diagram at cut off</t>
  </si>
  <si>
    <t xml:space="preserve">Wall thickness </t>
  </si>
  <si>
    <t>Tower Diameter</t>
  </si>
  <si>
    <t>Section Area</t>
  </si>
  <si>
    <t>Axial Stiffness</t>
  </si>
  <si>
    <t>Bending Stiffness</t>
  </si>
  <si>
    <t>Torsional Stiffness</t>
  </si>
  <si>
    <t>Shear Stiffness</t>
  </si>
  <si>
    <t>Polar Moment of Inertia</t>
  </si>
  <si>
    <t>[m2]</t>
  </si>
  <si>
    <t>[Nm2]</t>
  </si>
  <si>
    <t>[m4]</t>
  </si>
  <si>
    <t>Tower Material Data</t>
  </si>
  <si>
    <t>Hub</t>
  </si>
  <si>
    <t>Hub Inertia About Shaft Axis</t>
  </si>
  <si>
    <t>Hub Inertia Off Shaft Axis</t>
  </si>
  <si>
    <t>Hub Mass Center</t>
  </si>
  <si>
    <t>Nacelle</t>
  </si>
  <si>
    <t>Nacelle Inertia About Yaw Axis</t>
  </si>
  <si>
    <t>Nacelle Inertia Rolling</t>
  </si>
  <si>
    <t>Nacelle Inertia Yawing</t>
  </si>
  <si>
    <t>Nacelle Length</t>
  </si>
  <si>
    <t>Nacelle Width</t>
  </si>
  <si>
    <t>Nacelle Height</t>
  </si>
  <si>
    <t>Nacelle c.g. Location Downwind of Yaw Axis</t>
  </si>
  <si>
    <t>Nacelle c.g. Location Above of Yaw Bearing</t>
  </si>
  <si>
    <t>Vertical Distance Along Yaw Axis from Yaw Bearing to Shaft</t>
  </si>
  <si>
    <t>Nacelle Drag Coefficient</t>
  </si>
  <si>
    <t>Drive Train and Generator</t>
  </si>
  <si>
    <t>Flag Model Electrical Generator Efficiency</t>
  </si>
  <si>
    <t>Generator Inertia About Medium-Speed Shaft</t>
  </si>
  <si>
    <t>Nacelle Inertia Nodding</t>
  </si>
  <si>
    <t>Fully-Deployed Medium-Speed Shaft Brake Torque</t>
  </si>
  <si>
    <t>Medium-Speed Shaft Brake Time Constant</t>
  </si>
  <si>
    <t>Structural damping (free-free system)</t>
  </si>
  <si>
    <t>Rated Generator Speed</t>
  </si>
  <si>
    <t>Gearbox Ratio</t>
  </si>
  <si>
    <t>Maximum Generator Torque (LSS)</t>
  </si>
  <si>
    <t>Generator Torque Dynamics - Beta</t>
  </si>
  <si>
    <t>Generator Torque Dynamics - w0</t>
  </si>
  <si>
    <t>Actuators</t>
  </si>
  <si>
    <t>Pitch ?n</t>
  </si>
  <si>
    <t>Pitch csi</t>
  </si>
  <si>
    <t>Yaw time constant</t>
  </si>
  <si>
    <t>Yaw gain</t>
  </si>
  <si>
    <t>Standard max pitch rate</t>
  </si>
  <si>
    <t>Normal shut down max pitch rate</t>
  </si>
  <si>
    <t>Emergency shut down max pitch rate</t>
  </si>
  <si>
    <t>Yaw rate</t>
  </si>
  <si>
    <t>[kgm^2]</t>
  </si>
  <si>
    <t>[Nm]</t>
  </si>
  <si>
    <t>[sec]</t>
  </si>
  <si>
    <t>[% stiffness]</t>
  </si>
  <si>
    <t>[rad/s]</t>
  </si>
  <si>
    <t>[Hz]</t>
  </si>
  <si>
    <t>[deg/s]</t>
  </si>
  <si>
    <t>Power [kW]</t>
  </si>
  <si>
    <t>Efficiency [-]</t>
  </si>
  <si>
    <t>48:1</t>
  </si>
  <si>
    <t>Max torque</t>
  </si>
  <si>
    <t>Baseline 20 MW</t>
  </si>
  <si>
    <t>PoliMI</t>
  </si>
  <si>
    <t>L. Sartori, F. Bellini, A. Croce</t>
  </si>
  <si>
    <t xml:space="preserve">Baseline version with DTU controller. </t>
  </si>
  <si>
    <t>Position Spar Cap towards Leading Edge on Suction Side - Start Spar Cap SS</t>
  </si>
  <si>
    <t>Position Spar Cap towards Trailing Edge on Suction Side - End Spar Cap SS</t>
  </si>
  <si>
    <t>Position Spar Cap towards Leading Edge on Pressure Side - Start Spar Cap PS</t>
  </si>
  <si>
    <t>Position Spar Cap towards Trailing Edge on Pressure Side - End Spar Cap PS</t>
  </si>
  <si>
    <t>PS equal to SS</t>
  </si>
  <si>
    <t>Extension of the Reinforcement Strip at Leading Edge - Note: Use on SS and PS</t>
  </si>
  <si>
    <t>Extension of the Reinforcement Strip at Trailing Edge  - Note: Use on SS and PS</t>
  </si>
  <si>
    <t>Blade Lenght (Position)</t>
  </si>
  <si>
    <t>Chord Lenght</t>
  </si>
  <si>
    <t>OUTPUT:</t>
  </si>
  <si>
    <t>Section</t>
  </si>
  <si>
    <t>0% und 100 % werden automatisch gesetzt. Alle weiteren rot markierten Werte sind nicht zu setzen!!</t>
  </si>
  <si>
    <t>Layer 1 - Triaxial</t>
  </si>
  <si>
    <t>Layer 2 - Unidirectional</t>
  </si>
  <si>
    <t>Layer 3 - Balsa</t>
  </si>
  <si>
    <t>Layer 4 - Unidirectional</t>
  </si>
  <si>
    <t>Shell TE SS</t>
  </si>
  <si>
    <t>Absolute Thicknesses</t>
  </si>
  <si>
    <t>Shell LE SS</t>
  </si>
  <si>
    <t>Shell LE PS</t>
  </si>
  <si>
    <t>Combined Thicknesses</t>
  </si>
  <si>
    <t>Shell TE PS</t>
  </si>
  <si>
    <t>Spar SS Panel</t>
  </si>
  <si>
    <t>Layer 3 - Unidirectional 2</t>
  </si>
  <si>
    <t>Layer 2 - Unidirectional 1</t>
  </si>
  <si>
    <t>Layer 4 - Unidirectional 1</t>
  </si>
  <si>
    <t>Spar PS Panel</t>
  </si>
  <si>
    <t>Layer 5 - Triaxial</t>
  </si>
  <si>
    <t>Web Panel Front</t>
  </si>
  <si>
    <t>Layer 1 - Biaxial</t>
  </si>
  <si>
    <t>Layer 2 - Balsa</t>
  </si>
  <si>
    <t>Layer 3 - Biaxial</t>
  </si>
  <si>
    <t>Web Panel Rear</t>
  </si>
  <si>
    <t>Layer 4 - Balsa</t>
  </si>
  <si>
    <t>Layer 5 - Unidirectional 2</t>
  </si>
  <si>
    <t>Layer 6 - Unidirectional 1</t>
  </si>
  <si>
    <t>Layer 7 - Triaxial</t>
  </si>
  <si>
    <t>Reinforcement Panel LE</t>
  </si>
  <si>
    <t>Reinforcement Panel TE</t>
  </si>
  <si>
    <t>Third Web</t>
  </si>
  <si>
    <t xml:space="preserve">Jeweils </t>
  </si>
  <si>
    <t>von 1 nach 2</t>
  </si>
  <si>
    <t>von 2 nach 3</t>
  </si>
  <si>
    <t>etc</t>
  </si>
  <si>
    <t>Blade Position</t>
  </si>
  <si>
    <t>z-direction</t>
  </si>
  <si>
    <t>z-direction min</t>
  </si>
  <si>
    <t>z-direction max</t>
  </si>
  <si>
    <t>For Ansys</t>
  </si>
  <si>
    <t>Blade Reference Line</t>
  </si>
  <si>
    <t>x-direction</t>
  </si>
  <si>
    <t>Position of shear web rear</t>
  </si>
  <si>
    <t>x-direction max</t>
  </si>
  <si>
    <t>x-direction min</t>
  </si>
  <si>
    <t>y-direction min</t>
  </si>
  <si>
    <t>y-direction max</t>
  </si>
  <si>
    <t>y-Direction</t>
  </si>
  <si>
    <t>Offset</t>
  </si>
  <si>
    <t>Position of shear web front</t>
  </si>
  <si>
    <t>Korrekturfaktor</t>
  </si>
  <si>
    <t>Jet_Z1</t>
  </si>
  <si>
    <t>Jet_Z2</t>
  </si>
  <si>
    <t>Jet_X1</t>
  </si>
  <si>
    <t>Jet_X2</t>
  </si>
  <si>
    <t>Jet_Y1</t>
  </si>
  <si>
    <t>Jet_Y2</t>
  </si>
  <si>
    <t>F_x</t>
  </si>
  <si>
    <t>F_y</t>
  </si>
  <si>
    <t>F_z</t>
  </si>
  <si>
    <t>M_x</t>
  </si>
  <si>
    <t>M_y</t>
  </si>
  <si>
    <t>M_z</t>
  </si>
  <si>
    <t>Number</t>
  </si>
  <si>
    <t>Linear Interpolation between stations for Ansys</t>
  </si>
  <si>
    <t>Entspricht Triaxial!</t>
  </si>
  <si>
    <t>Entspricht Unidirect!</t>
  </si>
  <si>
    <t>passt nicht!</t>
  </si>
  <si>
    <t>Entspricht Biaxial!</t>
  </si>
  <si>
    <t>kann nicht sein!!!</t>
  </si>
  <si>
    <t>TRIAXIAL_20MW</t>
  </si>
  <si>
    <t>UNIDIRECTIONAL_20MW</t>
  </si>
  <si>
    <t>BALSA_20MW</t>
  </si>
  <si>
    <t>BIAXIAL_20MW</t>
  </si>
  <si>
    <t>Shell_TE_SS</t>
  </si>
  <si>
    <t>Shell_LE_SS</t>
  </si>
  <si>
    <t>Shell_LE_PS</t>
  </si>
  <si>
    <t>Shell_TE_PS</t>
  </si>
  <si>
    <t>Spar_SS</t>
  </si>
  <si>
    <t>Spar_PS</t>
  </si>
  <si>
    <t>Web_Front</t>
  </si>
  <si>
    <t>Web_Rear</t>
  </si>
  <si>
    <t>Reinf_LE</t>
  </si>
  <si>
    <t>Reinf_TE</t>
  </si>
  <si>
    <t>Web_Third</t>
  </si>
  <si>
    <t>ANKER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</si>
</sst>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61"/>
    </font>
    <font>
      <sz val="10"/>
      <color rgb="FFFF0000"/>
      <name val="Arial"/>
      <family val="2"/>
      <charset val="161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67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15" fontId="0" fillId="0" borderId="0" xfId="0" applyNumberFormat="1"/>
    <xf numFmtId="0" fontId="1" fillId="2" borderId="0" xfId="0" applyFont="1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2" borderId="0" xfId="0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right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right"/>
    </xf>
    <xf numFmtId="164" fontId="0" fillId="3" borderId="0" xfId="0" applyNumberFormat="1" applyFont="1" applyFill="1"/>
    <xf numFmtId="0" fontId="3" fillId="0" borderId="0" xfId="0" applyFont="1" applyAlignment="1">
      <alignment horizontal="right"/>
    </xf>
    <xf numFmtId="0" fontId="0" fillId="3" borderId="0" xfId="0" applyFill="1"/>
    <xf numFmtId="0" fontId="5" fillId="3" borderId="0" xfId="0" applyFont="1" applyFill="1" applyAlignment="1">
      <alignment horizontal="right"/>
    </xf>
    <xf numFmtId="0" fontId="0" fillId="3" borderId="0" xfId="0" applyFill="1" applyAlignment="1">
      <alignment horizontal="right"/>
    </xf>
    <xf numFmtId="0" fontId="0" fillId="0" borderId="0" xfId="0" applyFill="1" applyAlignment="1">
      <alignment horizontal="center"/>
    </xf>
    <xf numFmtId="2" fontId="0" fillId="0" borderId="0" xfId="0" applyNumberFormat="1" applyFill="1" applyAlignment="1">
      <alignment horizontal="center"/>
    </xf>
    <xf numFmtId="0" fontId="0" fillId="0" borderId="0" xfId="0" applyFill="1"/>
    <xf numFmtId="2" fontId="0" fillId="0" borderId="0" xfId="0" applyNumberFormat="1" applyFont="1" applyFill="1" applyAlignment="1">
      <alignment horizontal="center"/>
    </xf>
    <xf numFmtId="0" fontId="1" fillId="0" borderId="0" xfId="0" applyFont="1" applyFill="1"/>
    <xf numFmtId="2" fontId="1" fillId="0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0" fontId="6" fillId="0" borderId="0" xfId="1"/>
    <xf numFmtId="0" fontId="5" fillId="0" borderId="0" xfId="0" applyFont="1"/>
    <xf numFmtId="0" fontId="4" fillId="0" borderId="0" xfId="0" applyFont="1"/>
    <xf numFmtId="0" fontId="7" fillId="0" borderId="0" xfId="1" applyFon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8" fillId="4" borderId="0" xfId="0" applyFont="1" applyFill="1"/>
    <xf numFmtId="2" fontId="0" fillId="0" borderId="0" xfId="0" applyNumberFormat="1"/>
    <xf numFmtId="0" fontId="0" fillId="0" borderId="0" xfId="0" applyNumberFormat="1"/>
    <xf numFmtId="2" fontId="0" fillId="0" borderId="0" xfId="0" applyNumberFormat="1" applyFill="1"/>
    <xf numFmtId="165" fontId="0" fillId="0" borderId="0" xfId="0" applyNumberFormat="1" applyFill="1" applyAlignment="1">
      <alignment horizontal="center"/>
    </xf>
    <xf numFmtId="2" fontId="1" fillId="5" borderId="0" xfId="0" applyNumberFormat="1" applyFont="1" applyFill="1" applyAlignment="1">
      <alignment horizontal="center"/>
    </xf>
    <xf numFmtId="2" fontId="3" fillId="0" borderId="0" xfId="0" applyNumberFormat="1" applyFont="1"/>
    <xf numFmtId="0" fontId="0" fillId="0" borderId="0" xfId="0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NumberFormat="1" applyFont="1"/>
    <xf numFmtId="0" fontId="0" fillId="6" borderId="0" xfId="0" applyFill="1"/>
    <xf numFmtId="0" fontId="3" fillId="6" borderId="0" xfId="0" applyFont="1" applyFill="1"/>
    <xf numFmtId="0" fontId="5" fillId="6" borderId="0" xfId="0" applyFont="1" applyFill="1"/>
    <xf numFmtId="0" fontId="0" fillId="5" borderId="0" xfId="0" applyFill="1"/>
    <xf numFmtId="0" fontId="9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0" xfId="0" applyAlignme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Normal 2" xfId="1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WTControl!$A$18:$A$20</c:f>
              <c:numCache>
                <c:formatCode>General</c:formatCode>
                <c:ptCount val="3"/>
                <c:pt idx="0">
                  <c:v>3</c:v>
                </c:pt>
                <c:pt idx="1">
                  <c:v>3.1</c:v>
                </c:pt>
                <c:pt idx="2">
                  <c:v>3.2</c:v>
                </c:pt>
              </c:numCache>
            </c:numRef>
          </c:xVal>
          <c:yVal>
            <c:numRef>
              <c:f>WTControl!$B$18:$B$20</c:f>
              <c:numCache>
                <c:formatCode>General</c:formatCode>
                <c:ptCount val="3"/>
                <c:pt idx="0">
                  <c:v>0.45018086765428733</c:v>
                </c:pt>
                <c:pt idx="1">
                  <c:v>0.45018086765428733</c:v>
                </c:pt>
                <c:pt idx="2">
                  <c:v>0.45018086765428733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413-4DE8-B394-B6BE7279B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177096"/>
        <c:axId val="310179392"/>
      </c:scatterChart>
      <c:valAx>
        <c:axId val="310177096"/>
        <c:scaling>
          <c:orientation val="minMax"/>
          <c:max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Wind Speed [m/s]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0179392"/>
        <c:crosses val="autoZero"/>
        <c:crossBetween val="midCat"/>
      </c:valAx>
      <c:valAx>
        <c:axId val="3101793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Power Coefficient [-]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01770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WTControl!$A$18:$A$20</c:f>
              <c:numCache>
                <c:formatCode>General</c:formatCode>
                <c:ptCount val="3"/>
                <c:pt idx="0">
                  <c:v>3</c:v>
                </c:pt>
                <c:pt idx="1">
                  <c:v>3.1</c:v>
                </c:pt>
                <c:pt idx="2">
                  <c:v>3.2</c:v>
                </c:pt>
              </c:numCache>
            </c:numRef>
          </c:xVal>
          <c:yVal>
            <c:numRef>
              <c:f>WTControl!$E$18:$E$20</c:f>
              <c:numCache>
                <c:formatCode>General</c:formatCode>
                <c:ptCount val="3"/>
                <c:pt idx="0">
                  <c:v>1.7564556332812082</c:v>
                </c:pt>
                <c:pt idx="1">
                  <c:v>1.8150041543905819</c:v>
                </c:pt>
                <c:pt idx="2">
                  <c:v>1.8735526754999556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CA6-4660-A6DE-9A01FCBBE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625664"/>
        <c:axId val="309625992"/>
      </c:scatterChart>
      <c:valAx>
        <c:axId val="309625664"/>
        <c:scaling>
          <c:orientation val="minMax"/>
          <c:max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Wind Speed [m/s]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9625992"/>
        <c:crosses val="autoZero"/>
        <c:crossBetween val="midCat"/>
      </c:valAx>
      <c:valAx>
        <c:axId val="3096259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Rotational Speed [rpm]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96256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WTControl!$A$18:$A$20</c:f>
              <c:numCache>
                <c:formatCode>General</c:formatCode>
                <c:ptCount val="3"/>
                <c:pt idx="0">
                  <c:v>3</c:v>
                </c:pt>
                <c:pt idx="1">
                  <c:v>3.1</c:v>
                </c:pt>
                <c:pt idx="2">
                  <c:v>3.2</c:v>
                </c:pt>
              </c:numCache>
            </c:numRef>
          </c:xVal>
          <c:yVal>
            <c:numRef>
              <c:f>WTControl!$C$18:$C$20</c:f>
              <c:numCache>
                <c:formatCode>General</c:formatCode>
                <c:ptCount val="3"/>
                <c:pt idx="0">
                  <c:v>0.21789646651671682</c:v>
                </c:pt>
                <c:pt idx="1">
                  <c:v>0.21789646651671682</c:v>
                </c:pt>
                <c:pt idx="2">
                  <c:v>0.21789646651671682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482-4FCA-9465-484B2FD3B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627960"/>
        <c:axId val="309628288"/>
      </c:scatterChart>
      <c:valAx>
        <c:axId val="309627960"/>
        <c:scaling>
          <c:orientation val="minMax"/>
          <c:max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Wind Speed [m/s]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9628288"/>
        <c:crosses val="autoZero"/>
        <c:crossBetween val="midCat"/>
      </c:valAx>
      <c:valAx>
        <c:axId val="3096282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Pitch Angle [deg]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96279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WTControl!$A$18:$A$20</c:f>
              <c:numCache>
                <c:formatCode>General</c:formatCode>
                <c:ptCount val="3"/>
                <c:pt idx="0">
                  <c:v>3</c:v>
                </c:pt>
                <c:pt idx="1">
                  <c:v>3.1</c:v>
                </c:pt>
                <c:pt idx="2">
                  <c:v>3.2</c:v>
                </c:pt>
              </c:numCache>
            </c:numRef>
          </c:xVal>
          <c:yVal>
            <c:numRef>
              <c:f>WTControl!$F$18:$F$20</c:f>
              <c:numCache>
                <c:formatCode>General</c:formatCode>
                <c:ptCount val="3"/>
                <c:pt idx="0">
                  <c:v>2.0219533647702632</c:v>
                </c:pt>
                <c:pt idx="1">
                  <c:v>2.158996870604692</c:v>
                </c:pt>
                <c:pt idx="2">
                  <c:v>2.3005336061386106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771-41C0-926B-79BF02304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597224"/>
        <c:axId val="250598208"/>
      </c:scatterChart>
      <c:valAx>
        <c:axId val="250597224"/>
        <c:scaling>
          <c:orientation val="minMax"/>
          <c:max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Wind Speed [m/s]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50598208"/>
        <c:crosses val="autoZero"/>
        <c:crossBetween val="midCat"/>
      </c:valAx>
      <c:valAx>
        <c:axId val="2505982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Torque [MNm]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505972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WTControl!$A$18:$A$20</c:f>
              <c:numCache>
                <c:formatCode>General</c:formatCode>
                <c:ptCount val="3"/>
                <c:pt idx="0">
                  <c:v>3</c:v>
                </c:pt>
                <c:pt idx="1">
                  <c:v>3.1</c:v>
                </c:pt>
                <c:pt idx="2">
                  <c:v>3.2</c:v>
                </c:pt>
              </c:numCache>
            </c:numRef>
          </c:xVal>
          <c:yVal>
            <c:numRef>
              <c:f>WTControl!$D$18:$D$20</c:f>
              <c:numCache>
                <c:formatCode>General</c:formatCode>
                <c:ptCount val="3"/>
                <c:pt idx="0">
                  <c:v>7.7314265462149043</c:v>
                </c:pt>
                <c:pt idx="1">
                  <c:v>7.7314265462149043</c:v>
                </c:pt>
                <c:pt idx="2">
                  <c:v>7.7314265462149043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EF7-4C84-8BEC-D2B5075E6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466320"/>
        <c:axId val="310466648"/>
      </c:scatterChart>
      <c:valAx>
        <c:axId val="310466320"/>
        <c:scaling>
          <c:orientation val="minMax"/>
          <c:max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Wind Speed [m/s]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0466648"/>
        <c:crosses val="autoZero"/>
        <c:crossBetween val="midCat"/>
      </c:valAx>
      <c:valAx>
        <c:axId val="3104666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TSR [-]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04663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WTControl!$A$18:$A$20</c:f>
              <c:numCache>
                <c:formatCode>General</c:formatCode>
                <c:ptCount val="3"/>
                <c:pt idx="0">
                  <c:v>3</c:v>
                </c:pt>
                <c:pt idx="1">
                  <c:v>3.1</c:v>
                </c:pt>
                <c:pt idx="2">
                  <c:v>3.2</c:v>
                </c:pt>
              </c:numCache>
            </c:numRef>
          </c:xVal>
          <c:yVal>
            <c:numRef>
              <c:f>WTControl!$G$18:$G$20</c:f>
              <c:numCache>
                <c:formatCode>General</c:formatCode>
                <c:ptCount val="3"/>
                <c:pt idx="0">
                  <c:v>0.37190921299587687</c:v>
                </c:pt>
                <c:pt idx="1">
                  <c:v>0.41035360608741367</c:v>
                </c:pt>
                <c:pt idx="2">
                  <c:v>0.45136004042403322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847-4F98-89B2-ACDD3EF50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467960"/>
        <c:axId val="310462384"/>
      </c:scatterChart>
      <c:valAx>
        <c:axId val="310467960"/>
        <c:scaling>
          <c:orientation val="minMax"/>
          <c:max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Wind Speed [m/s]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0462384"/>
        <c:crosses val="autoZero"/>
        <c:crossBetween val="midCat"/>
      </c:valAx>
      <c:valAx>
        <c:axId val="3104623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Power [MW]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04679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BladeExternalGeometry!$A$3:$A$67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xVal>
          <c:yVal>
            <c:numRef>
              <c:f>BladeExternalGeometry!$B$3:$B$67</c:f>
              <c:numCache>
                <c:formatCode>0.00</c:formatCode>
                <c:ptCount val="65"/>
                <c:pt idx="0">
                  <c:v>6505</c:v>
                </c:pt>
                <c:pt idx="1">
                  <c:v>6505</c:v>
                </c:pt>
                <c:pt idx="2">
                  <c:v>6505</c:v>
                </c:pt>
                <c:pt idx="3">
                  <c:v>6505</c:v>
                </c:pt>
                <c:pt idx="4">
                  <c:v>6505</c:v>
                </c:pt>
                <c:pt idx="5">
                  <c:v>6505</c:v>
                </c:pt>
                <c:pt idx="6">
                  <c:v>6507.8431600106051</c:v>
                </c:pt>
                <c:pt idx="7">
                  <c:v>6570.415103418477</c:v>
                </c:pt>
                <c:pt idx="8">
                  <c:v>6587.0911642232195</c:v>
                </c:pt>
                <c:pt idx="9">
                  <c:v>6744.9575381901113</c:v>
                </c:pt>
                <c:pt idx="10">
                  <c:v>6837.6656524316022</c:v>
                </c:pt>
                <c:pt idx="11">
                  <c:v>7210.9557915550522</c:v>
                </c:pt>
                <c:pt idx="12">
                  <c:v>7635.448947459603</c:v>
                </c:pt>
                <c:pt idx="13">
                  <c:v>7921.279419928961</c:v>
                </c:pt>
                <c:pt idx="14">
                  <c:v>8056.676502139233</c:v>
                </c:pt>
                <c:pt idx="15">
                  <c:v>8418.5523202009699</c:v>
                </c:pt>
                <c:pt idx="16">
                  <c:v>8652.2081371785862</c:v>
                </c:pt>
                <c:pt idx="17">
                  <c:v>8698.9247935726889</c:v>
                </c:pt>
                <c:pt idx="18">
                  <c:v>8743.8711693743826</c:v>
                </c:pt>
                <c:pt idx="19">
                  <c:v>8774.077684322865</c:v>
                </c:pt>
                <c:pt idx="20">
                  <c:v>8772.7199177650564</c:v>
                </c:pt>
                <c:pt idx="21">
                  <c:v>8763.352232115989</c:v>
                </c:pt>
                <c:pt idx="22">
                  <c:v>8711.7198722252961</c:v>
                </c:pt>
                <c:pt idx="23">
                  <c:v>8630.2347643418852</c:v>
                </c:pt>
                <c:pt idx="24">
                  <c:v>8612.052481837507</c:v>
                </c:pt>
                <c:pt idx="25">
                  <c:v>8518.3849142827239</c:v>
                </c:pt>
                <c:pt idx="26">
                  <c:v>8384.508978839096</c:v>
                </c:pt>
                <c:pt idx="27">
                  <c:v>8336.9396651684438</c:v>
                </c:pt>
                <c:pt idx="28">
                  <c:v>8230.8777353561909</c:v>
                </c:pt>
                <c:pt idx="29">
                  <c:v>8061.2689507583536</c:v>
                </c:pt>
                <c:pt idx="30">
                  <c:v>7879.4250863945617</c:v>
                </c:pt>
                <c:pt idx="31">
                  <c:v>7687.4095790715328</c:v>
                </c:pt>
                <c:pt idx="32">
                  <c:v>7657.863775471852</c:v>
                </c:pt>
                <c:pt idx="33">
                  <c:v>7486.2173648007974</c:v>
                </c:pt>
                <c:pt idx="34">
                  <c:v>7278.2784528203529</c:v>
                </c:pt>
                <c:pt idx="35">
                  <c:v>7172.3474484147255</c:v>
                </c:pt>
                <c:pt idx="36">
                  <c:v>7064.2847306106532</c:v>
                </c:pt>
                <c:pt idx="37">
                  <c:v>6845.7964538547349</c:v>
                </c:pt>
                <c:pt idx="38">
                  <c:v>6623.9778809245208</c:v>
                </c:pt>
                <c:pt idx="39">
                  <c:v>6400.0203047535297</c:v>
                </c:pt>
                <c:pt idx="40">
                  <c:v>6175.3419431388629</c:v>
                </c:pt>
                <c:pt idx="41">
                  <c:v>5951.264980175587</c:v>
                </c:pt>
                <c:pt idx="42">
                  <c:v>5728.4539843547245</c:v>
                </c:pt>
                <c:pt idx="43">
                  <c:v>5606.4859103530416</c:v>
                </c:pt>
                <c:pt idx="44">
                  <c:v>5507.3269927465581</c:v>
                </c:pt>
                <c:pt idx="45">
                  <c:v>5288.5643673506693</c:v>
                </c:pt>
                <c:pt idx="46">
                  <c:v>5072.6747483733798</c:v>
                </c:pt>
                <c:pt idx="47">
                  <c:v>4859.8850721281487</c:v>
                </c:pt>
                <c:pt idx="48">
                  <c:v>4650.8170419107855</c:v>
                </c:pt>
                <c:pt idx="49">
                  <c:v>4445.7288280389139</c:v>
                </c:pt>
                <c:pt idx="50">
                  <c:v>4245.6147146704388</c:v>
                </c:pt>
                <c:pt idx="51">
                  <c:v>4127.63657392817</c:v>
                </c:pt>
                <c:pt idx="52">
                  <c:v>4050.1840598154126</c:v>
                </c:pt>
                <c:pt idx="53">
                  <c:v>3859.6410610677817</c:v>
                </c:pt>
                <c:pt idx="54">
                  <c:v>3673.8919301201258</c:v>
                </c:pt>
                <c:pt idx="55">
                  <c:v>3493.1182231809667</c:v>
                </c:pt>
                <c:pt idx="56">
                  <c:v>3313.1327828370941</c:v>
                </c:pt>
                <c:pt idx="57">
                  <c:v>3257.641395678198</c:v>
                </c:pt>
                <c:pt idx="58">
                  <c:v>3118.0475987055006</c:v>
                </c:pt>
                <c:pt idx="59">
                  <c:v>2884.7197887775515</c:v>
                </c:pt>
                <c:pt idx="60">
                  <c:v>2704.3957605409728</c:v>
                </c:pt>
                <c:pt idx="61">
                  <c:v>2592.6076289985076</c:v>
                </c:pt>
                <c:pt idx="62">
                  <c:v>2153.6328911533137</c:v>
                </c:pt>
                <c:pt idx="63">
                  <c:v>2083.3724433259945</c:v>
                </c:pt>
                <c:pt idx="64">
                  <c:v>42.399999999999977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401-4790-9C79-ABE2F789B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8229096"/>
        <c:axId val="268227456"/>
      </c:scatterChart>
      <c:valAx>
        <c:axId val="268229096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Blade span [-]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8227456"/>
        <c:crosses val="autoZero"/>
        <c:crossBetween val="midCat"/>
      </c:valAx>
      <c:valAx>
        <c:axId val="2682274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Chord [mm]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2682290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BladeExternalGeometry!$A$3:$A$67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xVal>
          <c:yVal>
            <c:numRef>
              <c:f>BladeExternalGeometry!$E$3:$E$67</c:f>
              <c:numCache>
                <c:formatCode>0.00</c:formatCode>
                <c:ptCount val="65"/>
                <c:pt idx="0">
                  <c:v>100</c:v>
                </c:pt>
                <c:pt idx="1">
                  <c:v>100</c:v>
                </c:pt>
                <c:pt idx="2">
                  <c:v>99.969972127201913</c:v>
                </c:pt>
                <c:pt idx="3">
                  <c:v>99.941130866281696</c:v>
                </c:pt>
                <c:pt idx="4">
                  <c:v>98.667055068020915</c:v>
                </c:pt>
                <c:pt idx="5">
                  <c:v>97.668447905845028</c:v>
                </c:pt>
                <c:pt idx="6">
                  <c:v>94.943442560598044</c:v>
                </c:pt>
                <c:pt idx="7">
                  <c:v>89.743544652856073</c:v>
                </c:pt>
                <c:pt idx="8">
                  <c:v>89.198172704899775</c:v>
                </c:pt>
                <c:pt idx="9">
                  <c:v>84.337851857892446</c:v>
                </c:pt>
                <c:pt idx="10">
                  <c:v>82.070949751118718</c:v>
                </c:pt>
                <c:pt idx="11">
                  <c:v>74.195299476469359</c:v>
                </c:pt>
                <c:pt idx="12">
                  <c:v>66.190412305622644</c:v>
                </c:pt>
                <c:pt idx="13">
                  <c:v>61.082450515327672</c:v>
                </c:pt>
                <c:pt idx="14">
                  <c:v>58.652367686675234</c:v>
                </c:pt>
                <c:pt idx="15">
                  <c:v>52.092458142259048</c:v>
                </c:pt>
                <c:pt idx="16">
                  <c:v>46.94594790632911</c:v>
                </c:pt>
                <c:pt idx="17">
                  <c:v>45.445289941953618</c:v>
                </c:pt>
                <c:pt idx="18">
                  <c:v>43.013474051576722</c:v>
                </c:pt>
                <c:pt idx="19">
                  <c:v>39.929223958396861</c:v>
                </c:pt>
                <c:pt idx="20">
                  <c:v>38.379435741328862</c:v>
                </c:pt>
                <c:pt idx="21">
                  <c:v>37.500709742821918</c:v>
                </c:pt>
                <c:pt idx="22">
                  <c:v>35.547699524361235</c:v>
                </c:pt>
                <c:pt idx="23">
                  <c:v>33.887458096881701</c:v>
                </c:pt>
                <c:pt idx="24">
                  <c:v>33.596538947196976</c:v>
                </c:pt>
                <c:pt idx="25">
                  <c:v>32.509058737708557</c:v>
                </c:pt>
                <c:pt idx="26">
                  <c:v>31.328474095390522</c:v>
                </c:pt>
                <c:pt idx="27">
                  <c:v>30.960334614213483</c:v>
                </c:pt>
                <c:pt idx="28">
                  <c:v>30.312220014393603</c:v>
                </c:pt>
                <c:pt idx="29">
                  <c:v>29.416536675265299</c:v>
                </c:pt>
                <c:pt idx="30">
                  <c:v>28.6098499664126</c:v>
                </c:pt>
                <c:pt idx="31">
                  <c:v>27.880018858022808</c:v>
                </c:pt>
                <c:pt idx="32">
                  <c:v>27.776619325509817</c:v>
                </c:pt>
                <c:pt idx="33">
                  <c:v>27.227613529224868</c:v>
                </c:pt>
                <c:pt idx="34">
                  <c:v>26.644037323818736</c:v>
                </c:pt>
                <c:pt idx="35">
                  <c:v>26.37325323822829</c:v>
                </c:pt>
                <c:pt idx="36">
                  <c:v>26.129863086315908</c:v>
                </c:pt>
                <c:pt idx="37">
                  <c:v>25.678925159097517</c:v>
                </c:pt>
                <c:pt idx="38">
                  <c:v>25.290463032869724</c:v>
                </c:pt>
                <c:pt idx="39">
                  <c:v>24.960957682983903</c:v>
                </c:pt>
                <c:pt idx="40">
                  <c:v>24.688524029998433</c:v>
                </c:pt>
                <c:pt idx="41">
                  <c:v>24.475213258537952</c:v>
                </c:pt>
                <c:pt idx="42">
                  <c:v>24.311783834796426</c:v>
                </c:pt>
                <c:pt idx="43">
                  <c:v>24.238524427956044</c:v>
                </c:pt>
                <c:pt idx="44">
                  <c:v>24.194667802088333</c:v>
                </c:pt>
                <c:pt idx="45">
                  <c:v>24.127013420010744</c:v>
                </c:pt>
                <c:pt idx="46">
                  <c:v>24.104159169923918</c:v>
                </c:pt>
                <c:pt idx="47">
                  <c:v>24.101553615593588</c:v>
                </c:pt>
                <c:pt idx="48">
                  <c:v>24.100999999999999</c:v>
                </c:pt>
                <c:pt idx="49">
                  <c:v>24.100010823984444</c:v>
                </c:pt>
                <c:pt idx="50">
                  <c:v>24.1</c:v>
                </c:pt>
                <c:pt idx="51">
                  <c:v>24.1</c:v>
                </c:pt>
                <c:pt idx="52">
                  <c:v>24.1</c:v>
                </c:pt>
                <c:pt idx="53">
                  <c:v>24.1</c:v>
                </c:pt>
                <c:pt idx="54">
                  <c:v>24.1</c:v>
                </c:pt>
                <c:pt idx="55">
                  <c:v>24.1</c:v>
                </c:pt>
                <c:pt idx="56">
                  <c:v>24.1</c:v>
                </c:pt>
                <c:pt idx="57">
                  <c:v>24.1</c:v>
                </c:pt>
                <c:pt idx="58">
                  <c:v>24.1</c:v>
                </c:pt>
                <c:pt idx="59">
                  <c:v>24.1</c:v>
                </c:pt>
                <c:pt idx="60">
                  <c:v>24.1</c:v>
                </c:pt>
                <c:pt idx="61">
                  <c:v>24.1</c:v>
                </c:pt>
                <c:pt idx="62">
                  <c:v>24.1</c:v>
                </c:pt>
                <c:pt idx="63">
                  <c:v>24.1</c:v>
                </c:pt>
                <c:pt idx="64">
                  <c:v>24.1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D9-4017-B365-433D28000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691432"/>
        <c:axId val="267689792"/>
      </c:scatterChart>
      <c:valAx>
        <c:axId val="267691432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Blade span [-]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7689792"/>
        <c:crosses val="autoZero"/>
        <c:crossBetween val="midCat"/>
      </c:valAx>
      <c:valAx>
        <c:axId val="2676897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Airfoil Thickness [-]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2676914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BladeExternalGeometry!$A$3:$A$67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xVal>
          <c:yVal>
            <c:numRef>
              <c:f>BladeExternalGeometry!$C$3:$C$67</c:f>
              <c:numCache>
                <c:formatCode>0.00</c:formatCode>
                <c:ptCount val="65"/>
                <c:pt idx="0">
                  <c:v>14.5</c:v>
                </c:pt>
                <c:pt idx="1">
                  <c:v>14.5</c:v>
                </c:pt>
                <c:pt idx="2">
                  <c:v>14.5</c:v>
                </c:pt>
                <c:pt idx="3">
                  <c:v>14.5</c:v>
                </c:pt>
                <c:pt idx="4">
                  <c:v>14.5</c:v>
                </c:pt>
                <c:pt idx="5">
                  <c:v>14.5</c:v>
                </c:pt>
                <c:pt idx="6">
                  <c:v>14.499999995254875</c:v>
                </c:pt>
                <c:pt idx="7">
                  <c:v>14.485058617488201</c:v>
                </c:pt>
                <c:pt idx="8">
                  <c:v>14.476975151386398</c:v>
                </c:pt>
                <c:pt idx="9">
                  <c:v>14.392157771318082</c:v>
                </c:pt>
                <c:pt idx="10">
                  <c:v>14.320853110900803</c:v>
                </c:pt>
                <c:pt idx="11">
                  <c:v>13.894652668520983</c:v>
                </c:pt>
                <c:pt idx="12">
                  <c:v>13.187984326431298</c:v>
                </c:pt>
                <c:pt idx="13">
                  <c:v>12.541857363264372</c:v>
                </c:pt>
                <c:pt idx="14">
                  <c:v>12.157524695018028</c:v>
                </c:pt>
                <c:pt idx="15">
                  <c:v>10.977793078768705</c:v>
                </c:pt>
                <c:pt idx="16">
                  <c:v>9.7947898721587325</c:v>
                </c:pt>
                <c:pt idx="17">
                  <c:v>9.4445901294594439</c:v>
                </c:pt>
                <c:pt idx="18">
                  <c:v>8.8871663878683744</c:v>
                </c:pt>
                <c:pt idx="19">
                  <c:v>8.1858644917677079</c:v>
                </c:pt>
                <c:pt idx="20">
                  <c:v>7.8307853240054763</c:v>
                </c:pt>
                <c:pt idx="21">
                  <c:v>7.6276059777301448</c:v>
                </c:pt>
                <c:pt idx="22">
                  <c:v>7.1738651714306467</c:v>
                </c:pt>
                <c:pt idx="23">
                  <c:v>6.7721909164134271</c:v>
                </c:pt>
                <c:pt idx="24">
                  <c:v>6.6996208606434857</c:v>
                </c:pt>
                <c:pt idx="25">
                  <c:v>6.402891066535279</c:v>
                </c:pt>
                <c:pt idx="26">
                  <c:v>6.0421741398861499</c:v>
                </c:pt>
                <c:pt idx="27">
                  <c:v>5.9224887241815587</c:v>
                </c:pt>
                <c:pt idx="28">
                  <c:v>5.6957313003511389</c:v>
                </c:pt>
                <c:pt idx="29">
                  <c:v>5.3690534465099038</c:v>
                </c:pt>
                <c:pt idx="30">
                  <c:v>5.041941824943911</c:v>
                </c:pt>
                <c:pt idx="31">
                  <c:v>4.7077399223193712</c:v>
                </c:pt>
                <c:pt idx="32">
                  <c:v>4.6561951102907422</c:v>
                </c:pt>
                <c:pt idx="33">
                  <c:v>4.3558432950843331</c:v>
                </c:pt>
                <c:pt idx="34">
                  <c:v>3.9914520071590891</c:v>
                </c:pt>
                <c:pt idx="35">
                  <c:v>3.8062881941465374</c:v>
                </c:pt>
                <c:pt idx="36">
                  <c:v>3.6174260336273747</c:v>
                </c:pt>
                <c:pt idx="37">
                  <c:v>3.2365357447638474</c:v>
                </c:pt>
                <c:pt idx="38">
                  <c:v>2.8517470892179224</c:v>
                </c:pt>
                <c:pt idx="39">
                  <c:v>2.4659589834564426</c:v>
                </c:pt>
                <c:pt idx="40">
                  <c:v>2.0814976800786371</c:v>
                </c:pt>
                <c:pt idx="41">
                  <c:v>1.7017296314105281</c:v>
                </c:pt>
                <c:pt idx="42">
                  <c:v>1.3290024475316282</c:v>
                </c:pt>
                <c:pt idx="43">
                  <c:v>1.1273626607846925</c:v>
                </c:pt>
                <c:pt idx="44">
                  <c:v>0.96552322147425551</c:v>
                </c:pt>
                <c:pt idx="45">
                  <c:v>0.61416962095206151</c:v>
                </c:pt>
                <c:pt idx="46">
                  <c:v>0.27635223213154669</c:v>
                </c:pt>
                <c:pt idx="47">
                  <c:v>-4.879074926186882E-2</c:v>
                </c:pt>
                <c:pt idx="48">
                  <c:v>-0.35885490343176107</c:v>
                </c:pt>
                <c:pt idx="49">
                  <c:v>-0.65551787078813795</c:v>
                </c:pt>
                <c:pt idx="50">
                  <c:v>-0.9380201248904515</c:v>
                </c:pt>
                <c:pt idx="51">
                  <c:v>-1.1029011347067417</c:v>
                </c:pt>
                <c:pt idx="52">
                  <c:v>-1.2105857262638382</c:v>
                </c:pt>
                <c:pt idx="53">
                  <c:v>-1.4756707370091222</c:v>
                </c:pt>
                <c:pt idx="54">
                  <c:v>-1.7368208662057112</c:v>
                </c:pt>
                <c:pt idx="55">
                  <c:v>-1.9969973127058427</c:v>
                </c:pt>
                <c:pt idx="56">
                  <c:v>-2.2573655897589378</c:v>
                </c:pt>
                <c:pt idx="57">
                  <c:v>-2.3351425546903624</c:v>
                </c:pt>
                <c:pt idx="58">
                  <c:v>-2.5181156535910216</c:v>
                </c:pt>
                <c:pt idx="59">
                  <c:v>-2.7748036620327126</c:v>
                </c:pt>
                <c:pt idx="60">
                  <c:v>-2.9349258051352232</c:v>
                </c:pt>
                <c:pt idx="61">
                  <c:v>-3.0178962238019147</c:v>
                </c:pt>
                <c:pt idx="62">
                  <c:v>-3.2334801487889746</c:v>
                </c:pt>
                <c:pt idx="63">
                  <c:v>-3.2566517675331261</c:v>
                </c:pt>
                <c:pt idx="64">
                  <c:v>-3.4279999999999999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B0C-4EDC-92DA-7D17200DD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629448"/>
        <c:axId val="267630760"/>
      </c:scatterChart>
      <c:valAx>
        <c:axId val="267629448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Blade span [-]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7630760"/>
        <c:crosses val="autoZero"/>
        <c:crossBetween val="midCat"/>
      </c:valAx>
      <c:valAx>
        <c:axId val="2676307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Twist [deg]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2676294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BladeExternalGeometry!$A$3:$A$67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xVal>
          <c:yVal>
            <c:numRef>
              <c:f>BladeExternalGeometry!$F$3:$F$67</c:f>
              <c:numCache>
                <c:formatCode>0.00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866-4A4C-82DE-E5CE09723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415944"/>
        <c:axId val="269409712"/>
      </c:scatterChart>
      <c:valAx>
        <c:axId val="269415944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Blade span [-]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9409712"/>
        <c:crosses val="autoZero"/>
        <c:crossBetween val="midCat"/>
      </c:valAx>
      <c:valAx>
        <c:axId val="2694097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PreBend [mm]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2694159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BladeExternalGeometry!$A$3:$A$67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xVal>
          <c:yVal>
            <c:numRef>
              <c:f>BladeExternalGeometry!$H$3:$H$67</c:f>
              <c:numCache>
                <c:formatCode>0.00</c:formatCode>
                <c:ptCount val="65"/>
                <c:pt idx="0">
                  <c:v>50</c:v>
                </c:pt>
                <c:pt idx="1">
                  <c:v>49.981213922157686</c:v>
                </c:pt>
                <c:pt idx="2">
                  <c:v>49.894667221765388</c:v>
                </c:pt>
                <c:pt idx="3">
                  <c:v>49.866090481069818</c:v>
                </c:pt>
                <c:pt idx="4">
                  <c:v>48.919750061147084</c:v>
                </c:pt>
                <c:pt idx="5">
                  <c:v>48.518272307240473</c:v>
                </c:pt>
                <c:pt idx="6">
                  <c:v>46.238512922106018</c:v>
                </c:pt>
                <c:pt idx="7">
                  <c:v>43.012478026034209</c:v>
                </c:pt>
                <c:pt idx="8">
                  <c:v>42.725183562464835</c:v>
                </c:pt>
                <c:pt idx="9">
                  <c:v>40.217625900387965</c:v>
                </c:pt>
                <c:pt idx="10">
                  <c:v>39.28372460098889</c:v>
                </c:pt>
                <c:pt idx="11">
                  <c:v>36.170720269658645</c:v>
                </c:pt>
                <c:pt idx="12">
                  <c:v>33.057715938328386</c:v>
                </c:pt>
                <c:pt idx="13">
                  <c:v>31.000020075319089</c:v>
                </c:pt>
                <c:pt idx="14">
                  <c:v>30.22761460268589</c:v>
                </c:pt>
                <c:pt idx="15">
                  <c:v>27.949132382528955</c:v>
                </c:pt>
                <c:pt idx="16">
                  <c:v>25.670650162372002</c:v>
                </c:pt>
                <c:pt idx="17">
                  <c:v>24.895966207518647</c:v>
                </c:pt>
                <c:pt idx="18">
                  <c:v>24.932914729769244</c:v>
                </c:pt>
                <c:pt idx="19">
                  <c:v>24.988897339239866</c:v>
                </c:pt>
                <c:pt idx="20">
                  <c:v>25.004492144999968</c:v>
                </c:pt>
                <c:pt idx="21">
                  <c:v>24.98762021425761</c:v>
                </c:pt>
                <c:pt idx="22">
                  <c:v>24.944863167267343</c:v>
                </c:pt>
                <c:pt idx="23">
                  <c:v>24.902106120277075</c:v>
                </c:pt>
                <c:pt idx="24">
                  <c:v>24.893965178530134</c:v>
                </c:pt>
                <c:pt idx="25">
                  <c:v>24.90296580813586</c:v>
                </c:pt>
                <c:pt idx="26">
                  <c:v>24.91408318660142</c:v>
                </c:pt>
                <c:pt idx="27">
                  <c:v>24.917791944057534</c:v>
                </c:pt>
                <c:pt idx="28">
                  <c:v>24.93222065444154</c:v>
                </c:pt>
                <c:pt idx="29">
                  <c:v>24.953872380708063</c:v>
                </c:pt>
                <c:pt idx="30">
                  <c:v>24.975524106974589</c:v>
                </c:pt>
                <c:pt idx="31">
                  <c:v>24.997175833241112</c:v>
                </c:pt>
                <c:pt idx="32">
                  <c:v>25.000423592181086</c:v>
                </c:pt>
                <c:pt idx="33">
                  <c:v>24.963592015916753</c:v>
                </c:pt>
                <c:pt idx="34">
                  <c:v>24.920260749723411</c:v>
                </c:pt>
                <c:pt idx="35">
                  <c:v>24.898595116626737</c:v>
                </c:pt>
                <c:pt idx="36">
                  <c:v>24.906160286763928</c:v>
                </c:pt>
                <c:pt idx="37">
                  <c:v>24.921290627038303</c:v>
                </c:pt>
                <c:pt idx="38">
                  <c:v>24.936420967312682</c:v>
                </c:pt>
                <c:pt idx="39">
                  <c:v>24.95155130758706</c:v>
                </c:pt>
                <c:pt idx="40">
                  <c:v>24.966681647861435</c:v>
                </c:pt>
                <c:pt idx="41">
                  <c:v>24.981811988135814</c:v>
                </c:pt>
                <c:pt idx="42">
                  <c:v>24.996942328410192</c:v>
                </c:pt>
                <c:pt idx="43">
                  <c:v>25.005264015561099</c:v>
                </c:pt>
                <c:pt idx="44">
                  <c:v>25.005179928080072</c:v>
                </c:pt>
                <c:pt idx="45">
                  <c:v>25.004993067011121</c:v>
                </c:pt>
                <c:pt idx="46">
                  <c:v>25.004806205942174</c:v>
                </c:pt>
                <c:pt idx="47">
                  <c:v>25.00461934487322</c:v>
                </c:pt>
                <c:pt idx="48">
                  <c:v>25.004432483804273</c:v>
                </c:pt>
                <c:pt idx="49">
                  <c:v>25.004245622735318</c:v>
                </c:pt>
                <c:pt idx="50">
                  <c:v>25.004058761666371</c:v>
                </c:pt>
                <c:pt idx="51">
                  <c:v>25.003946645025</c:v>
                </c:pt>
                <c:pt idx="52">
                  <c:v>25.003805299074884</c:v>
                </c:pt>
                <c:pt idx="53">
                  <c:v>25.003451934199589</c:v>
                </c:pt>
                <c:pt idx="54">
                  <c:v>25.003098569324294</c:v>
                </c:pt>
                <c:pt idx="55">
                  <c:v>25.002745204449003</c:v>
                </c:pt>
                <c:pt idx="56">
                  <c:v>25.002391839573711</c:v>
                </c:pt>
                <c:pt idx="57">
                  <c:v>25.00228583011112</c:v>
                </c:pt>
                <c:pt idx="58">
                  <c:v>25.000926866608104</c:v>
                </c:pt>
                <c:pt idx="59">
                  <c:v>24.998985490175226</c:v>
                </c:pt>
                <c:pt idx="60">
                  <c:v>24.997723595493856</c:v>
                </c:pt>
                <c:pt idx="61">
                  <c:v>24.997723595493856</c:v>
                </c:pt>
                <c:pt idx="62">
                  <c:v>24.997723595493856</c:v>
                </c:pt>
                <c:pt idx="63">
                  <c:v>24.997723595493856</c:v>
                </c:pt>
                <c:pt idx="64">
                  <c:v>24.997723595493856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922-4B90-A748-378212F5D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8225816"/>
        <c:axId val="268226800"/>
      </c:scatterChart>
      <c:valAx>
        <c:axId val="268225816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Blade span [-]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8226800"/>
        <c:crosses val="autoZero"/>
        <c:crossBetween val="midCat"/>
      </c:valAx>
      <c:valAx>
        <c:axId val="2682268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AC Offset [mm]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2682258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BladeExternalGeometry!$A$3:$A$67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xVal>
          <c:yVal>
            <c:numRef>
              <c:f>BladeExternalGeometry!$G$3:$G$67</c:f>
              <c:numCache>
                <c:formatCode>0.00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18-4CDC-A37F-CE4A0C9C0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625184"/>
        <c:axId val="267592080"/>
      </c:scatterChart>
      <c:valAx>
        <c:axId val="267625184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Blade span [-]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7592080"/>
        <c:crosses val="autoZero"/>
        <c:crossBetween val="midCat"/>
      </c:valAx>
      <c:valAx>
        <c:axId val="2675920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Sweep [mm]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2676251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800"/>
              <a:t>Lamination</a:t>
            </a:r>
            <a:r>
              <a:rPr lang="de-DE" sz="1800" baseline="0"/>
              <a:t> Shell TE SS</a:t>
            </a:r>
            <a:endParaRPr lang="de-DE" sz="18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1.5788922919518028E-2"/>
          <c:y val="3.6040509291364792E-2"/>
          <c:w val="0.97659326923914014"/>
          <c:h val="0.89866105800735185"/>
        </c:manualLayout>
      </c:layout>
      <c:scatterChart>
        <c:scatterStyle val="lineMarker"/>
        <c:varyColors val="0"/>
        <c:ser>
          <c:idx val="0"/>
          <c:order val="0"/>
          <c:tx>
            <c:v>Layer_1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'Layer thickness'!$B$4:$B$68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xVal>
          <c:yVal>
            <c:numRef>
              <c:f>'Layer thickness'!$K$4:$K$68</c:f>
              <c:numCache>
                <c:formatCode>General</c:formatCode>
                <c:ptCount val="65"/>
                <c:pt idx="0">
                  <c:v>27.499999999999996</c:v>
                </c:pt>
                <c:pt idx="1">
                  <c:v>27.5</c:v>
                </c:pt>
                <c:pt idx="2">
                  <c:v>19.9822695035461</c:v>
                </c:pt>
                <c:pt idx="3">
                  <c:v>17.5</c:v>
                </c:pt>
                <c:pt idx="4">
                  <c:v>15.393617021276595</c:v>
                </c:pt>
                <c:pt idx="5">
                  <c:v>14.499999999999998</c:v>
                </c:pt>
                <c:pt idx="6">
                  <c:v>13.878901770926232</c:v>
                </c:pt>
                <c:pt idx="7">
                  <c:v>13.000000000000002</c:v>
                </c:pt>
                <c:pt idx="8">
                  <c:v>12.89720584465522</c:v>
                </c:pt>
                <c:pt idx="9">
                  <c:v>12</c:v>
                </c:pt>
                <c:pt idx="10">
                  <c:v>11.696048632218845</c:v>
                </c:pt>
                <c:pt idx="11">
                  <c:v>10.682877406281662</c:v>
                </c:pt>
                <c:pt idx="12">
                  <c:v>9.6697061803444786</c:v>
                </c:pt>
                <c:pt idx="13">
                  <c:v>9.0000000000000018</c:v>
                </c:pt>
                <c:pt idx="14">
                  <c:v>8.3926091825307978</c:v>
                </c:pt>
                <c:pt idx="15">
                  <c:v>6.6008958566629357</c:v>
                </c:pt>
                <c:pt idx="16">
                  <c:v>4.8091825307950735</c:v>
                </c:pt>
                <c:pt idx="17">
                  <c:v>4.2</c:v>
                </c:pt>
                <c:pt idx="18">
                  <c:v>3.9960625055177887</c:v>
                </c:pt>
                <c:pt idx="19">
                  <c:v>3.6870663017568646</c:v>
                </c:pt>
                <c:pt idx="20">
                  <c:v>3.4999999999999996</c:v>
                </c:pt>
                <c:pt idx="21">
                  <c:v>3.4618375241779495</c:v>
                </c:pt>
                <c:pt idx="22">
                  <c:v>3.3651257253384914</c:v>
                </c:pt>
                <c:pt idx="23">
                  <c:v>3.2684139264990333</c:v>
                </c:pt>
                <c:pt idx="24">
                  <c:v>3.2500000000000004</c:v>
                </c:pt>
                <c:pt idx="25">
                  <c:v>3.1555617767823816</c:v>
                </c:pt>
                <c:pt idx="26">
                  <c:v>3.0389137737961929</c:v>
                </c:pt>
                <c:pt idx="27">
                  <c:v>3</c:v>
                </c:pt>
                <c:pt idx="28">
                  <c:v>2.9572695795925412</c:v>
                </c:pt>
                <c:pt idx="29">
                  <c:v>2.8931483004697043</c:v>
                </c:pt>
                <c:pt idx="30">
                  <c:v>2.8290270213468665</c:v>
                </c:pt>
                <c:pt idx="31">
                  <c:v>2.7649057422240295</c:v>
                </c:pt>
                <c:pt idx="32">
                  <c:v>2.7552875503556038</c:v>
                </c:pt>
                <c:pt idx="33">
                  <c:v>2.6629495002269814</c:v>
                </c:pt>
                <c:pt idx="34">
                  <c:v>2.5543165000756605</c:v>
                </c:pt>
                <c:pt idx="35">
                  <c:v>2.5</c:v>
                </c:pt>
                <c:pt idx="36">
                  <c:v>2.4267091646399166</c:v>
                </c:pt>
                <c:pt idx="37">
                  <c:v>2.2801274939197498</c:v>
                </c:pt>
                <c:pt idx="38">
                  <c:v>2.1335458231995816</c:v>
                </c:pt>
                <c:pt idx="39">
                  <c:v>1.9869641524794139</c:v>
                </c:pt>
                <c:pt idx="40">
                  <c:v>1.8403824817592473</c:v>
                </c:pt>
                <c:pt idx="41">
                  <c:v>1.6938008110390794</c:v>
                </c:pt>
                <c:pt idx="42">
                  <c:v>1.5472191403189119</c:v>
                </c:pt>
                <c:pt idx="43">
                  <c:v>1.4665992214228201</c:v>
                </c:pt>
                <c:pt idx="44">
                  <c:v>1.4256801381942465</c:v>
                </c:pt>
                <c:pt idx="45">
                  <c:v>1.334748842130749</c:v>
                </c:pt>
                <c:pt idx="46">
                  <c:v>1.2438175460672514</c:v>
                </c:pt>
                <c:pt idx="47">
                  <c:v>1.152886250003754</c:v>
                </c:pt>
                <c:pt idx="48">
                  <c:v>1.0619549539402566</c:v>
                </c:pt>
                <c:pt idx="49">
                  <c:v>0.97102365787675915</c:v>
                </c:pt>
                <c:pt idx="50">
                  <c:v>0.88009236181326145</c:v>
                </c:pt>
                <c:pt idx="51">
                  <c:v>0.82553358417516298</c:v>
                </c:pt>
                <c:pt idx="52">
                  <c:v>0.83600229852693231</c:v>
                </c:pt>
                <c:pt idx="53">
                  <c:v>0.86217408440635601</c:v>
                </c:pt>
                <c:pt idx="54">
                  <c:v>0.8883458702857796</c:v>
                </c:pt>
                <c:pt idx="55">
                  <c:v>0.91451765616520342</c:v>
                </c:pt>
                <c:pt idx="56">
                  <c:v>0.9406894420446269</c:v>
                </c:pt>
                <c:pt idx="57">
                  <c:v>0.94854097780845414</c:v>
                </c:pt>
                <c:pt idx="58">
                  <c:v>0.90377067718429749</c:v>
                </c:pt>
                <c:pt idx="59">
                  <c:v>0.83981310486407379</c:v>
                </c:pt>
                <c:pt idx="60">
                  <c:v>0.79824068285592842</c:v>
                </c:pt>
                <c:pt idx="61">
                  <c:v>0.88785148385414503</c:v>
                </c:pt>
                <c:pt idx="62">
                  <c:v>1.1438823438490455</c:v>
                </c:pt>
                <c:pt idx="63">
                  <c:v>1.173684335952452</c:v>
                </c:pt>
                <c:pt idx="64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A9-4BFA-9A1C-49E0FE38140E}"/>
            </c:ext>
          </c:extLst>
        </c:ser>
        <c:ser>
          <c:idx val="1"/>
          <c:order val="1"/>
          <c:tx>
            <c:v>Layer_2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'Layer thickness'!$B$4:$B$68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xVal>
          <c:yVal>
            <c:numRef>
              <c:f>'Layer thickness'!$L$4:$L$68</c:f>
              <c:numCache>
                <c:formatCode>General</c:formatCode>
                <c:ptCount val="65"/>
                <c:pt idx="0">
                  <c:v>37</c:v>
                </c:pt>
                <c:pt idx="1">
                  <c:v>37</c:v>
                </c:pt>
                <c:pt idx="2">
                  <c:v>29.4822695035461</c:v>
                </c:pt>
                <c:pt idx="3">
                  <c:v>27</c:v>
                </c:pt>
                <c:pt idx="4">
                  <c:v>24.367021276595743</c:v>
                </c:pt>
                <c:pt idx="5">
                  <c:v>23.25</c:v>
                </c:pt>
                <c:pt idx="6">
                  <c:v>22.11131991336476</c:v>
                </c:pt>
                <c:pt idx="7">
                  <c:v>20.500000000000004</c:v>
                </c:pt>
                <c:pt idx="8">
                  <c:v>20.243014611638046</c:v>
                </c:pt>
                <c:pt idx="9">
                  <c:v>18</c:v>
                </c:pt>
                <c:pt idx="10">
                  <c:v>17.493414387031407</c:v>
                </c:pt>
                <c:pt idx="11">
                  <c:v>15.804795677136102</c:v>
                </c:pt>
                <c:pt idx="12">
                  <c:v>14.116176967240797</c:v>
                </c:pt>
                <c:pt idx="13">
                  <c:v>13.000000000000002</c:v>
                </c:pt>
                <c:pt idx="14">
                  <c:v>12.349119355943172</c:v>
                </c:pt>
                <c:pt idx="15">
                  <c:v>10.429117456070514</c:v>
                </c:pt>
                <c:pt idx="16">
                  <c:v>8.5091155561978571</c:v>
                </c:pt>
                <c:pt idx="17">
                  <c:v>7.8563149102411538</c:v>
                </c:pt>
                <c:pt idx="18">
                  <c:v>7.635033708198339</c:v>
                </c:pt>
                <c:pt idx="19">
                  <c:v>7.2997591596486213</c:v>
                </c:pt>
                <c:pt idx="20">
                  <c:v>7.0967839479566202</c:v>
                </c:pt>
                <c:pt idx="21">
                  <c:v>6.9950842392018693</c:v>
                </c:pt>
                <c:pt idx="22">
                  <c:v>6.7373556311056957</c:v>
                </c:pt>
                <c:pt idx="23">
                  <c:v>6.4796270230095203</c:v>
                </c:pt>
                <c:pt idx="24">
                  <c:v>6.4305554960280098</c:v>
                </c:pt>
                <c:pt idx="25">
                  <c:v>6.2206159021767435</c:v>
                </c:pt>
                <c:pt idx="26">
                  <c:v>5.961303162735951</c:v>
                </c:pt>
                <c:pt idx="27">
                  <c:v>5.8747964328585027</c:v>
                </c:pt>
                <c:pt idx="28">
                  <c:v>5.9728748729299834</c:v>
                </c:pt>
                <c:pt idx="29">
                  <c:v>4.9514185800492312</c:v>
                </c:pt>
                <c:pt idx="30">
                  <c:v>3.9299622871684727</c:v>
                </c:pt>
                <c:pt idx="31">
                  <c:v>2.9085059942877187</c:v>
                </c:pt>
                <c:pt idx="32">
                  <c:v>2.7552875503556038</c:v>
                </c:pt>
                <c:pt idx="33">
                  <c:v>2.6629495002269814</c:v>
                </c:pt>
                <c:pt idx="34">
                  <c:v>2.5543165000756605</c:v>
                </c:pt>
                <c:pt idx="35">
                  <c:v>2.5</c:v>
                </c:pt>
                <c:pt idx="36">
                  <c:v>2.4267091646399166</c:v>
                </c:pt>
                <c:pt idx="37">
                  <c:v>2.2801274939197498</c:v>
                </c:pt>
                <c:pt idx="38">
                  <c:v>2.1335458231995816</c:v>
                </c:pt>
                <c:pt idx="39">
                  <c:v>1.9869641524794139</c:v>
                </c:pt>
                <c:pt idx="40">
                  <c:v>1.8403824817592473</c:v>
                </c:pt>
                <c:pt idx="41">
                  <c:v>1.6938008110390794</c:v>
                </c:pt>
                <c:pt idx="42">
                  <c:v>1.5472191403189119</c:v>
                </c:pt>
                <c:pt idx="43">
                  <c:v>1.4665992214228201</c:v>
                </c:pt>
                <c:pt idx="44">
                  <c:v>1.4256801381942465</c:v>
                </c:pt>
                <c:pt idx="45">
                  <c:v>1.334748842130749</c:v>
                </c:pt>
                <c:pt idx="46">
                  <c:v>1.2438175460672514</c:v>
                </c:pt>
                <c:pt idx="47">
                  <c:v>1.152886250003754</c:v>
                </c:pt>
                <c:pt idx="48">
                  <c:v>1.0619549539402566</c:v>
                </c:pt>
                <c:pt idx="49">
                  <c:v>0.97102365787675915</c:v>
                </c:pt>
                <c:pt idx="50">
                  <c:v>0.88009236181326145</c:v>
                </c:pt>
                <c:pt idx="51">
                  <c:v>0.82553358417516298</c:v>
                </c:pt>
                <c:pt idx="52">
                  <c:v>0.83600229852693231</c:v>
                </c:pt>
                <c:pt idx="53">
                  <c:v>0.86217408440635601</c:v>
                </c:pt>
                <c:pt idx="54">
                  <c:v>0.8883458702857796</c:v>
                </c:pt>
                <c:pt idx="55">
                  <c:v>0.91451765616520342</c:v>
                </c:pt>
                <c:pt idx="56">
                  <c:v>0.9406894420446269</c:v>
                </c:pt>
                <c:pt idx="57">
                  <c:v>0.94854097780845414</c:v>
                </c:pt>
                <c:pt idx="58">
                  <c:v>0.90377067718429749</c:v>
                </c:pt>
                <c:pt idx="59">
                  <c:v>0.83981310486407379</c:v>
                </c:pt>
                <c:pt idx="60">
                  <c:v>0.79824068285592842</c:v>
                </c:pt>
                <c:pt idx="61">
                  <c:v>0.88785148385414503</c:v>
                </c:pt>
                <c:pt idx="62">
                  <c:v>1.1438823438490455</c:v>
                </c:pt>
                <c:pt idx="63">
                  <c:v>1.173684335952452</c:v>
                </c:pt>
                <c:pt idx="64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A9-4BFA-9A1C-49E0FE38140E}"/>
            </c:ext>
          </c:extLst>
        </c:ser>
        <c:ser>
          <c:idx val="2"/>
          <c:order val="2"/>
          <c:tx>
            <c:v>Layer_3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'Layer thickness'!$B$4:$B$68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xVal>
          <c:yVal>
            <c:numRef>
              <c:f>'Layer thickness'!$M$4:$M$68</c:f>
              <c:numCache>
                <c:formatCode>General</c:formatCode>
                <c:ptCount val="65"/>
                <c:pt idx="0">
                  <c:v>37</c:v>
                </c:pt>
                <c:pt idx="1">
                  <c:v>37</c:v>
                </c:pt>
                <c:pt idx="2">
                  <c:v>30.23404255319149</c:v>
                </c:pt>
                <c:pt idx="3">
                  <c:v>28</c:v>
                </c:pt>
                <c:pt idx="4">
                  <c:v>29.579787234042552</c:v>
                </c:pt>
                <c:pt idx="5">
                  <c:v>30.25</c:v>
                </c:pt>
                <c:pt idx="6">
                  <c:v>30.787657759915369</c:v>
                </c:pt>
                <c:pt idx="7">
                  <c:v>31.641176470588203</c:v>
                </c:pt>
                <c:pt idx="8">
                  <c:v>31.986443898246346</c:v>
                </c:pt>
                <c:pt idx="9">
                  <c:v>35</c:v>
                </c:pt>
                <c:pt idx="10">
                  <c:v>38.748733535967602</c:v>
                </c:pt>
                <c:pt idx="11">
                  <c:v>51.244511989192802</c:v>
                </c:pt>
                <c:pt idx="12">
                  <c:v>63.7402904424181</c:v>
                </c:pt>
                <c:pt idx="13">
                  <c:v>72</c:v>
                </c:pt>
                <c:pt idx="14">
                  <c:v>74.386073443289163</c:v>
                </c:pt>
                <c:pt idx="15">
                  <c:v>81.42463817275582</c:v>
                </c:pt>
                <c:pt idx="16">
                  <c:v>88.463202902222449</c:v>
                </c:pt>
                <c:pt idx="17">
                  <c:v>90.856314910241153</c:v>
                </c:pt>
                <c:pt idx="18">
                  <c:v>92.39035285713453</c:v>
                </c:pt>
                <c:pt idx="19">
                  <c:v>94.714652776669922</c:v>
                </c:pt>
                <c:pt idx="20">
                  <c:v>96.10405667522933</c:v>
                </c:pt>
                <c:pt idx="21">
                  <c:v>96.307656773050979</c:v>
                </c:pt>
                <c:pt idx="22">
                  <c:v>96.823622555670497</c:v>
                </c:pt>
                <c:pt idx="23">
                  <c:v>97.339588338290014</c:v>
                </c:pt>
                <c:pt idx="24">
                  <c:v>97.421859843854108</c:v>
                </c:pt>
                <c:pt idx="25">
                  <c:v>96.462984079790047</c:v>
                </c:pt>
                <c:pt idx="26">
                  <c:v>95.27860196014575</c:v>
                </c:pt>
                <c:pt idx="27">
                  <c:v>94.883492085032401</c:v>
                </c:pt>
                <c:pt idx="28">
                  <c:v>93.937413880022177</c:v>
                </c:pt>
                <c:pt idx="29">
                  <c:v>91.339913457905837</c:v>
                </c:pt>
                <c:pt idx="30">
                  <c:v>88.742413035789482</c:v>
                </c:pt>
                <c:pt idx="31">
                  <c:v>86.144912613673029</c:v>
                </c:pt>
                <c:pt idx="32">
                  <c:v>85.755287550355604</c:v>
                </c:pt>
                <c:pt idx="33">
                  <c:v>82.769332478950389</c:v>
                </c:pt>
                <c:pt idx="34">
                  <c:v>79.256444159650158</c:v>
                </c:pt>
                <c:pt idx="35">
                  <c:v>77.5</c:v>
                </c:pt>
                <c:pt idx="36">
                  <c:v>76.008269448327823</c:v>
                </c:pt>
                <c:pt idx="37">
                  <c:v>73.024808344983555</c:v>
                </c:pt>
                <c:pt idx="38">
                  <c:v>70.041347241639286</c:v>
                </c:pt>
                <c:pt idx="39">
                  <c:v>67.057886138295018</c:v>
                </c:pt>
                <c:pt idx="40">
                  <c:v>64.07442503495075</c:v>
                </c:pt>
                <c:pt idx="41">
                  <c:v>61.090963931606481</c:v>
                </c:pt>
                <c:pt idx="42">
                  <c:v>58.107502828262206</c:v>
                </c:pt>
                <c:pt idx="43">
                  <c:v>56.466599221422818</c:v>
                </c:pt>
                <c:pt idx="44">
                  <c:v>55.021424819045343</c:v>
                </c:pt>
                <c:pt idx="45">
                  <c:v>51.809926147095247</c:v>
                </c:pt>
                <c:pt idx="46">
                  <c:v>48.59842747514525</c:v>
                </c:pt>
                <c:pt idx="47">
                  <c:v>45.386928803195254</c:v>
                </c:pt>
                <c:pt idx="48">
                  <c:v>42.175430131245257</c:v>
                </c:pt>
                <c:pt idx="49">
                  <c:v>38.963931459295154</c:v>
                </c:pt>
                <c:pt idx="50">
                  <c:v>35.752432787345164</c:v>
                </c:pt>
                <c:pt idx="51">
                  <c:v>33.825533584175162</c:v>
                </c:pt>
                <c:pt idx="52">
                  <c:v>32.984938468739735</c:v>
                </c:pt>
                <c:pt idx="53">
                  <c:v>30.883450680151054</c:v>
                </c:pt>
                <c:pt idx="54">
                  <c:v>28.78196289156238</c:v>
                </c:pt>
                <c:pt idx="55">
                  <c:v>26.680475102973702</c:v>
                </c:pt>
                <c:pt idx="56">
                  <c:v>24.578987314385024</c:v>
                </c:pt>
                <c:pt idx="57">
                  <c:v>23.948540977808456</c:v>
                </c:pt>
                <c:pt idx="58">
                  <c:v>20.925047272928996</c:v>
                </c:pt>
                <c:pt idx="59">
                  <c:v>16.605770551672574</c:v>
                </c:pt>
                <c:pt idx="60">
                  <c:v>13.798240682855928</c:v>
                </c:pt>
                <c:pt idx="61">
                  <c:v>12.926972966352446</c:v>
                </c:pt>
                <c:pt idx="62">
                  <c:v>10.437636633485285</c:v>
                </c:pt>
                <c:pt idx="63">
                  <c:v>10.078947493847201</c:v>
                </c:pt>
                <c:pt idx="64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A9-4BFA-9A1C-49E0FE38140E}"/>
            </c:ext>
          </c:extLst>
        </c:ser>
        <c:ser>
          <c:idx val="3"/>
          <c:order val="3"/>
          <c:tx>
            <c:v>Layer_4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'Layer thickness'!$B$4:$B$68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xVal>
          <c:yVal>
            <c:numRef>
              <c:f>'Layer thickness'!$N$4:$N$68</c:f>
              <c:numCache>
                <c:formatCode>General</c:formatCode>
                <c:ptCount val="65"/>
                <c:pt idx="0">
                  <c:v>46.5</c:v>
                </c:pt>
                <c:pt idx="1">
                  <c:v>46.5</c:v>
                </c:pt>
                <c:pt idx="2">
                  <c:v>39.734042553191486</c:v>
                </c:pt>
                <c:pt idx="3">
                  <c:v>37.5</c:v>
                </c:pt>
                <c:pt idx="4">
                  <c:v>38.553191489361701</c:v>
                </c:pt>
                <c:pt idx="5">
                  <c:v>39</c:v>
                </c:pt>
                <c:pt idx="6">
                  <c:v>39.020075902353895</c:v>
                </c:pt>
                <c:pt idx="7">
                  <c:v>39.141176470588206</c:v>
                </c:pt>
                <c:pt idx="8">
                  <c:v>39.33225266522917</c:v>
                </c:pt>
                <c:pt idx="9">
                  <c:v>41</c:v>
                </c:pt>
                <c:pt idx="10">
                  <c:v>44.546099290780163</c:v>
                </c:pt>
                <c:pt idx="11">
                  <c:v>56.366430260047245</c:v>
                </c:pt>
                <c:pt idx="12">
                  <c:v>68.186761229314413</c:v>
                </c:pt>
                <c:pt idx="13">
                  <c:v>76</c:v>
                </c:pt>
                <c:pt idx="14">
                  <c:v>78.342583616701532</c:v>
                </c:pt>
                <c:pt idx="15">
                  <c:v>85.252859772163404</c:v>
                </c:pt>
                <c:pt idx="16">
                  <c:v>92.163135927625234</c:v>
                </c:pt>
                <c:pt idx="17">
                  <c:v>94.512629820482303</c:v>
                </c:pt>
                <c:pt idx="18">
                  <c:v>96.029324059815082</c:v>
                </c:pt>
                <c:pt idx="19">
                  <c:v>98.327345634561681</c:v>
                </c:pt>
                <c:pt idx="20">
                  <c:v>99.700840623185954</c:v>
                </c:pt>
                <c:pt idx="21">
                  <c:v>99.8409034880749</c:v>
                </c:pt>
                <c:pt idx="22">
                  <c:v>100.1958524614377</c:v>
                </c:pt>
                <c:pt idx="23">
                  <c:v>100.5508014348005</c:v>
                </c:pt>
                <c:pt idx="24">
                  <c:v>100.60241533988211</c:v>
                </c:pt>
                <c:pt idx="25">
                  <c:v>99.528038205184416</c:v>
                </c:pt>
                <c:pt idx="26">
                  <c:v>98.200991349085513</c:v>
                </c:pt>
                <c:pt idx="27">
                  <c:v>97.758288517890904</c:v>
                </c:pt>
                <c:pt idx="28">
                  <c:v>96.953019173359621</c:v>
                </c:pt>
                <c:pt idx="29">
                  <c:v>93.398183737485368</c:v>
                </c:pt>
                <c:pt idx="30">
                  <c:v>89.843348301611087</c:v>
                </c:pt>
                <c:pt idx="31">
                  <c:v>86.28851286573672</c:v>
                </c:pt>
                <c:pt idx="32">
                  <c:v>85.755287550355604</c:v>
                </c:pt>
                <c:pt idx="33">
                  <c:v>82.769332478950389</c:v>
                </c:pt>
                <c:pt idx="34">
                  <c:v>79.256444159650158</c:v>
                </c:pt>
                <c:pt idx="35">
                  <c:v>77.5</c:v>
                </c:pt>
                <c:pt idx="36">
                  <c:v>76.008269448327823</c:v>
                </c:pt>
                <c:pt idx="37">
                  <c:v>73.024808344983555</c:v>
                </c:pt>
                <c:pt idx="38">
                  <c:v>70.041347241639286</c:v>
                </c:pt>
                <c:pt idx="39">
                  <c:v>67.057886138295018</c:v>
                </c:pt>
                <c:pt idx="40">
                  <c:v>64.07442503495075</c:v>
                </c:pt>
                <c:pt idx="41">
                  <c:v>61.090963931606481</c:v>
                </c:pt>
                <c:pt idx="42">
                  <c:v>58.107502828262206</c:v>
                </c:pt>
                <c:pt idx="43">
                  <c:v>56.466599221422818</c:v>
                </c:pt>
                <c:pt idx="44">
                  <c:v>55.021424819045343</c:v>
                </c:pt>
                <c:pt idx="45">
                  <c:v>51.809926147095247</c:v>
                </c:pt>
                <c:pt idx="46">
                  <c:v>48.59842747514525</c:v>
                </c:pt>
                <c:pt idx="47">
                  <c:v>45.386928803195254</c:v>
                </c:pt>
                <c:pt idx="48">
                  <c:v>42.175430131245257</c:v>
                </c:pt>
                <c:pt idx="49">
                  <c:v>38.963931459295154</c:v>
                </c:pt>
                <c:pt idx="50">
                  <c:v>35.752432787345164</c:v>
                </c:pt>
                <c:pt idx="51">
                  <c:v>33.825533584175162</c:v>
                </c:pt>
                <c:pt idx="52">
                  <c:v>32.984938468739735</c:v>
                </c:pt>
                <c:pt idx="53">
                  <c:v>30.883450680151054</c:v>
                </c:pt>
                <c:pt idx="54">
                  <c:v>28.78196289156238</c:v>
                </c:pt>
                <c:pt idx="55">
                  <c:v>26.680475102973702</c:v>
                </c:pt>
                <c:pt idx="56">
                  <c:v>24.578987314385024</c:v>
                </c:pt>
                <c:pt idx="57">
                  <c:v>23.948540977808456</c:v>
                </c:pt>
                <c:pt idx="58">
                  <c:v>20.925047272928996</c:v>
                </c:pt>
                <c:pt idx="59">
                  <c:v>16.605770551672574</c:v>
                </c:pt>
                <c:pt idx="60">
                  <c:v>13.798240682855928</c:v>
                </c:pt>
                <c:pt idx="61">
                  <c:v>12.926972966352446</c:v>
                </c:pt>
                <c:pt idx="62">
                  <c:v>10.437636633485285</c:v>
                </c:pt>
                <c:pt idx="63">
                  <c:v>10.078947493847201</c:v>
                </c:pt>
                <c:pt idx="64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CA9-4BFA-9A1C-49E0FE38140E}"/>
            </c:ext>
          </c:extLst>
        </c:ser>
        <c:ser>
          <c:idx val="4"/>
          <c:order val="4"/>
          <c:tx>
            <c:v>Layer_5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'Layer thickness'!$B$4:$B$68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xVal>
          <c:yVal>
            <c:numRef>
              <c:f>'Layer thickness'!$O$4:$O$68</c:f>
              <c:numCache>
                <c:formatCode>General</c:formatCode>
                <c:ptCount val="65"/>
                <c:pt idx="0">
                  <c:v>74</c:v>
                </c:pt>
                <c:pt idx="1">
                  <c:v>74</c:v>
                </c:pt>
                <c:pt idx="2">
                  <c:v>59.716312056737586</c:v>
                </c:pt>
                <c:pt idx="3">
                  <c:v>55</c:v>
                </c:pt>
                <c:pt idx="4">
                  <c:v>53.946808510638299</c:v>
                </c:pt>
                <c:pt idx="5">
                  <c:v>53.5</c:v>
                </c:pt>
                <c:pt idx="6">
                  <c:v>52.898977673280129</c:v>
                </c:pt>
                <c:pt idx="7">
                  <c:v>52.141176470588206</c:v>
                </c:pt>
                <c:pt idx="8">
                  <c:v>52.229458509884388</c:v>
                </c:pt>
                <c:pt idx="9">
                  <c:v>53</c:v>
                </c:pt>
                <c:pt idx="10">
                  <c:v>56.24214792299901</c:v>
                </c:pt>
                <c:pt idx="11">
                  <c:v>67.0493076663289</c:v>
                </c:pt>
                <c:pt idx="12">
                  <c:v>77.85646740965889</c:v>
                </c:pt>
                <c:pt idx="13">
                  <c:v>85</c:v>
                </c:pt>
                <c:pt idx="14">
                  <c:v>86.735192799232323</c:v>
                </c:pt>
                <c:pt idx="15">
                  <c:v>91.853755628826335</c:v>
                </c:pt>
                <c:pt idx="16">
                  <c:v>96.972318458420304</c:v>
                </c:pt>
                <c:pt idx="17">
                  <c:v>98.712629820482306</c:v>
                </c:pt>
                <c:pt idx="18">
                  <c:v>100.02538656533287</c:v>
                </c:pt>
                <c:pt idx="19">
                  <c:v>102.01441193631854</c:v>
                </c:pt>
                <c:pt idx="20">
                  <c:v>103.20084062318595</c:v>
                </c:pt>
                <c:pt idx="21">
                  <c:v>103.30274101225285</c:v>
                </c:pt>
                <c:pt idx="22">
                  <c:v>103.56097818677618</c:v>
                </c:pt>
                <c:pt idx="23">
                  <c:v>103.81921536129954</c:v>
                </c:pt>
                <c:pt idx="24">
                  <c:v>103.85241533988211</c:v>
                </c:pt>
                <c:pt idx="25">
                  <c:v>102.68359998196679</c:v>
                </c:pt>
                <c:pt idx="26">
                  <c:v>101.23990512288171</c:v>
                </c:pt>
                <c:pt idx="27">
                  <c:v>100.7582885178909</c:v>
                </c:pt>
                <c:pt idx="28">
                  <c:v>99.910288752952169</c:v>
                </c:pt>
                <c:pt idx="29">
                  <c:v>96.291332037955073</c:v>
                </c:pt>
                <c:pt idx="30">
                  <c:v>92.672375322957947</c:v>
                </c:pt>
                <c:pt idx="31">
                  <c:v>89.053418607960751</c:v>
                </c:pt>
                <c:pt idx="32">
                  <c:v>88.510575100711208</c:v>
                </c:pt>
                <c:pt idx="33">
                  <c:v>85.432281979177375</c:v>
                </c:pt>
                <c:pt idx="34">
                  <c:v>81.810760659725815</c:v>
                </c:pt>
                <c:pt idx="35">
                  <c:v>80</c:v>
                </c:pt>
                <c:pt idx="36">
                  <c:v>78.43497861296774</c:v>
                </c:pt>
                <c:pt idx="37">
                  <c:v>75.304935838903305</c:v>
                </c:pt>
                <c:pt idx="38">
                  <c:v>72.174893064838869</c:v>
                </c:pt>
                <c:pt idx="39">
                  <c:v>69.044850290774434</c:v>
                </c:pt>
                <c:pt idx="40">
                  <c:v>65.914807516709999</c:v>
                </c:pt>
                <c:pt idx="41">
                  <c:v>62.784764742645564</c:v>
                </c:pt>
                <c:pt idx="42">
                  <c:v>59.654721968581114</c:v>
                </c:pt>
                <c:pt idx="43">
                  <c:v>57.933198442845637</c:v>
                </c:pt>
                <c:pt idx="44">
                  <c:v>56.447104957239588</c:v>
                </c:pt>
                <c:pt idx="45">
                  <c:v>53.144674989225997</c:v>
                </c:pt>
                <c:pt idx="46">
                  <c:v>49.842245021212499</c:v>
                </c:pt>
                <c:pt idx="47">
                  <c:v>46.539815053199007</c:v>
                </c:pt>
                <c:pt idx="48">
                  <c:v>43.237385085185515</c:v>
                </c:pt>
                <c:pt idx="49">
                  <c:v>39.93495511717191</c:v>
                </c:pt>
                <c:pt idx="50">
                  <c:v>36.632525149158425</c:v>
                </c:pt>
                <c:pt idx="51">
                  <c:v>34.651067168350323</c:v>
                </c:pt>
                <c:pt idx="52">
                  <c:v>33.82094076726667</c:v>
                </c:pt>
                <c:pt idx="53">
                  <c:v>31.745624764557409</c:v>
                </c:pt>
                <c:pt idx="54">
                  <c:v>29.670308761848158</c:v>
                </c:pt>
                <c:pt idx="55">
                  <c:v>27.594992759138904</c:v>
                </c:pt>
                <c:pt idx="56">
                  <c:v>25.51967675642965</c:v>
                </c:pt>
                <c:pt idx="57">
                  <c:v>24.897081955616912</c:v>
                </c:pt>
                <c:pt idx="58">
                  <c:v>21.828817950113294</c:v>
                </c:pt>
                <c:pt idx="59">
                  <c:v>17.445583656536648</c:v>
                </c:pt>
                <c:pt idx="60">
                  <c:v>14.596481365711856</c:v>
                </c:pt>
                <c:pt idx="61">
                  <c:v>13.814824450206592</c:v>
                </c:pt>
                <c:pt idx="62">
                  <c:v>11.58151897733433</c:v>
                </c:pt>
                <c:pt idx="63">
                  <c:v>11.252631829799652</c:v>
                </c:pt>
                <c:pt idx="6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CA9-4BFA-9A1C-49E0FE381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983999"/>
        <c:axId val="704595311"/>
      </c:scatterChart>
      <c:valAx>
        <c:axId val="26098399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04595311"/>
        <c:crosses val="autoZero"/>
        <c:crossBetween val="midCat"/>
      </c:valAx>
      <c:valAx>
        <c:axId val="704595311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60983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800"/>
              <a:t>Lamination Shell LE SS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1.5788922919518028E-2"/>
          <c:y val="8.1342221811469245E-2"/>
          <c:w val="0.97659326923914014"/>
          <c:h val="0.81352177166404405"/>
        </c:manualLayout>
      </c:layout>
      <c:areaChart>
        <c:grouping val="stacked"/>
        <c:varyColors val="0"/>
        <c:ser>
          <c:idx val="0"/>
          <c:order val="0"/>
          <c:tx>
            <c:v>TRIAXIAL</c:v>
          </c:tx>
          <c:spPr>
            <a:solidFill>
              <a:srgbClr val="0070C0"/>
            </a:solidFill>
            <a:ln>
              <a:noFill/>
            </a:ln>
            <a:effectLst/>
          </c:spPr>
          <c:cat>
            <c:numRef>
              <c:f>'Layer thickness'!$B$73:$B$137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thickness'!$E$73:$E$137</c:f>
              <c:numCache>
                <c:formatCode>General</c:formatCode>
                <c:ptCount val="65"/>
                <c:pt idx="0">
                  <c:v>27.499999999999996</c:v>
                </c:pt>
                <c:pt idx="1">
                  <c:v>27.5</c:v>
                </c:pt>
                <c:pt idx="2">
                  <c:v>19.9822695035461</c:v>
                </c:pt>
                <c:pt idx="3">
                  <c:v>17.5</c:v>
                </c:pt>
                <c:pt idx="4">
                  <c:v>15.393617021276595</c:v>
                </c:pt>
                <c:pt idx="5">
                  <c:v>14.499999999999998</c:v>
                </c:pt>
                <c:pt idx="6">
                  <c:v>13.878901770926232</c:v>
                </c:pt>
                <c:pt idx="7">
                  <c:v>13.000000000000002</c:v>
                </c:pt>
                <c:pt idx="8">
                  <c:v>12.89720584465522</c:v>
                </c:pt>
                <c:pt idx="9">
                  <c:v>12</c:v>
                </c:pt>
                <c:pt idx="10">
                  <c:v>11.696048632218845</c:v>
                </c:pt>
                <c:pt idx="11">
                  <c:v>10.682877406281662</c:v>
                </c:pt>
                <c:pt idx="12">
                  <c:v>9.6697061803444786</c:v>
                </c:pt>
                <c:pt idx="13">
                  <c:v>9.0000000000000018</c:v>
                </c:pt>
                <c:pt idx="14">
                  <c:v>8.3926091825307978</c:v>
                </c:pt>
                <c:pt idx="15">
                  <c:v>6.6008958566629357</c:v>
                </c:pt>
                <c:pt idx="16">
                  <c:v>4.8091825307950735</c:v>
                </c:pt>
                <c:pt idx="17">
                  <c:v>4.2</c:v>
                </c:pt>
                <c:pt idx="18">
                  <c:v>3.9960625055177887</c:v>
                </c:pt>
                <c:pt idx="19">
                  <c:v>3.6870663017568646</c:v>
                </c:pt>
                <c:pt idx="20">
                  <c:v>3.4999999999999996</c:v>
                </c:pt>
                <c:pt idx="21">
                  <c:v>3.4618375241779495</c:v>
                </c:pt>
                <c:pt idx="22">
                  <c:v>3.3651257253384914</c:v>
                </c:pt>
                <c:pt idx="23">
                  <c:v>3.2684139264990333</c:v>
                </c:pt>
                <c:pt idx="24">
                  <c:v>3.2500000000000004</c:v>
                </c:pt>
                <c:pt idx="25">
                  <c:v>3.1555617767823816</c:v>
                </c:pt>
                <c:pt idx="26">
                  <c:v>3.0389137737961929</c:v>
                </c:pt>
                <c:pt idx="27">
                  <c:v>3</c:v>
                </c:pt>
                <c:pt idx="28">
                  <c:v>2.9572695795925412</c:v>
                </c:pt>
                <c:pt idx="29">
                  <c:v>2.8931483004697043</c:v>
                </c:pt>
                <c:pt idx="30">
                  <c:v>2.8290270213468665</c:v>
                </c:pt>
                <c:pt idx="31">
                  <c:v>2.7649057422240295</c:v>
                </c:pt>
                <c:pt idx="32">
                  <c:v>2.7552875503556038</c:v>
                </c:pt>
                <c:pt idx="33">
                  <c:v>2.6629495002269814</c:v>
                </c:pt>
                <c:pt idx="34">
                  <c:v>2.5543165000756605</c:v>
                </c:pt>
                <c:pt idx="35">
                  <c:v>2.5</c:v>
                </c:pt>
                <c:pt idx="36">
                  <c:v>2.4267091646399166</c:v>
                </c:pt>
                <c:pt idx="37">
                  <c:v>2.2801274939197498</c:v>
                </c:pt>
                <c:pt idx="38">
                  <c:v>2.1335458231995816</c:v>
                </c:pt>
                <c:pt idx="39">
                  <c:v>1.9869641524794139</c:v>
                </c:pt>
                <c:pt idx="40">
                  <c:v>1.8403824817592473</c:v>
                </c:pt>
                <c:pt idx="41">
                  <c:v>1.6938008110390794</c:v>
                </c:pt>
                <c:pt idx="42">
                  <c:v>1.5472191403189119</c:v>
                </c:pt>
                <c:pt idx="43">
                  <c:v>1.4665992214228201</c:v>
                </c:pt>
                <c:pt idx="44">
                  <c:v>1.4256801381942465</c:v>
                </c:pt>
                <c:pt idx="45">
                  <c:v>1.334748842130749</c:v>
                </c:pt>
                <c:pt idx="46">
                  <c:v>1.2438175460672514</c:v>
                </c:pt>
                <c:pt idx="47">
                  <c:v>1.152886250003754</c:v>
                </c:pt>
                <c:pt idx="48">
                  <c:v>1.0619549539402566</c:v>
                </c:pt>
                <c:pt idx="49">
                  <c:v>0.97102365787675915</c:v>
                </c:pt>
                <c:pt idx="50">
                  <c:v>0.88009236181326145</c:v>
                </c:pt>
                <c:pt idx="51">
                  <c:v>0.82553358417516298</c:v>
                </c:pt>
                <c:pt idx="52">
                  <c:v>0.83600229852693231</c:v>
                </c:pt>
                <c:pt idx="53">
                  <c:v>0.86217408440635601</c:v>
                </c:pt>
                <c:pt idx="54">
                  <c:v>0.8883458702857796</c:v>
                </c:pt>
                <c:pt idx="55">
                  <c:v>0.91451765616520342</c:v>
                </c:pt>
                <c:pt idx="56">
                  <c:v>0.9406894420446269</c:v>
                </c:pt>
                <c:pt idx="57">
                  <c:v>0.94854097780845414</c:v>
                </c:pt>
                <c:pt idx="58">
                  <c:v>0.90377067718429749</c:v>
                </c:pt>
                <c:pt idx="59">
                  <c:v>0.83981310486407379</c:v>
                </c:pt>
                <c:pt idx="60">
                  <c:v>0.79824068285592842</c:v>
                </c:pt>
                <c:pt idx="61">
                  <c:v>0.88785148385414503</c:v>
                </c:pt>
                <c:pt idx="62">
                  <c:v>1.1438823438490455</c:v>
                </c:pt>
                <c:pt idx="63">
                  <c:v>1.173684335952452</c:v>
                </c:pt>
                <c:pt idx="6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55-4328-8B26-98497CC235ED}"/>
            </c:ext>
          </c:extLst>
        </c:ser>
        <c:ser>
          <c:idx val="1"/>
          <c:order val="1"/>
          <c:tx>
            <c:v>UNIDIRECTIONAL</c:v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'Layer thickness'!$B$73:$B$137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thickness'!$F$73:$F$137</c:f>
              <c:numCache>
                <c:formatCode>General</c:formatCode>
                <c:ptCount val="65"/>
                <c:pt idx="0">
                  <c:v>9.5</c:v>
                </c:pt>
                <c:pt idx="1">
                  <c:v>9.5</c:v>
                </c:pt>
                <c:pt idx="2">
                  <c:v>9.5</c:v>
                </c:pt>
                <c:pt idx="3">
                  <c:v>9.5</c:v>
                </c:pt>
                <c:pt idx="4">
                  <c:v>8.9734042553191493</c:v>
                </c:pt>
                <c:pt idx="5">
                  <c:v>8.75</c:v>
                </c:pt>
                <c:pt idx="6">
                  <c:v>8.2324181424385277</c:v>
                </c:pt>
                <c:pt idx="7">
                  <c:v>7.5000000000000009</c:v>
                </c:pt>
                <c:pt idx="8">
                  <c:v>7.3458087669828256</c:v>
                </c:pt>
                <c:pt idx="9">
                  <c:v>5.9999999999999991</c:v>
                </c:pt>
                <c:pt idx="10">
                  <c:v>5.7973657548125628</c:v>
                </c:pt>
                <c:pt idx="11">
                  <c:v>5.1219182708544411</c:v>
                </c:pt>
                <c:pt idx="12">
                  <c:v>4.4464707868963194</c:v>
                </c:pt>
                <c:pt idx="13">
                  <c:v>4</c:v>
                </c:pt>
                <c:pt idx="14">
                  <c:v>3.9565101734123744</c:v>
                </c:pt>
                <c:pt idx="15">
                  <c:v>3.8282215994075797</c:v>
                </c:pt>
                <c:pt idx="16">
                  <c:v>3.699933025402784</c:v>
                </c:pt>
                <c:pt idx="17">
                  <c:v>3.6563149102411536</c:v>
                </c:pt>
                <c:pt idx="18">
                  <c:v>3.6389712026805499</c:v>
                </c:pt>
                <c:pt idx="19">
                  <c:v>3.6126928578917568</c:v>
                </c:pt>
                <c:pt idx="20">
                  <c:v>3.5967839479566206</c:v>
                </c:pt>
                <c:pt idx="21">
                  <c:v>3.5332467150239202</c:v>
                </c:pt>
                <c:pt idx="22">
                  <c:v>3.3722299057672043</c:v>
                </c:pt>
                <c:pt idx="23">
                  <c:v>3.211213096510487</c:v>
                </c:pt>
                <c:pt idx="24">
                  <c:v>3.1805554960280089</c:v>
                </c:pt>
                <c:pt idx="25">
                  <c:v>3.065054125394362</c:v>
                </c:pt>
                <c:pt idx="26">
                  <c:v>2.9223893889397581</c:v>
                </c:pt>
                <c:pt idx="27">
                  <c:v>2.8747964328585023</c:v>
                </c:pt>
                <c:pt idx="28">
                  <c:v>3.0156052933374422</c:v>
                </c:pt>
                <c:pt idx="29">
                  <c:v>2.0582702795795269</c:v>
                </c:pt>
                <c:pt idx="30">
                  <c:v>1.1009352658216061</c:v>
                </c:pt>
                <c:pt idx="31">
                  <c:v>0.14360025206368907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55-4328-8B26-98497CC235ED}"/>
            </c:ext>
          </c:extLst>
        </c:ser>
        <c:ser>
          <c:idx val="2"/>
          <c:order val="2"/>
          <c:tx>
            <c:v>BALSA</c:v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'Layer thickness'!$B$73:$B$137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thickness'!$G$73:$G$137</c:f>
              <c:numCache>
                <c:formatCode>0.00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0.75177304964539005</c:v>
                </c:pt>
                <c:pt idx="3">
                  <c:v>1</c:v>
                </c:pt>
                <c:pt idx="4">
                  <c:v>3.8085106382978702</c:v>
                </c:pt>
                <c:pt idx="5">
                  <c:v>5</c:v>
                </c:pt>
                <c:pt idx="6">
                  <c:v>5.83816892327531</c:v>
                </c:pt>
                <c:pt idx="7">
                  <c:v>7.0470588235294098</c:v>
                </c:pt>
                <c:pt idx="8">
                  <c:v>7.24780976220275</c:v>
                </c:pt>
                <c:pt idx="9">
                  <c:v>9</c:v>
                </c:pt>
                <c:pt idx="10">
                  <c:v>9.4052684903748691</c:v>
                </c:pt>
                <c:pt idx="11">
                  <c:v>10.7561634582911</c:v>
                </c:pt>
                <c:pt idx="12">
                  <c:v>12.1070584262074</c:v>
                </c:pt>
                <c:pt idx="13">
                  <c:v>13</c:v>
                </c:pt>
                <c:pt idx="14">
                  <c:v>14.012318029115301</c:v>
                </c:pt>
                <c:pt idx="15">
                  <c:v>16.998506905561801</c:v>
                </c:pt>
                <c:pt idx="16">
                  <c:v>19.984695782008199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20.991304347826102</c:v>
                </c:pt>
                <c:pt idx="25">
                  <c:v>20.242368177613301</c:v>
                </c:pt>
                <c:pt idx="26">
                  <c:v>19.317298797409801</c:v>
                </c:pt>
                <c:pt idx="27">
                  <c:v>19.008695652173898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18.2765957446809</c:v>
                </c:pt>
                <c:pt idx="34">
                  <c:v>17.4255319148936</c:v>
                </c:pt>
                <c:pt idx="35">
                  <c:v>17</c:v>
                </c:pt>
                <c:pt idx="36">
                  <c:v>16.8581560283688</c:v>
                </c:pt>
                <c:pt idx="37">
                  <c:v>16.5744680851064</c:v>
                </c:pt>
                <c:pt idx="38">
                  <c:v>16.290780141843999</c:v>
                </c:pt>
                <c:pt idx="39">
                  <c:v>16.007092198581599</c:v>
                </c:pt>
                <c:pt idx="40">
                  <c:v>15.7234042553191</c:v>
                </c:pt>
                <c:pt idx="41">
                  <c:v>15.439716312056699</c:v>
                </c:pt>
                <c:pt idx="42">
                  <c:v>15.156028368794299</c:v>
                </c:pt>
                <c:pt idx="43">
                  <c:v>15</c:v>
                </c:pt>
                <c:pt idx="44">
                  <c:v>14.7446808510638</c:v>
                </c:pt>
                <c:pt idx="45">
                  <c:v>14.177304964538999</c:v>
                </c:pt>
                <c:pt idx="46">
                  <c:v>13.609929078014201</c:v>
                </c:pt>
                <c:pt idx="47">
                  <c:v>13.0425531914894</c:v>
                </c:pt>
                <c:pt idx="48">
                  <c:v>12.4751773049645</c:v>
                </c:pt>
                <c:pt idx="49">
                  <c:v>11.9078014184397</c:v>
                </c:pt>
                <c:pt idx="50">
                  <c:v>11.340425531914899</c:v>
                </c:pt>
                <c:pt idx="51">
                  <c:v>11</c:v>
                </c:pt>
                <c:pt idx="52">
                  <c:v>10.659574468085101</c:v>
                </c:pt>
                <c:pt idx="53">
                  <c:v>9.8085106382978804</c:v>
                </c:pt>
                <c:pt idx="54">
                  <c:v>8.9574468085106407</c:v>
                </c:pt>
                <c:pt idx="55">
                  <c:v>8.1063829787233992</c:v>
                </c:pt>
                <c:pt idx="56">
                  <c:v>7.2553191489361701</c:v>
                </c:pt>
                <c:pt idx="57">
                  <c:v>7</c:v>
                </c:pt>
                <c:pt idx="58">
                  <c:v>5.8085106382978697</c:v>
                </c:pt>
                <c:pt idx="59">
                  <c:v>4.1063829787234001</c:v>
                </c:pt>
                <c:pt idx="60">
                  <c:v>3</c:v>
                </c:pt>
                <c:pt idx="61">
                  <c:v>2.5195607412491401</c:v>
                </c:pt>
                <c:pt idx="62">
                  <c:v>1.1468771448181201</c:v>
                </c:pt>
                <c:pt idx="63">
                  <c:v>0.98947368421052795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55-4328-8B26-98497CC235ED}"/>
            </c:ext>
          </c:extLst>
        </c:ser>
        <c:ser>
          <c:idx val="3"/>
          <c:order val="3"/>
          <c:tx>
            <c:v>UNIDIRECTIONAL</c:v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'Layer thickness'!$B$73:$B$137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thickness'!$H$73:$H$137</c:f>
              <c:numCache>
                <c:formatCode>General</c:formatCode>
                <c:ptCount val="65"/>
                <c:pt idx="0">
                  <c:v>9.5</c:v>
                </c:pt>
                <c:pt idx="1">
                  <c:v>9.5</c:v>
                </c:pt>
                <c:pt idx="2">
                  <c:v>9.5</c:v>
                </c:pt>
                <c:pt idx="3">
                  <c:v>9.5</c:v>
                </c:pt>
                <c:pt idx="4">
                  <c:v>8.9734042553191493</c:v>
                </c:pt>
                <c:pt idx="5">
                  <c:v>8.75</c:v>
                </c:pt>
                <c:pt idx="6">
                  <c:v>8.2324181424385277</c:v>
                </c:pt>
                <c:pt idx="7">
                  <c:v>7.5000000000000009</c:v>
                </c:pt>
                <c:pt idx="8">
                  <c:v>7.3458087669828256</c:v>
                </c:pt>
                <c:pt idx="9">
                  <c:v>5.9999999999999991</c:v>
                </c:pt>
                <c:pt idx="10">
                  <c:v>5.7973657548125628</c:v>
                </c:pt>
                <c:pt idx="11">
                  <c:v>5.1219182708544411</c:v>
                </c:pt>
                <c:pt idx="12">
                  <c:v>4.4464707868963194</c:v>
                </c:pt>
                <c:pt idx="13">
                  <c:v>4</c:v>
                </c:pt>
                <c:pt idx="14">
                  <c:v>3.9565101734123744</c:v>
                </c:pt>
                <c:pt idx="15">
                  <c:v>3.8282215994075797</c:v>
                </c:pt>
                <c:pt idx="16">
                  <c:v>3.699933025402784</c:v>
                </c:pt>
                <c:pt idx="17">
                  <c:v>3.6563149102411536</c:v>
                </c:pt>
                <c:pt idx="18">
                  <c:v>3.6389712026805499</c:v>
                </c:pt>
                <c:pt idx="19">
                  <c:v>3.6126928578917568</c:v>
                </c:pt>
                <c:pt idx="20">
                  <c:v>3.5967839479566206</c:v>
                </c:pt>
                <c:pt idx="21">
                  <c:v>3.5332467150239202</c:v>
                </c:pt>
                <c:pt idx="22">
                  <c:v>3.3722299057672043</c:v>
                </c:pt>
                <c:pt idx="23">
                  <c:v>3.211213096510487</c:v>
                </c:pt>
                <c:pt idx="24">
                  <c:v>3.1805554960280089</c:v>
                </c:pt>
                <c:pt idx="25">
                  <c:v>3.065054125394362</c:v>
                </c:pt>
                <c:pt idx="26">
                  <c:v>2.9223893889397581</c:v>
                </c:pt>
                <c:pt idx="27">
                  <c:v>2.8747964328585023</c:v>
                </c:pt>
                <c:pt idx="28">
                  <c:v>3.0156052933374422</c:v>
                </c:pt>
                <c:pt idx="29">
                  <c:v>2.0582702795795269</c:v>
                </c:pt>
                <c:pt idx="30">
                  <c:v>1.1009352658216061</c:v>
                </c:pt>
                <c:pt idx="31">
                  <c:v>0.14360025206368907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55-4328-8B26-98497CC235ED}"/>
            </c:ext>
          </c:extLst>
        </c:ser>
        <c:ser>
          <c:idx val="4"/>
          <c:order val="4"/>
          <c:tx>
            <c:v>TRIAXIAL</c:v>
          </c:tx>
          <c:spPr>
            <a:solidFill>
              <a:srgbClr val="0070C0"/>
            </a:solidFill>
            <a:ln>
              <a:noFill/>
            </a:ln>
            <a:effectLst/>
          </c:spPr>
          <c:cat>
            <c:numRef>
              <c:f>'Layer thickness'!$B$73:$B$137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thickness'!$I$73:$I$137</c:f>
              <c:numCache>
                <c:formatCode>General</c:formatCode>
                <c:ptCount val="65"/>
                <c:pt idx="0">
                  <c:v>27.499999999999996</c:v>
                </c:pt>
                <c:pt idx="1">
                  <c:v>27.5</c:v>
                </c:pt>
                <c:pt idx="2">
                  <c:v>19.9822695035461</c:v>
                </c:pt>
                <c:pt idx="3">
                  <c:v>17.5</c:v>
                </c:pt>
                <c:pt idx="4">
                  <c:v>15.393617021276595</c:v>
                </c:pt>
                <c:pt idx="5">
                  <c:v>14.499999999999998</c:v>
                </c:pt>
                <c:pt idx="6">
                  <c:v>13.878901770926232</c:v>
                </c:pt>
                <c:pt idx="7">
                  <c:v>13.000000000000002</c:v>
                </c:pt>
                <c:pt idx="8">
                  <c:v>12.89720584465522</c:v>
                </c:pt>
                <c:pt idx="9">
                  <c:v>12</c:v>
                </c:pt>
                <c:pt idx="10">
                  <c:v>11.696048632218845</c:v>
                </c:pt>
                <c:pt idx="11">
                  <c:v>10.682877406281662</c:v>
                </c:pt>
                <c:pt idx="12">
                  <c:v>9.6697061803444786</c:v>
                </c:pt>
                <c:pt idx="13">
                  <c:v>9.0000000000000018</c:v>
                </c:pt>
                <c:pt idx="14">
                  <c:v>8.3926091825307978</c:v>
                </c:pt>
                <c:pt idx="15">
                  <c:v>6.6008958566629357</c:v>
                </c:pt>
                <c:pt idx="16">
                  <c:v>4.8091825307950735</c:v>
                </c:pt>
                <c:pt idx="17">
                  <c:v>4.2</c:v>
                </c:pt>
                <c:pt idx="18">
                  <c:v>3.9960625055177887</c:v>
                </c:pt>
                <c:pt idx="19">
                  <c:v>3.6870663017568646</c:v>
                </c:pt>
                <c:pt idx="20">
                  <c:v>3.4999999999999996</c:v>
                </c:pt>
                <c:pt idx="21">
                  <c:v>3.4618375241779495</c:v>
                </c:pt>
                <c:pt idx="22">
                  <c:v>3.3651257253384914</c:v>
                </c:pt>
                <c:pt idx="23">
                  <c:v>3.2684139264990333</c:v>
                </c:pt>
                <c:pt idx="24">
                  <c:v>3.2500000000000004</c:v>
                </c:pt>
                <c:pt idx="25">
                  <c:v>3.1555617767823816</c:v>
                </c:pt>
                <c:pt idx="26">
                  <c:v>3.0389137737961929</c:v>
                </c:pt>
                <c:pt idx="27">
                  <c:v>3</c:v>
                </c:pt>
                <c:pt idx="28">
                  <c:v>2.9572695795925412</c:v>
                </c:pt>
                <c:pt idx="29">
                  <c:v>2.8931483004697043</c:v>
                </c:pt>
                <c:pt idx="30">
                  <c:v>2.8290270213468665</c:v>
                </c:pt>
                <c:pt idx="31">
                  <c:v>2.7649057422240295</c:v>
                </c:pt>
                <c:pt idx="32">
                  <c:v>2.7552875503556038</c:v>
                </c:pt>
                <c:pt idx="33">
                  <c:v>2.6629495002269814</c:v>
                </c:pt>
                <c:pt idx="34">
                  <c:v>2.5543165000756605</c:v>
                </c:pt>
                <c:pt idx="35">
                  <c:v>2.5</c:v>
                </c:pt>
                <c:pt idx="36">
                  <c:v>2.4267091646399166</c:v>
                </c:pt>
                <c:pt idx="37">
                  <c:v>2.2801274939197498</c:v>
                </c:pt>
                <c:pt idx="38">
                  <c:v>2.1335458231995816</c:v>
                </c:pt>
                <c:pt idx="39">
                  <c:v>1.9869641524794139</c:v>
                </c:pt>
                <c:pt idx="40">
                  <c:v>1.8403824817592473</c:v>
                </c:pt>
                <c:pt idx="41">
                  <c:v>1.6938008110390794</c:v>
                </c:pt>
                <c:pt idx="42">
                  <c:v>1.5472191403189119</c:v>
                </c:pt>
                <c:pt idx="43">
                  <c:v>1.4665992214228201</c:v>
                </c:pt>
                <c:pt idx="44">
                  <c:v>1.4256801381942465</c:v>
                </c:pt>
                <c:pt idx="45">
                  <c:v>1.334748842130749</c:v>
                </c:pt>
                <c:pt idx="46">
                  <c:v>1.2438175460672514</c:v>
                </c:pt>
                <c:pt idx="47">
                  <c:v>1.152886250003754</c:v>
                </c:pt>
                <c:pt idx="48">
                  <c:v>1.0619549539402566</c:v>
                </c:pt>
                <c:pt idx="49">
                  <c:v>0.97102365787675915</c:v>
                </c:pt>
                <c:pt idx="50">
                  <c:v>0.88009236181326145</c:v>
                </c:pt>
                <c:pt idx="51">
                  <c:v>0.82553358417516298</c:v>
                </c:pt>
                <c:pt idx="52">
                  <c:v>0.83600229852693231</c:v>
                </c:pt>
                <c:pt idx="53">
                  <c:v>0.86217408440635601</c:v>
                </c:pt>
                <c:pt idx="54">
                  <c:v>0.8883458702857796</c:v>
                </c:pt>
                <c:pt idx="55">
                  <c:v>0.91451765616520342</c:v>
                </c:pt>
                <c:pt idx="56">
                  <c:v>0.9406894420446269</c:v>
                </c:pt>
                <c:pt idx="57">
                  <c:v>0.94854097780845414</c:v>
                </c:pt>
                <c:pt idx="58">
                  <c:v>0.90377067718429749</c:v>
                </c:pt>
                <c:pt idx="59">
                  <c:v>0.83981310486407379</c:v>
                </c:pt>
                <c:pt idx="60">
                  <c:v>0.79824068285592842</c:v>
                </c:pt>
                <c:pt idx="61">
                  <c:v>0.88785148385414503</c:v>
                </c:pt>
                <c:pt idx="62">
                  <c:v>1.1438823438490455</c:v>
                </c:pt>
                <c:pt idx="63">
                  <c:v>1.173684335952452</c:v>
                </c:pt>
                <c:pt idx="6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55-4328-8B26-98497CC23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983999"/>
        <c:axId val="704595311"/>
      </c:areaChart>
      <c:catAx>
        <c:axId val="26098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04595311"/>
        <c:crosses val="autoZero"/>
        <c:auto val="1"/>
        <c:lblAlgn val="ctr"/>
        <c:lblOffset val="100"/>
        <c:noMultiLvlLbl val="0"/>
      </c:catAx>
      <c:valAx>
        <c:axId val="704595311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60983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800"/>
              <a:t>Lamination Shell LE PS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1.5788922919518028E-2"/>
          <c:y val="8.1342221811469245E-2"/>
          <c:w val="0.97659326923914014"/>
          <c:h val="0.81352177166404405"/>
        </c:manualLayout>
      </c:layout>
      <c:areaChart>
        <c:grouping val="stacked"/>
        <c:varyColors val="0"/>
        <c:ser>
          <c:idx val="0"/>
          <c:order val="0"/>
          <c:tx>
            <c:v>TRIAXIAL</c:v>
          </c:tx>
          <c:spPr>
            <a:solidFill>
              <a:srgbClr val="0070C0"/>
            </a:solidFill>
            <a:ln w="25400">
              <a:noFill/>
            </a:ln>
            <a:effectLst/>
          </c:spPr>
          <c:cat>
            <c:numRef>
              <c:f>'Layer thickness'!$B$142:$B$206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thickness'!$E$142:$E$206</c:f>
              <c:numCache>
                <c:formatCode>General</c:formatCode>
                <c:ptCount val="65"/>
                <c:pt idx="0">
                  <c:v>27.499999999999996</c:v>
                </c:pt>
                <c:pt idx="1">
                  <c:v>27.5</c:v>
                </c:pt>
                <c:pt idx="2">
                  <c:v>19.9822695035461</c:v>
                </c:pt>
                <c:pt idx="3">
                  <c:v>17.5</c:v>
                </c:pt>
                <c:pt idx="4">
                  <c:v>15.393617021276595</c:v>
                </c:pt>
                <c:pt idx="5">
                  <c:v>14.499999999999998</c:v>
                </c:pt>
                <c:pt idx="6">
                  <c:v>13.878901770926232</c:v>
                </c:pt>
                <c:pt idx="7">
                  <c:v>13.000000000000002</c:v>
                </c:pt>
                <c:pt idx="8">
                  <c:v>12.89720584465522</c:v>
                </c:pt>
                <c:pt idx="9">
                  <c:v>12</c:v>
                </c:pt>
                <c:pt idx="10">
                  <c:v>11.696048632218845</c:v>
                </c:pt>
                <c:pt idx="11">
                  <c:v>10.682877406281662</c:v>
                </c:pt>
                <c:pt idx="12">
                  <c:v>9.6697061803444786</c:v>
                </c:pt>
                <c:pt idx="13">
                  <c:v>9.0000000000000018</c:v>
                </c:pt>
                <c:pt idx="14">
                  <c:v>8.3926091825307978</c:v>
                </c:pt>
                <c:pt idx="15">
                  <c:v>6.6008958566629357</c:v>
                </c:pt>
                <c:pt idx="16">
                  <c:v>4.8091825307950735</c:v>
                </c:pt>
                <c:pt idx="17">
                  <c:v>4.2</c:v>
                </c:pt>
                <c:pt idx="18">
                  <c:v>3.9960625055177887</c:v>
                </c:pt>
                <c:pt idx="19">
                  <c:v>3.6870663017568646</c:v>
                </c:pt>
                <c:pt idx="20">
                  <c:v>3.4999999999999996</c:v>
                </c:pt>
                <c:pt idx="21">
                  <c:v>3.4618375241779495</c:v>
                </c:pt>
                <c:pt idx="22">
                  <c:v>3.3651257253384914</c:v>
                </c:pt>
                <c:pt idx="23">
                  <c:v>3.2684139264990333</c:v>
                </c:pt>
                <c:pt idx="24">
                  <c:v>3.2500000000000004</c:v>
                </c:pt>
                <c:pt idx="25">
                  <c:v>3.1555617767823816</c:v>
                </c:pt>
                <c:pt idx="26">
                  <c:v>3.0389137737961929</c:v>
                </c:pt>
                <c:pt idx="27">
                  <c:v>3</c:v>
                </c:pt>
                <c:pt idx="28">
                  <c:v>2.9572695795925412</c:v>
                </c:pt>
                <c:pt idx="29">
                  <c:v>2.8931483004697043</c:v>
                </c:pt>
                <c:pt idx="30">
                  <c:v>2.8290270213468665</c:v>
                </c:pt>
                <c:pt idx="31">
                  <c:v>2.7649057422240295</c:v>
                </c:pt>
                <c:pt idx="32">
                  <c:v>2.7552875503556038</c:v>
                </c:pt>
                <c:pt idx="33">
                  <c:v>2.6629495002269814</c:v>
                </c:pt>
                <c:pt idx="34">
                  <c:v>2.5543165000756605</c:v>
                </c:pt>
                <c:pt idx="35">
                  <c:v>2.5</c:v>
                </c:pt>
                <c:pt idx="36">
                  <c:v>2.4267091646399166</c:v>
                </c:pt>
                <c:pt idx="37">
                  <c:v>2.2801274939197498</c:v>
                </c:pt>
                <c:pt idx="38">
                  <c:v>2.1335458231995816</c:v>
                </c:pt>
                <c:pt idx="39">
                  <c:v>1.9869641524794139</c:v>
                </c:pt>
                <c:pt idx="40">
                  <c:v>1.8403824817592473</c:v>
                </c:pt>
                <c:pt idx="41">
                  <c:v>1.6938008110390794</c:v>
                </c:pt>
                <c:pt idx="42">
                  <c:v>1.5472191403189119</c:v>
                </c:pt>
                <c:pt idx="43">
                  <c:v>1.4665992214228201</c:v>
                </c:pt>
                <c:pt idx="44">
                  <c:v>1.4256801381942465</c:v>
                </c:pt>
                <c:pt idx="45">
                  <c:v>1.334748842130749</c:v>
                </c:pt>
                <c:pt idx="46">
                  <c:v>1.2438175460672514</c:v>
                </c:pt>
                <c:pt idx="47">
                  <c:v>1.152886250003754</c:v>
                </c:pt>
                <c:pt idx="48">
                  <c:v>1.0619549539402566</c:v>
                </c:pt>
                <c:pt idx="49">
                  <c:v>0.97102365787675915</c:v>
                </c:pt>
                <c:pt idx="50">
                  <c:v>0.88009236181326145</c:v>
                </c:pt>
                <c:pt idx="51">
                  <c:v>0.82553358417516298</c:v>
                </c:pt>
                <c:pt idx="52">
                  <c:v>0.83600229852693231</c:v>
                </c:pt>
                <c:pt idx="53">
                  <c:v>0.86217408440635601</c:v>
                </c:pt>
                <c:pt idx="54">
                  <c:v>0.8883458702857796</c:v>
                </c:pt>
                <c:pt idx="55">
                  <c:v>0.91451765616520342</c:v>
                </c:pt>
                <c:pt idx="56">
                  <c:v>0.9406894420446269</c:v>
                </c:pt>
                <c:pt idx="57">
                  <c:v>0.94854097780845414</c:v>
                </c:pt>
                <c:pt idx="58">
                  <c:v>0.90377067718429749</c:v>
                </c:pt>
                <c:pt idx="59">
                  <c:v>0.83981310486407379</c:v>
                </c:pt>
                <c:pt idx="60">
                  <c:v>0.79824068285592842</c:v>
                </c:pt>
                <c:pt idx="61">
                  <c:v>0.88785148385414503</c:v>
                </c:pt>
                <c:pt idx="62">
                  <c:v>1.1438823438490455</c:v>
                </c:pt>
                <c:pt idx="63">
                  <c:v>1.173684335952452</c:v>
                </c:pt>
                <c:pt idx="6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13-4423-B7DE-1CCC1839B28B}"/>
            </c:ext>
          </c:extLst>
        </c:ser>
        <c:ser>
          <c:idx val="1"/>
          <c:order val="1"/>
          <c:tx>
            <c:v>UNIDIRECTIONAL</c:v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'Layer thickness'!$B$142:$B$206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thickness'!$F$142:$F$206</c:f>
              <c:numCache>
                <c:formatCode>General</c:formatCode>
                <c:ptCount val="65"/>
                <c:pt idx="0">
                  <c:v>9.5</c:v>
                </c:pt>
                <c:pt idx="1">
                  <c:v>9.5</c:v>
                </c:pt>
                <c:pt idx="2">
                  <c:v>9.5</c:v>
                </c:pt>
                <c:pt idx="3">
                  <c:v>9.5</c:v>
                </c:pt>
                <c:pt idx="4">
                  <c:v>8.9734042553191493</c:v>
                </c:pt>
                <c:pt idx="5">
                  <c:v>8.75</c:v>
                </c:pt>
                <c:pt idx="6">
                  <c:v>8.2324181424385277</c:v>
                </c:pt>
                <c:pt idx="7">
                  <c:v>7.5000000000000009</c:v>
                </c:pt>
                <c:pt idx="8">
                  <c:v>7.3458087669828256</c:v>
                </c:pt>
                <c:pt idx="9">
                  <c:v>5.9999999999999991</c:v>
                </c:pt>
                <c:pt idx="10">
                  <c:v>5.7973657548125628</c:v>
                </c:pt>
                <c:pt idx="11">
                  <c:v>5.1219182708544411</c:v>
                </c:pt>
                <c:pt idx="12">
                  <c:v>4.4464707868963194</c:v>
                </c:pt>
                <c:pt idx="13">
                  <c:v>4</c:v>
                </c:pt>
                <c:pt idx="14">
                  <c:v>3.9565101734123744</c:v>
                </c:pt>
                <c:pt idx="15">
                  <c:v>3.8282215994075797</c:v>
                </c:pt>
                <c:pt idx="16">
                  <c:v>3.699933025402784</c:v>
                </c:pt>
                <c:pt idx="17">
                  <c:v>3.6563149102411536</c:v>
                </c:pt>
                <c:pt idx="18">
                  <c:v>3.6389712026805499</c:v>
                </c:pt>
                <c:pt idx="19">
                  <c:v>3.6126928578917568</c:v>
                </c:pt>
                <c:pt idx="20">
                  <c:v>3.5967839479566206</c:v>
                </c:pt>
                <c:pt idx="21">
                  <c:v>3.5332467150239202</c:v>
                </c:pt>
                <c:pt idx="22">
                  <c:v>3.3722299057672043</c:v>
                </c:pt>
                <c:pt idx="23">
                  <c:v>3.211213096510487</c:v>
                </c:pt>
                <c:pt idx="24">
                  <c:v>3.1805554960280089</c:v>
                </c:pt>
                <c:pt idx="25">
                  <c:v>3.065054125394362</c:v>
                </c:pt>
                <c:pt idx="26">
                  <c:v>2.9223893889397581</c:v>
                </c:pt>
                <c:pt idx="27">
                  <c:v>2.8747964328585023</c:v>
                </c:pt>
                <c:pt idx="28">
                  <c:v>3.0156052933374422</c:v>
                </c:pt>
                <c:pt idx="29">
                  <c:v>2.0582702795795269</c:v>
                </c:pt>
                <c:pt idx="30">
                  <c:v>1.1009352658216061</c:v>
                </c:pt>
                <c:pt idx="31">
                  <c:v>0.14360025206368907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13-4423-B7DE-1CCC1839B28B}"/>
            </c:ext>
          </c:extLst>
        </c:ser>
        <c:ser>
          <c:idx val="2"/>
          <c:order val="2"/>
          <c:tx>
            <c:v>BALSA</c:v>
          </c:tx>
          <c:spPr>
            <a:solidFill>
              <a:schemeClr val="accent1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'Layer thickness'!$B$142:$B$206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thickness'!$G$142:$G$206</c:f>
              <c:numCache>
                <c:formatCode>0.00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0.75177304964539005</c:v>
                </c:pt>
                <c:pt idx="3">
                  <c:v>1</c:v>
                </c:pt>
                <c:pt idx="4">
                  <c:v>3.8085106382978702</c:v>
                </c:pt>
                <c:pt idx="5">
                  <c:v>5</c:v>
                </c:pt>
                <c:pt idx="6">
                  <c:v>5.83816892327531</c:v>
                </c:pt>
                <c:pt idx="7">
                  <c:v>7.0470588235294098</c:v>
                </c:pt>
                <c:pt idx="8">
                  <c:v>7.24780976220275</c:v>
                </c:pt>
                <c:pt idx="9">
                  <c:v>9</c:v>
                </c:pt>
                <c:pt idx="10">
                  <c:v>9.6079027355623108</c:v>
                </c:pt>
                <c:pt idx="11">
                  <c:v>11.634245187436701</c:v>
                </c:pt>
                <c:pt idx="12">
                  <c:v>13.660587639311</c:v>
                </c:pt>
                <c:pt idx="13">
                  <c:v>15</c:v>
                </c:pt>
                <c:pt idx="14">
                  <c:v>15.759238521836499</c:v>
                </c:pt>
                <c:pt idx="15">
                  <c:v>17.998880179171302</c:v>
                </c:pt>
                <c:pt idx="16">
                  <c:v>20.238521836506202</c:v>
                </c:pt>
                <c:pt idx="17">
                  <c:v>21</c:v>
                </c:pt>
                <c:pt idx="18">
                  <c:v>21.585106382978701</c:v>
                </c:pt>
                <c:pt idx="19">
                  <c:v>22.471631205673798</c:v>
                </c:pt>
                <c:pt idx="20">
                  <c:v>22.992727272727301</c:v>
                </c:pt>
                <c:pt idx="21">
                  <c:v>22.687427466150901</c:v>
                </c:pt>
                <c:pt idx="22">
                  <c:v>21.9137330754352</c:v>
                </c:pt>
                <c:pt idx="23">
                  <c:v>21.140038684719499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20.6548463356974</c:v>
                </c:pt>
                <c:pt idx="29">
                  <c:v>20.129498292618901</c:v>
                </c:pt>
                <c:pt idx="30">
                  <c:v>19.6041502495403</c:v>
                </c:pt>
                <c:pt idx="31">
                  <c:v>19.078802206461798</c:v>
                </c:pt>
                <c:pt idx="32">
                  <c:v>19</c:v>
                </c:pt>
                <c:pt idx="33">
                  <c:v>18.2765957446809</c:v>
                </c:pt>
                <c:pt idx="34">
                  <c:v>17.4255319148936</c:v>
                </c:pt>
                <c:pt idx="35">
                  <c:v>17</c:v>
                </c:pt>
                <c:pt idx="36">
                  <c:v>17</c:v>
                </c:pt>
                <c:pt idx="37">
                  <c:v>17</c:v>
                </c:pt>
                <c:pt idx="38">
                  <c:v>17</c:v>
                </c:pt>
                <c:pt idx="39">
                  <c:v>17</c:v>
                </c:pt>
                <c:pt idx="40">
                  <c:v>17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16.6170212765957</c:v>
                </c:pt>
                <c:pt idx="45">
                  <c:v>15.7659574468085</c:v>
                </c:pt>
                <c:pt idx="46">
                  <c:v>14.914893617021299</c:v>
                </c:pt>
                <c:pt idx="47">
                  <c:v>14.063829787234001</c:v>
                </c:pt>
                <c:pt idx="48">
                  <c:v>13.2127659574468</c:v>
                </c:pt>
                <c:pt idx="49">
                  <c:v>12.3617021276596</c:v>
                </c:pt>
                <c:pt idx="50">
                  <c:v>11.510638297872299</c:v>
                </c:pt>
                <c:pt idx="51">
                  <c:v>11</c:v>
                </c:pt>
                <c:pt idx="52">
                  <c:v>10.659574468085101</c:v>
                </c:pt>
                <c:pt idx="53">
                  <c:v>9.8085106382978804</c:v>
                </c:pt>
                <c:pt idx="54">
                  <c:v>8.9574468085106407</c:v>
                </c:pt>
                <c:pt idx="55">
                  <c:v>8.1063829787233992</c:v>
                </c:pt>
                <c:pt idx="56">
                  <c:v>7.2553191489361701</c:v>
                </c:pt>
                <c:pt idx="57">
                  <c:v>7</c:v>
                </c:pt>
                <c:pt idx="58">
                  <c:v>5.8085106382978697</c:v>
                </c:pt>
                <c:pt idx="59">
                  <c:v>4.1063829787234001</c:v>
                </c:pt>
                <c:pt idx="60">
                  <c:v>3</c:v>
                </c:pt>
                <c:pt idx="61">
                  <c:v>2.5195607412491401</c:v>
                </c:pt>
                <c:pt idx="62">
                  <c:v>1.1468771448181201</c:v>
                </c:pt>
                <c:pt idx="63">
                  <c:v>0.98947368421052795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13-4423-B7DE-1CCC1839B28B}"/>
            </c:ext>
          </c:extLst>
        </c:ser>
        <c:ser>
          <c:idx val="3"/>
          <c:order val="3"/>
          <c:tx>
            <c:v>UNIDIRECTIONAL</c:v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'Layer thickness'!$B$142:$B$206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thickness'!$H$142:$H$206</c:f>
              <c:numCache>
                <c:formatCode>General</c:formatCode>
                <c:ptCount val="65"/>
                <c:pt idx="0">
                  <c:v>9.5</c:v>
                </c:pt>
                <c:pt idx="1">
                  <c:v>9.5</c:v>
                </c:pt>
                <c:pt idx="2">
                  <c:v>9.5</c:v>
                </c:pt>
                <c:pt idx="3">
                  <c:v>9.5</c:v>
                </c:pt>
                <c:pt idx="4">
                  <c:v>8.9734042553191493</c:v>
                </c:pt>
                <c:pt idx="5">
                  <c:v>8.75</c:v>
                </c:pt>
                <c:pt idx="6">
                  <c:v>8.2324181424385277</c:v>
                </c:pt>
                <c:pt idx="7">
                  <c:v>7.5000000000000009</c:v>
                </c:pt>
                <c:pt idx="8">
                  <c:v>7.3458087669828256</c:v>
                </c:pt>
                <c:pt idx="9">
                  <c:v>5.9999999999999991</c:v>
                </c:pt>
                <c:pt idx="10">
                  <c:v>5.7973657548125628</c:v>
                </c:pt>
                <c:pt idx="11">
                  <c:v>5.1219182708544411</c:v>
                </c:pt>
                <c:pt idx="12">
                  <c:v>4.4464707868963194</c:v>
                </c:pt>
                <c:pt idx="13">
                  <c:v>4</c:v>
                </c:pt>
                <c:pt idx="14">
                  <c:v>3.9565101734123744</c:v>
                </c:pt>
                <c:pt idx="15">
                  <c:v>3.8282215994075797</c:v>
                </c:pt>
                <c:pt idx="16">
                  <c:v>3.699933025402784</c:v>
                </c:pt>
                <c:pt idx="17">
                  <c:v>3.6563149102411536</c:v>
                </c:pt>
                <c:pt idx="18">
                  <c:v>3.6389712026805499</c:v>
                </c:pt>
                <c:pt idx="19">
                  <c:v>3.6126928578917568</c:v>
                </c:pt>
                <c:pt idx="20">
                  <c:v>3.5967839479566206</c:v>
                </c:pt>
                <c:pt idx="21">
                  <c:v>3.5332467150239202</c:v>
                </c:pt>
                <c:pt idx="22">
                  <c:v>3.3722299057672043</c:v>
                </c:pt>
                <c:pt idx="23">
                  <c:v>3.211213096510487</c:v>
                </c:pt>
                <c:pt idx="24">
                  <c:v>3.1805554960280089</c:v>
                </c:pt>
                <c:pt idx="25">
                  <c:v>3.065054125394362</c:v>
                </c:pt>
                <c:pt idx="26">
                  <c:v>2.9223893889397581</c:v>
                </c:pt>
                <c:pt idx="27">
                  <c:v>2.8747964328585023</c:v>
                </c:pt>
                <c:pt idx="28">
                  <c:v>3.0156052933374422</c:v>
                </c:pt>
                <c:pt idx="29">
                  <c:v>2.0582702795795269</c:v>
                </c:pt>
                <c:pt idx="30">
                  <c:v>1.1009352658216061</c:v>
                </c:pt>
                <c:pt idx="31">
                  <c:v>0.14360025206368907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13-4423-B7DE-1CCC1839B28B}"/>
            </c:ext>
          </c:extLst>
        </c:ser>
        <c:ser>
          <c:idx val="4"/>
          <c:order val="4"/>
          <c:tx>
            <c:v>TRIAXIAL</c:v>
          </c:tx>
          <c:spPr>
            <a:solidFill>
              <a:srgbClr val="0070C0"/>
            </a:solidFill>
            <a:ln w="25400">
              <a:noFill/>
            </a:ln>
            <a:effectLst/>
          </c:spPr>
          <c:cat>
            <c:numRef>
              <c:f>'Layer thickness'!$B$142:$B$206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thickness'!$I$142:$I$206</c:f>
              <c:numCache>
                <c:formatCode>General</c:formatCode>
                <c:ptCount val="65"/>
                <c:pt idx="0">
                  <c:v>27.499999999999996</c:v>
                </c:pt>
                <c:pt idx="1">
                  <c:v>27.5</c:v>
                </c:pt>
                <c:pt idx="2">
                  <c:v>19.9822695035461</c:v>
                </c:pt>
                <c:pt idx="3">
                  <c:v>17.5</c:v>
                </c:pt>
                <c:pt idx="4">
                  <c:v>15.393617021276595</c:v>
                </c:pt>
                <c:pt idx="5">
                  <c:v>14.499999999999998</c:v>
                </c:pt>
                <c:pt idx="6">
                  <c:v>13.878901770926232</c:v>
                </c:pt>
                <c:pt idx="7">
                  <c:v>13.000000000000002</c:v>
                </c:pt>
                <c:pt idx="8">
                  <c:v>12.89720584465522</c:v>
                </c:pt>
                <c:pt idx="9">
                  <c:v>12</c:v>
                </c:pt>
                <c:pt idx="10">
                  <c:v>11.696048632218845</c:v>
                </c:pt>
                <c:pt idx="11">
                  <c:v>10.682877406281662</c:v>
                </c:pt>
                <c:pt idx="12">
                  <c:v>9.6697061803444786</c:v>
                </c:pt>
                <c:pt idx="13">
                  <c:v>9.0000000000000018</c:v>
                </c:pt>
                <c:pt idx="14">
                  <c:v>8.3926091825307978</c:v>
                </c:pt>
                <c:pt idx="15">
                  <c:v>6.6008958566629357</c:v>
                </c:pt>
                <c:pt idx="16">
                  <c:v>4.8091825307950735</c:v>
                </c:pt>
                <c:pt idx="17">
                  <c:v>4.2</c:v>
                </c:pt>
                <c:pt idx="18">
                  <c:v>3.9960625055177887</c:v>
                </c:pt>
                <c:pt idx="19">
                  <c:v>3.6870663017568646</c:v>
                </c:pt>
                <c:pt idx="20">
                  <c:v>3.4999999999999996</c:v>
                </c:pt>
                <c:pt idx="21">
                  <c:v>3.4618375241779495</c:v>
                </c:pt>
                <c:pt idx="22">
                  <c:v>3.3651257253384914</c:v>
                </c:pt>
                <c:pt idx="23">
                  <c:v>3.2684139264990333</c:v>
                </c:pt>
                <c:pt idx="24">
                  <c:v>3.2500000000000004</c:v>
                </c:pt>
                <c:pt idx="25">
                  <c:v>3.1555617767823816</c:v>
                </c:pt>
                <c:pt idx="26">
                  <c:v>3.0389137737961929</c:v>
                </c:pt>
                <c:pt idx="27">
                  <c:v>3</c:v>
                </c:pt>
                <c:pt idx="28">
                  <c:v>2.9572695795925412</c:v>
                </c:pt>
                <c:pt idx="29">
                  <c:v>2.8931483004697043</c:v>
                </c:pt>
                <c:pt idx="30">
                  <c:v>2.8290270213468665</c:v>
                </c:pt>
                <c:pt idx="31">
                  <c:v>2.7649057422240295</c:v>
                </c:pt>
                <c:pt idx="32">
                  <c:v>2.7552875503556038</c:v>
                </c:pt>
                <c:pt idx="33">
                  <c:v>2.6629495002269814</c:v>
                </c:pt>
                <c:pt idx="34">
                  <c:v>2.5543165000756605</c:v>
                </c:pt>
                <c:pt idx="35">
                  <c:v>2.5</c:v>
                </c:pt>
                <c:pt idx="36">
                  <c:v>2.4267091646399166</c:v>
                </c:pt>
                <c:pt idx="37">
                  <c:v>2.2801274939197498</c:v>
                </c:pt>
                <c:pt idx="38">
                  <c:v>2.1335458231995816</c:v>
                </c:pt>
                <c:pt idx="39">
                  <c:v>1.9869641524794139</c:v>
                </c:pt>
                <c:pt idx="40">
                  <c:v>1.8403824817592473</c:v>
                </c:pt>
                <c:pt idx="41">
                  <c:v>1.6938008110390794</c:v>
                </c:pt>
                <c:pt idx="42">
                  <c:v>1.5472191403189119</c:v>
                </c:pt>
                <c:pt idx="43">
                  <c:v>1.4665992214228201</c:v>
                </c:pt>
                <c:pt idx="44">
                  <c:v>1.4256801381942465</c:v>
                </c:pt>
                <c:pt idx="45">
                  <c:v>1.334748842130749</c:v>
                </c:pt>
                <c:pt idx="46">
                  <c:v>1.2438175460672514</c:v>
                </c:pt>
                <c:pt idx="47">
                  <c:v>1.152886250003754</c:v>
                </c:pt>
                <c:pt idx="48">
                  <c:v>1.0619549539402566</c:v>
                </c:pt>
                <c:pt idx="49">
                  <c:v>0.97102365787675915</c:v>
                </c:pt>
                <c:pt idx="50">
                  <c:v>0.88009236181326145</c:v>
                </c:pt>
                <c:pt idx="51">
                  <c:v>0.82553358417516298</c:v>
                </c:pt>
                <c:pt idx="52">
                  <c:v>0.83600229852693231</c:v>
                </c:pt>
                <c:pt idx="53">
                  <c:v>0.86217408440635601</c:v>
                </c:pt>
                <c:pt idx="54">
                  <c:v>0.8883458702857796</c:v>
                </c:pt>
                <c:pt idx="55">
                  <c:v>0.91451765616520342</c:v>
                </c:pt>
                <c:pt idx="56">
                  <c:v>0.9406894420446269</c:v>
                </c:pt>
                <c:pt idx="57">
                  <c:v>0.94854097780845414</c:v>
                </c:pt>
                <c:pt idx="58">
                  <c:v>0.90377067718429749</c:v>
                </c:pt>
                <c:pt idx="59">
                  <c:v>0.83981310486407379</c:v>
                </c:pt>
                <c:pt idx="60">
                  <c:v>0.79824068285592842</c:v>
                </c:pt>
                <c:pt idx="61">
                  <c:v>0.88785148385414503</c:v>
                </c:pt>
                <c:pt idx="62">
                  <c:v>1.1438823438490455</c:v>
                </c:pt>
                <c:pt idx="63">
                  <c:v>1.173684335952452</c:v>
                </c:pt>
                <c:pt idx="6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13-4423-B7DE-1CCC1839B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983999"/>
        <c:axId val="704595311"/>
      </c:areaChart>
      <c:catAx>
        <c:axId val="26098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04595311"/>
        <c:crosses val="autoZero"/>
        <c:auto val="1"/>
        <c:lblAlgn val="ctr"/>
        <c:lblOffset val="100"/>
        <c:noMultiLvlLbl val="0"/>
      </c:catAx>
      <c:valAx>
        <c:axId val="704595311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60983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800"/>
              <a:t>Lamination Shell TE PS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1.5788922919518028E-2"/>
          <c:y val="8.1342221811469245E-2"/>
          <c:w val="0.97659326923914014"/>
          <c:h val="0.81352177166404405"/>
        </c:manualLayout>
      </c:layout>
      <c:areaChart>
        <c:grouping val="stacked"/>
        <c:varyColors val="0"/>
        <c:ser>
          <c:idx val="0"/>
          <c:order val="0"/>
          <c:tx>
            <c:v>TRIAXIAL</c:v>
          </c:tx>
          <c:spPr>
            <a:solidFill>
              <a:srgbClr val="0070C0"/>
            </a:solidFill>
            <a:ln w="25400">
              <a:noFill/>
            </a:ln>
            <a:effectLst/>
          </c:spPr>
          <c:cat>
            <c:numRef>
              <c:f>'Layer thickness'!$B$211:$B$275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thickness'!$E$211:$E$275</c:f>
              <c:numCache>
                <c:formatCode>General</c:formatCode>
                <c:ptCount val="65"/>
                <c:pt idx="0">
                  <c:v>27.499999999999996</c:v>
                </c:pt>
                <c:pt idx="1">
                  <c:v>27.5</c:v>
                </c:pt>
                <c:pt idx="2">
                  <c:v>19.9822695035461</c:v>
                </c:pt>
                <c:pt idx="3">
                  <c:v>17.5</c:v>
                </c:pt>
                <c:pt idx="4">
                  <c:v>15.393617021276595</c:v>
                </c:pt>
                <c:pt idx="5">
                  <c:v>14.499999999999998</c:v>
                </c:pt>
                <c:pt idx="6">
                  <c:v>13.878901770926232</c:v>
                </c:pt>
                <c:pt idx="7">
                  <c:v>13.000000000000002</c:v>
                </c:pt>
                <c:pt idx="8">
                  <c:v>12.89720584465522</c:v>
                </c:pt>
                <c:pt idx="9">
                  <c:v>12</c:v>
                </c:pt>
                <c:pt idx="10">
                  <c:v>11.696048632218845</c:v>
                </c:pt>
                <c:pt idx="11">
                  <c:v>10.682877406281662</c:v>
                </c:pt>
                <c:pt idx="12">
                  <c:v>9.6697061803444786</c:v>
                </c:pt>
                <c:pt idx="13">
                  <c:v>9.0000000000000018</c:v>
                </c:pt>
                <c:pt idx="14">
                  <c:v>8.3926091825307978</c:v>
                </c:pt>
                <c:pt idx="15">
                  <c:v>6.6008958566629357</c:v>
                </c:pt>
                <c:pt idx="16">
                  <c:v>4.8091825307950735</c:v>
                </c:pt>
                <c:pt idx="17">
                  <c:v>4.2</c:v>
                </c:pt>
                <c:pt idx="18">
                  <c:v>3.9960625055177887</c:v>
                </c:pt>
                <c:pt idx="19">
                  <c:v>3.6870663017568646</c:v>
                </c:pt>
                <c:pt idx="20">
                  <c:v>3.4999999999999996</c:v>
                </c:pt>
                <c:pt idx="21">
                  <c:v>3.4618375241779495</c:v>
                </c:pt>
                <c:pt idx="22">
                  <c:v>3.3651257253384914</c:v>
                </c:pt>
                <c:pt idx="23">
                  <c:v>3.2684139264990333</c:v>
                </c:pt>
                <c:pt idx="24">
                  <c:v>3.2500000000000004</c:v>
                </c:pt>
                <c:pt idx="25">
                  <c:v>3.1555617767823816</c:v>
                </c:pt>
                <c:pt idx="26">
                  <c:v>3.0389137737961929</c:v>
                </c:pt>
                <c:pt idx="27">
                  <c:v>3</c:v>
                </c:pt>
                <c:pt idx="28">
                  <c:v>2.9572695795925412</c:v>
                </c:pt>
                <c:pt idx="29">
                  <c:v>2.8931483004697043</c:v>
                </c:pt>
                <c:pt idx="30">
                  <c:v>2.8290270213468665</c:v>
                </c:pt>
                <c:pt idx="31">
                  <c:v>2.7649057422240295</c:v>
                </c:pt>
                <c:pt idx="32">
                  <c:v>2.7552875503556038</c:v>
                </c:pt>
                <c:pt idx="33">
                  <c:v>2.6629495002269814</c:v>
                </c:pt>
                <c:pt idx="34">
                  <c:v>2.5543165000756605</c:v>
                </c:pt>
                <c:pt idx="35">
                  <c:v>2.5</c:v>
                </c:pt>
                <c:pt idx="36">
                  <c:v>2.4267091646399166</c:v>
                </c:pt>
                <c:pt idx="37">
                  <c:v>2.2801274939197498</c:v>
                </c:pt>
                <c:pt idx="38">
                  <c:v>2.1335458231995816</c:v>
                </c:pt>
                <c:pt idx="39">
                  <c:v>1.9869641524794139</c:v>
                </c:pt>
                <c:pt idx="40">
                  <c:v>1.8403824817592473</c:v>
                </c:pt>
                <c:pt idx="41">
                  <c:v>1.6938008110390794</c:v>
                </c:pt>
                <c:pt idx="42">
                  <c:v>1.5472191403189119</c:v>
                </c:pt>
                <c:pt idx="43">
                  <c:v>1.4665992214228201</c:v>
                </c:pt>
                <c:pt idx="44">
                  <c:v>1.4256801381942465</c:v>
                </c:pt>
                <c:pt idx="45">
                  <c:v>1.334748842130749</c:v>
                </c:pt>
                <c:pt idx="46">
                  <c:v>1.2438175460672514</c:v>
                </c:pt>
                <c:pt idx="47">
                  <c:v>1.152886250003754</c:v>
                </c:pt>
                <c:pt idx="48">
                  <c:v>1.0619549539402566</c:v>
                </c:pt>
                <c:pt idx="49">
                  <c:v>0.97102365787675915</c:v>
                </c:pt>
                <c:pt idx="50">
                  <c:v>0.88009236181326145</c:v>
                </c:pt>
                <c:pt idx="51">
                  <c:v>0.82553358417516298</c:v>
                </c:pt>
                <c:pt idx="52">
                  <c:v>0.83600229852693231</c:v>
                </c:pt>
                <c:pt idx="53">
                  <c:v>0.86217408440635601</c:v>
                </c:pt>
                <c:pt idx="54">
                  <c:v>0.8883458702857796</c:v>
                </c:pt>
                <c:pt idx="55">
                  <c:v>0.91451765616520342</c:v>
                </c:pt>
                <c:pt idx="56">
                  <c:v>0.9406894420446269</c:v>
                </c:pt>
                <c:pt idx="57">
                  <c:v>0.94854097780845414</c:v>
                </c:pt>
                <c:pt idx="58">
                  <c:v>0.90377067718429749</c:v>
                </c:pt>
                <c:pt idx="59">
                  <c:v>0.83981310486407379</c:v>
                </c:pt>
                <c:pt idx="60">
                  <c:v>0.79824068285592842</c:v>
                </c:pt>
                <c:pt idx="61">
                  <c:v>0.88785148385414503</c:v>
                </c:pt>
                <c:pt idx="62">
                  <c:v>1.1438823438490455</c:v>
                </c:pt>
                <c:pt idx="63">
                  <c:v>1.173684335952452</c:v>
                </c:pt>
                <c:pt idx="6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92-46F3-A167-408A590B6DCC}"/>
            </c:ext>
          </c:extLst>
        </c:ser>
        <c:ser>
          <c:idx val="1"/>
          <c:order val="1"/>
          <c:tx>
            <c:v>UNIDIRECTIONAL</c:v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'Layer thickness'!$B$211:$B$275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thickness'!$F$211:$F$275</c:f>
              <c:numCache>
                <c:formatCode>General</c:formatCode>
                <c:ptCount val="65"/>
                <c:pt idx="0">
                  <c:v>9.5</c:v>
                </c:pt>
                <c:pt idx="1">
                  <c:v>9.5</c:v>
                </c:pt>
                <c:pt idx="2">
                  <c:v>9.5</c:v>
                </c:pt>
                <c:pt idx="3">
                  <c:v>9.5</c:v>
                </c:pt>
                <c:pt idx="4">
                  <c:v>8.9734042553191493</c:v>
                </c:pt>
                <c:pt idx="5">
                  <c:v>8.75</c:v>
                </c:pt>
                <c:pt idx="6">
                  <c:v>8.2324181424385277</c:v>
                </c:pt>
                <c:pt idx="7">
                  <c:v>7.5000000000000009</c:v>
                </c:pt>
                <c:pt idx="8">
                  <c:v>7.3458087669828256</c:v>
                </c:pt>
                <c:pt idx="9">
                  <c:v>5.9999999999999991</c:v>
                </c:pt>
                <c:pt idx="10">
                  <c:v>5.7973657548125628</c:v>
                </c:pt>
                <c:pt idx="11">
                  <c:v>5.1219182708544411</c:v>
                </c:pt>
                <c:pt idx="12">
                  <c:v>4.4464707868963194</c:v>
                </c:pt>
                <c:pt idx="13">
                  <c:v>4</c:v>
                </c:pt>
                <c:pt idx="14">
                  <c:v>3.9565101734123744</c:v>
                </c:pt>
                <c:pt idx="15">
                  <c:v>3.8282215994075797</c:v>
                </c:pt>
                <c:pt idx="16">
                  <c:v>3.699933025402784</c:v>
                </c:pt>
                <c:pt idx="17">
                  <c:v>3.6563149102411536</c:v>
                </c:pt>
                <c:pt idx="18">
                  <c:v>3.6389712026805499</c:v>
                </c:pt>
                <c:pt idx="19">
                  <c:v>3.6126928578917568</c:v>
                </c:pt>
                <c:pt idx="20">
                  <c:v>3.5967839479566206</c:v>
                </c:pt>
                <c:pt idx="21">
                  <c:v>3.5332467150239202</c:v>
                </c:pt>
                <c:pt idx="22">
                  <c:v>3.3722299057672043</c:v>
                </c:pt>
                <c:pt idx="23">
                  <c:v>3.211213096510487</c:v>
                </c:pt>
                <c:pt idx="24">
                  <c:v>3.1805554960280089</c:v>
                </c:pt>
                <c:pt idx="25">
                  <c:v>3.065054125394362</c:v>
                </c:pt>
                <c:pt idx="26">
                  <c:v>2.9223893889397581</c:v>
                </c:pt>
                <c:pt idx="27">
                  <c:v>2.8747964328585023</c:v>
                </c:pt>
                <c:pt idx="28">
                  <c:v>3.0156052933374422</c:v>
                </c:pt>
                <c:pt idx="29">
                  <c:v>2.0582702795795269</c:v>
                </c:pt>
                <c:pt idx="30">
                  <c:v>1.1009352658216061</c:v>
                </c:pt>
                <c:pt idx="31">
                  <c:v>0.14360025206368907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92-46F3-A167-408A590B6DCC}"/>
            </c:ext>
          </c:extLst>
        </c:ser>
        <c:ser>
          <c:idx val="2"/>
          <c:order val="2"/>
          <c:tx>
            <c:v>BALSA</c:v>
          </c:tx>
          <c:spPr>
            <a:solidFill>
              <a:schemeClr val="accent1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'Layer thickness'!$B$211:$B$275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thickness'!$G$211:$G$275</c:f>
              <c:numCache>
                <c:formatCode>0.00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0.75177304964539005</c:v>
                </c:pt>
                <c:pt idx="3">
                  <c:v>1</c:v>
                </c:pt>
                <c:pt idx="4">
                  <c:v>3.8085106382978702</c:v>
                </c:pt>
                <c:pt idx="5">
                  <c:v>5</c:v>
                </c:pt>
                <c:pt idx="6">
                  <c:v>7.5145067698259203</c:v>
                </c:pt>
                <c:pt idx="7">
                  <c:v>11.1882352941176</c:v>
                </c:pt>
                <c:pt idx="8">
                  <c:v>11.991239048811</c:v>
                </c:pt>
                <c:pt idx="9">
                  <c:v>19</c:v>
                </c:pt>
                <c:pt idx="10">
                  <c:v>24.8763931104357</c:v>
                </c:pt>
                <c:pt idx="11">
                  <c:v>44.464370145221203</c:v>
                </c:pt>
                <c:pt idx="12">
                  <c:v>64.052347180006706</c:v>
                </c:pt>
                <c:pt idx="13">
                  <c:v>77</c:v>
                </c:pt>
                <c:pt idx="14">
                  <c:v>73.963045912653996</c:v>
                </c:pt>
                <c:pt idx="15">
                  <c:v>65.004479283314694</c:v>
                </c:pt>
                <c:pt idx="16">
                  <c:v>56.0459126539754</c:v>
                </c:pt>
                <c:pt idx="17">
                  <c:v>53</c:v>
                </c:pt>
                <c:pt idx="18">
                  <c:v>57.095744680851098</c:v>
                </c:pt>
                <c:pt idx="19">
                  <c:v>63.301418439716301</c:v>
                </c:pt>
                <c:pt idx="20">
                  <c:v>67.029090909090897</c:v>
                </c:pt>
                <c:pt idx="21">
                  <c:v>68.250290135396497</c:v>
                </c:pt>
                <c:pt idx="22">
                  <c:v>71.3450676982592</c:v>
                </c:pt>
                <c:pt idx="23">
                  <c:v>74.439845261121903</c:v>
                </c:pt>
                <c:pt idx="24">
                  <c:v>74.991304347826102</c:v>
                </c:pt>
                <c:pt idx="25">
                  <c:v>74.242368177613301</c:v>
                </c:pt>
                <c:pt idx="26">
                  <c:v>73.317298797409805</c:v>
                </c:pt>
                <c:pt idx="27">
                  <c:v>73.008695652173898</c:v>
                </c:pt>
                <c:pt idx="28">
                  <c:v>72.6548463356974</c:v>
                </c:pt>
                <c:pt idx="29">
                  <c:v>72.129498292618905</c:v>
                </c:pt>
                <c:pt idx="30">
                  <c:v>71.604150249540297</c:v>
                </c:pt>
                <c:pt idx="31">
                  <c:v>71.078802206461802</c:v>
                </c:pt>
                <c:pt idx="32">
                  <c:v>71</c:v>
                </c:pt>
                <c:pt idx="33">
                  <c:v>68.106382978723403</c:v>
                </c:pt>
                <c:pt idx="34">
                  <c:v>64.702127659574501</c:v>
                </c:pt>
                <c:pt idx="35">
                  <c:v>63</c:v>
                </c:pt>
                <c:pt idx="36">
                  <c:v>61.865248226950399</c:v>
                </c:pt>
                <c:pt idx="37">
                  <c:v>59.595744680851098</c:v>
                </c:pt>
                <c:pt idx="38">
                  <c:v>57.326241134751797</c:v>
                </c:pt>
                <c:pt idx="39">
                  <c:v>55.056737588652503</c:v>
                </c:pt>
                <c:pt idx="40">
                  <c:v>52.787234042553202</c:v>
                </c:pt>
                <c:pt idx="41">
                  <c:v>50.5177304964539</c:v>
                </c:pt>
                <c:pt idx="42">
                  <c:v>48.248226950354599</c:v>
                </c:pt>
                <c:pt idx="43">
                  <c:v>47</c:v>
                </c:pt>
                <c:pt idx="44">
                  <c:v>45.595744680851098</c:v>
                </c:pt>
                <c:pt idx="45">
                  <c:v>42.475177304964497</c:v>
                </c:pt>
                <c:pt idx="46">
                  <c:v>39.354609929078002</c:v>
                </c:pt>
                <c:pt idx="47">
                  <c:v>36.2340425531915</c:v>
                </c:pt>
                <c:pt idx="48">
                  <c:v>33.113475177304998</c:v>
                </c:pt>
                <c:pt idx="49">
                  <c:v>29.992907801418401</c:v>
                </c:pt>
                <c:pt idx="50">
                  <c:v>26.872340425531899</c:v>
                </c:pt>
                <c:pt idx="51">
                  <c:v>25</c:v>
                </c:pt>
                <c:pt idx="52">
                  <c:v>24.148936170212799</c:v>
                </c:pt>
                <c:pt idx="53">
                  <c:v>22.021276595744698</c:v>
                </c:pt>
                <c:pt idx="54">
                  <c:v>19.893617021276601</c:v>
                </c:pt>
                <c:pt idx="55">
                  <c:v>17.7659574468085</c:v>
                </c:pt>
                <c:pt idx="56">
                  <c:v>15.6382978723404</c:v>
                </c:pt>
                <c:pt idx="57">
                  <c:v>15</c:v>
                </c:pt>
                <c:pt idx="58">
                  <c:v>12.6170212765957</c:v>
                </c:pt>
                <c:pt idx="59">
                  <c:v>9.2127659574468002</c:v>
                </c:pt>
                <c:pt idx="60">
                  <c:v>7</c:v>
                </c:pt>
                <c:pt idx="61">
                  <c:v>6.5195607412491396</c:v>
                </c:pt>
                <c:pt idx="62">
                  <c:v>5.1468771448181201</c:v>
                </c:pt>
                <c:pt idx="63">
                  <c:v>4.9473684210526399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92-46F3-A167-408A590B6DCC}"/>
            </c:ext>
          </c:extLst>
        </c:ser>
        <c:ser>
          <c:idx val="3"/>
          <c:order val="3"/>
          <c:tx>
            <c:v>UNIDIRECTIONAL</c:v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'Layer thickness'!$B$211:$B$275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thickness'!$H$211:$H$275</c:f>
              <c:numCache>
                <c:formatCode>General</c:formatCode>
                <c:ptCount val="65"/>
                <c:pt idx="0">
                  <c:v>9.5</c:v>
                </c:pt>
                <c:pt idx="1">
                  <c:v>9.5</c:v>
                </c:pt>
                <c:pt idx="2">
                  <c:v>9.5</c:v>
                </c:pt>
                <c:pt idx="3">
                  <c:v>9.5</c:v>
                </c:pt>
                <c:pt idx="4">
                  <c:v>8.9734042553191493</c:v>
                </c:pt>
                <c:pt idx="5">
                  <c:v>8.75</c:v>
                </c:pt>
                <c:pt idx="6">
                  <c:v>8.2324181424385277</c:v>
                </c:pt>
                <c:pt idx="7">
                  <c:v>7.5000000000000009</c:v>
                </c:pt>
                <c:pt idx="8">
                  <c:v>7.3458087669828256</c:v>
                </c:pt>
                <c:pt idx="9">
                  <c:v>5.9999999999999991</c:v>
                </c:pt>
                <c:pt idx="10">
                  <c:v>5.7973657548125628</c:v>
                </c:pt>
                <c:pt idx="11">
                  <c:v>5.1219182708544411</c:v>
                </c:pt>
                <c:pt idx="12">
                  <c:v>4.4464707868963194</c:v>
                </c:pt>
                <c:pt idx="13">
                  <c:v>4</c:v>
                </c:pt>
                <c:pt idx="14">
                  <c:v>3.9565101734123744</c:v>
                </c:pt>
                <c:pt idx="15">
                  <c:v>3.8282215994075797</c:v>
                </c:pt>
                <c:pt idx="16">
                  <c:v>3.699933025402784</c:v>
                </c:pt>
                <c:pt idx="17">
                  <c:v>3.6563149102411536</c:v>
                </c:pt>
                <c:pt idx="18">
                  <c:v>3.6389712026805499</c:v>
                </c:pt>
                <c:pt idx="19">
                  <c:v>3.6126928578917568</c:v>
                </c:pt>
                <c:pt idx="20">
                  <c:v>3.5967839479566206</c:v>
                </c:pt>
                <c:pt idx="21">
                  <c:v>3.5332467150239202</c:v>
                </c:pt>
                <c:pt idx="22">
                  <c:v>3.3722299057672043</c:v>
                </c:pt>
                <c:pt idx="23">
                  <c:v>3.211213096510487</c:v>
                </c:pt>
                <c:pt idx="24">
                  <c:v>3.1805554960280089</c:v>
                </c:pt>
                <c:pt idx="25">
                  <c:v>3.065054125394362</c:v>
                </c:pt>
                <c:pt idx="26">
                  <c:v>2.9223893889397581</c:v>
                </c:pt>
                <c:pt idx="27">
                  <c:v>2.8747964328585023</c:v>
                </c:pt>
                <c:pt idx="28">
                  <c:v>3.0156052933374422</c:v>
                </c:pt>
                <c:pt idx="29">
                  <c:v>2.0582702795795269</c:v>
                </c:pt>
                <c:pt idx="30">
                  <c:v>1.1009352658216061</c:v>
                </c:pt>
                <c:pt idx="31">
                  <c:v>0.14360025206368907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92-46F3-A167-408A590B6DCC}"/>
            </c:ext>
          </c:extLst>
        </c:ser>
        <c:ser>
          <c:idx val="4"/>
          <c:order val="4"/>
          <c:tx>
            <c:v>TRIAXIAL</c:v>
          </c:tx>
          <c:spPr>
            <a:solidFill>
              <a:srgbClr val="0070C0"/>
            </a:solidFill>
            <a:ln w="25400">
              <a:noFill/>
            </a:ln>
            <a:effectLst/>
          </c:spPr>
          <c:cat>
            <c:numRef>
              <c:f>'Layer thickness'!$B$211:$B$275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thickness'!$I$211:$I$275</c:f>
              <c:numCache>
                <c:formatCode>General</c:formatCode>
                <c:ptCount val="65"/>
                <c:pt idx="0">
                  <c:v>27.499999999999996</c:v>
                </c:pt>
                <c:pt idx="1">
                  <c:v>27.5</c:v>
                </c:pt>
                <c:pt idx="2">
                  <c:v>19.9822695035461</c:v>
                </c:pt>
                <c:pt idx="3">
                  <c:v>17.5</c:v>
                </c:pt>
                <c:pt idx="4">
                  <c:v>15.393617021276595</c:v>
                </c:pt>
                <c:pt idx="5">
                  <c:v>14.499999999999998</c:v>
                </c:pt>
                <c:pt idx="6">
                  <c:v>13.878901770926232</c:v>
                </c:pt>
                <c:pt idx="7">
                  <c:v>13.000000000000002</c:v>
                </c:pt>
                <c:pt idx="8">
                  <c:v>12.89720584465522</c:v>
                </c:pt>
                <c:pt idx="9">
                  <c:v>12</c:v>
                </c:pt>
                <c:pt idx="10">
                  <c:v>11.696048632218845</c:v>
                </c:pt>
                <c:pt idx="11">
                  <c:v>10.682877406281662</c:v>
                </c:pt>
                <c:pt idx="12">
                  <c:v>9.6697061803444786</c:v>
                </c:pt>
                <c:pt idx="13">
                  <c:v>9.0000000000000018</c:v>
                </c:pt>
                <c:pt idx="14">
                  <c:v>8.3926091825307978</c:v>
                </c:pt>
                <c:pt idx="15">
                  <c:v>6.6008958566629357</c:v>
                </c:pt>
                <c:pt idx="16">
                  <c:v>4.8091825307950735</c:v>
                </c:pt>
                <c:pt idx="17">
                  <c:v>4.2</c:v>
                </c:pt>
                <c:pt idx="18">
                  <c:v>3.9960625055177887</c:v>
                </c:pt>
                <c:pt idx="19">
                  <c:v>3.6870663017568646</c:v>
                </c:pt>
                <c:pt idx="20">
                  <c:v>3.4999999999999996</c:v>
                </c:pt>
                <c:pt idx="21">
                  <c:v>3.4618375241779495</c:v>
                </c:pt>
                <c:pt idx="22">
                  <c:v>3.3651257253384914</c:v>
                </c:pt>
                <c:pt idx="23">
                  <c:v>3.2684139264990333</c:v>
                </c:pt>
                <c:pt idx="24">
                  <c:v>3.2500000000000004</c:v>
                </c:pt>
                <c:pt idx="25">
                  <c:v>3.1555617767823816</c:v>
                </c:pt>
                <c:pt idx="26">
                  <c:v>3.0389137737961929</c:v>
                </c:pt>
                <c:pt idx="27">
                  <c:v>3</c:v>
                </c:pt>
                <c:pt idx="28">
                  <c:v>2.9572695795925412</c:v>
                </c:pt>
                <c:pt idx="29">
                  <c:v>2.8931483004697043</c:v>
                </c:pt>
                <c:pt idx="30">
                  <c:v>2.8290270213468665</c:v>
                </c:pt>
                <c:pt idx="31">
                  <c:v>2.7649057422240295</c:v>
                </c:pt>
                <c:pt idx="32">
                  <c:v>2.7552875503556038</c:v>
                </c:pt>
                <c:pt idx="33">
                  <c:v>2.6629495002269814</c:v>
                </c:pt>
                <c:pt idx="34">
                  <c:v>2.5543165000756605</c:v>
                </c:pt>
                <c:pt idx="35">
                  <c:v>2.5</c:v>
                </c:pt>
                <c:pt idx="36">
                  <c:v>2.4267091646399166</c:v>
                </c:pt>
                <c:pt idx="37">
                  <c:v>2.2801274939197498</c:v>
                </c:pt>
                <c:pt idx="38">
                  <c:v>2.1335458231995816</c:v>
                </c:pt>
                <c:pt idx="39">
                  <c:v>1.9869641524794139</c:v>
                </c:pt>
                <c:pt idx="40">
                  <c:v>1.8403824817592473</c:v>
                </c:pt>
                <c:pt idx="41">
                  <c:v>1.6938008110390794</c:v>
                </c:pt>
                <c:pt idx="42">
                  <c:v>1.5472191403189119</c:v>
                </c:pt>
                <c:pt idx="43">
                  <c:v>1.4665992214228201</c:v>
                </c:pt>
                <c:pt idx="44">
                  <c:v>1.4256801381942465</c:v>
                </c:pt>
                <c:pt idx="45">
                  <c:v>1.334748842130749</c:v>
                </c:pt>
                <c:pt idx="46">
                  <c:v>1.2438175460672514</c:v>
                </c:pt>
                <c:pt idx="47">
                  <c:v>1.152886250003754</c:v>
                </c:pt>
                <c:pt idx="48">
                  <c:v>1.0619549539402566</c:v>
                </c:pt>
                <c:pt idx="49">
                  <c:v>0.97102365787675915</c:v>
                </c:pt>
                <c:pt idx="50">
                  <c:v>0.88009236181326145</c:v>
                </c:pt>
                <c:pt idx="51">
                  <c:v>0.82553358417516298</c:v>
                </c:pt>
                <c:pt idx="52">
                  <c:v>0.83600229852693231</c:v>
                </c:pt>
                <c:pt idx="53">
                  <c:v>0.86217408440635601</c:v>
                </c:pt>
                <c:pt idx="54">
                  <c:v>0.8883458702857796</c:v>
                </c:pt>
                <c:pt idx="55">
                  <c:v>0.91451765616520342</c:v>
                </c:pt>
                <c:pt idx="56">
                  <c:v>0.9406894420446269</c:v>
                </c:pt>
                <c:pt idx="57">
                  <c:v>0.94854097780845414</c:v>
                </c:pt>
                <c:pt idx="58">
                  <c:v>0.90377067718429749</c:v>
                </c:pt>
                <c:pt idx="59">
                  <c:v>0.83981310486407379</c:v>
                </c:pt>
                <c:pt idx="60">
                  <c:v>0.79824068285592842</c:v>
                </c:pt>
                <c:pt idx="61">
                  <c:v>0.88785148385414503</c:v>
                </c:pt>
                <c:pt idx="62">
                  <c:v>1.1438823438490455</c:v>
                </c:pt>
                <c:pt idx="63">
                  <c:v>1.173684335952452</c:v>
                </c:pt>
                <c:pt idx="6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92-46F3-A167-408A590B6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983999"/>
        <c:axId val="704595311"/>
      </c:areaChart>
      <c:catAx>
        <c:axId val="26098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04595311"/>
        <c:crosses val="autoZero"/>
        <c:auto val="1"/>
        <c:lblAlgn val="ctr"/>
        <c:lblOffset val="100"/>
        <c:noMultiLvlLbl val="0"/>
      </c:catAx>
      <c:valAx>
        <c:axId val="704595311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60983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800"/>
              <a:t>Lamination Spar SS Panel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1.5788922919518028E-2"/>
          <c:y val="8.1342221811469245E-2"/>
          <c:w val="0.97659326923914014"/>
          <c:h val="0.81352177166404405"/>
        </c:manualLayout>
      </c:layout>
      <c:areaChart>
        <c:grouping val="stacked"/>
        <c:varyColors val="0"/>
        <c:ser>
          <c:idx val="0"/>
          <c:order val="0"/>
          <c:tx>
            <c:v>TRIAXIAL</c:v>
          </c:tx>
          <c:spPr>
            <a:solidFill>
              <a:srgbClr val="0070C0"/>
            </a:solidFill>
            <a:ln w="25400">
              <a:noFill/>
            </a:ln>
            <a:effectLst/>
          </c:spPr>
          <c:cat>
            <c:numRef>
              <c:f>'Layer thickness'!$B$280:$B$344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thickness'!$E$280:$E$344</c:f>
              <c:numCache>
                <c:formatCode>General</c:formatCode>
                <c:ptCount val="65"/>
                <c:pt idx="0">
                  <c:v>27.499999999999996</c:v>
                </c:pt>
                <c:pt idx="1">
                  <c:v>27.5</c:v>
                </c:pt>
                <c:pt idx="2">
                  <c:v>19.9822695035461</c:v>
                </c:pt>
                <c:pt idx="3">
                  <c:v>17.5</c:v>
                </c:pt>
                <c:pt idx="4">
                  <c:v>15.393617021276595</c:v>
                </c:pt>
                <c:pt idx="5">
                  <c:v>14.499999999999998</c:v>
                </c:pt>
                <c:pt idx="6">
                  <c:v>13.878901770926232</c:v>
                </c:pt>
                <c:pt idx="7">
                  <c:v>13.000000000000002</c:v>
                </c:pt>
                <c:pt idx="8">
                  <c:v>12.89720584465522</c:v>
                </c:pt>
                <c:pt idx="9">
                  <c:v>12</c:v>
                </c:pt>
                <c:pt idx="10">
                  <c:v>11.696048632218845</c:v>
                </c:pt>
                <c:pt idx="11">
                  <c:v>10.682877406281662</c:v>
                </c:pt>
                <c:pt idx="12">
                  <c:v>9.6697061803444786</c:v>
                </c:pt>
                <c:pt idx="13">
                  <c:v>9.0000000000000018</c:v>
                </c:pt>
                <c:pt idx="14">
                  <c:v>8.3926091825307978</c:v>
                </c:pt>
                <c:pt idx="15">
                  <c:v>6.6008958566629357</c:v>
                </c:pt>
                <c:pt idx="16">
                  <c:v>4.8091825307950735</c:v>
                </c:pt>
                <c:pt idx="17">
                  <c:v>4.2</c:v>
                </c:pt>
                <c:pt idx="18">
                  <c:v>3.9960625055177887</c:v>
                </c:pt>
                <c:pt idx="19">
                  <c:v>3.6870663017568646</c:v>
                </c:pt>
                <c:pt idx="20">
                  <c:v>3.4999999999999996</c:v>
                </c:pt>
                <c:pt idx="21">
                  <c:v>3.4618375241779495</c:v>
                </c:pt>
                <c:pt idx="22">
                  <c:v>3.3651257253384914</c:v>
                </c:pt>
                <c:pt idx="23">
                  <c:v>3.2684139264990333</c:v>
                </c:pt>
                <c:pt idx="24">
                  <c:v>3.2500000000000004</c:v>
                </c:pt>
                <c:pt idx="25">
                  <c:v>3.1555617767823816</c:v>
                </c:pt>
                <c:pt idx="26">
                  <c:v>3.0389137737961929</c:v>
                </c:pt>
                <c:pt idx="27">
                  <c:v>3</c:v>
                </c:pt>
                <c:pt idx="28">
                  <c:v>2.9572695795925412</c:v>
                </c:pt>
                <c:pt idx="29">
                  <c:v>2.8931483004697043</c:v>
                </c:pt>
                <c:pt idx="30">
                  <c:v>2.8290270213468665</c:v>
                </c:pt>
                <c:pt idx="31">
                  <c:v>2.7649057422240295</c:v>
                </c:pt>
                <c:pt idx="32">
                  <c:v>2.7552875503556038</c:v>
                </c:pt>
                <c:pt idx="33">
                  <c:v>2.6629495002269814</c:v>
                </c:pt>
                <c:pt idx="34">
                  <c:v>2.5543165000756605</c:v>
                </c:pt>
                <c:pt idx="35">
                  <c:v>2.5</c:v>
                </c:pt>
                <c:pt idx="36">
                  <c:v>2.4267091646399166</c:v>
                </c:pt>
                <c:pt idx="37">
                  <c:v>2.2801274939197498</c:v>
                </c:pt>
                <c:pt idx="38">
                  <c:v>2.1335458231995816</c:v>
                </c:pt>
                <c:pt idx="39">
                  <c:v>1.9869641524794139</c:v>
                </c:pt>
                <c:pt idx="40">
                  <c:v>1.8403824817592473</c:v>
                </c:pt>
                <c:pt idx="41">
                  <c:v>1.6938008110390794</c:v>
                </c:pt>
                <c:pt idx="42">
                  <c:v>1.5472191403189119</c:v>
                </c:pt>
                <c:pt idx="43">
                  <c:v>1.4665992214228201</c:v>
                </c:pt>
                <c:pt idx="44">
                  <c:v>1.4256801381942465</c:v>
                </c:pt>
                <c:pt idx="45">
                  <c:v>1.334748842130749</c:v>
                </c:pt>
                <c:pt idx="46">
                  <c:v>1.2438175460672514</c:v>
                </c:pt>
                <c:pt idx="47">
                  <c:v>1.152886250003754</c:v>
                </c:pt>
                <c:pt idx="48">
                  <c:v>1.0619549539402566</c:v>
                </c:pt>
                <c:pt idx="49">
                  <c:v>0.97102365787675915</c:v>
                </c:pt>
                <c:pt idx="50">
                  <c:v>0.88009236181326145</c:v>
                </c:pt>
                <c:pt idx="51">
                  <c:v>0.82553358417516298</c:v>
                </c:pt>
                <c:pt idx="52">
                  <c:v>0.83600229852693231</c:v>
                </c:pt>
                <c:pt idx="53">
                  <c:v>0.86217408440635601</c:v>
                </c:pt>
                <c:pt idx="54">
                  <c:v>0.8883458702857796</c:v>
                </c:pt>
                <c:pt idx="55">
                  <c:v>0.91451765616520342</c:v>
                </c:pt>
                <c:pt idx="56">
                  <c:v>0.9406894420446269</c:v>
                </c:pt>
                <c:pt idx="57">
                  <c:v>0.94854097780845414</c:v>
                </c:pt>
                <c:pt idx="58">
                  <c:v>0.90377067718429749</c:v>
                </c:pt>
                <c:pt idx="59">
                  <c:v>0.83981310486407379</c:v>
                </c:pt>
                <c:pt idx="60">
                  <c:v>0.79824068285592842</c:v>
                </c:pt>
                <c:pt idx="61">
                  <c:v>0.88785148385414503</c:v>
                </c:pt>
                <c:pt idx="62">
                  <c:v>1.1438823438490455</c:v>
                </c:pt>
                <c:pt idx="63">
                  <c:v>1.173684335952452</c:v>
                </c:pt>
                <c:pt idx="6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7E-4E70-B16B-02C2B6CD6ACF}"/>
            </c:ext>
          </c:extLst>
        </c:ser>
        <c:ser>
          <c:idx val="1"/>
          <c:order val="1"/>
          <c:tx>
            <c:v>UNIDIRECTIONAL</c:v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'Layer thickness'!$B$280:$B$344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thickness'!$F$280:$F$344</c:f>
              <c:numCache>
                <c:formatCode>General</c:formatCode>
                <c:ptCount val="65"/>
                <c:pt idx="0">
                  <c:v>9.5</c:v>
                </c:pt>
                <c:pt idx="1">
                  <c:v>9.5</c:v>
                </c:pt>
                <c:pt idx="2">
                  <c:v>9.5</c:v>
                </c:pt>
                <c:pt idx="3">
                  <c:v>9.5</c:v>
                </c:pt>
                <c:pt idx="4">
                  <c:v>8.9734042553191493</c:v>
                </c:pt>
                <c:pt idx="5">
                  <c:v>8.75</c:v>
                </c:pt>
                <c:pt idx="6">
                  <c:v>8.2324181424385277</c:v>
                </c:pt>
                <c:pt idx="7">
                  <c:v>7.5000000000000009</c:v>
                </c:pt>
                <c:pt idx="8">
                  <c:v>7.3458087669828256</c:v>
                </c:pt>
                <c:pt idx="9">
                  <c:v>5.9999999999999991</c:v>
                </c:pt>
                <c:pt idx="10">
                  <c:v>5.7973657548125628</c:v>
                </c:pt>
                <c:pt idx="11">
                  <c:v>5.1219182708544411</c:v>
                </c:pt>
                <c:pt idx="12">
                  <c:v>4.4464707868963194</c:v>
                </c:pt>
                <c:pt idx="13">
                  <c:v>4</c:v>
                </c:pt>
                <c:pt idx="14">
                  <c:v>3.9565101734123744</c:v>
                </c:pt>
                <c:pt idx="15">
                  <c:v>3.8282215994075797</c:v>
                </c:pt>
                <c:pt idx="16">
                  <c:v>3.699933025402784</c:v>
                </c:pt>
                <c:pt idx="17">
                  <c:v>3.6563149102411536</c:v>
                </c:pt>
                <c:pt idx="18">
                  <c:v>3.6389712026805499</c:v>
                </c:pt>
                <c:pt idx="19">
                  <c:v>3.6126928578917568</c:v>
                </c:pt>
                <c:pt idx="20">
                  <c:v>3.5967839479566206</c:v>
                </c:pt>
                <c:pt idx="21">
                  <c:v>3.5332467150239202</c:v>
                </c:pt>
                <c:pt idx="22">
                  <c:v>3.3722299057672043</c:v>
                </c:pt>
                <c:pt idx="23">
                  <c:v>3.211213096510487</c:v>
                </c:pt>
                <c:pt idx="24">
                  <c:v>3.1805554960280089</c:v>
                </c:pt>
                <c:pt idx="25">
                  <c:v>3.065054125394362</c:v>
                </c:pt>
                <c:pt idx="26">
                  <c:v>2.9223893889397581</c:v>
                </c:pt>
                <c:pt idx="27">
                  <c:v>2.8747964328585023</c:v>
                </c:pt>
                <c:pt idx="28">
                  <c:v>3.0156052933374422</c:v>
                </c:pt>
                <c:pt idx="29">
                  <c:v>2.0582702795795269</c:v>
                </c:pt>
                <c:pt idx="30">
                  <c:v>1.1009352658216061</c:v>
                </c:pt>
                <c:pt idx="31">
                  <c:v>0.14360025206368907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7E-4E70-B16B-02C2B6CD6ACF}"/>
            </c:ext>
          </c:extLst>
        </c:ser>
        <c:ser>
          <c:idx val="2"/>
          <c:order val="2"/>
          <c:tx>
            <c:v>UNIDIRECTIONAL</c:v>
          </c:tx>
          <c:spPr>
            <a:solidFill>
              <a:srgbClr val="FF0000"/>
            </a:solidFill>
            <a:ln w="25400">
              <a:noFill/>
            </a:ln>
            <a:effectLst/>
          </c:spPr>
          <c:cat>
            <c:numRef>
              <c:f>'Layer thickness'!$B$280:$B$344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thickness'!$G$280:$G$344</c:f>
              <c:numCache>
                <c:formatCode>0.00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9.5490488143525383</c:v>
                </c:pt>
                <c:pt idx="4">
                  <c:v>12.374621952084611</c:v>
                </c:pt>
                <c:pt idx="5">
                  <c:v>13.573349949910341</c:v>
                </c:pt>
                <c:pt idx="6">
                  <c:v>17.491201768851301</c:v>
                </c:pt>
                <c:pt idx="7">
                  <c:v>23.035263465869605</c:v>
                </c:pt>
                <c:pt idx="8">
                  <c:v>23.265233752644875</c:v>
                </c:pt>
                <c:pt idx="9">
                  <c:v>25.272455707042457</c:v>
                </c:pt>
                <c:pt idx="10">
                  <c:v>26.361059382796423</c:v>
                </c:pt>
                <c:pt idx="11">
                  <c:v>29.989738301976306</c:v>
                </c:pt>
                <c:pt idx="12">
                  <c:v>33.618417221156193</c:v>
                </c:pt>
                <c:pt idx="13">
                  <c:v>36.016973986734108</c:v>
                </c:pt>
                <c:pt idx="14">
                  <c:v>37.219870339572331</c:v>
                </c:pt>
                <c:pt idx="15">
                  <c:v>40.768237162103951</c:v>
                </c:pt>
                <c:pt idx="16">
                  <c:v>44.316603984635591</c:v>
                </c:pt>
                <c:pt idx="17">
                  <c:v>45.523048704296343</c:v>
                </c:pt>
                <c:pt idx="18">
                  <c:v>48.374221018115577</c:v>
                </c:pt>
                <c:pt idx="19">
                  <c:v>52.694179069356821</c:v>
                </c:pt>
                <c:pt idx="20">
                  <c:v>55.309481673578276</c:v>
                </c:pt>
                <c:pt idx="21">
                  <c:v>56.195367207518053</c:v>
                </c:pt>
                <c:pt idx="22">
                  <c:v>58.440388834329433</c:v>
                </c:pt>
                <c:pt idx="23">
                  <c:v>60.685410461140826</c:v>
                </c:pt>
                <c:pt idx="24">
                  <c:v>61.112862578885711</c:v>
                </c:pt>
                <c:pt idx="25">
                  <c:v>63.085359792034559</c:v>
                </c:pt>
                <c:pt idx="26">
                  <c:v>65.521744689698622</c:v>
                </c:pt>
                <c:pt idx="27">
                  <c:v>66.334522691559357</c:v>
                </c:pt>
                <c:pt idx="28">
                  <c:v>67.072209041600814</c:v>
                </c:pt>
                <c:pt idx="29">
                  <c:v>68.179181355588611</c:v>
                </c:pt>
                <c:pt idx="30">
                  <c:v>69.286153669576393</c:v>
                </c:pt>
                <c:pt idx="31">
                  <c:v>70.393125983564175</c:v>
                </c:pt>
                <c:pt idx="32">
                  <c:v>70.559171830662351</c:v>
                </c:pt>
                <c:pt idx="33">
                  <c:v>71.242245242684518</c:v>
                </c:pt>
                <c:pt idx="34">
                  <c:v>72.045861021534108</c:v>
                </c:pt>
                <c:pt idx="35">
                  <c:v>72.44766891095891</c:v>
                </c:pt>
                <c:pt idx="36">
                  <c:v>71.648777055016893</c:v>
                </c:pt>
                <c:pt idx="37">
                  <c:v>70.050993343132873</c:v>
                </c:pt>
                <c:pt idx="38">
                  <c:v>68.453209631248839</c:v>
                </c:pt>
                <c:pt idx="39">
                  <c:v>66.855425919364819</c:v>
                </c:pt>
                <c:pt idx="40">
                  <c:v>65.257642207480799</c:v>
                </c:pt>
                <c:pt idx="41">
                  <c:v>63.659858495596772</c:v>
                </c:pt>
                <c:pt idx="42">
                  <c:v>62.062074783712752</c:v>
                </c:pt>
                <c:pt idx="43">
                  <c:v>61.183293742176538</c:v>
                </c:pt>
                <c:pt idx="44">
                  <c:v>59.872413167444556</c:v>
                </c:pt>
                <c:pt idx="45">
                  <c:v>56.95934522359569</c:v>
                </c:pt>
                <c:pt idx="46">
                  <c:v>54.046277279746818</c:v>
                </c:pt>
                <c:pt idx="47">
                  <c:v>51.133209335897945</c:v>
                </c:pt>
                <c:pt idx="48">
                  <c:v>48.220141392049094</c:v>
                </c:pt>
                <c:pt idx="49">
                  <c:v>45.307073448200228</c:v>
                </c:pt>
                <c:pt idx="50">
                  <c:v>42.394005504351355</c:v>
                </c:pt>
                <c:pt idx="51">
                  <c:v>40.646164738042039</c:v>
                </c:pt>
                <c:pt idx="52">
                  <c:v>38.249756591425545</c:v>
                </c:pt>
                <c:pt idx="53">
                  <c:v>32.258736224884238</c:v>
                </c:pt>
                <c:pt idx="54">
                  <c:v>26.267715858342921</c:v>
                </c:pt>
                <c:pt idx="55">
                  <c:v>20.276695491801618</c:v>
                </c:pt>
                <c:pt idx="56">
                  <c:v>14.285675125260337</c:v>
                </c:pt>
                <c:pt idx="57">
                  <c:v>12.488369015297927</c:v>
                </c:pt>
                <c:pt idx="58">
                  <c:v>10.187615911692278</c:v>
                </c:pt>
                <c:pt idx="59">
                  <c:v>6.9008257636841934</c:v>
                </c:pt>
                <c:pt idx="60">
                  <c:v>4.7644121674789517</c:v>
                </c:pt>
                <c:pt idx="61">
                  <c:v>4.2413310497409791</c:v>
                </c:pt>
                <c:pt idx="62">
                  <c:v>2.7468135704896524</c:v>
                </c:pt>
                <c:pt idx="63">
                  <c:v>2.572851735904798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7E-4E70-B16B-02C2B6CD6ACF}"/>
            </c:ext>
          </c:extLst>
        </c:ser>
        <c:ser>
          <c:idx val="3"/>
          <c:order val="3"/>
          <c:tx>
            <c:v>UNIDIRECTIONAL</c:v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'Layer thickness'!$B$280:$B$344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thickness'!$H$280:$H$344</c:f>
              <c:numCache>
                <c:formatCode>General</c:formatCode>
                <c:ptCount val="65"/>
                <c:pt idx="0">
                  <c:v>9.5</c:v>
                </c:pt>
                <c:pt idx="1">
                  <c:v>9.5</c:v>
                </c:pt>
                <c:pt idx="2">
                  <c:v>9.5</c:v>
                </c:pt>
                <c:pt idx="3">
                  <c:v>9.5</c:v>
                </c:pt>
                <c:pt idx="4">
                  <c:v>8.9734042553191493</c:v>
                </c:pt>
                <c:pt idx="5">
                  <c:v>8.75</c:v>
                </c:pt>
                <c:pt idx="6">
                  <c:v>8.2324181424385277</c:v>
                </c:pt>
                <c:pt idx="7">
                  <c:v>7.5000000000000009</c:v>
                </c:pt>
                <c:pt idx="8">
                  <c:v>7.3458087669828256</c:v>
                </c:pt>
                <c:pt idx="9">
                  <c:v>5.9999999999999991</c:v>
                </c:pt>
                <c:pt idx="10">
                  <c:v>5.7973657548125628</c:v>
                </c:pt>
                <c:pt idx="11">
                  <c:v>5.1219182708544411</c:v>
                </c:pt>
                <c:pt idx="12">
                  <c:v>4.4464707868963194</c:v>
                </c:pt>
                <c:pt idx="13">
                  <c:v>4</c:v>
                </c:pt>
                <c:pt idx="14">
                  <c:v>3.9565101734123744</c:v>
                </c:pt>
                <c:pt idx="15">
                  <c:v>3.8282215994075797</c:v>
                </c:pt>
                <c:pt idx="16">
                  <c:v>3.699933025402784</c:v>
                </c:pt>
                <c:pt idx="17">
                  <c:v>3.6563149102411536</c:v>
                </c:pt>
                <c:pt idx="18">
                  <c:v>3.6389712026805499</c:v>
                </c:pt>
                <c:pt idx="19">
                  <c:v>3.6126928578917568</c:v>
                </c:pt>
                <c:pt idx="20">
                  <c:v>3.5967839479566206</c:v>
                </c:pt>
                <c:pt idx="21">
                  <c:v>3.5332467150239202</c:v>
                </c:pt>
                <c:pt idx="22">
                  <c:v>3.3722299057672043</c:v>
                </c:pt>
                <c:pt idx="23">
                  <c:v>3.211213096510487</c:v>
                </c:pt>
                <c:pt idx="24">
                  <c:v>3.1805554960280089</c:v>
                </c:pt>
                <c:pt idx="25">
                  <c:v>3.065054125394362</c:v>
                </c:pt>
                <c:pt idx="26">
                  <c:v>2.9223893889397581</c:v>
                </c:pt>
                <c:pt idx="27">
                  <c:v>2.8747964328585023</c:v>
                </c:pt>
                <c:pt idx="28">
                  <c:v>3.0156052933374422</c:v>
                </c:pt>
                <c:pt idx="29">
                  <c:v>2.0582702795795269</c:v>
                </c:pt>
                <c:pt idx="30">
                  <c:v>1.1009352658216061</c:v>
                </c:pt>
                <c:pt idx="31">
                  <c:v>0.14360025206368907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7E-4E70-B16B-02C2B6CD6ACF}"/>
            </c:ext>
          </c:extLst>
        </c:ser>
        <c:ser>
          <c:idx val="4"/>
          <c:order val="4"/>
          <c:tx>
            <c:v>TRIAXIAL</c:v>
          </c:tx>
          <c:spPr>
            <a:solidFill>
              <a:srgbClr val="0070C0"/>
            </a:solidFill>
            <a:ln w="25400">
              <a:noFill/>
            </a:ln>
            <a:effectLst/>
          </c:spPr>
          <c:cat>
            <c:numRef>
              <c:f>'Layer thickness'!$B$280:$B$344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thickness'!$I$280:$I$344</c:f>
              <c:numCache>
                <c:formatCode>General</c:formatCode>
                <c:ptCount val="65"/>
                <c:pt idx="0">
                  <c:v>27.499999999999996</c:v>
                </c:pt>
                <c:pt idx="1">
                  <c:v>27.5</c:v>
                </c:pt>
                <c:pt idx="2">
                  <c:v>19.9822695035461</c:v>
                </c:pt>
                <c:pt idx="3">
                  <c:v>17.5</c:v>
                </c:pt>
                <c:pt idx="4">
                  <c:v>15.393617021276595</c:v>
                </c:pt>
                <c:pt idx="5">
                  <c:v>14.499999999999998</c:v>
                </c:pt>
                <c:pt idx="6">
                  <c:v>13.878901770926232</c:v>
                </c:pt>
                <c:pt idx="7">
                  <c:v>13.000000000000002</c:v>
                </c:pt>
                <c:pt idx="8">
                  <c:v>12.89720584465522</c:v>
                </c:pt>
                <c:pt idx="9">
                  <c:v>12</c:v>
                </c:pt>
                <c:pt idx="10">
                  <c:v>11.696048632218845</c:v>
                </c:pt>
                <c:pt idx="11">
                  <c:v>10.682877406281662</c:v>
                </c:pt>
                <c:pt idx="12">
                  <c:v>9.6697061803444786</c:v>
                </c:pt>
                <c:pt idx="13">
                  <c:v>9.0000000000000018</c:v>
                </c:pt>
                <c:pt idx="14">
                  <c:v>8.3926091825307978</c:v>
                </c:pt>
                <c:pt idx="15">
                  <c:v>6.6008958566629357</c:v>
                </c:pt>
                <c:pt idx="16">
                  <c:v>4.8091825307950735</c:v>
                </c:pt>
                <c:pt idx="17">
                  <c:v>4.2</c:v>
                </c:pt>
                <c:pt idx="18">
                  <c:v>3.9960625055177887</c:v>
                </c:pt>
                <c:pt idx="19">
                  <c:v>3.6870663017568646</c:v>
                </c:pt>
                <c:pt idx="20">
                  <c:v>3.4999999999999996</c:v>
                </c:pt>
                <c:pt idx="21">
                  <c:v>3.4618375241779495</c:v>
                </c:pt>
                <c:pt idx="22">
                  <c:v>3.3651257253384914</c:v>
                </c:pt>
                <c:pt idx="23">
                  <c:v>3.2684139264990333</c:v>
                </c:pt>
                <c:pt idx="24">
                  <c:v>3.2500000000000004</c:v>
                </c:pt>
                <c:pt idx="25">
                  <c:v>3.1555617767823816</c:v>
                </c:pt>
                <c:pt idx="26">
                  <c:v>3.0389137737961929</c:v>
                </c:pt>
                <c:pt idx="27">
                  <c:v>3</c:v>
                </c:pt>
                <c:pt idx="28">
                  <c:v>2.9572695795925412</c:v>
                </c:pt>
                <c:pt idx="29">
                  <c:v>2.8931483004697043</c:v>
                </c:pt>
                <c:pt idx="30">
                  <c:v>2.8290270213468665</c:v>
                </c:pt>
                <c:pt idx="31">
                  <c:v>2.7649057422240295</c:v>
                </c:pt>
                <c:pt idx="32">
                  <c:v>2.7552875503556038</c:v>
                </c:pt>
                <c:pt idx="33">
                  <c:v>2.6629495002269814</c:v>
                </c:pt>
                <c:pt idx="34">
                  <c:v>2.5543165000756605</c:v>
                </c:pt>
                <c:pt idx="35">
                  <c:v>2.5</c:v>
                </c:pt>
                <c:pt idx="36">
                  <c:v>2.4267091646399166</c:v>
                </c:pt>
                <c:pt idx="37">
                  <c:v>2.2801274939197498</c:v>
                </c:pt>
                <c:pt idx="38">
                  <c:v>2.1335458231995816</c:v>
                </c:pt>
                <c:pt idx="39">
                  <c:v>1.9869641524794139</c:v>
                </c:pt>
                <c:pt idx="40">
                  <c:v>1.8403824817592473</c:v>
                </c:pt>
                <c:pt idx="41">
                  <c:v>1.6938008110390794</c:v>
                </c:pt>
                <c:pt idx="42">
                  <c:v>1.5472191403189119</c:v>
                </c:pt>
                <c:pt idx="43">
                  <c:v>1.4665992214228201</c:v>
                </c:pt>
                <c:pt idx="44">
                  <c:v>1.4256801381942465</c:v>
                </c:pt>
                <c:pt idx="45">
                  <c:v>1.334748842130749</c:v>
                </c:pt>
                <c:pt idx="46">
                  <c:v>1.2438175460672514</c:v>
                </c:pt>
                <c:pt idx="47">
                  <c:v>1.152886250003754</c:v>
                </c:pt>
                <c:pt idx="48">
                  <c:v>1.0619549539402566</c:v>
                </c:pt>
                <c:pt idx="49">
                  <c:v>0.97102365787675915</c:v>
                </c:pt>
                <c:pt idx="50">
                  <c:v>0.88009236181326145</c:v>
                </c:pt>
                <c:pt idx="51">
                  <c:v>0.82553358417516298</c:v>
                </c:pt>
                <c:pt idx="52">
                  <c:v>0.83600229852693231</c:v>
                </c:pt>
                <c:pt idx="53">
                  <c:v>0.86217408440635601</c:v>
                </c:pt>
                <c:pt idx="54">
                  <c:v>0.8883458702857796</c:v>
                </c:pt>
                <c:pt idx="55">
                  <c:v>0.91451765616520342</c:v>
                </c:pt>
                <c:pt idx="56">
                  <c:v>0.9406894420446269</c:v>
                </c:pt>
                <c:pt idx="57">
                  <c:v>0.94854097780845414</c:v>
                </c:pt>
                <c:pt idx="58">
                  <c:v>0.90377067718429749</c:v>
                </c:pt>
                <c:pt idx="59">
                  <c:v>0.83981310486407379</c:v>
                </c:pt>
                <c:pt idx="60">
                  <c:v>0.79824068285592842</c:v>
                </c:pt>
                <c:pt idx="61">
                  <c:v>0.88785148385414503</c:v>
                </c:pt>
                <c:pt idx="62">
                  <c:v>1.1438823438490455</c:v>
                </c:pt>
                <c:pt idx="63">
                  <c:v>1.173684335952452</c:v>
                </c:pt>
                <c:pt idx="6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7E-4E70-B16B-02C2B6CD6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983999"/>
        <c:axId val="704595311"/>
      </c:areaChart>
      <c:catAx>
        <c:axId val="26098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04595311"/>
        <c:crosses val="autoZero"/>
        <c:auto val="1"/>
        <c:lblAlgn val="ctr"/>
        <c:lblOffset val="100"/>
        <c:noMultiLvlLbl val="0"/>
      </c:catAx>
      <c:valAx>
        <c:axId val="704595311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60983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800"/>
              <a:t>Lamination Spar PS Panel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1.5788922919518028E-2"/>
          <c:y val="8.1342221811469245E-2"/>
          <c:w val="0.97659326923914014"/>
          <c:h val="0.81352177166404405"/>
        </c:manualLayout>
      </c:layout>
      <c:areaChart>
        <c:grouping val="stacked"/>
        <c:varyColors val="0"/>
        <c:ser>
          <c:idx val="0"/>
          <c:order val="0"/>
          <c:tx>
            <c:v>TRIAXIAL</c:v>
          </c:tx>
          <c:spPr>
            <a:solidFill>
              <a:srgbClr val="0070C0"/>
            </a:solidFill>
            <a:ln w="25400">
              <a:noFill/>
            </a:ln>
            <a:effectLst/>
          </c:spPr>
          <c:cat>
            <c:numRef>
              <c:f>'Layer thickness'!$B$349:$B$413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thickness'!$E$349:$E$413</c:f>
              <c:numCache>
                <c:formatCode>General</c:formatCode>
                <c:ptCount val="65"/>
                <c:pt idx="0">
                  <c:v>27.499999999999996</c:v>
                </c:pt>
                <c:pt idx="1">
                  <c:v>27.5</c:v>
                </c:pt>
                <c:pt idx="2">
                  <c:v>19.9822695035461</c:v>
                </c:pt>
                <c:pt idx="3">
                  <c:v>17.5</c:v>
                </c:pt>
                <c:pt idx="4">
                  <c:v>15.393617021276595</c:v>
                </c:pt>
                <c:pt idx="5">
                  <c:v>14.499999999999998</c:v>
                </c:pt>
                <c:pt idx="6">
                  <c:v>13.878901770926232</c:v>
                </c:pt>
                <c:pt idx="7">
                  <c:v>13.000000000000002</c:v>
                </c:pt>
                <c:pt idx="8">
                  <c:v>12.89720584465522</c:v>
                </c:pt>
                <c:pt idx="9">
                  <c:v>12</c:v>
                </c:pt>
                <c:pt idx="10">
                  <c:v>11.696048632218845</c:v>
                </c:pt>
                <c:pt idx="11">
                  <c:v>10.682877406281662</c:v>
                </c:pt>
                <c:pt idx="12">
                  <c:v>9.6697061803444786</c:v>
                </c:pt>
                <c:pt idx="13">
                  <c:v>9.0000000000000018</c:v>
                </c:pt>
                <c:pt idx="14">
                  <c:v>8.3926091825307978</c:v>
                </c:pt>
                <c:pt idx="15">
                  <c:v>6.6008958566629357</c:v>
                </c:pt>
                <c:pt idx="16">
                  <c:v>4.8091825307950735</c:v>
                </c:pt>
                <c:pt idx="17">
                  <c:v>4.2</c:v>
                </c:pt>
                <c:pt idx="18">
                  <c:v>3.9960625055177887</c:v>
                </c:pt>
                <c:pt idx="19">
                  <c:v>3.6870663017568646</c:v>
                </c:pt>
                <c:pt idx="20">
                  <c:v>3.4999999999999996</c:v>
                </c:pt>
                <c:pt idx="21">
                  <c:v>3.4618375241779495</c:v>
                </c:pt>
                <c:pt idx="22">
                  <c:v>3.3651257253384914</c:v>
                </c:pt>
                <c:pt idx="23">
                  <c:v>3.2684139264990333</c:v>
                </c:pt>
                <c:pt idx="24">
                  <c:v>3.2500000000000004</c:v>
                </c:pt>
                <c:pt idx="25">
                  <c:v>3.1555617767823816</c:v>
                </c:pt>
                <c:pt idx="26">
                  <c:v>3.0389137737961929</c:v>
                </c:pt>
                <c:pt idx="27">
                  <c:v>3</c:v>
                </c:pt>
                <c:pt idx="28">
                  <c:v>2.9572695795925412</c:v>
                </c:pt>
                <c:pt idx="29">
                  <c:v>2.8931483004697043</c:v>
                </c:pt>
                <c:pt idx="30">
                  <c:v>2.8290270213468665</c:v>
                </c:pt>
                <c:pt idx="31">
                  <c:v>2.7649057422240295</c:v>
                </c:pt>
                <c:pt idx="32">
                  <c:v>2.7552875503556038</c:v>
                </c:pt>
                <c:pt idx="33">
                  <c:v>2.6629495002269814</c:v>
                </c:pt>
                <c:pt idx="34">
                  <c:v>2.5543165000756605</c:v>
                </c:pt>
                <c:pt idx="35">
                  <c:v>2.5</c:v>
                </c:pt>
                <c:pt idx="36">
                  <c:v>2.4267091646399166</c:v>
                </c:pt>
                <c:pt idx="37">
                  <c:v>2.2801274939197498</c:v>
                </c:pt>
                <c:pt idx="38">
                  <c:v>2.1335458231995816</c:v>
                </c:pt>
                <c:pt idx="39">
                  <c:v>1.9869641524794139</c:v>
                </c:pt>
                <c:pt idx="40">
                  <c:v>1.8403824817592473</c:v>
                </c:pt>
                <c:pt idx="41">
                  <c:v>1.6938008110390794</c:v>
                </c:pt>
                <c:pt idx="42">
                  <c:v>1.5472191403189119</c:v>
                </c:pt>
                <c:pt idx="43">
                  <c:v>1.4665992214228201</c:v>
                </c:pt>
                <c:pt idx="44">
                  <c:v>1.4256801381942465</c:v>
                </c:pt>
                <c:pt idx="45">
                  <c:v>1.334748842130749</c:v>
                </c:pt>
                <c:pt idx="46">
                  <c:v>1.2438175460672514</c:v>
                </c:pt>
                <c:pt idx="47">
                  <c:v>1.152886250003754</c:v>
                </c:pt>
                <c:pt idx="48">
                  <c:v>1.0619549539402566</c:v>
                </c:pt>
                <c:pt idx="49">
                  <c:v>0.97102365787675915</c:v>
                </c:pt>
                <c:pt idx="50">
                  <c:v>0.88009236181326145</c:v>
                </c:pt>
                <c:pt idx="51">
                  <c:v>0.82553358417516298</c:v>
                </c:pt>
                <c:pt idx="52">
                  <c:v>0.83600229852693231</c:v>
                </c:pt>
                <c:pt idx="53">
                  <c:v>0.86217408440635601</c:v>
                </c:pt>
                <c:pt idx="54">
                  <c:v>0.8883458702857796</c:v>
                </c:pt>
                <c:pt idx="55">
                  <c:v>0.91451765616520342</c:v>
                </c:pt>
                <c:pt idx="56">
                  <c:v>0.9406894420446269</c:v>
                </c:pt>
                <c:pt idx="57">
                  <c:v>0.94854097780845414</c:v>
                </c:pt>
                <c:pt idx="58">
                  <c:v>0.90377067718429749</c:v>
                </c:pt>
                <c:pt idx="59">
                  <c:v>0.83981310486407379</c:v>
                </c:pt>
                <c:pt idx="60">
                  <c:v>0.79824068285592842</c:v>
                </c:pt>
                <c:pt idx="61">
                  <c:v>0.88785148385414503</c:v>
                </c:pt>
                <c:pt idx="62">
                  <c:v>1.1438823438490455</c:v>
                </c:pt>
                <c:pt idx="63">
                  <c:v>1.173684335952452</c:v>
                </c:pt>
                <c:pt idx="6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21-484D-A523-53EA5DF8B250}"/>
            </c:ext>
          </c:extLst>
        </c:ser>
        <c:ser>
          <c:idx val="1"/>
          <c:order val="1"/>
          <c:tx>
            <c:v>UNIDIRECTIONAL</c:v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'Layer thickness'!$B$349:$B$413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thickness'!$F$349:$F$413</c:f>
              <c:numCache>
                <c:formatCode>General</c:formatCode>
                <c:ptCount val="65"/>
                <c:pt idx="0">
                  <c:v>9.5</c:v>
                </c:pt>
                <c:pt idx="1">
                  <c:v>9.5</c:v>
                </c:pt>
                <c:pt idx="2">
                  <c:v>9.5</c:v>
                </c:pt>
                <c:pt idx="3">
                  <c:v>9.5</c:v>
                </c:pt>
                <c:pt idx="4">
                  <c:v>8.9734042553191493</c:v>
                </c:pt>
                <c:pt idx="5">
                  <c:v>8.75</c:v>
                </c:pt>
                <c:pt idx="6">
                  <c:v>8.2324181424385277</c:v>
                </c:pt>
                <c:pt idx="7">
                  <c:v>7.5000000000000009</c:v>
                </c:pt>
                <c:pt idx="8">
                  <c:v>7.3458087669828256</c:v>
                </c:pt>
                <c:pt idx="9">
                  <c:v>5.9999999999999991</c:v>
                </c:pt>
                <c:pt idx="10">
                  <c:v>5.7973657548125628</c:v>
                </c:pt>
                <c:pt idx="11">
                  <c:v>5.1219182708544411</c:v>
                </c:pt>
                <c:pt idx="12">
                  <c:v>4.4464707868963194</c:v>
                </c:pt>
                <c:pt idx="13">
                  <c:v>4</c:v>
                </c:pt>
                <c:pt idx="14">
                  <c:v>3.9565101734123744</c:v>
                </c:pt>
                <c:pt idx="15">
                  <c:v>3.8282215994075797</c:v>
                </c:pt>
                <c:pt idx="16">
                  <c:v>3.699933025402784</c:v>
                </c:pt>
                <c:pt idx="17">
                  <c:v>3.6563149102411536</c:v>
                </c:pt>
                <c:pt idx="18">
                  <c:v>3.6389712026805499</c:v>
                </c:pt>
                <c:pt idx="19">
                  <c:v>3.6126928578917568</c:v>
                </c:pt>
                <c:pt idx="20">
                  <c:v>3.5967839479566206</c:v>
                </c:pt>
                <c:pt idx="21">
                  <c:v>3.5332467150239202</c:v>
                </c:pt>
                <c:pt idx="22">
                  <c:v>3.3722299057672043</c:v>
                </c:pt>
                <c:pt idx="23">
                  <c:v>3.211213096510487</c:v>
                </c:pt>
                <c:pt idx="24">
                  <c:v>3.1805554960280089</c:v>
                </c:pt>
                <c:pt idx="25">
                  <c:v>3.065054125394362</c:v>
                </c:pt>
                <c:pt idx="26">
                  <c:v>2.9223893889397581</c:v>
                </c:pt>
                <c:pt idx="27">
                  <c:v>2.8747964328585023</c:v>
                </c:pt>
                <c:pt idx="28">
                  <c:v>3.0156052933374422</c:v>
                </c:pt>
                <c:pt idx="29">
                  <c:v>2.0582702795795269</c:v>
                </c:pt>
                <c:pt idx="30">
                  <c:v>1.1009352658216061</c:v>
                </c:pt>
                <c:pt idx="31">
                  <c:v>0.14360025206368907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21-484D-A523-53EA5DF8B250}"/>
            </c:ext>
          </c:extLst>
        </c:ser>
        <c:ser>
          <c:idx val="2"/>
          <c:order val="2"/>
          <c:tx>
            <c:v>UNIDIRECTIONAL</c:v>
          </c:tx>
          <c:spPr>
            <a:solidFill>
              <a:srgbClr val="FF0000"/>
            </a:solidFill>
            <a:ln w="25400">
              <a:noFill/>
            </a:ln>
            <a:effectLst/>
          </c:spPr>
          <c:cat>
            <c:numRef>
              <c:f>'Layer thickness'!$B$349:$B$413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thickness'!$G$349:$G$413</c:f>
              <c:numCache>
                <c:formatCode>0.00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1.899292137099664</c:v>
                </c:pt>
                <c:pt idx="3">
                  <c:v>4.1381520994826131</c:v>
                </c:pt>
                <c:pt idx="4">
                  <c:v>10.962843044998431</c:v>
                </c:pt>
                <c:pt idx="5">
                  <c:v>13.858166476429387</c:v>
                </c:pt>
                <c:pt idx="6">
                  <c:v>17.744299992802247</c:v>
                </c:pt>
                <c:pt idx="7">
                  <c:v>23.243477851817261</c:v>
                </c:pt>
                <c:pt idx="8">
                  <c:v>23.604305098446638</c:v>
                </c:pt>
                <c:pt idx="9">
                  <c:v>26.753670093964917</c:v>
                </c:pt>
                <c:pt idx="10">
                  <c:v>27.886408807909522</c:v>
                </c:pt>
                <c:pt idx="11">
                  <c:v>31.662204521058211</c:v>
                </c:pt>
                <c:pt idx="12">
                  <c:v>35.43800023420691</c:v>
                </c:pt>
                <c:pt idx="13">
                  <c:v>37.933801200598197</c:v>
                </c:pt>
                <c:pt idx="14">
                  <c:v>39.257796926576162</c:v>
                </c:pt>
                <c:pt idx="15">
                  <c:v>43.16338903860558</c:v>
                </c:pt>
                <c:pt idx="16">
                  <c:v>47.06898115063499</c:v>
                </c:pt>
                <c:pt idx="17">
                  <c:v>48.396882468724989</c:v>
                </c:pt>
                <c:pt idx="18">
                  <c:v>51.593849512925374</c:v>
                </c:pt>
                <c:pt idx="19">
                  <c:v>56.437738973835025</c:v>
                </c:pt>
                <c:pt idx="20">
                  <c:v>59.37022965346975</c:v>
                </c:pt>
                <c:pt idx="21">
                  <c:v>60.305707128273603</c:v>
                </c:pt>
                <c:pt idx="22">
                  <c:v>62.676405239788679</c:v>
                </c:pt>
                <c:pt idx="23">
                  <c:v>65.047103351303747</c:v>
                </c:pt>
                <c:pt idx="24">
                  <c:v>65.498484271736217</c:v>
                </c:pt>
                <c:pt idx="25">
                  <c:v>68.108794694013568</c:v>
                </c:pt>
                <c:pt idx="26">
                  <c:v>71.332992349988558</c:v>
                </c:pt>
                <c:pt idx="27">
                  <c:v>72.408584688021818</c:v>
                </c:pt>
                <c:pt idx="28">
                  <c:v>72.851402408016625</c:v>
                </c:pt>
                <c:pt idx="29">
                  <c:v>73.515894784959656</c:v>
                </c:pt>
                <c:pt idx="30">
                  <c:v>74.180387161902644</c:v>
                </c:pt>
                <c:pt idx="31">
                  <c:v>74.844879538845646</c:v>
                </c:pt>
                <c:pt idx="32">
                  <c:v>74.944553395387103</c:v>
                </c:pt>
                <c:pt idx="33">
                  <c:v>76.406917444645757</c:v>
                </c:pt>
                <c:pt idx="34">
                  <c:v>78.127345737891204</c:v>
                </c:pt>
                <c:pt idx="35">
                  <c:v>78.987559884513942</c:v>
                </c:pt>
                <c:pt idx="36">
                  <c:v>77.795431259759511</c:v>
                </c:pt>
                <c:pt idx="37">
                  <c:v>75.411174010250605</c:v>
                </c:pt>
                <c:pt idx="38">
                  <c:v>73.026916760741685</c:v>
                </c:pt>
                <c:pt idx="39">
                  <c:v>70.642659511232793</c:v>
                </c:pt>
                <c:pt idx="40">
                  <c:v>68.258402261723887</c:v>
                </c:pt>
                <c:pt idx="41">
                  <c:v>65.874145012214981</c:v>
                </c:pt>
                <c:pt idx="42">
                  <c:v>63.48988776270609</c:v>
                </c:pt>
                <c:pt idx="43">
                  <c:v>62.178546275476194</c:v>
                </c:pt>
                <c:pt idx="44">
                  <c:v>61.061746671458842</c:v>
                </c:pt>
                <c:pt idx="45">
                  <c:v>58.579969773642489</c:v>
                </c:pt>
                <c:pt idx="46">
                  <c:v>56.098192875826122</c:v>
                </c:pt>
                <c:pt idx="47">
                  <c:v>53.616415978009769</c:v>
                </c:pt>
                <c:pt idx="48">
                  <c:v>51.134639080193431</c:v>
                </c:pt>
                <c:pt idx="49">
                  <c:v>48.652862182377071</c:v>
                </c:pt>
                <c:pt idx="50">
                  <c:v>46.171085284560718</c:v>
                </c:pt>
                <c:pt idx="51">
                  <c:v>44.682019145870903</c:v>
                </c:pt>
                <c:pt idx="52">
                  <c:v>42.036316702123926</c:v>
                </c:pt>
                <c:pt idx="53">
                  <c:v>35.422060592756395</c:v>
                </c:pt>
                <c:pt idx="54">
                  <c:v>28.80780448338886</c:v>
                </c:pt>
                <c:pt idx="55">
                  <c:v>22.193548374021333</c:v>
                </c:pt>
                <c:pt idx="56">
                  <c:v>15.579292264653832</c:v>
                </c:pt>
                <c:pt idx="57">
                  <c:v>13.595015431843557</c:v>
                </c:pt>
                <c:pt idx="58">
                  <c:v>11.017426416470228</c:v>
                </c:pt>
                <c:pt idx="59">
                  <c:v>7.3351563945083189</c:v>
                </c:pt>
                <c:pt idx="60">
                  <c:v>4.9416808802330925</c:v>
                </c:pt>
                <c:pt idx="61">
                  <c:v>4.6196431739555814</c:v>
                </c:pt>
                <c:pt idx="62">
                  <c:v>3.699535441734136</c:v>
                </c:pt>
                <c:pt idx="63">
                  <c:v>3.5924349017035597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21-484D-A523-53EA5DF8B250}"/>
            </c:ext>
          </c:extLst>
        </c:ser>
        <c:ser>
          <c:idx val="3"/>
          <c:order val="3"/>
          <c:tx>
            <c:v>UNIDIRECTIONAL</c:v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'Layer thickness'!$B$349:$B$413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thickness'!$H$349:$H$413</c:f>
              <c:numCache>
                <c:formatCode>General</c:formatCode>
                <c:ptCount val="65"/>
                <c:pt idx="0">
                  <c:v>9.5</c:v>
                </c:pt>
                <c:pt idx="1">
                  <c:v>9.5</c:v>
                </c:pt>
                <c:pt idx="2">
                  <c:v>9.5</c:v>
                </c:pt>
                <c:pt idx="3">
                  <c:v>9.5</c:v>
                </c:pt>
                <c:pt idx="4">
                  <c:v>8.9734042553191493</c:v>
                </c:pt>
                <c:pt idx="5">
                  <c:v>8.75</c:v>
                </c:pt>
                <c:pt idx="6">
                  <c:v>8.2324181424385277</c:v>
                </c:pt>
                <c:pt idx="7">
                  <c:v>7.5000000000000009</c:v>
                </c:pt>
                <c:pt idx="8">
                  <c:v>7.3458087669828256</c:v>
                </c:pt>
                <c:pt idx="9">
                  <c:v>5.9999999999999991</c:v>
                </c:pt>
                <c:pt idx="10">
                  <c:v>5.7973657548125628</c:v>
                </c:pt>
                <c:pt idx="11">
                  <c:v>5.1219182708544411</c:v>
                </c:pt>
                <c:pt idx="12">
                  <c:v>4.4464707868963194</c:v>
                </c:pt>
                <c:pt idx="13">
                  <c:v>4</c:v>
                </c:pt>
                <c:pt idx="14">
                  <c:v>3.9565101734123744</c:v>
                </c:pt>
                <c:pt idx="15">
                  <c:v>3.8282215994075797</c:v>
                </c:pt>
                <c:pt idx="16">
                  <c:v>3.699933025402784</c:v>
                </c:pt>
                <c:pt idx="17">
                  <c:v>3.6563149102411536</c:v>
                </c:pt>
                <c:pt idx="18">
                  <c:v>3.6389712026805499</c:v>
                </c:pt>
                <c:pt idx="19">
                  <c:v>3.6126928578917568</c:v>
                </c:pt>
                <c:pt idx="20">
                  <c:v>3.5967839479566206</c:v>
                </c:pt>
                <c:pt idx="21">
                  <c:v>3.5332467150239202</c:v>
                </c:pt>
                <c:pt idx="22">
                  <c:v>3.3722299057672043</c:v>
                </c:pt>
                <c:pt idx="23">
                  <c:v>3.211213096510487</c:v>
                </c:pt>
                <c:pt idx="24">
                  <c:v>3.1805554960280089</c:v>
                </c:pt>
                <c:pt idx="25">
                  <c:v>3.065054125394362</c:v>
                </c:pt>
                <c:pt idx="26">
                  <c:v>2.9223893889397581</c:v>
                </c:pt>
                <c:pt idx="27">
                  <c:v>2.8747964328585023</c:v>
                </c:pt>
                <c:pt idx="28">
                  <c:v>3.0156052933374422</c:v>
                </c:pt>
                <c:pt idx="29">
                  <c:v>2.0582702795795269</c:v>
                </c:pt>
                <c:pt idx="30">
                  <c:v>1.1009352658216061</c:v>
                </c:pt>
                <c:pt idx="31">
                  <c:v>0.14360025206368907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21-484D-A523-53EA5DF8B250}"/>
            </c:ext>
          </c:extLst>
        </c:ser>
        <c:ser>
          <c:idx val="4"/>
          <c:order val="4"/>
          <c:tx>
            <c:v>TRIAXIAL</c:v>
          </c:tx>
          <c:spPr>
            <a:solidFill>
              <a:srgbClr val="0070C0"/>
            </a:solidFill>
            <a:ln w="25400">
              <a:noFill/>
            </a:ln>
            <a:effectLst/>
          </c:spPr>
          <c:cat>
            <c:numRef>
              <c:f>'Layer thickness'!$B$349:$B$413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thickness'!$I$349:$I$413</c:f>
              <c:numCache>
                <c:formatCode>General</c:formatCode>
                <c:ptCount val="65"/>
                <c:pt idx="0">
                  <c:v>27.499999999999996</c:v>
                </c:pt>
                <c:pt idx="1">
                  <c:v>27.5</c:v>
                </c:pt>
                <c:pt idx="2">
                  <c:v>19.9822695035461</c:v>
                </c:pt>
                <c:pt idx="3">
                  <c:v>17.5</c:v>
                </c:pt>
                <c:pt idx="4">
                  <c:v>15.393617021276595</c:v>
                </c:pt>
                <c:pt idx="5">
                  <c:v>14.499999999999998</c:v>
                </c:pt>
                <c:pt idx="6">
                  <c:v>13.878901770926232</c:v>
                </c:pt>
                <c:pt idx="7">
                  <c:v>13.000000000000002</c:v>
                </c:pt>
                <c:pt idx="8">
                  <c:v>12.89720584465522</c:v>
                </c:pt>
                <c:pt idx="9">
                  <c:v>12</c:v>
                </c:pt>
                <c:pt idx="10">
                  <c:v>11.696048632218845</c:v>
                </c:pt>
                <c:pt idx="11">
                  <c:v>10.682877406281662</c:v>
                </c:pt>
                <c:pt idx="12">
                  <c:v>9.6697061803444786</c:v>
                </c:pt>
                <c:pt idx="13">
                  <c:v>9.0000000000000018</c:v>
                </c:pt>
                <c:pt idx="14">
                  <c:v>8.3926091825307978</c:v>
                </c:pt>
                <c:pt idx="15">
                  <c:v>6.6008958566629357</c:v>
                </c:pt>
                <c:pt idx="16">
                  <c:v>4.8091825307950735</c:v>
                </c:pt>
                <c:pt idx="17">
                  <c:v>4.2</c:v>
                </c:pt>
                <c:pt idx="18">
                  <c:v>3.9960625055177887</c:v>
                </c:pt>
                <c:pt idx="19">
                  <c:v>3.6870663017568646</c:v>
                </c:pt>
                <c:pt idx="20">
                  <c:v>3.4999999999999996</c:v>
                </c:pt>
                <c:pt idx="21">
                  <c:v>3.4618375241779495</c:v>
                </c:pt>
                <c:pt idx="22">
                  <c:v>3.3651257253384914</c:v>
                </c:pt>
                <c:pt idx="23">
                  <c:v>3.2684139264990333</c:v>
                </c:pt>
                <c:pt idx="24">
                  <c:v>3.2500000000000004</c:v>
                </c:pt>
                <c:pt idx="25">
                  <c:v>3.1555617767823816</c:v>
                </c:pt>
                <c:pt idx="26">
                  <c:v>3.0389137737961929</c:v>
                </c:pt>
                <c:pt idx="27">
                  <c:v>3</c:v>
                </c:pt>
                <c:pt idx="28">
                  <c:v>2.9572695795925412</c:v>
                </c:pt>
                <c:pt idx="29">
                  <c:v>2.8931483004697043</c:v>
                </c:pt>
                <c:pt idx="30">
                  <c:v>2.8290270213468665</c:v>
                </c:pt>
                <c:pt idx="31">
                  <c:v>2.7649057422240295</c:v>
                </c:pt>
                <c:pt idx="32">
                  <c:v>2.7552875503556038</c:v>
                </c:pt>
                <c:pt idx="33">
                  <c:v>2.6629495002269814</c:v>
                </c:pt>
                <c:pt idx="34">
                  <c:v>2.5543165000756605</c:v>
                </c:pt>
                <c:pt idx="35">
                  <c:v>2.5</c:v>
                </c:pt>
                <c:pt idx="36">
                  <c:v>2.4267091646399166</c:v>
                </c:pt>
                <c:pt idx="37">
                  <c:v>2.2801274939197498</c:v>
                </c:pt>
                <c:pt idx="38">
                  <c:v>2.1335458231995816</c:v>
                </c:pt>
                <c:pt idx="39">
                  <c:v>1.9869641524794139</c:v>
                </c:pt>
                <c:pt idx="40">
                  <c:v>1.8403824817592473</c:v>
                </c:pt>
                <c:pt idx="41">
                  <c:v>1.6938008110390794</c:v>
                </c:pt>
                <c:pt idx="42">
                  <c:v>1.5472191403189119</c:v>
                </c:pt>
                <c:pt idx="43">
                  <c:v>1.4665992214228201</c:v>
                </c:pt>
                <c:pt idx="44">
                  <c:v>1.4256801381942465</c:v>
                </c:pt>
                <c:pt idx="45">
                  <c:v>1.334748842130749</c:v>
                </c:pt>
                <c:pt idx="46">
                  <c:v>1.2438175460672514</c:v>
                </c:pt>
                <c:pt idx="47">
                  <c:v>1.152886250003754</c:v>
                </c:pt>
                <c:pt idx="48">
                  <c:v>1.0619549539402566</c:v>
                </c:pt>
                <c:pt idx="49">
                  <c:v>0.97102365787675915</c:v>
                </c:pt>
                <c:pt idx="50">
                  <c:v>0.88009236181326145</c:v>
                </c:pt>
                <c:pt idx="51">
                  <c:v>0.82553358417516298</c:v>
                </c:pt>
                <c:pt idx="52">
                  <c:v>0.83600229852693231</c:v>
                </c:pt>
                <c:pt idx="53">
                  <c:v>0.86217408440635601</c:v>
                </c:pt>
                <c:pt idx="54">
                  <c:v>0.8883458702857796</c:v>
                </c:pt>
                <c:pt idx="55">
                  <c:v>0.91451765616520342</c:v>
                </c:pt>
                <c:pt idx="56">
                  <c:v>0.9406894420446269</c:v>
                </c:pt>
                <c:pt idx="57">
                  <c:v>0.94854097780845414</c:v>
                </c:pt>
                <c:pt idx="58">
                  <c:v>0.90377067718429749</c:v>
                </c:pt>
                <c:pt idx="59">
                  <c:v>0.83981310486407379</c:v>
                </c:pt>
                <c:pt idx="60">
                  <c:v>0.79824068285592842</c:v>
                </c:pt>
                <c:pt idx="61">
                  <c:v>0.88785148385414503</c:v>
                </c:pt>
                <c:pt idx="62">
                  <c:v>1.1438823438490455</c:v>
                </c:pt>
                <c:pt idx="63">
                  <c:v>1.173684335952452</c:v>
                </c:pt>
                <c:pt idx="6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21-484D-A523-53EA5DF8B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983999"/>
        <c:axId val="704595311"/>
      </c:areaChart>
      <c:catAx>
        <c:axId val="26098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04595311"/>
        <c:crosses val="autoZero"/>
        <c:auto val="1"/>
        <c:lblAlgn val="ctr"/>
        <c:lblOffset val="100"/>
        <c:noMultiLvlLbl val="0"/>
      </c:catAx>
      <c:valAx>
        <c:axId val="704595311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60983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800"/>
              <a:t>Lamination Web Panel Front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1.5788922919518028E-2"/>
          <c:y val="8.1342221811469245E-2"/>
          <c:w val="0.97659326923914014"/>
          <c:h val="0.81352177166404405"/>
        </c:manualLayout>
      </c:layout>
      <c:areaChart>
        <c:grouping val="stacked"/>
        <c:varyColors val="0"/>
        <c:ser>
          <c:idx val="0"/>
          <c:order val="0"/>
          <c:tx>
            <c:v>BIAXIAL</c:v>
          </c:tx>
          <c:spPr>
            <a:solidFill>
              <a:schemeClr val="accent6">
                <a:lumMod val="75000"/>
              </a:schemeClr>
            </a:solidFill>
            <a:ln w="25400">
              <a:noFill/>
            </a:ln>
            <a:effectLst/>
          </c:spPr>
          <c:cat>
            <c:numRef>
              <c:f>'Layer thickness'!$B$418:$B$482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thickness'!$E$418:$E$482</c:f>
              <c:numCache>
                <c:formatCode>General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2.0473492595042737</c:v>
                </c:pt>
                <c:pt idx="19">
                  <c:v>2.1190905617834765</c:v>
                </c:pt>
                <c:pt idx="20">
                  <c:v>2.1625227461833063</c:v>
                </c:pt>
                <c:pt idx="21">
                  <c:v>2.2471540325580848</c:v>
                </c:pt>
                <c:pt idx="22">
                  <c:v>2.4616276422255412</c:v>
                </c:pt>
                <c:pt idx="23">
                  <c:v>2.6761012518929981</c:v>
                </c:pt>
                <c:pt idx="24">
                  <c:v>2.7169370271736812</c:v>
                </c:pt>
                <c:pt idx="25">
                  <c:v>2.8417152030915207</c:v>
                </c:pt>
                <c:pt idx="26">
                  <c:v>2.9958384440967585</c:v>
                </c:pt>
                <c:pt idx="27">
                  <c:v>3.047253957296105</c:v>
                </c:pt>
                <c:pt idx="28">
                  <c:v>3.1845835979335124</c:v>
                </c:pt>
                <c:pt idx="29">
                  <c:v>3.3906604896463088</c:v>
                </c:pt>
                <c:pt idx="30">
                  <c:v>3.5967373813591057</c:v>
                </c:pt>
                <c:pt idx="31">
                  <c:v>3.8028142730719021</c:v>
                </c:pt>
                <c:pt idx="32">
                  <c:v>3.8337258068288218</c:v>
                </c:pt>
                <c:pt idx="33">
                  <c:v>3.8456686782863243</c:v>
                </c:pt>
                <c:pt idx="34">
                  <c:v>3.8597191152951495</c:v>
                </c:pt>
                <c:pt idx="35">
                  <c:v>3.8667443337995628</c:v>
                </c:pt>
                <c:pt idx="36">
                  <c:v>3.8761950902676787</c:v>
                </c:pt>
                <c:pt idx="37">
                  <c:v>3.8950966032039109</c:v>
                </c:pt>
                <c:pt idx="38">
                  <c:v>3.9139981161401427</c:v>
                </c:pt>
                <c:pt idx="39">
                  <c:v>3.9328996290763754</c:v>
                </c:pt>
                <c:pt idx="40">
                  <c:v>3.951801142012608</c:v>
                </c:pt>
                <c:pt idx="41">
                  <c:v>3.9707026549488402</c:v>
                </c:pt>
                <c:pt idx="42">
                  <c:v>3.9896041678850729</c:v>
                </c:pt>
                <c:pt idx="43">
                  <c:v>4</c:v>
                </c:pt>
                <c:pt idx="44">
                  <c:v>3.9623153254432237</c:v>
                </c:pt>
                <c:pt idx="45">
                  <c:v>3.8785716042059413</c:v>
                </c:pt>
                <c:pt idx="46">
                  <c:v>3.7948278829686588</c:v>
                </c:pt>
                <c:pt idx="47">
                  <c:v>3.7110841617313763</c:v>
                </c:pt>
                <c:pt idx="48">
                  <c:v>3.6273404404940948</c:v>
                </c:pt>
                <c:pt idx="49">
                  <c:v>3.5435967192568123</c:v>
                </c:pt>
                <c:pt idx="50">
                  <c:v>3.4598529980195312</c:v>
                </c:pt>
                <c:pt idx="51">
                  <c:v>3.4096067652771613</c:v>
                </c:pt>
                <c:pt idx="52">
                  <c:v>3.3538813953878162</c:v>
                </c:pt>
                <c:pt idx="53">
                  <c:v>3.2145679706644512</c:v>
                </c:pt>
                <c:pt idx="54">
                  <c:v>3.0752545459410863</c:v>
                </c:pt>
                <c:pt idx="55">
                  <c:v>2.9359411212177209</c:v>
                </c:pt>
                <c:pt idx="56">
                  <c:v>2.7966276964943568</c:v>
                </c:pt>
                <c:pt idx="57">
                  <c:v>2.7548336690773469</c:v>
                </c:pt>
                <c:pt idx="58">
                  <c:v>2.7032085214307449</c:v>
                </c:pt>
                <c:pt idx="59">
                  <c:v>2.6294583105070286</c:v>
                </c:pt>
                <c:pt idx="60">
                  <c:v>2.5815206734066125</c:v>
                </c:pt>
                <c:pt idx="61">
                  <c:v>2.5625779567041169</c:v>
                </c:pt>
                <c:pt idx="62">
                  <c:v>2.5084559089827034</c:v>
                </c:pt>
                <c:pt idx="63">
                  <c:v>2.5021561026279304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84-4D17-ABEA-9EDD0B0395E2}"/>
            </c:ext>
          </c:extLst>
        </c:ser>
        <c:ser>
          <c:idx val="1"/>
          <c:order val="1"/>
          <c:tx>
            <c:v>BALSA</c:v>
          </c:tx>
          <c:spPr>
            <a:solidFill>
              <a:schemeClr val="accent6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'Layer thickness'!$B$418:$B$482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thickness'!$F$418:$F$482</c:f>
              <c:numCache>
                <c:formatCode>0.00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0.75177304964538993</c:v>
                </c:pt>
                <c:pt idx="3">
                  <c:v>1</c:v>
                </c:pt>
                <c:pt idx="4">
                  <c:v>72.617021276595722</c:v>
                </c:pt>
                <c:pt idx="5">
                  <c:v>103</c:v>
                </c:pt>
                <c:pt idx="6">
                  <c:v>101.3437380558033</c:v>
                </c:pt>
                <c:pt idx="7">
                  <c:v>99</c:v>
                </c:pt>
                <c:pt idx="8">
                  <c:v>99</c:v>
                </c:pt>
                <c:pt idx="9">
                  <c:v>99</c:v>
                </c:pt>
                <c:pt idx="10">
                  <c:v>98.18946301925024</c:v>
                </c:pt>
                <c:pt idx="11">
                  <c:v>95.487673083417775</c:v>
                </c:pt>
                <c:pt idx="12">
                  <c:v>92.785883147585267</c:v>
                </c:pt>
                <c:pt idx="13">
                  <c:v>91</c:v>
                </c:pt>
                <c:pt idx="14">
                  <c:v>90.493840985442333</c:v>
                </c:pt>
                <c:pt idx="15">
                  <c:v>89.000746547219109</c:v>
                </c:pt>
                <c:pt idx="16">
                  <c:v>87.507652108995885</c:v>
                </c:pt>
                <c:pt idx="17">
                  <c:v>87</c:v>
                </c:pt>
                <c:pt idx="18">
                  <c:v>83.503928666019249</c:v>
                </c:pt>
                <c:pt idx="19">
                  <c:v>78.206850887260543</c:v>
                </c:pt>
                <c:pt idx="20">
                  <c:v>75</c:v>
                </c:pt>
                <c:pt idx="21">
                  <c:v>73.168201160541585</c:v>
                </c:pt>
                <c:pt idx="22">
                  <c:v>68.526034816247588</c:v>
                </c:pt>
                <c:pt idx="23">
                  <c:v>63.883868471953569</c:v>
                </c:pt>
                <c:pt idx="24">
                  <c:v>63</c:v>
                </c:pt>
                <c:pt idx="25">
                  <c:v>59.977976857036211</c:v>
                </c:pt>
                <c:pt idx="26">
                  <c:v>56.245240761478158</c:v>
                </c:pt>
                <c:pt idx="27">
                  <c:v>55</c:v>
                </c:pt>
                <c:pt idx="28">
                  <c:v>53.952311078503307</c:v>
                </c:pt>
                <c:pt idx="29">
                  <c:v>52.380148831359399</c:v>
                </c:pt>
                <c:pt idx="30">
                  <c:v>50.807986584215492</c:v>
                </c:pt>
                <c:pt idx="31">
                  <c:v>49.235824337071591</c:v>
                </c:pt>
                <c:pt idx="32">
                  <c:v>49</c:v>
                </c:pt>
                <c:pt idx="33">
                  <c:v>46.10638297872341</c:v>
                </c:pt>
                <c:pt idx="34">
                  <c:v>42.702127659574479</c:v>
                </c:pt>
                <c:pt idx="35">
                  <c:v>41</c:v>
                </c:pt>
                <c:pt idx="36">
                  <c:v>40.148936170212771</c:v>
                </c:pt>
                <c:pt idx="37">
                  <c:v>38.446808510638299</c:v>
                </c:pt>
                <c:pt idx="38">
                  <c:v>36.744680851063833</c:v>
                </c:pt>
                <c:pt idx="39">
                  <c:v>35.042553191489361</c:v>
                </c:pt>
                <c:pt idx="40">
                  <c:v>33.340425531914903</c:v>
                </c:pt>
                <c:pt idx="41">
                  <c:v>31.638297872340431</c:v>
                </c:pt>
                <c:pt idx="42">
                  <c:v>29.936170212765955</c:v>
                </c:pt>
                <c:pt idx="43">
                  <c:v>29</c:v>
                </c:pt>
                <c:pt idx="44">
                  <c:v>28.36170212765958</c:v>
                </c:pt>
                <c:pt idx="45">
                  <c:v>26.943262411347522</c:v>
                </c:pt>
                <c:pt idx="46">
                  <c:v>25.524822695035461</c:v>
                </c:pt>
                <c:pt idx="47">
                  <c:v>24.106382978723403</c:v>
                </c:pt>
                <c:pt idx="48">
                  <c:v>22.687943262411352</c:v>
                </c:pt>
                <c:pt idx="49">
                  <c:v>21.269503546099294</c:v>
                </c:pt>
                <c:pt idx="50">
                  <c:v>19.851063829787233</c:v>
                </c:pt>
                <c:pt idx="51">
                  <c:v>19</c:v>
                </c:pt>
                <c:pt idx="52">
                  <c:v>18.489361702127663</c:v>
                </c:pt>
                <c:pt idx="53">
                  <c:v>17.212765957446813</c:v>
                </c:pt>
                <c:pt idx="54">
                  <c:v>15.936170212765957</c:v>
                </c:pt>
                <c:pt idx="55">
                  <c:v>14.659574468085108</c:v>
                </c:pt>
                <c:pt idx="56">
                  <c:v>13.382978723404259</c:v>
                </c:pt>
                <c:pt idx="57">
                  <c:v>13</c:v>
                </c:pt>
                <c:pt idx="58">
                  <c:v>11.212765957446809</c:v>
                </c:pt>
                <c:pt idx="59">
                  <c:v>8.6595744680851023</c:v>
                </c:pt>
                <c:pt idx="60">
                  <c:v>7</c:v>
                </c:pt>
                <c:pt idx="61">
                  <c:v>6.5226404800872819</c:v>
                </c:pt>
                <c:pt idx="62">
                  <c:v>5.158756137479541</c:v>
                </c:pt>
                <c:pt idx="63">
                  <c:v>5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84-4D17-ABEA-9EDD0B0395E2}"/>
            </c:ext>
          </c:extLst>
        </c:ser>
        <c:ser>
          <c:idx val="2"/>
          <c:order val="2"/>
          <c:tx>
            <c:v>BIAXIAL</c:v>
          </c:tx>
          <c:spPr>
            <a:solidFill>
              <a:schemeClr val="accent6">
                <a:lumMod val="75000"/>
              </a:schemeClr>
            </a:solidFill>
            <a:ln w="25400">
              <a:noFill/>
            </a:ln>
            <a:effectLst/>
          </c:spPr>
          <c:cat>
            <c:numRef>
              <c:f>'Layer thickness'!$B$418:$B$482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thickness'!$G$418:$G$482</c:f>
              <c:numCache>
                <c:formatCode>General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2.0473492595042737</c:v>
                </c:pt>
                <c:pt idx="19">
                  <c:v>2.1190905617834765</c:v>
                </c:pt>
                <c:pt idx="20">
                  <c:v>2.1625227461833063</c:v>
                </c:pt>
                <c:pt idx="21">
                  <c:v>2.2471540325580848</c:v>
                </c:pt>
                <c:pt idx="22">
                  <c:v>2.4616276422255412</c:v>
                </c:pt>
                <c:pt idx="23">
                  <c:v>2.6761012518929981</c:v>
                </c:pt>
                <c:pt idx="24">
                  <c:v>2.7169370271736812</c:v>
                </c:pt>
                <c:pt idx="25">
                  <c:v>2.8417152030915207</c:v>
                </c:pt>
                <c:pt idx="26">
                  <c:v>2.9958384440967585</c:v>
                </c:pt>
                <c:pt idx="27">
                  <c:v>3.047253957296105</c:v>
                </c:pt>
                <c:pt idx="28">
                  <c:v>3.1845835979335124</c:v>
                </c:pt>
                <c:pt idx="29">
                  <c:v>3.3906604896463088</c:v>
                </c:pt>
                <c:pt idx="30">
                  <c:v>3.5967373813591057</c:v>
                </c:pt>
                <c:pt idx="31">
                  <c:v>3.8028142730719021</c:v>
                </c:pt>
                <c:pt idx="32">
                  <c:v>3.8337258068288218</c:v>
                </c:pt>
                <c:pt idx="33">
                  <c:v>3.8456686782863243</c:v>
                </c:pt>
                <c:pt idx="34">
                  <c:v>3.8597191152951495</c:v>
                </c:pt>
                <c:pt idx="35">
                  <c:v>3.8667443337995628</c:v>
                </c:pt>
                <c:pt idx="36">
                  <c:v>3.8761950902676787</c:v>
                </c:pt>
                <c:pt idx="37">
                  <c:v>3.8950966032039109</c:v>
                </c:pt>
                <c:pt idx="38">
                  <c:v>3.9139981161401427</c:v>
                </c:pt>
                <c:pt idx="39">
                  <c:v>3.9328996290763754</c:v>
                </c:pt>
                <c:pt idx="40">
                  <c:v>3.951801142012608</c:v>
                </c:pt>
                <c:pt idx="41">
                  <c:v>3.9707026549488402</c:v>
                </c:pt>
                <c:pt idx="42">
                  <c:v>3.9896041678850729</c:v>
                </c:pt>
                <c:pt idx="43">
                  <c:v>4</c:v>
                </c:pt>
                <c:pt idx="44">
                  <c:v>3.9623153254432237</c:v>
                </c:pt>
                <c:pt idx="45">
                  <c:v>3.8785716042059413</c:v>
                </c:pt>
                <c:pt idx="46">
                  <c:v>3.7948278829686588</c:v>
                </c:pt>
                <c:pt idx="47">
                  <c:v>3.7110841617313763</c:v>
                </c:pt>
                <c:pt idx="48">
                  <c:v>3.6273404404940948</c:v>
                </c:pt>
                <c:pt idx="49">
                  <c:v>3.5435967192568123</c:v>
                </c:pt>
                <c:pt idx="50">
                  <c:v>3.4598529980195312</c:v>
                </c:pt>
                <c:pt idx="51">
                  <c:v>3.4096067652771613</c:v>
                </c:pt>
                <c:pt idx="52">
                  <c:v>3.3538813953878162</c:v>
                </c:pt>
                <c:pt idx="53">
                  <c:v>3.2145679706644512</c:v>
                </c:pt>
                <c:pt idx="54">
                  <c:v>3.0752545459410863</c:v>
                </c:pt>
                <c:pt idx="55">
                  <c:v>2.9359411212177209</c:v>
                </c:pt>
                <c:pt idx="56">
                  <c:v>2.7966276964943568</c:v>
                </c:pt>
                <c:pt idx="57">
                  <c:v>2.7548336690773469</c:v>
                </c:pt>
                <c:pt idx="58">
                  <c:v>2.7032085214307449</c:v>
                </c:pt>
                <c:pt idx="59">
                  <c:v>2.6294583105070286</c:v>
                </c:pt>
                <c:pt idx="60">
                  <c:v>2.5815206734066125</c:v>
                </c:pt>
                <c:pt idx="61">
                  <c:v>2.5625779567041169</c:v>
                </c:pt>
                <c:pt idx="62">
                  <c:v>2.5084559089827034</c:v>
                </c:pt>
                <c:pt idx="63">
                  <c:v>2.5021561026279304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84-4D17-ABEA-9EDD0B0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983999"/>
        <c:axId val="704595311"/>
      </c:areaChart>
      <c:catAx>
        <c:axId val="26098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04595311"/>
        <c:crosses val="autoZero"/>
        <c:auto val="1"/>
        <c:lblAlgn val="ctr"/>
        <c:lblOffset val="100"/>
        <c:noMultiLvlLbl val="0"/>
      </c:catAx>
      <c:valAx>
        <c:axId val="704595311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60983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800"/>
              <a:t>Lamination Web Panel Rear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1.5788922919518028E-2"/>
          <c:y val="8.1342221811469245E-2"/>
          <c:w val="0.97659326923914014"/>
          <c:h val="0.81352177166404405"/>
        </c:manualLayout>
      </c:layout>
      <c:areaChart>
        <c:grouping val="stacked"/>
        <c:varyColors val="0"/>
        <c:ser>
          <c:idx val="0"/>
          <c:order val="0"/>
          <c:tx>
            <c:v>BIAXIAL</c:v>
          </c:tx>
          <c:spPr>
            <a:solidFill>
              <a:schemeClr val="accent6">
                <a:lumMod val="75000"/>
              </a:schemeClr>
            </a:solidFill>
            <a:ln w="25400">
              <a:noFill/>
            </a:ln>
            <a:effectLst/>
          </c:spPr>
          <c:cat>
            <c:numRef>
              <c:f>'Layer thickness'!$B$487:$B$551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thickness'!$E$487:$E$551</c:f>
              <c:numCache>
                <c:formatCode>General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2.0473492595042737</c:v>
                </c:pt>
                <c:pt idx="19">
                  <c:v>2.1190905617834765</c:v>
                </c:pt>
                <c:pt idx="20">
                  <c:v>2.1625227461833063</c:v>
                </c:pt>
                <c:pt idx="21">
                  <c:v>2.2471540325580848</c:v>
                </c:pt>
                <c:pt idx="22">
                  <c:v>2.4616276422255412</c:v>
                </c:pt>
                <c:pt idx="23">
                  <c:v>2.6761012518929981</c:v>
                </c:pt>
                <c:pt idx="24">
                  <c:v>2.7169370271736812</c:v>
                </c:pt>
                <c:pt idx="25">
                  <c:v>2.8417152030915207</c:v>
                </c:pt>
                <c:pt idx="26">
                  <c:v>2.9958384440967585</c:v>
                </c:pt>
                <c:pt idx="27">
                  <c:v>3.047253957296105</c:v>
                </c:pt>
                <c:pt idx="28">
                  <c:v>3.1845835979335124</c:v>
                </c:pt>
                <c:pt idx="29">
                  <c:v>3.3906604896463088</c:v>
                </c:pt>
                <c:pt idx="30">
                  <c:v>3.5967373813591057</c:v>
                </c:pt>
                <c:pt idx="31">
                  <c:v>3.8028142730719021</c:v>
                </c:pt>
                <c:pt idx="32">
                  <c:v>3.8337258068288218</c:v>
                </c:pt>
                <c:pt idx="33">
                  <c:v>3.8456686782863243</c:v>
                </c:pt>
                <c:pt idx="34">
                  <c:v>3.8597191152951495</c:v>
                </c:pt>
                <c:pt idx="35">
                  <c:v>3.8667443337995628</c:v>
                </c:pt>
                <c:pt idx="36">
                  <c:v>3.8761950902676787</c:v>
                </c:pt>
                <c:pt idx="37">
                  <c:v>3.8950966032039109</c:v>
                </c:pt>
                <c:pt idx="38">
                  <c:v>3.9139981161401427</c:v>
                </c:pt>
                <c:pt idx="39">
                  <c:v>3.9328996290763754</c:v>
                </c:pt>
                <c:pt idx="40">
                  <c:v>3.951801142012608</c:v>
                </c:pt>
                <c:pt idx="41">
                  <c:v>3.9707026549488402</c:v>
                </c:pt>
                <c:pt idx="42">
                  <c:v>3.9896041678850729</c:v>
                </c:pt>
                <c:pt idx="43">
                  <c:v>4</c:v>
                </c:pt>
                <c:pt idx="44">
                  <c:v>3.9623153254432237</c:v>
                </c:pt>
                <c:pt idx="45">
                  <c:v>3.8785716042059413</c:v>
                </c:pt>
                <c:pt idx="46">
                  <c:v>3.7948278829686588</c:v>
                </c:pt>
                <c:pt idx="47">
                  <c:v>3.7110841617313763</c:v>
                </c:pt>
                <c:pt idx="48">
                  <c:v>3.6273404404940948</c:v>
                </c:pt>
                <c:pt idx="49">
                  <c:v>3.5435967192568123</c:v>
                </c:pt>
                <c:pt idx="50">
                  <c:v>3.4598529980195312</c:v>
                </c:pt>
                <c:pt idx="51">
                  <c:v>3.4096067652771613</c:v>
                </c:pt>
                <c:pt idx="52">
                  <c:v>3.3538813953878162</c:v>
                </c:pt>
                <c:pt idx="53">
                  <c:v>3.2145679706644512</c:v>
                </c:pt>
                <c:pt idx="54">
                  <c:v>3.0752545459410863</c:v>
                </c:pt>
                <c:pt idx="55">
                  <c:v>2.9359411212177209</c:v>
                </c:pt>
                <c:pt idx="56">
                  <c:v>2.7966276964943568</c:v>
                </c:pt>
                <c:pt idx="57">
                  <c:v>2.7548336690773469</c:v>
                </c:pt>
                <c:pt idx="58">
                  <c:v>2.7032085214307449</c:v>
                </c:pt>
                <c:pt idx="59">
                  <c:v>2.6294583105070286</c:v>
                </c:pt>
                <c:pt idx="60">
                  <c:v>2.5815206734066125</c:v>
                </c:pt>
                <c:pt idx="61">
                  <c:v>2.5625779567041169</c:v>
                </c:pt>
                <c:pt idx="62">
                  <c:v>2.5084559089827034</c:v>
                </c:pt>
                <c:pt idx="63">
                  <c:v>2.5021561026279304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70-4270-BF1E-3E4A3C31AAB3}"/>
            </c:ext>
          </c:extLst>
        </c:ser>
        <c:ser>
          <c:idx val="1"/>
          <c:order val="1"/>
          <c:tx>
            <c:v>BALSA</c:v>
          </c:tx>
          <c:spPr>
            <a:solidFill>
              <a:schemeClr val="accent6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'Layer thickness'!$B$487:$B$551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thickness'!$F$487:$F$551</c:f>
              <c:numCache>
                <c:formatCode>General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0.37588652482269497</c:v>
                </c:pt>
                <c:pt idx="3">
                  <c:v>0.5</c:v>
                </c:pt>
                <c:pt idx="4">
                  <c:v>32.797872340425528</c:v>
                </c:pt>
                <c:pt idx="5">
                  <c:v>46.5</c:v>
                </c:pt>
                <c:pt idx="6">
                  <c:v>44.843738055803286</c:v>
                </c:pt>
                <c:pt idx="7">
                  <c:v>42.5</c:v>
                </c:pt>
                <c:pt idx="8">
                  <c:v>42.5</c:v>
                </c:pt>
                <c:pt idx="9">
                  <c:v>42.5</c:v>
                </c:pt>
                <c:pt idx="10">
                  <c:v>41.790780141843975</c:v>
                </c:pt>
                <c:pt idx="11">
                  <c:v>39.42671394799055</c:v>
                </c:pt>
                <c:pt idx="12">
                  <c:v>37.062647754137117</c:v>
                </c:pt>
                <c:pt idx="13">
                  <c:v>35.5</c:v>
                </c:pt>
                <c:pt idx="14">
                  <c:v>35.120380739081746</c:v>
                </c:pt>
                <c:pt idx="15">
                  <c:v>34.000559910414331</c:v>
                </c:pt>
                <c:pt idx="16">
                  <c:v>32.880739081746924</c:v>
                </c:pt>
                <c:pt idx="17">
                  <c:v>32.5</c:v>
                </c:pt>
                <c:pt idx="18">
                  <c:v>31.917321444336544</c:v>
                </c:pt>
                <c:pt idx="19">
                  <c:v>31.034475147876755</c:v>
                </c:pt>
                <c:pt idx="20">
                  <c:v>30.5</c:v>
                </c:pt>
                <c:pt idx="21">
                  <c:v>29.889400386847196</c:v>
                </c:pt>
                <c:pt idx="22">
                  <c:v>28.342011605415863</c:v>
                </c:pt>
                <c:pt idx="23">
                  <c:v>26.794622823984522</c:v>
                </c:pt>
                <c:pt idx="24">
                  <c:v>26.5</c:v>
                </c:pt>
                <c:pt idx="25">
                  <c:v>25.744494214259056</c:v>
                </c:pt>
                <c:pt idx="26">
                  <c:v>24.811310190369539</c:v>
                </c:pt>
                <c:pt idx="27">
                  <c:v>24.5</c:v>
                </c:pt>
                <c:pt idx="28">
                  <c:v>23.801540719002205</c:v>
                </c:pt>
                <c:pt idx="29">
                  <c:v>22.753432554239602</c:v>
                </c:pt>
                <c:pt idx="30">
                  <c:v>21.705324389476996</c:v>
                </c:pt>
                <c:pt idx="31">
                  <c:v>20.657216224714393</c:v>
                </c:pt>
                <c:pt idx="32">
                  <c:v>20.5</c:v>
                </c:pt>
                <c:pt idx="33">
                  <c:v>19.776595744680854</c:v>
                </c:pt>
                <c:pt idx="34">
                  <c:v>18.925531914893618</c:v>
                </c:pt>
                <c:pt idx="35">
                  <c:v>18.5</c:v>
                </c:pt>
                <c:pt idx="36">
                  <c:v>18.074468085106382</c:v>
                </c:pt>
                <c:pt idx="37">
                  <c:v>17.223404255319149</c:v>
                </c:pt>
                <c:pt idx="38">
                  <c:v>16.372340425531913</c:v>
                </c:pt>
                <c:pt idx="39">
                  <c:v>15.521276595744681</c:v>
                </c:pt>
                <c:pt idx="40">
                  <c:v>14.670212765957448</c:v>
                </c:pt>
                <c:pt idx="41">
                  <c:v>13.819148936170214</c:v>
                </c:pt>
                <c:pt idx="42">
                  <c:v>12.968085106382979</c:v>
                </c:pt>
                <c:pt idx="43">
                  <c:v>12.5</c:v>
                </c:pt>
                <c:pt idx="44">
                  <c:v>12.18085106382979</c:v>
                </c:pt>
                <c:pt idx="45">
                  <c:v>11.471631205673761</c:v>
                </c:pt>
                <c:pt idx="46">
                  <c:v>10.76241134751773</c:v>
                </c:pt>
                <c:pt idx="47">
                  <c:v>10.053191489361701</c:v>
                </c:pt>
                <c:pt idx="48">
                  <c:v>9.3439716312056778</c:v>
                </c:pt>
                <c:pt idx="49">
                  <c:v>8.634751773049647</c:v>
                </c:pt>
                <c:pt idx="50">
                  <c:v>7.9255319148936172</c:v>
                </c:pt>
                <c:pt idx="51">
                  <c:v>7.5</c:v>
                </c:pt>
                <c:pt idx="52">
                  <c:v>7.3297872340425556</c:v>
                </c:pt>
                <c:pt idx="53">
                  <c:v>6.9042553191489375</c:v>
                </c:pt>
                <c:pt idx="54">
                  <c:v>6.4787234042553186</c:v>
                </c:pt>
                <c:pt idx="55">
                  <c:v>6.0531914893617014</c:v>
                </c:pt>
                <c:pt idx="56">
                  <c:v>5.627659574468086</c:v>
                </c:pt>
                <c:pt idx="57">
                  <c:v>5.5</c:v>
                </c:pt>
                <c:pt idx="58">
                  <c:v>4.6063829787234045</c:v>
                </c:pt>
                <c:pt idx="59">
                  <c:v>3.3297872340425503</c:v>
                </c:pt>
                <c:pt idx="60">
                  <c:v>2.5</c:v>
                </c:pt>
                <c:pt idx="61">
                  <c:v>2.2613202400436414</c:v>
                </c:pt>
                <c:pt idx="62">
                  <c:v>1.5793780687397705</c:v>
                </c:pt>
                <c:pt idx="63">
                  <c:v>1.5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70-4270-BF1E-3E4A3C31AAB3}"/>
            </c:ext>
          </c:extLst>
        </c:ser>
        <c:ser>
          <c:idx val="2"/>
          <c:order val="2"/>
          <c:tx>
            <c:v>BIAXIAL</c:v>
          </c:tx>
          <c:spPr>
            <a:solidFill>
              <a:schemeClr val="accent6">
                <a:lumMod val="75000"/>
              </a:schemeClr>
            </a:solidFill>
            <a:ln w="25400">
              <a:noFill/>
            </a:ln>
            <a:effectLst/>
          </c:spPr>
          <c:cat>
            <c:numRef>
              <c:f>'Layer thickness'!$B$487:$B$551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thickness'!$G$487:$G$551</c:f>
              <c:numCache>
                <c:formatCode>General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2.0473492595042737</c:v>
                </c:pt>
                <c:pt idx="19">
                  <c:v>2.1190905617834765</c:v>
                </c:pt>
                <c:pt idx="20">
                  <c:v>2.1625227461833063</c:v>
                </c:pt>
                <c:pt idx="21">
                  <c:v>2.2471540325580848</c:v>
                </c:pt>
                <c:pt idx="22">
                  <c:v>2.4616276422255412</c:v>
                </c:pt>
                <c:pt idx="23">
                  <c:v>2.6761012518929981</c:v>
                </c:pt>
                <c:pt idx="24">
                  <c:v>2.7169370271736812</c:v>
                </c:pt>
                <c:pt idx="25">
                  <c:v>2.8417152030915207</c:v>
                </c:pt>
                <c:pt idx="26">
                  <c:v>2.9958384440967585</c:v>
                </c:pt>
                <c:pt idx="27">
                  <c:v>3.047253957296105</c:v>
                </c:pt>
                <c:pt idx="28">
                  <c:v>3.1845835979335124</c:v>
                </c:pt>
                <c:pt idx="29">
                  <c:v>3.3906604896463088</c:v>
                </c:pt>
                <c:pt idx="30">
                  <c:v>3.5967373813591057</c:v>
                </c:pt>
                <c:pt idx="31">
                  <c:v>3.8028142730719021</c:v>
                </c:pt>
                <c:pt idx="32">
                  <c:v>3.8337258068288218</c:v>
                </c:pt>
                <c:pt idx="33">
                  <c:v>3.8456686782863243</c:v>
                </c:pt>
                <c:pt idx="34">
                  <c:v>3.8597191152951495</c:v>
                </c:pt>
                <c:pt idx="35">
                  <c:v>3.8667443337995628</c:v>
                </c:pt>
                <c:pt idx="36">
                  <c:v>3.8761950902676787</c:v>
                </c:pt>
                <c:pt idx="37">
                  <c:v>3.8950966032039109</c:v>
                </c:pt>
                <c:pt idx="38">
                  <c:v>3.9139981161401427</c:v>
                </c:pt>
                <c:pt idx="39">
                  <c:v>3.9328996290763754</c:v>
                </c:pt>
                <c:pt idx="40">
                  <c:v>3.951801142012608</c:v>
                </c:pt>
                <c:pt idx="41">
                  <c:v>3.9707026549488402</c:v>
                </c:pt>
                <c:pt idx="42">
                  <c:v>3.9896041678850729</c:v>
                </c:pt>
                <c:pt idx="43">
                  <c:v>4</c:v>
                </c:pt>
                <c:pt idx="44">
                  <c:v>3.9623153254432237</c:v>
                </c:pt>
                <c:pt idx="45">
                  <c:v>3.8785716042059413</c:v>
                </c:pt>
                <c:pt idx="46">
                  <c:v>3.7948278829686588</c:v>
                </c:pt>
                <c:pt idx="47">
                  <c:v>3.7110841617313763</c:v>
                </c:pt>
                <c:pt idx="48">
                  <c:v>3.6273404404940948</c:v>
                </c:pt>
                <c:pt idx="49">
                  <c:v>3.5435967192568123</c:v>
                </c:pt>
                <c:pt idx="50">
                  <c:v>3.4598529980195312</c:v>
                </c:pt>
                <c:pt idx="51">
                  <c:v>3.4096067652771613</c:v>
                </c:pt>
                <c:pt idx="52">
                  <c:v>3.3538813953878162</c:v>
                </c:pt>
                <c:pt idx="53">
                  <c:v>3.2145679706644512</c:v>
                </c:pt>
                <c:pt idx="54">
                  <c:v>3.0752545459410863</c:v>
                </c:pt>
                <c:pt idx="55">
                  <c:v>2.9359411212177209</c:v>
                </c:pt>
                <c:pt idx="56">
                  <c:v>2.7966276964943568</c:v>
                </c:pt>
                <c:pt idx="57">
                  <c:v>2.7548336690773469</c:v>
                </c:pt>
                <c:pt idx="58">
                  <c:v>2.7032085214307449</c:v>
                </c:pt>
                <c:pt idx="59">
                  <c:v>2.6294583105070286</c:v>
                </c:pt>
                <c:pt idx="60">
                  <c:v>2.5815206734066125</c:v>
                </c:pt>
                <c:pt idx="61">
                  <c:v>2.5625779567041169</c:v>
                </c:pt>
                <c:pt idx="62">
                  <c:v>2.5084559089827034</c:v>
                </c:pt>
                <c:pt idx="63">
                  <c:v>2.5021561026279304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70-4270-BF1E-3E4A3C31A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983999"/>
        <c:axId val="704595311"/>
      </c:areaChart>
      <c:catAx>
        <c:axId val="26098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04595311"/>
        <c:crosses val="autoZero"/>
        <c:auto val="1"/>
        <c:lblAlgn val="ctr"/>
        <c:lblOffset val="100"/>
        <c:noMultiLvlLbl val="0"/>
      </c:catAx>
      <c:valAx>
        <c:axId val="704595311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60983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800"/>
              <a:t>Lamination Reinforcement Panel LE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1.5788922919518028E-2"/>
          <c:y val="8.1342221811469245E-2"/>
          <c:w val="0.97659326923914014"/>
          <c:h val="0.81352177166404405"/>
        </c:manualLayout>
      </c:layout>
      <c:areaChart>
        <c:grouping val="stacked"/>
        <c:varyColors val="0"/>
        <c:ser>
          <c:idx val="0"/>
          <c:order val="0"/>
          <c:tx>
            <c:v>TRIAXIAL</c:v>
          </c:tx>
          <c:spPr>
            <a:solidFill>
              <a:srgbClr val="0070C0"/>
            </a:solidFill>
            <a:ln w="25400">
              <a:noFill/>
            </a:ln>
            <a:effectLst/>
          </c:spPr>
          <c:cat>
            <c:numRef>
              <c:f>'Layer thickness'!$B$556:$B$620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thickness'!$D$556:$D$620</c:f>
              <c:numCache>
                <c:formatCode>General</c:formatCode>
                <c:ptCount val="65"/>
                <c:pt idx="0">
                  <c:v>27.499999999999996</c:v>
                </c:pt>
                <c:pt idx="1">
                  <c:v>27.5</c:v>
                </c:pt>
                <c:pt idx="2">
                  <c:v>19.9822695035461</c:v>
                </c:pt>
                <c:pt idx="3">
                  <c:v>17.5</c:v>
                </c:pt>
                <c:pt idx="4">
                  <c:v>15.393617021276595</c:v>
                </c:pt>
                <c:pt idx="5">
                  <c:v>14.499999999999998</c:v>
                </c:pt>
                <c:pt idx="6">
                  <c:v>13.878901770926232</c:v>
                </c:pt>
                <c:pt idx="7">
                  <c:v>13.000000000000002</c:v>
                </c:pt>
                <c:pt idx="8">
                  <c:v>12.89720584465522</c:v>
                </c:pt>
                <c:pt idx="9">
                  <c:v>12</c:v>
                </c:pt>
                <c:pt idx="10">
                  <c:v>11.696048632218845</c:v>
                </c:pt>
                <c:pt idx="11">
                  <c:v>10.682877406281662</c:v>
                </c:pt>
                <c:pt idx="12">
                  <c:v>9.6697061803444786</c:v>
                </c:pt>
                <c:pt idx="13">
                  <c:v>9.0000000000000018</c:v>
                </c:pt>
                <c:pt idx="14">
                  <c:v>8.3926091825307978</c:v>
                </c:pt>
                <c:pt idx="15">
                  <c:v>6.6008958566629357</c:v>
                </c:pt>
                <c:pt idx="16">
                  <c:v>4.8091825307950735</c:v>
                </c:pt>
                <c:pt idx="17">
                  <c:v>4.2</c:v>
                </c:pt>
                <c:pt idx="18">
                  <c:v>3.9960625055177887</c:v>
                </c:pt>
                <c:pt idx="19">
                  <c:v>3.6870663017568646</c:v>
                </c:pt>
                <c:pt idx="20">
                  <c:v>3.4999999999999996</c:v>
                </c:pt>
                <c:pt idx="21">
                  <c:v>3.4618375241779495</c:v>
                </c:pt>
                <c:pt idx="22">
                  <c:v>3.3651257253384914</c:v>
                </c:pt>
                <c:pt idx="23">
                  <c:v>3.2684139264990333</c:v>
                </c:pt>
                <c:pt idx="24">
                  <c:v>3.2500000000000004</c:v>
                </c:pt>
                <c:pt idx="25">
                  <c:v>3.1555617767823816</c:v>
                </c:pt>
                <c:pt idx="26">
                  <c:v>3.0389137737961929</c:v>
                </c:pt>
                <c:pt idx="27">
                  <c:v>3</c:v>
                </c:pt>
                <c:pt idx="28">
                  <c:v>2.9572695795925412</c:v>
                </c:pt>
                <c:pt idx="29">
                  <c:v>2.8931483004697043</c:v>
                </c:pt>
                <c:pt idx="30">
                  <c:v>2.8290270213468665</c:v>
                </c:pt>
                <c:pt idx="31">
                  <c:v>2.7649057422240295</c:v>
                </c:pt>
                <c:pt idx="32">
                  <c:v>2.7552875503556038</c:v>
                </c:pt>
                <c:pt idx="33">
                  <c:v>2.6629495002269814</c:v>
                </c:pt>
                <c:pt idx="34">
                  <c:v>2.5543165000756605</c:v>
                </c:pt>
                <c:pt idx="35">
                  <c:v>2.5</c:v>
                </c:pt>
                <c:pt idx="36">
                  <c:v>2.4267091646399166</c:v>
                </c:pt>
                <c:pt idx="37">
                  <c:v>2.2801274939197498</c:v>
                </c:pt>
                <c:pt idx="38">
                  <c:v>2.1335458231995816</c:v>
                </c:pt>
                <c:pt idx="39">
                  <c:v>1.9869641524794139</c:v>
                </c:pt>
                <c:pt idx="40">
                  <c:v>1.8403824817592473</c:v>
                </c:pt>
                <c:pt idx="41">
                  <c:v>1.6938008110390794</c:v>
                </c:pt>
                <c:pt idx="42">
                  <c:v>1.5472191403189119</c:v>
                </c:pt>
                <c:pt idx="43">
                  <c:v>1.4665992214228201</c:v>
                </c:pt>
                <c:pt idx="44">
                  <c:v>1.4256801381942465</c:v>
                </c:pt>
                <c:pt idx="45">
                  <c:v>1.334748842130749</c:v>
                </c:pt>
                <c:pt idx="46">
                  <c:v>1.2438175460672514</c:v>
                </c:pt>
                <c:pt idx="47">
                  <c:v>1.152886250003754</c:v>
                </c:pt>
                <c:pt idx="48">
                  <c:v>1.0619549539402566</c:v>
                </c:pt>
                <c:pt idx="49">
                  <c:v>0.97102365787675915</c:v>
                </c:pt>
                <c:pt idx="50">
                  <c:v>0.88009236181326145</c:v>
                </c:pt>
                <c:pt idx="51">
                  <c:v>0.82553358417516298</c:v>
                </c:pt>
                <c:pt idx="52">
                  <c:v>0.83600229852693231</c:v>
                </c:pt>
                <c:pt idx="53">
                  <c:v>0.86217408440635601</c:v>
                </c:pt>
                <c:pt idx="54">
                  <c:v>0.8883458702857796</c:v>
                </c:pt>
                <c:pt idx="55">
                  <c:v>0.91451765616520342</c:v>
                </c:pt>
                <c:pt idx="56">
                  <c:v>0.9406894420446269</c:v>
                </c:pt>
                <c:pt idx="57">
                  <c:v>0.94854097780845414</c:v>
                </c:pt>
                <c:pt idx="58">
                  <c:v>0.90377067718429749</c:v>
                </c:pt>
                <c:pt idx="59">
                  <c:v>0.83981310486407379</c:v>
                </c:pt>
                <c:pt idx="60">
                  <c:v>0.79824068285592842</c:v>
                </c:pt>
                <c:pt idx="61">
                  <c:v>0.88785148385414503</c:v>
                </c:pt>
                <c:pt idx="62">
                  <c:v>1.1438823438490455</c:v>
                </c:pt>
                <c:pt idx="63">
                  <c:v>1.173684335952452</c:v>
                </c:pt>
                <c:pt idx="6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64-45A4-9C9A-85C51277E433}"/>
            </c:ext>
          </c:extLst>
        </c:ser>
        <c:ser>
          <c:idx val="1"/>
          <c:order val="1"/>
          <c:tx>
            <c:v>UNIDIRECTIONAL</c:v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'Layer thickness'!$B$556:$B$620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thickness'!$E$556:$E$620</c:f>
              <c:numCache>
                <c:formatCode>General</c:formatCode>
                <c:ptCount val="65"/>
                <c:pt idx="0">
                  <c:v>9.5</c:v>
                </c:pt>
                <c:pt idx="1">
                  <c:v>9.5</c:v>
                </c:pt>
                <c:pt idx="2">
                  <c:v>9.5</c:v>
                </c:pt>
                <c:pt idx="3">
                  <c:v>9.5</c:v>
                </c:pt>
                <c:pt idx="4">
                  <c:v>8.9734042553191493</c:v>
                </c:pt>
                <c:pt idx="5">
                  <c:v>8.75</c:v>
                </c:pt>
                <c:pt idx="6">
                  <c:v>8.2324181424385277</c:v>
                </c:pt>
                <c:pt idx="7">
                  <c:v>7.5000000000000009</c:v>
                </c:pt>
                <c:pt idx="8">
                  <c:v>7.3458087669828256</c:v>
                </c:pt>
                <c:pt idx="9">
                  <c:v>5.9999999999999991</c:v>
                </c:pt>
                <c:pt idx="10">
                  <c:v>5.7973657548125628</c:v>
                </c:pt>
                <c:pt idx="11">
                  <c:v>5.1219182708544411</c:v>
                </c:pt>
                <c:pt idx="12">
                  <c:v>4.4464707868963194</c:v>
                </c:pt>
                <c:pt idx="13">
                  <c:v>4</c:v>
                </c:pt>
                <c:pt idx="14">
                  <c:v>3.9565101734123744</c:v>
                </c:pt>
                <c:pt idx="15">
                  <c:v>3.8282215994075797</c:v>
                </c:pt>
                <c:pt idx="16">
                  <c:v>3.699933025402784</c:v>
                </c:pt>
                <c:pt idx="17">
                  <c:v>3.6563149102411536</c:v>
                </c:pt>
                <c:pt idx="18">
                  <c:v>3.6389712026805499</c:v>
                </c:pt>
                <c:pt idx="19">
                  <c:v>3.6126928578917568</c:v>
                </c:pt>
                <c:pt idx="20">
                  <c:v>3.5967839479566206</c:v>
                </c:pt>
                <c:pt idx="21">
                  <c:v>3.5332467150239202</c:v>
                </c:pt>
                <c:pt idx="22">
                  <c:v>3.3722299057672043</c:v>
                </c:pt>
                <c:pt idx="23">
                  <c:v>3.211213096510487</c:v>
                </c:pt>
                <c:pt idx="24">
                  <c:v>3.1805554960280089</c:v>
                </c:pt>
                <c:pt idx="25">
                  <c:v>3.065054125394362</c:v>
                </c:pt>
                <c:pt idx="26">
                  <c:v>2.9223893889397581</c:v>
                </c:pt>
                <c:pt idx="27">
                  <c:v>2.8747964328585023</c:v>
                </c:pt>
                <c:pt idx="28">
                  <c:v>3.0156052933374422</c:v>
                </c:pt>
                <c:pt idx="29">
                  <c:v>2.0582702795795269</c:v>
                </c:pt>
                <c:pt idx="30">
                  <c:v>1.1009352658216061</c:v>
                </c:pt>
                <c:pt idx="31">
                  <c:v>0.14360025206368907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64-45A4-9C9A-85C51277E433}"/>
            </c:ext>
          </c:extLst>
        </c:ser>
        <c:ser>
          <c:idx val="2"/>
          <c:order val="2"/>
          <c:tx>
            <c:v>UNIDIRECTIONAL</c:v>
          </c:tx>
          <c:spPr>
            <a:solidFill>
              <a:srgbClr val="7030A0"/>
            </a:solidFill>
            <a:ln w="25400">
              <a:noFill/>
            </a:ln>
            <a:effectLst/>
          </c:spPr>
          <c:cat>
            <c:numRef>
              <c:f>'Layer thickness'!$B$556:$B$620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thickness'!$F$556:$F$620</c:f>
              <c:numCache>
                <c:formatCode>General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0.25</c:v>
                </c:pt>
                <c:pt idx="10">
                  <c:v>0.35</c:v>
                </c:pt>
                <c:pt idx="11">
                  <c:v>1</c:v>
                </c:pt>
                <c:pt idx="12">
                  <c:v>1.35</c:v>
                </c:pt>
                <c:pt idx="13">
                  <c:v>1.7696847085785337</c:v>
                </c:pt>
                <c:pt idx="14">
                  <c:v>1.8529470105673862</c:v>
                </c:pt>
                <c:pt idx="15">
                  <c:v>2.0985585208589863</c:v>
                </c:pt>
                <c:pt idx="16">
                  <c:v>2.3441700311505871</c:v>
                </c:pt>
                <c:pt idx="17">
                  <c:v>2.427677944649731</c:v>
                </c:pt>
                <c:pt idx="18">
                  <c:v>2.4514999389480323</c:v>
                </c:pt>
                <c:pt idx="19">
                  <c:v>2.487593869703034</c:v>
                </c:pt>
                <c:pt idx="20">
                  <c:v>2.5094451353821121</c:v>
                </c:pt>
                <c:pt idx="21">
                  <c:v>2.5189082794260402</c:v>
                </c:pt>
                <c:pt idx="22">
                  <c:v>2.5428898912961069</c:v>
                </c:pt>
                <c:pt idx="23">
                  <c:v>2.5668715031661735</c:v>
                </c:pt>
                <c:pt idx="24">
                  <c:v>2.5714376020662342</c:v>
                </c:pt>
                <c:pt idx="25">
                  <c:v>2.5932877815646331</c:v>
                </c:pt>
                <c:pt idx="26">
                  <c:v>2.6202766396407182</c:v>
                </c:pt>
                <c:pt idx="27">
                  <c:v>2.6292801226949001</c:v>
                </c:pt>
                <c:pt idx="28">
                  <c:v>2.6271646918463616</c:v>
                </c:pt>
                <c:pt idx="29">
                  <c:v>2.6239902758071372</c:v>
                </c:pt>
                <c:pt idx="30">
                  <c:v>2.6208158597679132</c:v>
                </c:pt>
                <c:pt idx="31">
                  <c:v>2.6176414437286892</c:v>
                </c:pt>
                <c:pt idx="32">
                  <c:v>2.6171652813228055</c:v>
                </c:pt>
                <c:pt idx="33">
                  <c:v>2.6593456069619439</c:v>
                </c:pt>
                <c:pt idx="34">
                  <c:v>2.7089695194785763</c:v>
                </c:pt>
                <c:pt idx="35">
                  <c:v>2.733781475736893</c:v>
                </c:pt>
                <c:pt idx="36">
                  <c:v>2.7227310154838182</c:v>
                </c:pt>
                <c:pt idx="37">
                  <c:v>2.7006300949776696</c:v>
                </c:pt>
                <c:pt idx="38">
                  <c:v>2.6785291744715209</c:v>
                </c:pt>
                <c:pt idx="39">
                  <c:v>2.6564282539653719</c:v>
                </c:pt>
                <c:pt idx="40">
                  <c:v>2.6343273334592228</c:v>
                </c:pt>
                <c:pt idx="41">
                  <c:v>2.6122264129530741</c:v>
                </c:pt>
                <c:pt idx="42">
                  <c:v>2.590125492446925</c:v>
                </c:pt>
                <c:pt idx="43">
                  <c:v>2.5779699861685432</c:v>
                </c:pt>
                <c:pt idx="44">
                  <c:v>2.4757431799176461</c:v>
                </c:pt>
                <c:pt idx="45">
                  <c:v>2.2485724993600957</c:v>
                </c:pt>
                <c:pt idx="46">
                  <c:v>2.0214018188025444</c:v>
                </c:pt>
                <c:pt idx="47">
                  <c:v>1.7942311382449934</c:v>
                </c:pt>
                <c:pt idx="48">
                  <c:v>1.5670604576874434</c:v>
                </c:pt>
                <c:pt idx="49">
                  <c:v>1.3398897771298923</c:v>
                </c:pt>
                <c:pt idx="50">
                  <c:v>1.1127190965723412</c:v>
                </c:pt>
                <c:pt idx="51">
                  <c:v>0.97641668823781058</c:v>
                </c:pt>
                <c:pt idx="52">
                  <c:v>0.92818156812973274</c:v>
                </c:pt>
                <c:pt idx="53">
                  <c:v>0.80759376785953652</c:v>
                </c:pt>
                <c:pt idx="54">
                  <c:v>0.68700596758934007</c:v>
                </c:pt>
                <c:pt idx="55">
                  <c:v>0.56641816731914385</c:v>
                </c:pt>
                <c:pt idx="56">
                  <c:v>0.44583036704894813</c:v>
                </c:pt>
                <c:pt idx="57">
                  <c:v>0.40965402696788894</c:v>
                </c:pt>
                <c:pt idx="58">
                  <c:v>0.37979856457728978</c:v>
                </c:pt>
                <c:pt idx="59">
                  <c:v>0.33714790401929096</c:v>
                </c:pt>
                <c:pt idx="60">
                  <c:v>0.3094249746565918</c:v>
                </c:pt>
                <c:pt idx="61">
                  <c:v>0.22839607201309239</c:v>
                </c:pt>
                <c:pt idx="62">
                  <c:v>2.3813420621931168E-2</c:v>
                </c:pt>
                <c:pt idx="63">
                  <c:v>0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64-45A4-9C9A-85C51277E433}"/>
            </c:ext>
          </c:extLst>
        </c:ser>
        <c:ser>
          <c:idx val="3"/>
          <c:order val="3"/>
          <c:tx>
            <c:v>BALSA</c:v>
          </c:tx>
          <c:spPr>
            <a:solidFill>
              <a:schemeClr val="accent1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'Layer thickness'!$B$556:$B$620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thickness'!$G$556:$G$620</c:f>
              <c:numCache>
                <c:formatCode>0.00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0.75177304964539005</c:v>
                </c:pt>
                <c:pt idx="3">
                  <c:v>1</c:v>
                </c:pt>
                <c:pt idx="4">
                  <c:v>3.8085106382978702</c:v>
                </c:pt>
                <c:pt idx="5">
                  <c:v>5</c:v>
                </c:pt>
                <c:pt idx="6">
                  <c:v>5.83816892327531</c:v>
                </c:pt>
                <c:pt idx="7">
                  <c:v>7.0470588235294098</c:v>
                </c:pt>
                <c:pt idx="8">
                  <c:v>7.24780976220275</c:v>
                </c:pt>
                <c:pt idx="9">
                  <c:v>9</c:v>
                </c:pt>
                <c:pt idx="10">
                  <c:v>9.6079027355623108</c:v>
                </c:pt>
                <c:pt idx="11">
                  <c:v>11.634245187436701</c:v>
                </c:pt>
                <c:pt idx="12">
                  <c:v>13.660587639311</c:v>
                </c:pt>
                <c:pt idx="13">
                  <c:v>15</c:v>
                </c:pt>
                <c:pt idx="14">
                  <c:v>15.759238521836499</c:v>
                </c:pt>
                <c:pt idx="15">
                  <c:v>17.998880179171302</c:v>
                </c:pt>
                <c:pt idx="16">
                  <c:v>20.238521836506202</c:v>
                </c:pt>
                <c:pt idx="17">
                  <c:v>21</c:v>
                </c:pt>
                <c:pt idx="18">
                  <c:v>21.585106382978701</c:v>
                </c:pt>
                <c:pt idx="19">
                  <c:v>22.471631205673798</c:v>
                </c:pt>
                <c:pt idx="20">
                  <c:v>22.992727272727301</c:v>
                </c:pt>
                <c:pt idx="21">
                  <c:v>22.687427466150901</c:v>
                </c:pt>
                <c:pt idx="22">
                  <c:v>21.9137330754352</c:v>
                </c:pt>
                <c:pt idx="23">
                  <c:v>21.140038684719499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20.6548463356974</c:v>
                </c:pt>
                <c:pt idx="29">
                  <c:v>20.129498292618901</c:v>
                </c:pt>
                <c:pt idx="30">
                  <c:v>19.6041502495403</c:v>
                </c:pt>
                <c:pt idx="31">
                  <c:v>19.078802206461798</c:v>
                </c:pt>
                <c:pt idx="32">
                  <c:v>19</c:v>
                </c:pt>
                <c:pt idx="33">
                  <c:v>18.2765957446809</c:v>
                </c:pt>
                <c:pt idx="34">
                  <c:v>17.4255319148936</c:v>
                </c:pt>
                <c:pt idx="35">
                  <c:v>17</c:v>
                </c:pt>
                <c:pt idx="36">
                  <c:v>17</c:v>
                </c:pt>
                <c:pt idx="37">
                  <c:v>17</c:v>
                </c:pt>
                <c:pt idx="38">
                  <c:v>17</c:v>
                </c:pt>
                <c:pt idx="39">
                  <c:v>17</c:v>
                </c:pt>
                <c:pt idx="40">
                  <c:v>17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16.6170212765957</c:v>
                </c:pt>
                <c:pt idx="45">
                  <c:v>15.7659574468085</c:v>
                </c:pt>
                <c:pt idx="46">
                  <c:v>14.914893617021299</c:v>
                </c:pt>
                <c:pt idx="47">
                  <c:v>14.063829787234001</c:v>
                </c:pt>
                <c:pt idx="48">
                  <c:v>13.2127659574468</c:v>
                </c:pt>
                <c:pt idx="49">
                  <c:v>12.3617021276596</c:v>
                </c:pt>
                <c:pt idx="50">
                  <c:v>11.510638297872299</c:v>
                </c:pt>
                <c:pt idx="51">
                  <c:v>11</c:v>
                </c:pt>
                <c:pt idx="52">
                  <c:v>10.659574468085101</c:v>
                </c:pt>
                <c:pt idx="53">
                  <c:v>9.8085106382978804</c:v>
                </c:pt>
                <c:pt idx="54">
                  <c:v>8.9574468085106407</c:v>
                </c:pt>
                <c:pt idx="55">
                  <c:v>8.1063829787233992</c:v>
                </c:pt>
                <c:pt idx="56">
                  <c:v>7.2553191489361701</c:v>
                </c:pt>
                <c:pt idx="57">
                  <c:v>7</c:v>
                </c:pt>
                <c:pt idx="58">
                  <c:v>5.8085106382978697</c:v>
                </c:pt>
                <c:pt idx="59">
                  <c:v>4.1063829787234001</c:v>
                </c:pt>
                <c:pt idx="60">
                  <c:v>3</c:v>
                </c:pt>
                <c:pt idx="61">
                  <c:v>2.5195607412491401</c:v>
                </c:pt>
                <c:pt idx="62">
                  <c:v>1.1468771448181201</c:v>
                </c:pt>
                <c:pt idx="63">
                  <c:v>0.98947368421052795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64-45A4-9C9A-85C51277E433}"/>
            </c:ext>
          </c:extLst>
        </c:ser>
        <c:ser>
          <c:idx val="4"/>
          <c:order val="4"/>
          <c:tx>
            <c:v>UNIDIRECTIONAL</c:v>
          </c:tx>
          <c:spPr>
            <a:solidFill>
              <a:srgbClr val="7030A0"/>
            </a:solidFill>
            <a:ln w="25400">
              <a:noFill/>
            </a:ln>
            <a:effectLst/>
          </c:spPr>
          <c:cat>
            <c:numRef>
              <c:f>'Layer thickness'!$B$556:$B$620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thickness'!$H$556:$H$620</c:f>
              <c:numCache>
                <c:formatCode>General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0.25</c:v>
                </c:pt>
                <c:pt idx="10">
                  <c:v>0.35</c:v>
                </c:pt>
                <c:pt idx="11">
                  <c:v>1</c:v>
                </c:pt>
                <c:pt idx="12">
                  <c:v>1.35</c:v>
                </c:pt>
                <c:pt idx="13">
                  <c:v>1.7696847085785337</c:v>
                </c:pt>
                <c:pt idx="14">
                  <c:v>1.8529470105673862</c:v>
                </c:pt>
                <c:pt idx="15">
                  <c:v>2.0985585208589863</c:v>
                </c:pt>
                <c:pt idx="16">
                  <c:v>2.3441700311505871</c:v>
                </c:pt>
                <c:pt idx="17">
                  <c:v>2.427677944649731</c:v>
                </c:pt>
                <c:pt idx="18">
                  <c:v>2.4514999389480323</c:v>
                </c:pt>
                <c:pt idx="19">
                  <c:v>2.487593869703034</c:v>
                </c:pt>
                <c:pt idx="20">
                  <c:v>2.5094451353821121</c:v>
                </c:pt>
                <c:pt idx="21">
                  <c:v>2.5189082794260402</c:v>
                </c:pt>
                <c:pt idx="22">
                  <c:v>2.5428898912961069</c:v>
                </c:pt>
                <c:pt idx="23">
                  <c:v>2.5668715031661735</c:v>
                </c:pt>
                <c:pt idx="24">
                  <c:v>2.5714376020662342</c:v>
                </c:pt>
                <c:pt idx="25">
                  <c:v>2.5932877815646331</c:v>
                </c:pt>
                <c:pt idx="26">
                  <c:v>2.6202766396407182</c:v>
                </c:pt>
                <c:pt idx="27">
                  <c:v>2.6292801226949001</c:v>
                </c:pt>
                <c:pt idx="28">
                  <c:v>2.6271646918463616</c:v>
                </c:pt>
                <c:pt idx="29">
                  <c:v>2.6239902758071372</c:v>
                </c:pt>
                <c:pt idx="30">
                  <c:v>2.6208158597679132</c:v>
                </c:pt>
                <c:pt idx="31">
                  <c:v>2.6176414437286892</c:v>
                </c:pt>
                <c:pt idx="32">
                  <c:v>2.6171652813228055</c:v>
                </c:pt>
                <c:pt idx="33">
                  <c:v>2.6593456069619439</c:v>
                </c:pt>
                <c:pt idx="34">
                  <c:v>2.7089695194785763</c:v>
                </c:pt>
                <c:pt idx="35">
                  <c:v>2.733781475736893</c:v>
                </c:pt>
                <c:pt idx="36">
                  <c:v>2.7227310154838182</c:v>
                </c:pt>
                <c:pt idx="37">
                  <c:v>2.7006300949776696</c:v>
                </c:pt>
                <c:pt idx="38">
                  <c:v>2.6785291744715209</c:v>
                </c:pt>
                <c:pt idx="39">
                  <c:v>2.6564282539653719</c:v>
                </c:pt>
                <c:pt idx="40">
                  <c:v>2.6343273334592228</c:v>
                </c:pt>
                <c:pt idx="41">
                  <c:v>2.6122264129530741</c:v>
                </c:pt>
                <c:pt idx="42">
                  <c:v>2.590125492446925</c:v>
                </c:pt>
                <c:pt idx="43">
                  <c:v>2.5779699861685432</c:v>
                </c:pt>
                <c:pt idx="44">
                  <c:v>2.4757431799176461</c:v>
                </c:pt>
                <c:pt idx="45">
                  <c:v>2.2485724993600957</c:v>
                </c:pt>
                <c:pt idx="46">
                  <c:v>2.0214018188025444</c:v>
                </c:pt>
                <c:pt idx="47">
                  <c:v>1.7942311382449934</c:v>
                </c:pt>
                <c:pt idx="48">
                  <c:v>1.5670604576874434</c:v>
                </c:pt>
                <c:pt idx="49">
                  <c:v>1.3398897771298923</c:v>
                </c:pt>
                <c:pt idx="50">
                  <c:v>1.1127190965723412</c:v>
                </c:pt>
                <c:pt idx="51">
                  <c:v>0.97641668823781058</c:v>
                </c:pt>
                <c:pt idx="52">
                  <c:v>0.92818156812973274</c:v>
                </c:pt>
                <c:pt idx="53">
                  <c:v>0.80759376785953652</c:v>
                </c:pt>
                <c:pt idx="54">
                  <c:v>0.68700596758934007</c:v>
                </c:pt>
                <c:pt idx="55">
                  <c:v>0.56641816731914385</c:v>
                </c:pt>
                <c:pt idx="56">
                  <c:v>0.44583036704894813</c:v>
                </c:pt>
                <c:pt idx="57">
                  <c:v>0.40965402696788894</c:v>
                </c:pt>
                <c:pt idx="58">
                  <c:v>0.37979856457728978</c:v>
                </c:pt>
                <c:pt idx="59">
                  <c:v>0.33714790401929096</c:v>
                </c:pt>
                <c:pt idx="60">
                  <c:v>0.3094249746565918</c:v>
                </c:pt>
                <c:pt idx="61">
                  <c:v>0.22839607201309239</c:v>
                </c:pt>
                <c:pt idx="62">
                  <c:v>2.3813420621931168E-2</c:v>
                </c:pt>
                <c:pt idx="63">
                  <c:v>0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64-45A4-9C9A-85C51277E433}"/>
            </c:ext>
          </c:extLst>
        </c:ser>
        <c:ser>
          <c:idx val="5"/>
          <c:order val="5"/>
          <c:tx>
            <c:v>UNIDIRECTIONAL</c:v>
          </c:tx>
          <c:spPr>
            <a:solidFill>
              <a:schemeClr val="accent4"/>
            </a:solidFill>
            <a:ln w="25400">
              <a:noFill/>
            </a:ln>
            <a:effectLst/>
          </c:spPr>
          <c:val>
            <c:numRef>
              <c:f>'Layer thickness'!$I$556:$I$620</c:f>
              <c:numCache>
                <c:formatCode>General</c:formatCode>
                <c:ptCount val="65"/>
                <c:pt idx="0">
                  <c:v>9.5</c:v>
                </c:pt>
                <c:pt idx="1">
                  <c:v>9.5</c:v>
                </c:pt>
                <c:pt idx="2">
                  <c:v>9.5</c:v>
                </c:pt>
                <c:pt idx="3">
                  <c:v>9.5</c:v>
                </c:pt>
                <c:pt idx="4">
                  <c:v>8.9734042553191493</c:v>
                </c:pt>
                <c:pt idx="5">
                  <c:v>8.75</c:v>
                </c:pt>
                <c:pt idx="6">
                  <c:v>8.2324181424385277</c:v>
                </c:pt>
                <c:pt idx="7">
                  <c:v>7.5000000000000009</c:v>
                </c:pt>
                <c:pt idx="8">
                  <c:v>7.3458087669828256</c:v>
                </c:pt>
                <c:pt idx="9">
                  <c:v>5.9999999999999991</c:v>
                </c:pt>
                <c:pt idx="10">
                  <c:v>5.7973657548125628</c:v>
                </c:pt>
                <c:pt idx="11">
                  <c:v>5.1219182708544411</c:v>
                </c:pt>
                <c:pt idx="12">
                  <c:v>4.4464707868963194</c:v>
                </c:pt>
                <c:pt idx="13">
                  <c:v>4</c:v>
                </c:pt>
                <c:pt idx="14">
                  <c:v>3.9565101734123744</c:v>
                </c:pt>
                <c:pt idx="15">
                  <c:v>3.8282215994075797</c:v>
                </c:pt>
                <c:pt idx="16">
                  <c:v>3.699933025402784</c:v>
                </c:pt>
                <c:pt idx="17">
                  <c:v>3.6563149102411536</c:v>
                </c:pt>
                <c:pt idx="18">
                  <c:v>3.6389712026805499</c:v>
                </c:pt>
                <c:pt idx="19">
                  <c:v>3.6126928578917568</c:v>
                </c:pt>
                <c:pt idx="20">
                  <c:v>3.5967839479566206</c:v>
                </c:pt>
                <c:pt idx="21">
                  <c:v>3.5332467150239202</c:v>
                </c:pt>
                <c:pt idx="22">
                  <c:v>3.3722299057672043</c:v>
                </c:pt>
                <c:pt idx="23">
                  <c:v>3.211213096510487</c:v>
                </c:pt>
                <c:pt idx="24">
                  <c:v>3.1805554960280089</c:v>
                </c:pt>
                <c:pt idx="25">
                  <c:v>3.065054125394362</c:v>
                </c:pt>
                <c:pt idx="26">
                  <c:v>2.9223893889397581</c:v>
                </c:pt>
                <c:pt idx="27">
                  <c:v>2.8747964328585023</c:v>
                </c:pt>
                <c:pt idx="28">
                  <c:v>3.0156052933374422</c:v>
                </c:pt>
                <c:pt idx="29">
                  <c:v>2.0582702795795269</c:v>
                </c:pt>
                <c:pt idx="30">
                  <c:v>1.1009352658216061</c:v>
                </c:pt>
                <c:pt idx="31">
                  <c:v>0.14360025206368907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164-45A4-9C9A-85C51277E433}"/>
            </c:ext>
          </c:extLst>
        </c:ser>
        <c:ser>
          <c:idx val="6"/>
          <c:order val="6"/>
          <c:tx>
            <c:v>TRIAXIAL</c:v>
          </c:tx>
          <c:spPr>
            <a:solidFill>
              <a:srgbClr val="0070C0"/>
            </a:solidFill>
            <a:ln w="25400">
              <a:noFill/>
            </a:ln>
            <a:effectLst/>
          </c:spPr>
          <c:val>
            <c:numRef>
              <c:f>'Layer thickness'!$J$556:$J$620</c:f>
              <c:numCache>
                <c:formatCode>General</c:formatCode>
                <c:ptCount val="65"/>
                <c:pt idx="0">
                  <c:v>27.499999999999996</c:v>
                </c:pt>
                <c:pt idx="1">
                  <c:v>27.5</c:v>
                </c:pt>
                <c:pt idx="2">
                  <c:v>19.9822695035461</c:v>
                </c:pt>
                <c:pt idx="3">
                  <c:v>17.5</c:v>
                </c:pt>
                <c:pt idx="4">
                  <c:v>15.393617021276595</c:v>
                </c:pt>
                <c:pt idx="5">
                  <c:v>14.499999999999998</c:v>
                </c:pt>
                <c:pt idx="6">
                  <c:v>13.878901770926232</c:v>
                </c:pt>
                <c:pt idx="7">
                  <c:v>13.000000000000002</c:v>
                </c:pt>
                <c:pt idx="8">
                  <c:v>12.89720584465522</c:v>
                </c:pt>
                <c:pt idx="9">
                  <c:v>12</c:v>
                </c:pt>
                <c:pt idx="10">
                  <c:v>11.696048632218845</c:v>
                </c:pt>
                <c:pt idx="11">
                  <c:v>10.682877406281662</c:v>
                </c:pt>
                <c:pt idx="12">
                  <c:v>9.6697061803444786</c:v>
                </c:pt>
                <c:pt idx="13">
                  <c:v>9.0000000000000018</c:v>
                </c:pt>
                <c:pt idx="14">
                  <c:v>8.3926091825307978</c:v>
                </c:pt>
                <c:pt idx="15">
                  <c:v>6.6008958566629357</c:v>
                </c:pt>
                <c:pt idx="16">
                  <c:v>4.8091825307950735</c:v>
                </c:pt>
                <c:pt idx="17">
                  <c:v>4.2</c:v>
                </c:pt>
                <c:pt idx="18">
                  <c:v>3.9960625055177887</c:v>
                </c:pt>
                <c:pt idx="19">
                  <c:v>3.6870663017568646</c:v>
                </c:pt>
                <c:pt idx="20">
                  <c:v>3.4999999999999996</c:v>
                </c:pt>
                <c:pt idx="21">
                  <c:v>3.4618375241779495</c:v>
                </c:pt>
                <c:pt idx="22">
                  <c:v>3.3651257253384914</c:v>
                </c:pt>
                <c:pt idx="23">
                  <c:v>3.2684139264990333</c:v>
                </c:pt>
                <c:pt idx="24">
                  <c:v>3.2500000000000004</c:v>
                </c:pt>
                <c:pt idx="25">
                  <c:v>3.1555617767823816</c:v>
                </c:pt>
                <c:pt idx="26">
                  <c:v>3.0389137737961929</c:v>
                </c:pt>
                <c:pt idx="27">
                  <c:v>3</c:v>
                </c:pt>
                <c:pt idx="28">
                  <c:v>2.9572695795925412</c:v>
                </c:pt>
                <c:pt idx="29">
                  <c:v>2.8931483004697043</c:v>
                </c:pt>
                <c:pt idx="30">
                  <c:v>2.8290270213468665</c:v>
                </c:pt>
                <c:pt idx="31">
                  <c:v>2.7649057422240295</c:v>
                </c:pt>
                <c:pt idx="32">
                  <c:v>2.7552875503556038</c:v>
                </c:pt>
                <c:pt idx="33">
                  <c:v>2.6629495002269814</c:v>
                </c:pt>
                <c:pt idx="34">
                  <c:v>2.5543165000756605</c:v>
                </c:pt>
                <c:pt idx="35">
                  <c:v>2.5</c:v>
                </c:pt>
                <c:pt idx="36">
                  <c:v>2.4267091646399166</c:v>
                </c:pt>
                <c:pt idx="37">
                  <c:v>2.2801274939197498</c:v>
                </c:pt>
                <c:pt idx="38">
                  <c:v>2.1335458231995816</c:v>
                </c:pt>
                <c:pt idx="39">
                  <c:v>1.9869641524794139</c:v>
                </c:pt>
                <c:pt idx="40">
                  <c:v>1.8403824817592473</c:v>
                </c:pt>
                <c:pt idx="41">
                  <c:v>1.6938008110390794</c:v>
                </c:pt>
                <c:pt idx="42">
                  <c:v>1.5472191403189119</c:v>
                </c:pt>
                <c:pt idx="43">
                  <c:v>1.4665992214228201</c:v>
                </c:pt>
                <c:pt idx="44">
                  <c:v>1.4256801381942465</c:v>
                </c:pt>
                <c:pt idx="45">
                  <c:v>1.334748842130749</c:v>
                </c:pt>
                <c:pt idx="46">
                  <c:v>1.2438175460672514</c:v>
                </c:pt>
                <c:pt idx="47">
                  <c:v>1.152886250003754</c:v>
                </c:pt>
                <c:pt idx="48">
                  <c:v>1.0619549539402566</c:v>
                </c:pt>
                <c:pt idx="49">
                  <c:v>0.97102365787675915</c:v>
                </c:pt>
                <c:pt idx="50">
                  <c:v>0.88009236181326145</c:v>
                </c:pt>
                <c:pt idx="51">
                  <c:v>0.82553358417516298</c:v>
                </c:pt>
                <c:pt idx="52">
                  <c:v>0.83600229852693231</c:v>
                </c:pt>
                <c:pt idx="53">
                  <c:v>0.86217408440635601</c:v>
                </c:pt>
                <c:pt idx="54">
                  <c:v>0.8883458702857796</c:v>
                </c:pt>
                <c:pt idx="55">
                  <c:v>0.91451765616520342</c:v>
                </c:pt>
                <c:pt idx="56">
                  <c:v>0.9406894420446269</c:v>
                </c:pt>
                <c:pt idx="57">
                  <c:v>0.94854097780845414</c:v>
                </c:pt>
                <c:pt idx="58">
                  <c:v>0.90377067718429749</c:v>
                </c:pt>
                <c:pt idx="59">
                  <c:v>0.83981310486407379</c:v>
                </c:pt>
                <c:pt idx="60">
                  <c:v>0.79824068285592842</c:v>
                </c:pt>
                <c:pt idx="61">
                  <c:v>0.88785148385414503</c:v>
                </c:pt>
                <c:pt idx="62">
                  <c:v>1.1438823438490455</c:v>
                </c:pt>
                <c:pt idx="63">
                  <c:v>1.173684335952452</c:v>
                </c:pt>
                <c:pt idx="6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164-45A4-9C9A-85C51277E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983999"/>
        <c:axId val="704595311"/>
      </c:areaChart>
      <c:catAx>
        <c:axId val="26098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04595311"/>
        <c:crosses val="autoZero"/>
        <c:auto val="1"/>
        <c:lblAlgn val="ctr"/>
        <c:lblOffset val="100"/>
        <c:noMultiLvlLbl val="0"/>
      </c:catAx>
      <c:valAx>
        <c:axId val="704595311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60983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800"/>
              <a:t>Lamination Reinforcement Panel 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1.5788922919518028E-2"/>
          <c:y val="8.1342221811469245E-2"/>
          <c:w val="0.97659326923914014"/>
          <c:h val="0.81352177166404405"/>
        </c:manualLayout>
      </c:layout>
      <c:areaChart>
        <c:grouping val="stacked"/>
        <c:varyColors val="0"/>
        <c:ser>
          <c:idx val="0"/>
          <c:order val="0"/>
          <c:tx>
            <c:v>TRIAXIAL</c:v>
          </c:tx>
          <c:spPr>
            <a:solidFill>
              <a:srgbClr val="0070C0"/>
            </a:solidFill>
            <a:ln w="25400">
              <a:noFill/>
            </a:ln>
            <a:effectLst/>
          </c:spPr>
          <c:cat>
            <c:numRef>
              <c:f>'Layer thickness'!$B$625:$B$689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thickness'!$D$625:$D$689</c:f>
              <c:numCache>
                <c:formatCode>General</c:formatCode>
                <c:ptCount val="65"/>
                <c:pt idx="0">
                  <c:v>27.499999999999996</c:v>
                </c:pt>
                <c:pt idx="1">
                  <c:v>27.5</c:v>
                </c:pt>
                <c:pt idx="2">
                  <c:v>19.9822695035461</c:v>
                </c:pt>
                <c:pt idx="3">
                  <c:v>17.5</c:v>
                </c:pt>
                <c:pt idx="4">
                  <c:v>15.393617021276595</c:v>
                </c:pt>
                <c:pt idx="5">
                  <c:v>14.499999999999998</c:v>
                </c:pt>
                <c:pt idx="6">
                  <c:v>13.878901770926232</c:v>
                </c:pt>
                <c:pt idx="7">
                  <c:v>13.000000000000002</c:v>
                </c:pt>
                <c:pt idx="8">
                  <c:v>12.89720584465522</c:v>
                </c:pt>
                <c:pt idx="9">
                  <c:v>12</c:v>
                </c:pt>
                <c:pt idx="10">
                  <c:v>11.696048632218845</c:v>
                </c:pt>
                <c:pt idx="11">
                  <c:v>10.682877406281662</c:v>
                </c:pt>
                <c:pt idx="12">
                  <c:v>9.6697061803444786</c:v>
                </c:pt>
                <c:pt idx="13">
                  <c:v>9.0000000000000018</c:v>
                </c:pt>
                <c:pt idx="14">
                  <c:v>8.3926091825307978</c:v>
                </c:pt>
                <c:pt idx="15">
                  <c:v>6.6008958566629357</c:v>
                </c:pt>
                <c:pt idx="16">
                  <c:v>4.8091825307950735</c:v>
                </c:pt>
                <c:pt idx="17">
                  <c:v>4.2</c:v>
                </c:pt>
                <c:pt idx="18">
                  <c:v>3.9960625055177887</c:v>
                </c:pt>
                <c:pt idx="19">
                  <c:v>3.6870663017568646</c:v>
                </c:pt>
                <c:pt idx="20">
                  <c:v>3.4999999999999996</c:v>
                </c:pt>
                <c:pt idx="21">
                  <c:v>3.4618375241779495</c:v>
                </c:pt>
                <c:pt idx="22">
                  <c:v>3.3651257253384914</c:v>
                </c:pt>
                <c:pt idx="23">
                  <c:v>3.2684139264990333</c:v>
                </c:pt>
                <c:pt idx="24">
                  <c:v>3.2500000000000004</c:v>
                </c:pt>
                <c:pt idx="25">
                  <c:v>3.1555617767823816</c:v>
                </c:pt>
                <c:pt idx="26">
                  <c:v>3.0389137737961929</c:v>
                </c:pt>
                <c:pt idx="27">
                  <c:v>3</c:v>
                </c:pt>
                <c:pt idx="28">
                  <c:v>2.9572695795925412</c:v>
                </c:pt>
                <c:pt idx="29">
                  <c:v>2.8931483004697043</c:v>
                </c:pt>
                <c:pt idx="30">
                  <c:v>2.8290270213468665</c:v>
                </c:pt>
                <c:pt idx="31">
                  <c:v>2.7649057422240295</c:v>
                </c:pt>
                <c:pt idx="32">
                  <c:v>2.7552875503556038</c:v>
                </c:pt>
                <c:pt idx="33">
                  <c:v>2.6629495002269814</c:v>
                </c:pt>
                <c:pt idx="34">
                  <c:v>2.5543165000756605</c:v>
                </c:pt>
                <c:pt idx="35">
                  <c:v>2.5</c:v>
                </c:pt>
                <c:pt idx="36">
                  <c:v>2.4267091646399166</c:v>
                </c:pt>
                <c:pt idx="37">
                  <c:v>2.2801274939197498</c:v>
                </c:pt>
                <c:pt idx="38">
                  <c:v>2.1335458231995816</c:v>
                </c:pt>
                <c:pt idx="39">
                  <c:v>1.9869641524794139</c:v>
                </c:pt>
                <c:pt idx="40">
                  <c:v>1.8403824817592473</c:v>
                </c:pt>
                <c:pt idx="41">
                  <c:v>1.6938008110390794</c:v>
                </c:pt>
                <c:pt idx="42">
                  <c:v>1.5472191403189119</c:v>
                </c:pt>
                <c:pt idx="43">
                  <c:v>1.4665992214228201</c:v>
                </c:pt>
                <c:pt idx="44">
                  <c:v>1.4256801381942465</c:v>
                </c:pt>
                <c:pt idx="45">
                  <c:v>1.334748842130749</c:v>
                </c:pt>
                <c:pt idx="46">
                  <c:v>1.2438175460672514</c:v>
                </c:pt>
                <c:pt idx="47">
                  <c:v>1.152886250003754</c:v>
                </c:pt>
                <c:pt idx="48">
                  <c:v>1.0619549539402566</c:v>
                </c:pt>
                <c:pt idx="49">
                  <c:v>0.97102365787675915</c:v>
                </c:pt>
                <c:pt idx="50">
                  <c:v>0.88009236181326145</c:v>
                </c:pt>
                <c:pt idx="51">
                  <c:v>0.82553358417516298</c:v>
                </c:pt>
                <c:pt idx="52">
                  <c:v>0.83600229852693231</c:v>
                </c:pt>
                <c:pt idx="53">
                  <c:v>0.86217408440635601</c:v>
                </c:pt>
                <c:pt idx="54">
                  <c:v>0.8883458702857796</c:v>
                </c:pt>
                <c:pt idx="55">
                  <c:v>0.91451765616520342</c:v>
                </c:pt>
                <c:pt idx="56">
                  <c:v>0.9406894420446269</c:v>
                </c:pt>
                <c:pt idx="57">
                  <c:v>0.94854097780845414</c:v>
                </c:pt>
                <c:pt idx="58">
                  <c:v>0.90377067718429749</c:v>
                </c:pt>
                <c:pt idx="59">
                  <c:v>0.83981310486407379</c:v>
                </c:pt>
                <c:pt idx="60">
                  <c:v>0.79824068285592842</c:v>
                </c:pt>
                <c:pt idx="61">
                  <c:v>0.88785148385414503</c:v>
                </c:pt>
                <c:pt idx="62">
                  <c:v>1.1438823438490455</c:v>
                </c:pt>
                <c:pt idx="63">
                  <c:v>1.173684335952452</c:v>
                </c:pt>
                <c:pt idx="6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B9-40F7-84EF-954673F681CD}"/>
            </c:ext>
          </c:extLst>
        </c:ser>
        <c:ser>
          <c:idx val="1"/>
          <c:order val="1"/>
          <c:tx>
            <c:v>UNIDIRECTIONAL</c:v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'Layer thickness'!$B$625:$B$689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thickness'!$E$625:$E$689</c:f>
              <c:numCache>
                <c:formatCode>General</c:formatCode>
                <c:ptCount val="65"/>
                <c:pt idx="0">
                  <c:v>9.5</c:v>
                </c:pt>
                <c:pt idx="1">
                  <c:v>9.5</c:v>
                </c:pt>
                <c:pt idx="2">
                  <c:v>9.5</c:v>
                </c:pt>
                <c:pt idx="3">
                  <c:v>9.5</c:v>
                </c:pt>
                <c:pt idx="4">
                  <c:v>8.9734042553191493</c:v>
                </c:pt>
                <c:pt idx="5">
                  <c:v>8.75</c:v>
                </c:pt>
                <c:pt idx="6">
                  <c:v>8.2324181424385277</c:v>
                </c:pt>
                <c:pt idx="7">
                  <c:v>7.5000000000000009</c:v>
                </c:pt>
                <c:pt idx="8">
                  <c:v>7.3458087669828256</c:v>
                </c:pt>
                <c:pt idx="9">
                  <c:v>5.9999999999999991</c:v>
                </c:pt>
                <c:pt idx="10">
                  <c:v>5.7973657548125628</c:v>
                </c:pt>
                <c:pt idx="11">
                  <c:v>5.1219182708544411</c:v>
                </c:pt>
                <c:pt idx="12">
                  <c:v>4.4464707868963194</c:v>
                </c:pt>
                <c:pt idx="13">
                  <c:v>4</c:v>
                </c:pt>
                <c:pt idx="14">
                  <c:v>3.9565101734123744</c:v>
                </c:pt>
                <c:pt idx="15">
                  <c:v>3.8282215994075797</c:v>
                </c:pt>
                <c:pt idx="16">
                  <c:v>3.699933025402784</c:v>
                </c:pt>
                <c:pt idx="17">
                  <c:v>3.6563149102411536</c:v>
                </c:pt>
                <c:pt idx="18">
                  <c:v>3.6389712026805499</c:v>
                </c:pt>
                <c:pt idx="19">
                  <c:v>3.6126928578917568</c:v>
                </c:pt>
                <c:pt idx="20">
                  <c:v>3.5967839479566206</c:v>
                </c:pt>
                <c:pt idx="21">
                  <c:v>3.5332467150239202</c:v>
                </c:pt>
                <c:pt idx="22">
                  <c:v>3.3722299057672043</c:v>
                </c:pt>
                <c:pt idx="23">
                  <c:v>3.211213096510487</c:v>
                </c:pt>
                <c:pt idx="24">
                  <c:v>3.1805554960280089</c:v>
                </c:pt>
                <c:pt idx="25">
                  <c:v>3.065054125394362</c:v>
                </c:pt>
                <c:pt idx="26">
                  <c:v>2.9223893889397581</c:v>
                </c:pt>
                <c:pt idx="27">
                  <c:v>2.8747964328585023</c:v>
                </c:pt>
                <c:pt idx="28">
                  <c:v>3.0156052933374422</c:v>
                </c:pt>
                <c:pt idx="29">
                  <c:v>2.0582702795795269</c:v>
                </c:pt>
                <c:pt idx="30">
                  <c:v>1.1009352658216061</c:v>
                </c:pt>
                <c:pt idx="31">
                  <c:v>0.14360025206368907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B9-40F7-84EF-954673F681CD}"/>
            </c:ext>
          </c:extLst>
        </c:ser>
        <c:ser>
          <c:idx val="2"/>
          <c:order val="2"/>
          <c:tx>
            <c:v>UNIDIRECTIONAL</c:v>
          </c:tx>
          <c:spPr>
            <a:solidFill>
              <a:srgbClr val="7030A0"/>
            </a:solidFill>
            <a:ln w="25400">
              <a:noFill/>
            </a:ln>
            <a:effectLst/>
          </c:spPr>
          <c:cat>
            <c:numRef>
              <c:f>'Layer thickness'!$B$625:$B$689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thickness'!$F$625:$F$689</c:f>
              <c:numCache>
                <c:formatCode>General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0.35</c:v>
                </c:pt>
                <c:pt idx="10">
                  <c:v>0.45000000000000018</c:v>
                </c:pt>
                <c:pt idx="11">
                  <c:v>1.2</c:v>
                </c:pt>
                <c:pt idx="12">
                  <c:v>1.65</c:v>
                </c:pt>
                <c:pt idx="13">
                  <c:v>2.1298056983498741</c:v>
                </c:pt>
                <c:pt idx="14">
                  <c:v>2.1998301639839193</c:v>
                </c:pt>
                <c:pt idx="15">
                  <c:v>2.4063920095120754</c:v>
                </c:pt>
                <c:pt idx="16">
                  <c:v>2.6129538550402316</c:v>
                </c:pt>
                <c:pt idx="17">
                  <c:v>2.6831848825198046</c:v>
                </c:pt>
                <c:pt idx="18">
                  <c:v>2.7028790131798006</c:v>
                </c:pt>
                <c:pt idx="19">
                  <c:v>2.7327186050888854</c:v>
                </c:pt>
                <c:pt idx="20">
                  <c:v>2.750783494030645</c:v>
                </c:pt>
                <c:pt idx="21">
                  <c:v>2.7591798731612571</c:v>
                </c:pt>
                <c:pt idx="22">
                  <c:v>2.7804580767360481</c:v>
                </c:pt>
                <c:pt idx="23">
                  <c:v>2.8017362803108385</c:v>
                </c:pt>
                <c:pt idx="24">
                  <c:v>2.8057876502714789</c:v>
                </c:pt>
                <c:pt idx="25">
                  <c:v>2.8105825130228603</c:v>
                </c:pt>
                <c:pt idx="26">
                  <c:v>2.8165050213620169</c:v>
                </c:pt>
                <c:pt idx="27">
                  <c:v>2.8184807701439594</c:v>
                </c:pt>
                <c:pt idx="28">
                  <c:v>2.8123550886092143</c:v>
                </c:pt>
                <c:pt idx="29">
                  <c:v>2.8031628894274245</c:v>
                </c:pt>
                <c:pt idx="30">
                  <c:v>2.7939706902456347</c:v>
                </c:pt>
                <c:pt idx="31">
                  <c:v>2.7847784910638453</c:v>
                </c:pt>
                <c:pt idx="32">
                  <c:v>2.7833996611865768</c:v>
                </c:pt>
                <c:pt idx="33">
                  <c:v>2.6965707209978302</c:v>
                </c:pt>
                <c:pt idx="34">
                  <c:v>2.594419026658128</c:v>
                </c:pt>
                <c:pt idx="35">
                  <c:v>2.5433431794882773</c:v>
                </c:pt>
                <c:pt idx="36">
                  <c:v>2.4985377043911416</c:v>
                </c:pt>
                <c:pt idx="37">
                  <c:v>2.4089267541968704</c:v>
                </c:pt>
                <c:pt idx="38">
                  <c:v>2.3193158040025987</c:v>
                </c:pt>
                <c:pt idx="39">
                  <c:v>2.2297048538083275</c:v>
                </c:pt>
                <c:pt idx="40">
                  <c:v>2.1400939036140558</c:v>
                </c:pt>
                <c:pt idx="41">
                  <c:v>2.0504829534197846</c:v>
                </c:pt>
                <c:pt idx="42">
                  <c:v>1.9608720032255134</c:v>
                </c:pt>
                <c:pt idx="43">
                  <c:v>1.9115859806186639</c:v>
                </c:pt>
                <c:pt idx="44">
                  <c:v>1.8740696334836138</c:v>
                </c:pt>
                <c:pt idx="45">
                  <c:v>1.7906999731835018</c:v>
                </c:pt>
                <c:pt idx="46">
                  <c:v>1.7073303128833897</c:v>
                </c:pt>
                <c:pt idx="47">
                  <c:v>1.6239606525832775</c:v>
                </c:pt>
                <c:pt idx="48">
                  <c:v>1.5405909922831658</c:v>
                </c:pt>
                <c:pt idx="49">
                  <c:v>1.4572213319830536</c:v>
                </c:pt>
                <c:pt idx="50">
                  <c:v>1.3738516716829416</c:v>
                </c:pt>
                <c:pt idx="51">
                  <c:v>1.3238298755028743</c:v>
                </c:pt>
                <c:pt idx="52">
                  <c:v>1.2624145473162023</c:v>
                </c:pt>
                <c:pt idx="53">
                  <c:v>1.1088762268495205</c:v>
                </c:pt>
                <c:pt idx="54">
                  <c:v>0.95533790638283855</c:v>
                </c:pt>
                <c:pt idx="55">
                  <c:v>0.80179958591615674</c:v>
                </c:pt>
                <c:pt idx="56">
                  <c:v>0.6482612654494756</c:v>
                </c:pt>
                <c:pt idx="57">
                  <c:v>0.60219976930947061</c:v>
                </c:pt>
                <c:pt idx="58">
                  <c:v>0.53431281072134618</c:v>
                </c:pt>
                <c:pt idx="59">
                  <c:v>0.43733144130973955</c:v>
                </c:pt>
                <c:pt idx="60">
                  <c:v>0.37429355119219565</c:v>
                </c:pt>
                <c:pt idx="61">
                  <c:v>0.28611955889300639</c:v>
                </c:pt>
                <c:pt idx="62">
                  <c:v>2.983188521600318E-2</c:v>
                </c:pt>
                <c:pt idx="63">
                  <c:v>0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B9-40F7-84EF-954673F681CD}"/>
            </c:ext>
          </c:extLst>
        </c:ser>
        <c:ser>
          <c:idx val="3"/>
          <c:order val="3"/>
          <c:tx>
            <c:v>BALSA</c:v>
          </c:tx>
          <c:spPr>
            <a:solidFill>
              <a:schemeClr val="accent1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'Layer thickness'!$B$625:$B$689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thickness'!$G$625:$G$689</c:f>
              <c:numCache>
                <c:formatCode>0.00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0.75177304964539005</c:v>
                </c:pt>
                <c:pt idx="3">
                  <c:v>1</c:v>
                </c:pt>
                <c:pt idx="4">
                  <c:v>5.2127659574468099</c:v>
                </c:pt>
                <c:pt idx="5">
                  <c:v>7</c:v>
                </c:pt>
                <c:pt idx="6">
                  <c:v>8.6763378465506094</c:v>
                </c:pt>
                <c:pt idx="7">
                  <c:v>11.1882352941176</c:v>
                </c:pt>
                <c:pt idx="8">
                  <c:v>11.991239048811</c:v>
                </c:pt>
                <c:pt idx="9">
                  <c:v>19</c:v>
                </c:pt>
                <c:pt idx="10">
                  <c:v>24.8763931104357</c:v>
                </c:pt>
                <c:pt idx="11">
                  <c:v>44.464370145221203</c:v>
                </c:pt>
                <c:pt idx="12">
                  <c:v>64.052347180006706</c:v>
                </c:pt>
                <c:pt idx="13">
                  <c:v>77</c:v>
                </c:pt>
                <c:pt idx="14">
                  <c:v>73.963045912653996</c:v>
                </c:pt>
                <c:pt idx="15">
                  <c:v>70.995520716685306</c:v>
                </c:pt>
                <c:pt idx="16">
                  <c:v>79.954087346024593</c:v>
                </c:pt>
                <c:pt idx="17">
                  <c:v>83</c:v>
                </c:pt>
                <c:pt idx="18">
                  <c:v>84.755319148936195</c:v>
                </c:pt>
                <c:pt idx="19">
                  <c:v>87.414893617021306</c:v>
                </c:pt>
                <c:pt idx="20">
                  <c:v>89.007272727272706</c:v>
                </c:pt>
                <c:pt idx="21">
                  <c:v>89.312572533849107</c:v>
                </c:pt>
                <c:pt idx="22">
                  <c:v>90.086266924564796</c:v>
                </c:pt>
                <c:pt idx="23">
                  <c:v>90.859961315280501</c:v>
                </c:pt>
                <c:pt idx="24">
                  <c:v>90.991304347826102</c:v>
                </c:pt>
                <c:pt idx="25">
                  <c:v>90.242368177613301</c:v>
                </c:pt>
                <c:pt idx="26">
                  <c:v>89.317298797409805</c:v>
                </c:pt>
                <c:pt idx="27">
                  <c:v>89.008695652173898</c:v>
                </c:pt>
                <c:pt idx="28">
                  <c:v>87.964539007092199</c:v>
                </c:pt>
                <c:pt idx="29">
                  <c:v>86.388494877856601</c:v>
                </c:pt>
                <c:pt idx="30">
                  <c:v>84.812450748621004</c:v>
                </c:pt>
                <c:pt idx="31">
                  <c:v>83.236406619385306</c:v>
                </c:pt>
                <c:pt idx="32">
                  <c:v>83</c:v>
                </c:pt>
                <c:pt idx="33">
                  <c:v>80.106382978723403</c:v>
                </c:pt>
                <c:pt idx="34">
                  <c:v>76.702127659574501</c:v>
                </c:pt>
                <c:pt idx="35">
                  <c:v>75</c:v>
                </c:pt>
                <c:pt idx="36">
                  <c:v>73.581560283687907</c:v>
                </c:pt>
                <c:pt idx="37">
                  <c:v>70.744680851063805</c:v>
                </c:pt>
                <c:pt idx="38">
                  <c:v>67.907801418439703</c:v>
                </c:pt>
                <c:pt idx="39">
                  <c:v>65.070921985815602</c:v>
                </c:pt>
                <c:pt idx="40">
                  <c:v>62.2340425531915</c:v>
                </c:pt>
                <c:pt idx="41">
                  <c:v>59.397163120567399</c:v>
                </c:pt>
                <c:pt idx="42">
                  <c:v>56.560283687943297</c:v>
                </c:pt>
                <c:pt idx="43">
                  <c:v>55</c:v>
                </c:pt>
                <c:pt idx="44">
                  <c:v>53.595744680851098</c:v>
                </c:pt>
                <c:pt idx="45">
                  <c:v>50.475177304964497</c:v>
                </c:pt>
                <c:pt idx="46">
                  <c:v>47.354609929078002</c:v>
                </c:pt>
                <c:pt idx="47">
                  <c:v>44.2340425531915</c:v>
                </c:pt>
                <c:pt idx="48">
                  <c:v>41.113475177304998</c:v>
                </c:pt>
                <c:pt idx="49">
                  <c:v>37.992907801418397</c:v>
                </c:pt>
                <c:pt idx="50">
                  <c:v>34.872340425531902</c:v>
                </c:pt>
                <c:pt idx="51">
                  <c:v>33</c:v>
                </c:pt>
                <c:pt idx="52">
                  <c:v>32.148936170212799</c:v>
                </c:pt>
                <c:pt idx="53">
                  <c:v>30.021276595744698</c:v>
                </c:pt>
                <c:pt idx="54">
                  <c:v>27.893617021276601</c:v>
                </c:pt>
                <c:pt idx="55">
                  <c:v>25.7659574468085</c:v>
                </c:pt>
                <c:pt idx="56">
                  <c:v>23.638297872340399</c:v>
                </c:pt>
                <c:pt idx="57">
                  <c:v>23</c:v>
                </c:pt>
                <c:pt idx="58">
                  <c:v>20.021276595744698</c:v>
                </c:pt>
                <c:pt idx="59">
                  <c:v>15.7659574468085</c:v>
                </c:pt>
                <c:pt idx="60">
                  <c:v>13</c:v>
                </c:pt>
                <c:pt idx="61">
                  <c:v>12.039121482498301</c:v>
                </c:pt>
                <c:pt idx="62">
                  <c:v>9.2937542896362402</c:v>
                </c:pt>
                <c:pt idx="63">
                  <c:v>8.9052631578947494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B9-40F7-84EF-954673F681CD}"/>
            </c:ext>
          </c:extLst>
        </c:ser>
        <c:ser>
          <c:idx val="4"/>
          <c:order val="4"/>
          <c:tx>
            <c:v>UNIDIRECTIONAL</c:v>
          </c:tx>
          <c:spPr>
            <a:solidFill>
              <a:srgbClr val="7030A0"/>
            </a:solidFill>
            <a:ln w="25400">
              <a:noFill/>
            </a:ln>
            <a:effectLst/>
          </c:spPr>
          <c:cat>
            <c:numRef>
              <c:f>'Layer thickness'!$B$625:$B$689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thickness'!$H$625:$H$689</c:f>
              <c:numCache>
                <c:formatCode>General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0.35</c:v>
                </c:pt>
                <c:pt idx="10">
                  <c:v>0.45000000000000018</c:v>
                </c:pt>
                <c:pt idx="11">
                  <c:v>1.2</c:v>
                </c:pt>
                <c:pt idx="12">
                  <c:v>1.65</c:v>
                </c:pt>
                <c:pt idx="13">
                  <c:v>2.1298056983498741</c:v>
                </c:pt>
                <c:pt idx="14">
                  <c:v>2.1998301639839193</c:v>
                </c:pt>
                <c:pt idx="15">
                  <c:v>2.4063920095120754</c:v>
                </c:pt>
                <c:pt idx="16">
                  <c:v>2.6129538550402316</c:v>
                </c:pt>
                <c:pt idx="17">
                  <c:v>2.6831848825198046</c:v>
                </c:pt>
                <c:pt idx="18">
                  <c:v>2.7028790131798006</c:v>
                </c:pt>
                <c:pt idx="19">
                  <c:v>2.7327186050888854</c:v>
                </c:pt>
                <c:pt idx="20">
                  <c:v>2.750783494030645</c:v>
                </c:pt>
                <c:pt idx="21">
                  <c:v>2.7591798731612571</c:v>
                </c:pt>
                <c:pt idx="22">
                  <c:v>2.7804580767360481</c:v>
                </c:pt>
                <c:pt idx="23">
                  <c:v>2.8017362803108385</c:v>
                </c:pt>
                <c:pt idx="24">
                  <c:v>2.8057876502714789</c:v>
                </c:pt>
                <c:pt idx="25">
                  <c:v>2.8105825130228603</c:v>
                </c:pt>
                <c:pt idx="26">
                  <c:v>2.8165050213620169</c:v>
                </c:pt>
                <c:pt idx="27">
                  <c:v>2.8184807701439594</c:v>
                </c:pt>
                <c:pt idx="28">
                  <c:v>2.8123550886092143</c:v>
                </c:pt>
                <c:pt idx="29">
                  <c:v>2.8031628894274245</c:v>
                </c:pt>
                <c:pt idx="30">
                  <c:v>2.7939706902456347</c:v>
                </c:pt>
                <c:pt idx="31">
                  <c:v>2.7847784910638453</c:v>
                </c:pt>
                <c:pt idx="32">
                  <c:v>2.7833996611865768</c:v>
                </c:pt>
                <c:pt idx="33">
                  <c:v>2.6965707209978302</c:v>
                </c:pt>
                <c:pt idx="34">
                  <c:v>2.594419026658128</c:v>
                </c:pt>
                <c:pt idx="35">
                  <c:v>2.5433431794882773</c:v>
                </c:pt>
                <c:pt idx="36">
                  <c:v>2.4985377043911416</c:v>
                </c:pt>
                <c:pt idx="37">
                  <c:v>2.4089267541968704</c:v>
                </c:pt>
                <c:pt idx="38">
                  <c:v>2.3193158040025987</c:v>
                </c:pt>
                <c:pt idx="39">
                  <c:v>2.2297048538083275</c:v>
                </c:pt>
                <c:pt idx="40">
                  <c:v>2.1400939036140558</c:v>
                </c:pt>
                <c:pt idx="41">
                  <c:v>2.0504829534197846</c:v>
                </c:pt>
                <c:pt idx="42">
                  <c:v>1.9608720032255134</c:v>
                </c:pt>
                <c:pt idx="43">
                  <c:v>1.9115859806186639</c:v>
                </c:pt>
                <c:pt idx="44">
                  <c:v>1.8740696334836138</c:v>
                </c:pt>
                <c:pt idx="45">
                  <c:v>1.7906999731835018</c:v>
                </c:pt>
                <c:pt idx="46">
                  <c:v>1.7073303128833897</c:v>
                </c:pt>
                <c:pt idx="47">
                  <c:v>1.6239606525832775</c:v>
                </c:pt>
                <c:pt idx="48">
                  <c:v>1.5405909922831658</c:v>
                </c:pt>
                <c:pt idx="49">
                  <c:v>1.4572213319830536</c:v>
                </c:pt>
                <c:pt idx="50">
                  <c:v>1.3738516716829416</c:v>
                </c:pt>
                <c:pt idx="51">
                  <c:v>1.3238298755028743</c:v>
                </c:pt>
                <c:pt idx="52">
                  <c:v>1.2624145473162023</c:v>
                </c:pt>
                <c:pt idx="53">
                  <c:v>1.1088762268495205</c:v>
                </c:pt>
                <c:pt idx="54">
                  <c:v>0.95533790638283855</c:v>
                </c:pt>
                <c:pt idx="55">
                  <c:v>0.80179958591615674</c:v>
                </c:pt>
                <c:pt idx="56">
                  <c:v>0.6482612654494756</c:v>
                </c:pt>
                <c:pt idx="57">
                  <c:v>0.60219976930947061</c:v>
                </c:pt>
                <c:pt idx="58">
                  <c:v>0.53431281072134618</c:v>
                </c:pt>
                <c:pt idx="59">
                  <c:v>0.43733144130973955</c:v>
                </c:pt>
                <c:pt idx="60">
                  <c:v>0.37429355119219565</c:v>
                </c:pt>
                <c:pt idx="61">
                  <c:v>0.28611955889300639</c:v>
                </c:pt>
                <c:pt idx="62">
                  <c:v>2.983188521600318E-2</c:v>
                </c:pt>
                <c:pt idx="63">
                  <c:v>0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B9-40F7-84EF-954673F681CD}"/>
            </c:ext>
          </c:extLst>
        </c:ser>
        <c:ser>
          <c:idx val="5"/>
          <c:order val="5"/>
          <c:tx>
            <c:v>UNIDIRECTIONAL</c:v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'Layer thickness'!$B$625:$B$689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thickness'!$I$625:$I$689</c:f>
              <c:numCache>
                <c:formatCode>General</c:formatCode>
                <c:ptCount val="65"/>
                <c:pt idx="0">
                  <c:v>9.5</c:v>
                </c:pt>
                <c:pt idx="1">
                  <c:v>9.5</c:v>
                </c:pt>
                <c:pt idx="2">
                  <c:v>9.5</c:v>
                </c:pt>
                <c:pt idx="3">
                  <c:v>9.5</c:v>
                </c:pt>
                <c:pt idx="4">
                  <c:v>8.9734042553191493</c:v>
                </c:pt>
                <c:pt idx="5">
                  <c:v>8.75</c:v>
                </c:pt>
                <c:pt idx="6">
                  <c:v>8.2324181424385277</c:v>
                </c:pt>
                <c:pt idx="7">
                  <c:v>7.5000000000000009</c:v>
                </c:pt>
                <c:pt idx="8">
                  <c:v>7.3458087669828256</c:v>
                </c:pt>
                <c:pt idx="9">
                  <c:v>5.9999999999999991</c:v>
                </c:pt>
                <c:pt idx="10">
                  <c:v>5.7973657548125628</c:v>
                </c:pt>
                <c:pt idx="11">
                  <c:v>5.1219182708544411</c:v>
                </c:pt>
                <c:pt idx="12">
                  <c:v>4.4464707868963194</c:v>
                </c:pt>
                <c:pt idx="13">
                  <c:v>4</c:v>
                </c:pt>
                <c:pt idx="14">
                  <c:v>3.9565101734123744</c:v>
                </c:pt>
                <c:pt idx="15">
                  <c:v>3.8282215994075797</c:v>
                </c:pt>
                <c:pt idx="16">
                  <c:v>3.699933025402784</c:v>
                </c:pt>
                <c:pt idx="17">
                  <c:v>3.6563149102411536</c:v>
                </c:pt>
                <c:pt idx="18">
                  <c:v>3.6389712026805499</c:v>
                </c:pt>
                <c:pt idx="19">
                  <c:v>3.6126928578917568</c:v>
                </c:pt>
                <c:pt idx="20">
                  <c:v>3.5967839479566206</c:v>
                </c:pt>
                <c:pt idx="21">
                  <c:v>3.5332467150239202</c:v>
                </c:pt>
                <c:pt idx="22">
                  <c:v>3.3722299057672043</c:v>
                </c:pt>
                <c:pt idx="23">
                  <c:v>3.211213096510487</c:v>
                </c:pt>
                <c:pt idx="24">
                  <c:v>3.1805554960280089</c:v>
                </c:pt>
                <c:pt idx="25">
                  <c:v>3.065054125394362</c:v>
                </c:pt>
                <c:pt idx="26">
                  <c:v>2.9223893889397581</c:v>
                </c:pt>
                <c:pt idx="27">
                  <c:v>2.8747964328585023</c:v>
                </c:pt>
                <c:pt idx="28">
                  <c:v>3.0156052933374422</c:v>
                </c:pt>
                <c:pt idx="29">
                  <c:v>2.0582702795795269</c:v>
                </c:pt>
                <c:pt idx="30">
                  <c:v>1.1009352658216061</c:v>
                </c:pt>
                <c:pt idx="31">
                  <c:v>0.14360025206368907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6B9-40F7-84EF-954673F681CD}"/>
            </c:ext>
          </c:extLst>
        </c:ser>
        <c:ser>
          <c:idx val="6"/>
          <c:order val="6"/>
          <c:tx>
            <c:v>TRIAXIAL</c:v>
          </c:tx>
          <c:spPr>
            <a:solidFill>
              <a:srgbClr val="0070C0"/>
            </a:solidFill>
            <a:ln w="25400">
              <a:noFill/>
            </a:ln>
            <a:effectLst/>
          </c:spPr>
          <c:cat>
            <c:numRef>
              <c:f>'Layer thickness'!$B$625:$B$689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thickness'!$J$625:$J$689</c:f>
              <c:numCache>
                <c:formatCode>General</c:formatCode>
                <c:ptCount val="65"/>
                <c:pt idx="0">
                  <c:v>27.499999999999996</c:v>
                </c:pt>
                <c:pt idx="1">
                  <c:v>27.5</c:v>
                </c:pt>
                <c:pt idx="2">
                  <c:v>19.9822695035461</c:v>
                </c:pt>
                <c:pt idx="3">
                  <c:v>17.5</c:v>
                </c:pt>
                <c:pt idx="4">
                  <c:v>15.393617021276595</c:v>
                </c:pt>
                <c:pt idx="5">
                  <c:v>14.499999999999998</c:v>
                </c:pt>
                <c:pt idx="6">
                  <c:v>13.878901770926232</c:v>
                </c:pt>
                <c:pt idx="7">
                  <c:v>13.000000000000002</c:v>
                </c:pt>
                <c:pt idx="8">
                  <c:v>12.89720584465522</c:v>
                </c:pt>
                <c:pt idx="9">
                  <c:v>12</c:v>
                </c:pt>
                <c:pt idx="10">
                  <c:v>11.696048632218845</c:v>
                </c:pt>
                <c:pt idx="11">
                  <c:v>10.682877406281662</c:v>
                </c:pt>
                <c:pt idx="12">
                  <c:v>9.6697061803444786</c:v>
                </c:pt>
                <c:pt idx="13">
                  <c:v>9.0000000000000018</c:v>
                </c:pt>
                <c:pt idx="14">
                  <c:v>8.3926091825307978</c:v>
                </c:pt>
                <c:pt idx="15">
                  <c:v>6.6008958566629357</c:v>
                </c:pt>
                <c:pt idx="16">
                  <c:v>4.8091825307950735</c:v>
                </c:pt>
                <c:pt idx="17">
                  <c:v>4.2</c:v>
                </c:pt>
                <c:pt idx="18">
                  <c:v>3.9960625055177887</c:v>
                </c:pt>
                <c:pt idx="19">
                  <c:v>3.6870663017568646</c:v>
                </c:pt>
                <c:pt idx="20">
                  <c:v>3.4999999999999996</c:v>
                </c:pt>
                <c:pt idx="21">
                  <c:v>3.4618375241779495</c:v>
                </c:pt>
                <c:pt idx="22">
                  <c:v>3.3651257253384914</c:v>
                </c:pt>
                <c:pt idx="23">
                  <c:v>3.2684139264990333</c:v>
                </c:pt>
                <c:pt idx="24">
                  <c:v>3.2500000000000004</c:v>
                </c:pt>
                <c:pt idx="25">
                  <c:v>3.1555617767823816</c:v>
                </c:pt>
                <c:pt idx="26">
                  <c:v>3.0389137737961929</c:v>
                </c:pt>
                <c:pt idx="27">
                  <c:v>3</c:v>
                </c:pt>
                <c:pt idx="28">
                  <c:v>2.9572695795925412</c:v>
                </c:pt>
                <c:pt idx="29">
                  <c:v>2.8931483004697043</c:v>
                </c:pt>
                <c:pt idx="30">
                  <c:v>2.8290270213468665</c:v>
                </c:pt>
                <c:pt idx="31">
                  <c:v>2.7649057422240295</c:v>
                </c:pt>
                <c:pt idx="32">
                  <c:v>2.7552875503556038</c:v>
                </c:pt>
                <c:pt idx="33">
                  <c:v>2.6629495002269814</c:v>
                </c:pt>
                <c:pt idx="34">
                  <c:v>2.5543165000756605</c:v>
                </c:pt>
                <c:pt idx="35">
                  <c:v>2.5</c:v>
                </c:pt>
                <c:pt idx="36">
                  <c:v>2.4267091646399166</c:v>
                </c:pt>
                <c:pt idx="37">
                  <c:v>2.2801274939197498</c:v>
                </c:pt>
                <c:pt idx="38">
                  <c:v>2.1335458231995816</c:v>
                </c:pt>
                <c:pt idx="39">
                  <c:v>1.9869641524794139</c:v>
                </c:pt>
                <c:pt idx="40">
                  <c:v>1.8403824817592473</c:v>
                </c:pt>
                <c:pt idx="41">
                  <c:v>1.6938008110390794</c:v>
                </c:pt>
                <c:pt idx="42">
                  <c:v>1.5472191403189119</c:v>
                </c:pt>
                <c:pt idx="43">
                  <c:v>1.4665992214228201</c:v>
                </c:pt>
                <c:pt idx="44">
                  <c:v>1.4256801381942465</c:v>
                </c:pt>
                <c:pt idx="45">
                  <c:v>1.334748842130749</c:v>
                </c:pt>
                <c:pt idx="46">
                  <c:v>1.2438175460672514</c:v>
                </c:pt>
                <c:pt idx="47">
                  <c:v>1.152886250003754</c:v>
                </c:pt>
                <c:pt idx="48">
                  <c:v>1.0619549539402566</c:v>
                </c:pt>
                <c:pt idx="49">
                  <c:v>0.97102365787675915</c:v>
                </c:pt>
                <c:pt idx="50">
                  <c:v>0.88009236181326145</c:v>
                </c:pt>
                <c:pt idx="51">
                  <c:v>0.82553358417516298</c:v>
                </c:pt>
                <c:pt idx="52">
                  <c:v>0.83600229852693231</c:v>
                </c:pt>
                <c:pt idx="53">
                  <c:v>0.86217408440635601</c:v>
                </c:pt>
                <c:pt idx="54">
                  <c:v>0.8883458702857796</c:v>
                </c:pt>
                <c:pt idx="55">
                  <c:v>0.91451765616520342</c:v>
                </c:pt>
                <c:pt idx="56">
                  <c:v>0.9406894420446269</c:v>
                </c:pt>
                <c:pt idx="57">
                  <c:v>0.94854097780845414</c:v>
                </c:pt>
                <c:pt idx="58">
                  <c:v>0.90377067718429749</c:v>
                </c:pt>
                <c:pt idx="59">
                  <c:v>0.83981310486407379</c:v>
                </c:pt>
                <c:pt idx="60">
                  <c:v>0.79824068285592842</c:v>
                </c:pt>
                <c:pt idx="61">
                  <c:v>0.88785148385414503</c:v>
                </c:pt>
                <c:pt idx="62">
                  <c:v>1.1438823438490455</c:v>
                </c:pt>
                <c:pt idx="63">
                  <c:v>1.173684335952452</c:v>
                </c:pt>
                <c:pt idx="6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6B9-40F7-84EF-954673F68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983999"/>
        <c:axId val="704595311"/>
      </c:areaChart>
      <c:catAx>
        <c:axId val="26098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04595311"/>
        <c:crosses val="autoZero"/>
        <c:auto val="1"/>
        <c:lblAlgn val="ctr"/>
        <c:lblOffset val="100"/>
        <c:noMultiLvlLbl val="0"/>
      </c:catAx>
      <c:valAx>
        <c:axId val="704595311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60983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800"/>
              <a:t>Lamination Thrid Web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1.5788922919518028E-2"/>
          <c:y val="8.1342221811469245E-2"/>
          <c:w val="0.97659326923914014"/>
          <c:h val="0.81352177166404405"/>
        </c:manualLayout>
      </c:layout>
      <c:areaChart>
        <c:grouping val="stacked"/>
        <c:varyColors val="0"/>
        <c:ser>
          <c:idx val="0"/>
          <c:order val="0"/>
          <c:tx>
            <c:v>BIAXIAL</c:v>
          </c:tx>
          <c:spPr>
            <a:solidFill>
              <a:schemeClr val="accent6">
                <a:lumMod val="75000"/>
              </a:schemeClr>
            </a:solidFill>
            <a:ln w="25400">
              <a:noFill/>
            </a:ln>
            <a:effectLst/>
          </c:spPr>
          <c:cat>
            <c:numRef>
              <c:f>'Layer thickness'!$B$694:$B$758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thickness'!$E$694:$E$758</c:f>
              <c:numCache>
                <c:formatCode>General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3.3966275555887711</c:v>
                </c:pt>
                <c:pt idx="18">
                  <c:v>3.4036220958032453</c:v>
                </c:pt>
                <c:pt idx="19">
                  <c:v>3.4142198840069944</c:v>
                </c:pt>
                <c:pt idx="20">
                  <c:v>3.420635784985544</c:v>
                </c:pt>
                <c:pt idx="21">
                  <c:v>3.4229439260363916</c:v>
                </c:pt>
                <c:pt idx="22">
                  <c:v>3.42879324446226</c:v>
                </c:pt>
                <c:pt idx="23">
                  <c:v>3.4346425628881283</c:v>
                </c:pt>
                <c:pt idx="24">
                  <c:v>3.435756273116414</c:v>
                </c:pt>
                <c:pt idx="25">
                  <c:v>3.437007857404105</c:v>
                </c:pt>
                <c:pt idx="26">
                  <c:v>3.438553786613209</c:v>
                </c:pt>
                <c:pt idx="27">
                  <c:v>3.4390695085973664</c:v>
                </c:pt>
                <c:pt idx="28">
                  <c:v>3.434474352139</c:v>
                </c:pt>
                <c:pt idx="29">
                  <c:v>3.4275788592542966</c:v>
                </c:pt>
                <c:pt idx="30">
                  <c:v>3.4206833663695932</c:v>
                </c:pt>
                <c:pt idx="31">
                  <c:v>3.4137878734848899</c:v>
                </c:pt>
                <c:pt idx="32">
                  <c:v>3.4127535495521841</c:v>
                </c:pt>
                <c:pt idx="33">
                  <c:v>3.4125392196312219</c:v>
                </c:pt>
                <c:pt idx="34">
                  <c:v>3.4122870667830294</c:v>
                </c:pt>
                <c:pt idx="35">
                  <c:v>3.4121609903589332</c:v>
                </c:pt>
                <c:pt idx="36">
                  <c:v>3.4077111365206663</c:v>
                </c:pt>
                <c:pt idx="37">
                  <c:v>3.398811428844132</c:v>
                </c:pt>
                <c:pt idx="38">
                  <c:v>3.3899117211675978</c:v>
                </c:pt>
                <c:pt idx="39">
                  <c:v>3.3810120134910635</c:v>
                </c:pt>
                <c:pt idx="40">
                  <c:v>3.3721123058145288</c:v>
                </c:pt>
                <c:pt idx="41">
                  <c:v>3.363212598137995</c:v>
                </c:pt>
                <c:pt idx="42">
                  <c:v>3.3543128904614603</c:v>
                </c:pt>
                <c:pt idx="43">
                  <c:v>3.3494180512393665</c:v>
                </c:pt>
                <c:pt idx="44">
                  <c:v>3.3519774282953074</c:v>
                </c:pt>
                <c:pt idx="45">
                  <c:v>3.3576649328640666</c:v>
                </c:pt>
                <c:pt idx="46">
                  <c:v>3.3633524374328259</c:v>
                </c:pt>
                <c:pt idx="47">
                  <c:v>3.3690399420015846</c:v>
                </c:pt>
                <c:pt idx="48">
                  <c:v>3.3747274465703434</c:v>
                </c:pt>
                <c:pt idx="49">
                  <c:v>3.3804149511391022</c:v>
                </c:pt>
                <c:pt idx="50">
                  <c:v>3.3861024557078614</c:v>
                </c:pt>
                <c:pt idx="51">
                  <c:v>3.3895149584491167</c:v>
                </c:pt>
                <c:pt idx="52">
                  <c:v>3.391158412186051</c:v>
                </c:pt>
                <c:pt idx="53">
                  <c:v>3.3952670465283865</c:v>
                </c:pt>
                <c:pt idx="54">
                  <c:v>3.3993756808707221</c:v>
                </c:pt>
                <c:pt idx="55">
                  <c:v>3.4034843152130581</c:v>
                </c:pt>
                <c:pt idx="56">
                  <c:v>3.4075929495553936</c:v>
                </c:pt>
                <c:pt idx="57">
                  <c:v>3.4088255398580944</c:v>
                </c:pt>
                <c:pt idx="58">
                  <c:v>3.4079933235771542</c:v>
                </c:pt>
                <c:pt idx="59">
                  <c:v>3.4068044431758122</c:v>
                </c:pt>
                <c:pt idx="60">
                  <c:v>3.4060316709149396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3F-4399-B6D4-3BC598C6A329}"/>
            </c:ext>
          </c:extLst>
        </c:ser>
        <c:ser>
          <c:idx val="1"/>
          <c:order val="1"/>
          <c:tx>
            <c:v>BALSA</c:v>
          </c:tx>
          <c:spPr>
            <a:solidFill>
              <a:schemeClr val="accent6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'Layer thickness'!$B$694:$B$758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thickness'!$F$694:$F$758</c:f>
              <c:numCache>
                <c:formatCode>0.00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1.8980963045912627</c:v>
                </c:pt>
                <c:pt idx="15">
                  <c:v>7.4972004479283294</c:v>
                </c:pt>
                <c:pt idx="16">
                  <c:v>13.096304591265397</c:v>
                </c:pt>
                <c:pt idx="17">
                  <c:v>15</c:v>
                </c:pt>
                <c:pt idx="18">
                  <c:v>13.834642888673081</c:v>
                </c:pt>
                <c:pt idx="19">
                  <c:v>12.06895029575351</c:v>
                </c:pt>
                <c:pt idx="20">
                  <c:v>11</c:v>
                </c:pt>
                <c:pt idx="21">
                  <c:v>10.389400386847193</c:v>
                </c:pt>
                <c:pt idx="22">
                  <c:v>8.8420116054158608</c:v>
                </c:pt>
                <c:pt idx="23">
                  <c:v>7.2946228239845237</c:v>
                </c:pt>
                <c:pt idx="24">
                  <c:v>7</c:v>
                </c:pt>
                <c:pt idx="25">
                  <c:v>6.2444942142590527</c:v>
                </c:pt>
                <c:pt idx="26">
                  <c:v>5.3113101903695412</c:v>
                </c:pt>
                <c:pt idx="27">
                  <c:v>5</c:v>
                </c:pt>
                <c:pt idx="28">
                  <c:v>4.6507703595011014</c:v>
                </c:pt>
                <c:pt idx="29">
                  <c:v>4.1267162771198</c:v>
                </c:pt>
                <c:pt idx="30">
                  <c:v>3.6026621947384974</c:v>
                </c:pt>
                <c:pt idx="31">
                  <c:v>3.0786081123571964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2.858156028368795</c:v>
                </c:pt>
                <c:pt idx="37">
                  <c:v>2.5744680851063837</c:v>
                </c:pt>
                <c:pt idx="38">
                  <c:v>2.2907801418439715</c:v>
                </c:pt>
                <c:pt idx="39">
                  <c:v>2.0070921985815593</c:v>
                </c:pt>
                <c:pt idx="40">
                  <c:v>1.7234042553191498</c:v>
                </c:pt>
                <c:pt idx="41">
                  <c:v>1.4397163120567378</c:v>
                </c:pt>
                <c:pt idx="42">
                  <c:v>1.1560283687943262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0.76132024004364129</c:v>
                </c:pt>
                <c:pt idx="62">
                  <c:v>7.9378068739770602E-2</c:v>
                </c:pt>
                <c:pt idx="63">
                  <c:v>0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3F-4399-B6D4-3BC598C6A329}"/>
            </c:ext>
          </c:extLst>
        </c:ser>
        <c:ser>
          <c:idx val="2"/>
          <c:order val="2"/>
          <c:tx>
            <c:v>BIAXIAL</c:v>
          </c:tx>
          <c:spPr>
            <a:solidFill>
              <a:schemeClr val="accent6">
                <a:lumMod val="75000"/>
              </a:schemeClr>
            </a:solidFill>
            <a:ln w="25400">
              <a:noFill/>
            </a:ln>
            <a:effectLst/>
          </c:spPr>
          <c:cat>
            <c:numRef>
              <c:f>'Layer thickness'!$B$694:$B$758</c:f>
              <c:numCache>
                <c:formatCode>General</c:formatCode>
                <c:ptCount val="65"/>
                <c:pt idx="0">
                  <c:v>0</c:v>
                </c:pt>
                <c:pt idx="1">
                  <c:v>0.01</c:v>
                </c:pt>
                <c:pt idx="2">
                  <c:v>2.1276595744680851E-2</c:v>
                </c:pt>
                <c:pt idx="3">
                  <c:v>2.5000000000000001E-2</c:v>
                </c:pt>
                <c:pt idx="4">
                  <c:v>4.2553191489361701E-2</c:v>
                </c:pt>
                <c:pt idx="5">
                  <c:v>0.05</c:v>
                </c:pt>
                <c:pt idx="6">
                  <c:v>6.3829787234042548E-2</c:v>
                </c:pt>
                <c:pt idx="7">
                  <c:v>8.3400000000000002E-2</c:v>
                </c:pt>
                <c:pt idx="8">
                  <c:v>8.5106382978723402E-2</c:v>
                </c:pt>
                <c:pt idx="9">
                  <c:v>0.1</c:v>
                </c:pt>
                <c:pt idx="10">
                  <c:v>0.10638297872340426</c:v>
                </c:pt>
                <c:pt idx="11">
                  <c:v>0.1276595744680851</c:v>
                </c:pt>
                <c:pt idx="12">
                  <c:v>0.14893617021276595</c:v>
                </c:pt>
                <c:pt idx="13">
                  <c:v>0.16300000000000001</c:v>
                </c:pt>
                <c:pt idx="14">
                  <c:v>0.1702127659574468</c:v>
                </c:pt>
                <c:pt idx="15">
                  <c:v>0.19148936170212766</c:v>
                </c:pt>
                <c:pt idx="16">
                  <c:v>0.21276595744680851</c:v>
                </c:pt>
                <c:pt idx="17">
                  <c:v>0.22</c:v>
                </c:pt>
                <c:pt idx="18">
                  <c:v>0.23404255319148937</c:v>
                </c:pt>
                <c:pt idx="19">
                  <c:v>0.25531914893617019</c:v>
                </c:pt>
                <c:pt idx="20">
                  <c:v>0.26819999999999999</c:v>
                </c:pt>
                <c:pt idx="21">
                  <c:v>0.27659574468085107</c:v>
                </c:pt>
                <c:pt idx="22">
                  <c:v>0.2978723404255319</c:v>
                </c:pt>
                <c:pt idx="23">
                  <c:v>0.31914893617021278</c:v>
                </c:pt>
                <c:pt idx="24">
                  <c:v>0.32319999999999999</c:v>
                </c:pt>
                <c:pt idx="25">
                  <c:v>0.34042553191489361</c:v>
                </c:pt>
                <c:pt idx="26">
                  <c:v>0.36170212765957449</c:v>
                </c:pt>
                <c:pt idx="27">
                  <c:v>0.36880000000000002</c:v>
                </c:pt>
                <c:pt idx="28">
                  <c:v>0.38297872340425532</c:v>
                </c:pt>
                <c:pt idx="29">
                  <c:v>0.40425531914893614</c:v>
                </c:pt>
                <c:pt idx="30">
                  <c:v>0.42553191489361702</c:v>
                </c:pt>
                <c:pt idx="31">
                  <c:v>0.44680851063829785</c:v>
                </c:pt>
                <c:pt idx="32">
                  <c:v>0.45</c:v>
                </c:pt>
                <c:pt idx="33">
                  <c:v>0.46808510638297873</c:v>
                </c:pt>
                <c:pt idx="34">
                  <c:v>0.48936170212765956</c:v>
                </c:pt>
                <c:pt idx="35">
                  <c:v>0.5</c:v>
                </c:pt>
                <c:pt idx="36">
                  <c:v>0.51063829787234039</c:v>
                </c:pt>
                <c:pt idx="37">
                  <c:v>0.53191489361702127</c:v>
                </c:pt>
                <c:pt idx="38">
                  <c:v>0.55319148936170215</c:v>
                </c:pt>
                <c:pt idx="39">
                  <c:v>0.57446808510638303</c:v>
                </c:pt>
                <c:pt idx="40">
                  <c:v>0.5957446808510638</c:v>
                </c:pt>
                <c:pt idx="41">
                  <c:v>0.61702127659574468</c:v>
                </c:pt>
                <c:pt idx="42">
                  <c:v>0.63829787234042556</c:v>
                </c:pt>
                <c:pt idx="43">
                  <c:v>0.65</c:v>
                </c:pt>
                <c:pt idx="44">
                  <c:v>0.65957446808510634</c:v>
                </c:pt>
                <c:pt idx="45">
                  <c:v>0.68085106382978722</c:v>
                </c:pt>
                <c:pt idx="46">
                  <c:v>0.7021276595744681</c:v>
                </c:pt>
                <c:pt idx="47">
                  <c:v>0.72340425531914898</c:v>
                </c:pt>
                <c:pt idx="48">
                  <c:v>0.74468085106382975</c:v>
                </c:pt>
                <c:pt idx="49">
                  <c:v>0.76595744680851063</c:v>
                </c:pt>
                <c:pt idx="50">
                  <c:v>0.78723404255319152</c:v>
                </c:pt>
                <c:pt idx="51">
                  <c:v>0.8</c:v>
                </c:pt>
                <c:pt idx="52">
                  <c:v>0.80851063829787229</c:v>
                </c:pt>
                <c:pt idx="53">
                  <c:v>0.82978723404255317</c:v>
                </c:pt>
                <c:pt idx="54">
                  <c:v>0.85106382978723405</c:v>
                </c:pt>
                <c:pt idx="55">
                  <c:v>0.87234042553191493</c:v>
                </c:pt>
                <c:pt idx="56">
                  <c:v>0.8936170212765957</c:v>
                </c:pt>
                <c:pt idx="57">
                  <c:v>0.9</c:v>
                </c:pt>
                <c:pt idx="58">
                  <c:v>0.91489361702127658</c:v>
                </c:pt>
                <c:pt idx="59">
                  <c:v>0.93617021276595747</c:v>
                </c:pt>
                <c:pt idx="60">
                  <c:v>0.95</c:v>
                </c:pt>
                <c:pt idx="61">
                  <c:v>0.95744680851063835</c:v>
                </c:pt>
                <c:pt idx="62">
                  <c:v>0.97872340425531912</c:v>
                </c:pt>
                <c:pt idx="63">
                  <c:v>0.98119999999999996</c:v>
                </c:pt>
                <c:pt idx="64">
                  <c:v>1</c:v>
                </c:pt>
              </c:numCache>
            </c:numRef>
          </c:cat>
          <c:val>
            <c:numRef>
              <c:f>'Layer thickness'!$G$694:$G$758</c:f>
              <c:numCache>
                <c:formatCode>General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3.3966275555887711</c:v>
                </c:pt>
                <c:pt idx="18">
                  <c:v>3.4036220958032453</c:v>
                </c:pt>
                <c:pt idx="19">
                  <c:v>3.4142198840069944</c:v>
                </c:pt>
                <c:pt idx="20">
                  <c:v>3.420635784985544</c:v>
                </c:pt>
                <c:pt idx="21">
                  <c:v>3.4229439260363916</c:v>
                </c:pt>
                <c:pt idx="22">
                  <c:v>3.42879324446226</c:v>
                </c:pt>
                <c:pt idx="23">
                  <c:v>3.4346425628881283</c:v>
                </c:pt>
                <c:pt idx="24">
                  <c:v>3.435756273116414</c:v>
                </c:pt>
                <c:pt idx="25">
                  <c:v>3.437007857404105</c:v>
                </c:pt>
                <c:pt idx="26">
                  <c:v>3.438553786613209</c:v>
                </c:pt>
                <c:pt idx="27">
                  <c:v>3.4390695085973664</c:v>
                </c:pt>
                <c:pt idx="28">
                  <c:v>3.434474352139</c:v>
                </c:pt>
                <c:pt idx="29">
                  <c:v>3.4275788592542966</c:v>
                </c:pt>
                <c:pt idx="30">
                  <c:v>3.4206833663695932</c:v>
                </c:pt>
                <c:pt idx="31">
                  <c:v>3.4137878734848899</c:v>
                </c:pt>
                <c:pt idx="32">
                  <c:v>3.4127535495521841</c:v>
                </c:pt>
                <c:pt idx="33">
                  <c:v>3.4125392196312219</c:v>
                </c:pt>
                <c:pt idx="34">
                  <c:v>3.4122870667830294</c:v>
                </c:pt>
                <c:pt idx="35">
                  <c:v>3.4121609903589332</c:v>
                </c:pt>
                <c:pt idx="36">
                  <c:v>3.4077111365206663</c:v>
                </c:pt>
                <c:pt idx="37">
                  <c:v>3.398811428844132</c:v>
                </c:pt>
                <c:pt idx="38">
                  <c:v>3.3899117211675978</c:v>
                </c:pt>
                <c:pt idx="39">
                  <c:v>3.3810120134910635</c:v>
                </c:pt>
                <c:pt idx="40">
                  <c:v>3.3721123058145288</c:v>
                </c:pt>
                <c:pt idx="41">
                  <c:v>3.363212598137995</c:v>
                </c:pt>
                <c:pt idx="42">
                  <c:v>3.3543128904614603</c:v>
                </c:pt>
                <c:pt idx="43">
                  <c:v>3.3494180512393665</c:v>
                </c:pt>
                <c:pt idx="44">
                  <c:v>3.3519774282953074</c:v>
                </c:pt>
                <c:pt idx="45">
                  <c:v>3.3576649328640666</c:v>
                </c:pt>
                <c:pt idx="46">
                  <c:v>3.3633524374328259</c:v>
                </c:pt>
                <c:pt idx="47">
                  <c:v>3.3690399420015846</c:v>
                </c:pt>
                <c:pt idx="48">
                  <c:v>3.3747274465703434</c:v>
                </c:pt>
                <c:pt idx="49">
                  <c:v>3.3804149511391022</c:v>
                </c:pt>
                <c:pt idx="50">
                  <c:v>3.3861024557078614</c:v>
                </c:pt>
                <c:pt idx="51">
                  <c:v>3.3895149584491167</c:v>
                </c:pt>
                <c:pt idx="52">
                  <c:v>3.391158412186051</c:v>
                </c:pt>
                <c:pt idx="53">
                  <c:v>3.3952670465283865</c:v>
                </c:pt>
                <c:pt idx="54">
                  <c:v>3.3993756808707221</c:v>
                </c:pt>
                <c:pt idx="55">
                  <c:v>3.4034843152130581</c:v>
                </c:pt>
                <c:pt idx="56">
                  <c:v>3.4075929495553936</c:v>
                </c:pt>
                <c:pt idx="57">
                  <c:v>3.4088255398580944</c:v>
                </c:pt>
                <c:pt idx="58">
                  <c:v>3.4079933235771542</c:v>
                </c:pt>
                <c:pt idx="59">
                  <c:v>3.4068044431758122</c:v>
                </c:pt>
                <c:pt idx="60">
                  <c:v>3.4060316709149396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3F-4399-B6D4-3BC598C6A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983999"/>
        <c:axId val="704595311"/>
      </c:areaChart>
      <c:catAx>
        <c:axId val="26098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04595311"/>
        <c:crosses val="autoZero"/>
        <c:auto val="1"/>
        <c:lblAlgn val="ctr"/>
        <c:lblOffset val="100"/>
        <c:noMultiLvlLbl val="0"/>
      </c:catAx>
      <c:valAx>
        <c:axId val="704595311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60983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13" Type="http://schemas.openxmlformats.org/officeDocument/2006/relationships/image" Target="../media/image3.png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12" Type="http://schemas.openxmlformats.org/officeDocument/2006/relationships/chart" Target="../charts/chart23.xml"/><Relationship Id="rId2" Type="http://schemas.openxmlformats.org/officeDocument/2006/relationships/chart" Target="../charts/chart13.xml"/><Relationship Id="rId1" Type="http://schemas.openxmlformats.org/officeDocument/2006/relationships/image" Target="../media/image2.png"/><Relationship Id="rId6" Type="http://schemas.openxmlformats.org/officeDocument/2006/relationships/chart" Target="../charts/chart17.xml"/><Relationship Id="rId11" Type="http://schemas.openxmlformats.org/officeDocument/2006/relationships/chart" Target="../charts/chart22.xml"/><Relationship Id="rId5" Type="http://schemas.openxmlformats.org/officeDocument/2006/relationships/chart" Target="../charts/chart16.xml"/><Relationship Id="rId10" Type="http://schemas.openxmlformats.org/officeDocument/2006/relationships/chart" Target="../charts/chart21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596900</xdr:colOff>
      <xdr:row>2</xdr:row>
      <xdr:rowOff>171450</xdr:rowOff>
    </xdr:from>
    <xdr:to>
      <xdr:col>8</xdr:col>
      <xdr:colOff>12700</xdr:colOff>
      <xdr:row>12</xdr:row>
      <xdr:rowOff>133350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0" y="952500"/>
          <a:ext cx="2540000" cy="1866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596900</xdr:colOff>
      <xdr:row>3</xdr:row>
      <xdr:rowOff>63500</xdr:rowOff>
    </xdr:from>
    <xdr:to>
      <xdr:col>24</xdr:col>
      <xdr:colOff>139700</xdr:colOff>
      <xdr:row>13</xdr:row>
      <xdr:rowOff>63500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165100</xdr:colOff>
      <xdr:row>3</xdr:row>
      <xdr:rowOff>63500</xdr:rowOff>
    </xdr:from>
    <xdr:to>
      <xdr:col>31</xdr:col>
      <xdr:colOff>317500</xdr:colOff>
      <xdr:row>13</xdr:row>
      <xdr:rowOff>63500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596900</xdr:colOff>
      <xdr:row>16</xdr:row>
      <xdr:rowOff>127000</xdr:rowOff>
    </xdr:from>
    <xdr:to>
      <xdr:col>24</xdr:col>
      <xdr:colOff>139700</xdr:colOff>
      <xdr:row>26</xdr:row>
      <xdr:rowOff>127000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165100</xdr:colOff>
      <xdr:row>16</xdr:row>
      <xdr:rowOff>127000</xdr:rowOff>
    </xdr:from>
    <xdr:to>
      <xdr:col>31</xdr:col>
      <xdr:colOff>317500</xdr:colOff>
      <xdr:row>26</xdr:row>
      <xdr:rowOff>127000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596900</xdr:colOff>
      <xdr:row>30</xdr:row>
      <xdr:rowOff>0</xdr:rowOff>
    </xdr:from>
    <xdr:to>
      <xdr:col>24</xdr:col>
      <xdr:colOff>139700</xdr:colOff>
      <xdr:row>40</xdr:row>
      <xdr:rowOff>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165100</xdr:colOff>
      <xdr:row>30</xdr:row>
      <xdr:rowOff>0</xdr:rowOff>
    </xdr:from>
    <xdr:to>
      <xdr:col>31</xdr:col>
      <xdr:colOff>317500</xdr:colOff>
      <xdr:row>40</xdr:row>
      <xdr:rowOff>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142875</xdr:colOff>
      <xdr:row>3</xdr:row>
      <xdr:rowOff>63500</xdr:rowOff>
    </xdr:from>
    <xdr:to>
      <xdr:col>17</xdr:col>
      <xdr:colOff>295275</xdr:colOff>
      <xdr:row>13</xdr:row>
      <xdr:rowOff>63500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320675</xdr:colOff>
      <xdr:row>3</xdr:row>
      <xdr:rowOff>63500</xdr:rowOff>
    </xdr:from>
    <xdr:to>
      <xdr:col>24</xdr:col>
      <xdr:colOff>473075</xdr:colOff>
      <xdr:row>13</xdr:row>
      <xdr:rowOff>63500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142875</xdr:colOff>
      <xdr:row>16</xdr:row>
      <xdr:rowOff>127000</xdr:rowOff>
    </xdr:from>
    <xdr:to>
      <xdr:col>17</xdr:col>
      <xdr:colOff>295275</xdr:colOff>
      <xdr:row>26</xdr:row>
      <xdr:rowOff>127000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320675</xdr:colOff>
      <xdr:row>16</xdr:row>
      <xdr:rowOff>127000</xdr:rowOff>
    </xdr:from>
    <xdr:to>
      <xdr:col>24</xdr:col>
      <xdr:colOff>473075</xdr:colOff>
      <xdr:row>26</xdr:row>
      <xdr:rowOff>127000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142875</xdr:colOff>
      <xdr:row>30</xdr:row>
      <xdr:rowOff>0</xdr:rowOff>
    </xdr:from>
    <xdr:to>
      <xdr:col>17</xdr:col>
      <xdr:colOff>295275</xdr:colOff>
      <xdr:row>40</xdr:row>
      <xdr:rowOff>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320675</xdr:colOff>
      <xdr:row>30</xdr:row>
      <xdr:rowOff>0</xdr:rowOff>
    </xdr:from>
    <xdr:to>
      <xdr:col>24</xdr:col>
      <xdr:colOff>473075</xdr:colOff>
      <xdr:row>40</xdr:row>
      <xdr:rowOff>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71</xdr:col>
      <xdr:colOff>1033538</xdr:colOff>
      <xdr:row>53</xdr:row>
      <xdr:rowOff>150586</xdr:rowOff>
    </xdr:from>
    <xdr:ext cx="65" cy="172227"/>
    <xdr:sp macro="" textlink="">
      <xdr:nvSpPr>
        <xdr:cNvPr id="2" name="Textfeld 1"/>
        <xdr:cNvSpPr txBox="1"/>
      </xdr:nvSpPr>
      <xdr:spPr>
        <a:xfrm>
          <a:off x="81974871" y="100868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741962</xdr:colOff>
      <xdr:row>2</xdr:row>
      <xdr:rowOff>156543</xdr:rowOff>
    </xdr:from>
    <xdr:to>
      <xdr:col>76</xdr:col>
      <xdr:colOff>549131</xdr:colOff>
      <xdr:row>51</xdr:row>
      <xdr:rowOff>32961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41485" y="531495"/>
          <a:ext cx="35185741" cy="9062752"/>
        </a:xfrm>
        <a:prstGeom prst="rect">
          <a:avLst/>
        </a:prstGeom>
      </xdr:spPr>
    </xdr:pic>
    <xdr:clientData/>
  </xdr:twoCellAnchor>
  <xdr:twoCellAnchor>
    <xdr:from>
      <xdr:col>33</xdr:col>
      <xdr:colOff>407615</xdr:colOff>
      <xdr:row>3</xdr:row>
      <xdr:rowOff>99008</xdr:rowOff>
    </xdr:from>
    <xdr:to>
      <xdr:col>76</xdr:col>
      <xdr:colOff>581786</xdr:colOff>
      <xdr:row>46</xdr:row>
      <xdr:rowOff>72571</xdr:rowOff>
    </xdr:to>
    <xdr:graphicFrame macro="">
      <xdr:nvGraphicFramePr>
        <xdr:cNvPr id="3" name="Diagram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143934</xdr:colOff>
      <xdr:row>88</xdr:row>
      <xdr:rowOff>54427</xdr:rowOff>
    </xdr:from>
    <xdr:to>
      <xdr:col>54</xdr:col>
      <xdr:colOff>437851</xdr:colOff>
      <xdr:row>121</xdr:row>
      <xdr:rowOff>117494</xdr:rowOff>
    </xdr:to>
    <xdr:graphicFrame macro="">
      <xdr:nvGraphicFramePr>
        <xdr:cNvPr id="4" name="Diagramm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516468</xdr:colOff>
      <xdr:row>158</xdr:row>
      <xdr:rowOff>66523</xdr:rowOff>
    </xdr:from>
    <xdr:to>
      <xdr:col>55</xdr:col>
      <xdr:colOff>24193</xdr:colOff>
      <xdr:row>191</xdr:row>
      <xdr:rowOff>127173</xdr:rowOff>
    </xdr:to>
    <xdr:graphicFrame macro="">
      <xdr:nvGraphicFramePr>
        <xdr:cNvPr id="5" name="Diagramm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35077</xdr:colOff>
      <xdr:row>227</xdr:row>
      <xdr:rowOff>174172</xdr:rowOff>
    </xdr:from>
    <xdr:to>
      <xdr:col>54</xdr:col>
      <xdr:colOff>328994</xdr:colOff>
      <xdr:row>261</xdr:row>
      <xdr:rowOff>47345</xdr:rowOff>
    </xdr:to>
    <xdr:graphicFrame macro="">
      <xdr:nvGraphicFramePr>
        <xdr:cNvPr id="6" name="Diagramm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133047</xdr:colOff>
      <xdr:row>292</xdr:row>
      <xdr:rowOff>95553</xdr:rowOff>
    </xdr:from>
    <xdr:to>
      <xdr:col>53</xdr:col>
      <xdr:colOff>426964</xdr:colOff>
      <xdr:row>325</xdr:row>
      <xdr:rowOff>156202</xdr:rowOff>
    </xdr:to>
    <xdr:graphicFrame macro="">
      <xdr:nvGraphicFramePr>
        <xdr:cNvPr id="8" name="Diagramm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206829</xdr:colOff>
      <xdr:row>364</xdr:row>
      <xdr:rowOff>20563</xdr:rowOff>
    </xdr:from>
    <xdr:to>
      <xdr:col>53</xdr:col>
      <xdr:colOff>500746</xdr:colOff>
      <xdr:row>397</xdr:row>
      <xdr:rowOff>81211</xdr:rowOff>
    </xdr:to>
    <xdr:graphicFrame macro="">
      <xdr:nvGraphicFramePr>
        <xdr:cNvPr id="9" name="Diagramm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153611</xdr:colOff>
      <xdr:row>438</xdr:row>
      <xdr:rowOff>16934</xdr:rowOff>
    </xdr:from>
    <xdr:to>
      <xdr:col>54</xdr:col>
      <xdr:colOff>447528</xdr:colOff>
      <xdr:row>471</xdr:row>
      <xdr:rowOff>77583</xdr:rowOff>
    </xdr:to>
    <xdr:graphicFrame macro="">
      <xdr:nvGraphicFramePr>
        <xdr:cNvPr id="10" name="Diagramm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28</xdr:col>
      <xdr:colOff>657982</xdr:colOff>
      <xdr:row>498</xdr:row>
      <xdr:rowOff>152401</xdr:rowOff>
    </xdr:from>
    <xdr:to>
      <xdr:col>57</xdr:col>
      <xdr:colOff>168125</xdr:colOff>
      <xdr:row>532</xdr:row>
      <xdr:rowOff>27994</xdr:rowOff>
    </xdr:to>
    <xdr:graphicFrame macro="">
      <xdr:nvGraphicFramePr>
        <xdr:cNvPr id="11" name="Diagramm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27</xdr:col>
      <xdr:colOff>556382</xdr:colOff>
      <xdr:row>571</xdr:row>
      <xdr:rowOff>148773</xdr:rowOff>
    </xdr:from>
    <xdr:to>
      <xdr:col>56</xdr:col>
      <xdr:colOff>66526</xdr:colOff>
      <xdr:row>605</xdr:row>
      <xdr:rowOff>24364</xdr:rowOff>
    </xdr:to>
    <xdr:graphicFrame macro="">
      <xdr:nvGraphicFramePr>
        <xdr:cNvPr id="12" name="Diagramm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28</xdr:col>
      <xdr:colOff>344713</xdr:colOff>
      <xdr:row>639</xdr:row>
      <xdr:rowOff>71362</xdr:rowOff>
    </xdr:from>
    <xdr:to>
      <xdr:col>56</xdr:col>
      <xdr:colOff>638629</xdr:colOff>
      <xdr:row>672</xdr:row>
      <xdr:rowOff>132011</xdr:rowOff>
    </xdr:to>
    <xdr:graphicFrame macro="">
      <xdr:nvGraphicFramePr>
        <xdr:cNvPr id="13" name="Diagramm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26</xdr:col>
      <xdr:colOff>442685</xdr:colOff>
      <xdr:row>709</xdr:row>
      <xdr:rowOff>16932</xdr:rowOff>
    </xdr:from>
    <xdr:to>
      <xdr:col>54</xdr:col>
      <xdr:colOff>739021</xdr:colOff>
      <xdr:row>742</xdr:row>
      <xdr:rowOff>77581</xdr:rowOff>
    </xdr:to>
    <xdr:graphicFrame macro="">
      <xdr:nvGraphicFramePr>
        <xdr:cNvPr id="14" name="Diagramm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26</xdr:col>
      <xdr:colOff>370114</xdr:colOff>
      <xdr:row>53</xdr:row>
      <xdr:rowOff>163287</xdr:rowOff>
    </xdr:from>
    <xdr:to>
      <xdr:col>40</xdr:col>
      <xdr:colOff>761999</xdr:colOff>
      <xdr:row>78</xdr:row>
      <xdr:rowOff>162019</xdr:rowOff>
    </xdr:to>
    <xdr:pic>
      <xdr:nvPicPr>
        <xdr:cNvPr id="15" name="Grafik 14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180628" y="9971315"/>
          <a:ext cx="11364685" cy="46251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N34"/>
  <sheetViews>
    <sheetView workbookViewId="0">
      <selection activeCell="M25" sqref="M25"/>
    </sheetView>
  </sheetViews>
  <sheetFormatPr baseColWidth="10" defaultColWidth="9.23046875" defaultRowHeight="14.6" x14ac:dyDescent="0.4"/>
  <cols>
    <col min="1" max="1" width="25.69140625" customWidth="1"/>
    <col min="2" max="2" width="30.69140625" customWidth="1"/>
    <col min="3" max="3" width="20.69140625" customWidth="1"/>
    <col min="5" max="5" width="19.3828125" customWidth="1"/>
  </cols>
  <sheetData>
    <row r="1" spans="1:14" ht="46.3" x14ac:dyDescent="1.2">
      <c r="A1" s="61" t="s">
        <v>319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</row>
    <row r="2" spans="1:14" x14ac:dyDescent="0.4">
      <c r="B2" s="1"/>
    </row>
    <row r="3" spans="1:14" x14ac:dyDescent="0.4">
      <c r="B3" s="1"/>
    </row>
    <row r="4" spans="1:14" x14ac:dyDescent="0.4">
      <c r="B4" s="1"/>
    </row>
    <row r="5" spans="1:14" x14ac:dyDescent="0.4">
      <c r="B5" s="1"/>
    </row>
    <row r="6" spans="1:14" x14ac:dyDescent="0.4">
      <c r="B6" s="1"/>
    </row>
    <row r="7" spans="1:14" x14ac:dyDescent="0.4">
      <c r="A7" s="2" t="s">
        <v>0</v>
      </c>
      <c r="B7" s="1" t="s">
        <v>25</v>
      </c>
      <c r="C7" s="2" t="s">
        <v>30</v>
      </c>
    </row>
    <row r="8" spans="1:14" x14ac:dyDescent="0.4">
      <c r="A8" s="2" t="s">
        <v>1</v>
      </c>
      <c r="B8" s="1" t="s">
        <v>26</v>
      </c>
      <c r="C8" s="2" t="s">
        <v>30</v>
      </c>
    </row>
    <row r="9" spans="1:14" x14ac:dyDescent="0.4">
      <c r="A9" s="2" t="s">
        <v>2</v>
      </c>
      <c r="B9" s="1" t="s">
        <v>27</v>
      </c>
      <c r="C9" s="2" t="s">
        <v>30</v>
      </c>
    </row>
    <row r="10" spans="1:14" x14ac:dyDescent="0.4">
      <c r="A10" s="2" t="s">
        <v>3</v>
      </c>
      <c r="B10" s="1">
        <v>3</v>
      </c>
      <c r="C10" s="2" t="s">
        <v>30</v>
      </c>
    </row>
    <row r="11" spans="1:14" x14ac:dyDescent="0.4">
      <c r="A11" s="2" t="s">
        <v>4</v>
      </c>
      <c r="B11" s="1" t="s">
        <v>28</v>
      </c>
      <c r="C11" s="2" t="s">
        <v>30</v>
      </c>
    </row>
    <row r="12" spans="1:14" x14ac:dyDescent="0.4">
      <c r="A12" s="2" t="s">
        <v>5</v>
      </c>
      <c r="B12" s="1" t="s">
        <v>29</v>
      </c>
      <c r="C12" s="2" t="s">
        <v>30</v>
      </c>
    </row>
    <row r="13" spans="1:14" x14ac:dyDescent="0.4">
      <c r="A13" s="2" t="s">
        <v>6</v>
      </c>
      <c r="B13" s="1">
        <v>21.276595744680851</v>
      </c>
      <c r="C13" s="2" t="s">
        <v>31</v>
      </c>
    </row>
    <row r="14" spans="1:14" x14ac:dyDescent="0.4">
      <c r="A14" s="2" t="s">
        <v>7</v>
      </c>
      <c r="B14" s="1">
        <v>252.2</v>
      </c>
      <c r="C14" s="2" t="s">
        <v>32</v>
      </c>
    </row>
    <row r="15" spans="1:14" x14ac:dyDescent="0.4">
      <c r="A15" s="2" t="s">
        <v>8</v>
      </c>
      <c r="B15" s="1">
        <v>167.93</v>
      </c>
      <c r="C15" s="2" t="s">
        <v>32</v>
      </c>
    </row>
    <row r="16" spans="1:14" x14ac:dyDescent="0.4">
      <c r="A16" s="2" t="s">
        <v>9</v>
      </c>
      <c r="B16" s="1">
        <v>2.5</v>
      </c>
      <c r="C16" s="2" t="s">
        <v>33</v>
      </c>
    </row>
    <row r="17" spans="1:3" x14ac:dyDescent="0.4">
      <c r="A17" s="2" t="s">
        <v>10</v>
      </c>
      <c r="B17" s="1">
        <v>5</v>
      </c>
      <c r="C17" s="2" t="s">
        <v>33</v>
      </c>
    </row>
    <row r="18" spans="1:3" x14ac:dyDescent="0.4">
      <c r="A18" s="2" t="s">
        <v>11</v>
      </c>
      <c r="B18" s="1">
        <v>10.039999999999999</v>
      </c>
      <c r="C18" s="2" t="s">
        <v>32</v>
      </c>
    </row>
    <row r="19" spans="1:3" x14ac:dyDescent="0.4">
      <c r="A19" s="2" t="s">
        <v>12</v>
      </c>
      <c r="B19" s="1">
        <v>3.96</v>
      </c>
      <c r="C19" s="2" t="s">
        <v>32</v>
      </c>
    </row>
    <row r="20" spans="1:3" x14ac:dyDescent="0.4">
      <c r="A20" s="2" t="s">
        <v>13</v>
      </c>
      <c r="B20" s="1">
        <v>278470</v>
      </c>
      <c r="C20" s="2" t="s">
        <v>34</v>
      </c>
    </row>
    <row r="21" spans="1:3" x14ac:dyDescent="0.4">
      <c r="A21" s="2" t="s">
        <v>14</v>
      </c>
      <c r="B21" s="1">
        <v>1098270</v>
      </c>
      <c r="C21" s="2" t="s">
        <v>34</v>
      </c>
    </row>
    <row r="22" spans="1:3" x14ac:dyDescent="0.4">
      <c r="A22" s="2" t="s">
        <v>15</v>
      </c>
      <c r="B22" s="1">
        <v>0</v>
      </c>
      <c r="C22" s="2" t="s">
        <v>34</v>
      </c>
    </row>
    <row r="23" spans="1:3" x14ac:dyDescent="0.4">
      <c r="A23" s="2" t="s">
        <v>16</v>
      </c>
      <c r="B23" s="1">
        <v>113505.67642128446</v>
      </c>
      <c r="C23" s="2" t="s">
        <v>34</v>
      </c>
    </row>
    <row r="24" spans="1:3" x14ac:dyDescent="0.4">
      <c r="A24" s="2" t="s">
        <v>17</v>
      </c>
      <c r="B24" s="1">
        <v>630</v>
      </c>
      <c r="C24" s="2" t="s">
        <v>35</v>
      </c>
    </row>
    <row r="25" spans="1:3" x14ac:dyDescent="0.4">
      <c r="A25" s="2" t="s">
        <v>18</v>
      </c>
      <c r="B25" s="1">
        <v>690531.29225801758</v>
      </c>
      <c r="C25" s="2" t="s">
        <v>36</v>
      </c>
    </row>
    <row r="26" spans="1:3" x14ac:dyDescent="0.4">
      <c r="A26" s="2" t="s">
        <v>19</v>
      </c>
      <c r="B26" s="1">
        <v>2070999</v>
      </c>
      <c r="C26" s="2" t="s">
        <v>36</v>
      </c>
    </row>
    <row r="27" spans="1:3" x14ac:dyDescent="0.4">
      <c r="A27" s="2" t="s">
        <v>20</v>
      </c>
      <c r="B27" s="1">
        <v>97510.233129999993</v>
      </c>
      <c r="C27" s="2" t="s">
        <v>37</v>
      </c>
    </row>
    <row r="28" spans="1:3" x14ac:dyDescent="0.4">
      <c r="A28" s="2" t="s">
        <v>21</v>
      </c>
      <c r="B28" s="1">
        <v>97510.233129999993</v>
      </c>
      <c r="C28" s="2" t="s">
        <v>37</v>
      </c>
    </row>
    <row r="29" spans="1:3" x14ac:dyDescent="0.4">
      <c r="A29" s="2" t="s">
        <v>22</v>
      </c>
      <c r="B29" s="1">
        <v>89802.916169999997</v>
      </c>
      <c r="C29" s="2" t="s">
        <v>37</v>
      </c>
    </row>
    <row r="30" spans="1:3" x14ac:dyDescent="0.4">
      <c r="A30" s="2" t="s">
        <v>23</v>
      </c>
      <c r="B30" s="1">
        <v>89802.916169999997</v>
      </c>
      <c r="C30" s="2" t="s">
        <v>37</v>
      </c>
    </row>
    <row r="31" spans="1:3" x14ac:dyDescent="0.4">
      <c r="A31" s="2" t="s">
        <v>24</v>
      </c>
      <c r="B31" s="1">
        <v>75</v>
      </c>
      <c r="C31" s="2" t="s">
        <v>38</v>
      </c>
    </row>
    <row r="33" spans="1:14" x14ac:dyDescent="0.4">
      <c r="A33" s="2" t="s">
        <v>39</v>
      </c>
      <c r="B33" s="2" t="s">
        <v>40</v>
      </c>
      <c r="C33" s="2" t="s">
        <v>41</v>
      </c>
      <c r="D33" s="63" t="s">
        <v>42</v>
      </c>
      <c r="E33" s="63"/>
      <c r="F33" s="63" t="s">
        <v>43</v>
      </c>
      <c r="G33" s="63"/>
      <c r="H33" s="63" t="s">
        <v>44</v>
      </c>
      <c r="I33" s="63"/>
      <c r="J33" s="63"/>
      <c r="K33" s="63"/>
      <c r="L33" s="63"/>
      <c r="M33" s="63"/>
      <c r="N33" s="63"/>
    </row>
    <row r="34" spans="1:14" x14ac:dyDescent="0.4">
      <c r="A34">
        <v>1</v>
      </c>
      <c r="B34">
        <v>0</v>
      </c>
      <c r="C34" s="3">
        <v>43515</v>
      </c>
      <c r="D34" s="64" t="s">
        <v>321</v>
      </c>
      <c r="E34" s="64"/>
      <c r="F34" s="64" t="s">
        <v>320</v>
      </c>
      <c r="G34" s="64"/>
      <c r="H34" s="64" t="s">
        <v>322</v>
      </c>
      <c r="I34" s="64"/>
      <c r="J34" s="64"/>
      <c r="K34" s="64"/>
      <c r="L34" s="64"/>
      <c r="M34" s="64"/>
      <c r="N34" s="64"/>
    </row>
  </sheetData>
  <mergeCells count="7">
    <mergeCell ref="A1:N1"/>
    <mergeCell ref="D33:E33"/>
    <mergeCell ref="F33:G33"/>
    <mergeCell ref="H33:N33"/>
    <mergeCell ref="D34:E34"/>
    <mergeCell ref="F34:G34"/>
    <mergeCell ref="H34:N3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1:Q288"/>
  <sheetViews>
    <sheetView zoomScale="70" zoomScaleNormal="70" workbookViewId="0">
      <selection activeCell="G2" sqref="G2"/>
    </sheetView>
  </sheetViews>
  <sheetFormatPr baseColWidth="10" defaultColWidth="9.23046875" defaultRowHeight="14.6" x14ac:dyDescent="0.4"/>
  <cols>
    <col min="1" max="1" width="25.69140625" customWidth="1"/>
  </cols>
  <sheetData>
    <row r="1" spans="1:17" x14ac:dyDescent="0.4">
      <c r="A1" s="4" t="s">
        <v>45</v>
      </c>
      <c r="B1" s="1" t="s">
        <v>30</v>
      </c>
      <c r="C1" s="2" t="s">
        <v>30</v>
      </c>
    </row>
    <row r="2" spans="1:17" x14ac:dyDescent="0.4">
      <c r="A2" s="2" t="s">
        <v>46</v>
      </c>
      <c r="B2" s="1">
        <v>0.45018086765428733</v>
      </c>
      <c r="C2" s="2" t="s">
        <v>58</v>
      </c>
      <c r="F2" s="4" t="s">
        <v>63</v>
      </c>
      <c r="G2">
        <v>100</v>
      </c>
    </row>
    <row r="3" spans="1:17" x14ac:dyDescent="0.4">
      <c r="A3" s="2" t="s">
        <v>47</v>
      </c>
      <c r="B3" s="1">
        <v>0.21789646651671682</v>
      </c>
      <c r="C3" s="2" t="s">
        <v>33</v>
      </c>
    </row>
    <row r="4" spans="1:17" x14ac:dyDescent="0.4">
      <c r="A4" s="2" t="s">
        <v>48</v>
      </c>
      <c r="B4" s="1">
        <v>7.7314265462149043</v>
      </c>
      <c r="C4" s="2" t="s">
        <v>58</v>
      </c>
    </row>
    <row r="5" spans="1:17" x14ac:dyDescent="0.4">
      <c r="A5" s="2" t="s">
        <v>49</v>
      </c>
      <c r="B5" s="1">
        <v>6.767977704836686</v>
      </c>
      <c r="C5" s="2" t="s">
        <v>59</v>
      </c>
    </row>
    <row r="6" spans="1:17" x14ac:dyDescent="0.4">
      <c r="A6" s="2" t="s">
        <v>50</v>
      </c>
      <c r="B6" s="20">
        <v>30.020270745105734</v>
      </c>
      <c r="C6" s="2" t="s">
        <v>60</v>
      </c>
      <c r="E6">
        <v>44.122999999999998</v>
      </c>
      <c r="F6" t="s">
        <v>318</v>
      </c>
    </row>
    <row r="7" spans="1:17" x14ac:dyDescent="0.4">
      <c r="A7" s="2" t="s">
        <v>51</v>
      </c>
      <c r="B7" s="1">
        <v>90</v>
      </c>
      <c r="C7" s="2" t="s">
        <v>61</v>
      </c>
    </row>
    <row r="8" spans="1:17" x14ac:dyDescent="0.4">
      <c r="A8" s="2" t="s">
        <v>52</v>
      </c>
      <c r="B8" s="1">
        <v>4</v>
      </c>
      <c r="C8" s="2" t="s">
        <v>61</v>
      </c>
    </row>
    <row r="9" spans="1:17" x14ac:dyDescent="0.4">
      <c r="A9" s="2" t="s">
        <v>53</v>
      </c>
      <c r="B9" s="1">
        <v>25</v>
      </c>
      <c r="C9" s="2" t="s">
        <v>61</v>
      </c>
    </row>
    <row r="10" spans="1:17" x14ac:dyDescent="0.4">
      <c r="A10" s="2" t="s">
        <v>54</v>
      </c>
      <c r="B10" s="1">
        <v>11.559604882578553</v>
      </c>
      <c r="C10" s="2" t="s">
        <v>61</v>
      </c>
    </row>
    <row r="11" spans="1:17" x14ac:dyDescent="0.4">
      <c r="A11" s="2" t="s">
        <v>55</v>
      </c>
      <c r="B11" s="1">
        <v>1.7564556332812082</v>
      </c>
      <c r="C11" s="2" t="s">
        <v>59</v>
      </c>
    </row>
    <row r="12" spans="1:17" x14ac:dyDescent="0.4">
      <c r="A12" s="2" t="s">
        <v>56</v>
      </c>
      <c r="B12" s="1">
        <v>7.4447754753203563</v>
      </c>
      <c r="C12" s="2" t="s">
        <v>59</v>
      </c>
    </row>
    <row r="13" spans="1:17" x14ac:dyDescent="0.4">
      <c r="A13" s="2" t="s">
        <v>57</v>
      </c>
      <c r="B13" s="1">
        <v>0.02</v>
      </c>
      <c r="C13" s="2" t="s">
        <v>62</v>
      </c>
    </row>
    <row r="15" spans="1:17" x14ac:dyDescent="0.4">
      <c r="A15" s="65" t="s">
        <v>79</v>
      </c>
      <c r="B15" s="65"/>
      <c r="C15" s="65"/>
      <c r="D15" s="65"/>
      <c r="E15" s="65"/>
      <c r="F15" s="65"/>
      <c r="G15" s="65"/>
      <c r="H15" s="4"/>
      <c r="I15" s="65" t="s">
        <v>80</v>
      </c>
      <c r="J15" s="65"/>
      <c r="K15" s="65"/>
      <c r="L15" s="65"/>
      <c r="M15" s="65"/>
      <c r="N15" s="65"/>
      <c r="O15" s="65"/>
      <c r="P15" s="65"/>
      <c r="Q15" s="65"/>
    </row>
    <row r="16" spans="1:17" x14ac:dyDescent="0.4">
      <c r="A16" s="4" t="s">
        <v>64</v>
      </c>
      <c r="B16" s="4" t="s">
        <v>65</v>
      </c>
      <c r="C16" s="4" t="s">
        <v>66</v>
      </c>
      <c r="D16" s="4" t="s">
        <v>67</v>
      </c>
      <c r="E16" s="4" t="s">
        <v>68</v>
      </c>
      <c r="F16" s="4" t="s">
        <v>69</v>
      </c>
      <c r="G16" s="4" t="s">
        <v>70</v>
      </c>
      <c r="H16" s="4"/>
      <c r="I16" s="4" t="s">
        <v>64</v>
      </c>
      <c r="J16" s="4" t="s">
        <v>71</v>
      </c>
      <c r="K16" s="4" t="s">
        <v>72</v>
      </c>
      <c r="L16" s="4" t="s">
        <v>73</v>
      </c>
      <c r="M16" s="4" t="s">
        <v>74</v>
      </c>
      <c r="N16" s="4" t="s">
        <v>75</v>
      </c>
      <c r="O16" s="4" t="s">
        <v>76</v>
      </c>
      <c r="P16" s="4" t="s">
        <v>77</v>
      </c>
      <c r="Q16" s="4" t="s">
        <v>78</v>
      </c>
    </row>
    <row r="17" spans="1:17" x14ac:dyDescent="0.4">
      <c r="A17" s="4" t="s">
        <v>61</v>
      </c>
      <c r="B17" s="4" t="s">
        <v>58</v>
      </c>
      <c r="C17" s="4" t="s">
        <v>33</v>
      </c>
      <c r="D17" s="4" t="s">
        <v>58</v>
      </c>
      <c r="E17" s="4" t="s">
        <v>59</v>
      </c>
      <c r="F17" s="4" t="s">
        <v>60</v>
      </c>
      <c r="G17" s="4" t="s">
        <v>31</v>
      </c>
      <c r="H17" s="4"/>
      <c r="I17" s="4" t="s">
        <v>61</v>
      </c>
      <c r="J17" s="4" t="s">
        <v>31</v>
      </c>
      <c r="K17" s="4" t="s">
        <v>31</v>
      </c>
      <c r="L17" s="4" t="s">
        <v>31</v>
      </c>
      <c r="M17" s="4" t="s">
        <v>31</v>
      </c>
      <c r="N17" s="4" t="s">
        <v>31</v>
      </c>
      <c r="O17" s="4" t="s">
        <v>31</v>
      </c>
      <c r="P17" s="4" t="s">
        <v>31</v>
      </c>
      <c r="Q17" s="4" t="s">
        <v>31</v>
      </c>
    </row>
    <row r="18" spans="1:17" x14ac:dyDescent="0.4">
      <c r="A18">
        <v>3</v>
      </c>
      <c r="B18">
        <v>0.45018086765428733</v>
      </c>
      <c r="C18">
        <v>0.21789646651671682</v>
      </c>
      <c r="D18">
        <v>7.7314265462149043</v>
      </c>
      <c r="E18">
        <v>1.7564556332812082</v>
      </c>
      <c r="F18">
        <v>2.0219533647702632</v>
      </c>
      <c r="G18">
        <v>0.37190921299587687</v>
      </c>
      <c r="I18">
        <v>4</v>
      </c>
      <c r="J18">
        <v>0.35673337297940594</v>
      </c>
      <c r="K18">
        <v>0.33532937060064061</v>
      </c>
      <c r="L18">
        <v>-4.5124858082751539E-2</v>
      </c>
      <c r="M18">
        <v>-4.2417366597786443E-2</v>
      </c>
      <c r="N18">
        <v>1.2053236272228609</v>
      </c>
      <c r="O18">
        <v>1.1330042095894892</v>
      </c>
      <c r="P18">
        <v>0.30207055648929632</v>
      </c>
      <c r="Q18">
        <v>0.28394632309993845</v>
      </c>
    </row>
    <row r="19" spans="1:17" x14ac:dyDescent="0.4">
      <c r="A19">
        <v>3.1</v>
      </c>
      <c r="B19">
        <v>0.45018086765428733</v>
      </c>
      <c r="C19">
        <v>0.21789646651671682</v>
      </c>
      <c r="D19">
        <v>7.7314265462149043</v>
      </c>
      <c r="E19">
        <v>1.8150041543905819</v>
      </c>
      <c r="F19">
        <v>2.158996870604692</v>
      </c>
      <c r="G19">
        <v>0.41035360608741367</v>
      </c>
      <c r="I19">
        <v>5</v>
      </c>
      <c r="J19">
        <v>1.1378370574097916</v>
      </c>
      <c r="K19">
        <v>1.0695668339652042</v>
      </c>
      <c r="L19">
        <v>-8.1451563593149708E-3</v>
      </c>
      <c r="M19">
        <v>-7.6564469777560713E-3</v>
      </c>
      <c r="N19">
        <v>2.3457219949379309</v>
      </c>
      <c r="O19">
        <v>2.2049786752416547</v>
      </c>
      <c r="P19">
        <v>0.54632127198668157</v>
      </c>
      <c r="Q19">
        <v>0.51354199566748171</v>
      </c>
    </row>
    <row r="20" spans="1:17" x14ac:dyDescent="0.4">
      <c r="A20">
        <v>3.2</v>
      </c>
      <c r="B20">
        <v>0.45018086765428733</v>
      </c>
      <c r="C20">
        <v>0.21789646651671682</v>
      </c>
      <c r="D20">
        <v>7.7314265462149043</v>
      </c>
      <c r="E20">
        <v>1.8735526754999556</v>
      </c>
      <c r="F20">
        <v>2.3005336061386106</v>
      </c>
      <c r="G20">
        <v>0.45136004042403322</v>
      </c>
      <c r="I20">
        <v>7</v>
      </c>
      <c r="J20">
        <v>4.2897452605816362</v>
      </c>
      <c r="K20">
        <v>4.0323605449467372</v>
      </c>
      <c r="L20">
        <v>1.6918222429469501</v>
      </c>
      <c r="M20">
        <v>1.5903129083701331</v>
      </c>
      <c r="N20">
        <v>7.9047226307738301</v>
      </c>
      <c r="O20">
        <v>7.4304392729273996</v>
      </c>
      <c r="P20">
        <v>1.6084666363953435</v>
      </c>
      <c r="Q20">
        <v>1.5119586382116226</v>
      </c>
    </row>
    <row r="21" spans="1:17" x14ac:dyDescent="0.4">
      <c r="A21">
        <v>3.3</v>
      </c>
      <c r="B21">
        <v>0.45018086765428733</v>
      </c>
      <c r="C21">
        <v>0.21789646651671682</v>
      </c>
      <c r="D21">
        <v>7.7314265462149043</v>
      </c>
      <c r="E21">
        <v>1.9321011966093291</v>
      </c>
      <c r="F21">
        <v>2.446563571372018</v>
      </c>
      <c r="G21">
        <v>0.49501116249751209</v>
      </c>
      <c r="I21">
        <v>9</v>
      </c>
      <c r="J21">
        <v>8.8655333524258868</v>
      </c>
      <c r="K21">
        <v>8.3336013512803166</v>
      </c>
      <c r="L21">
        <v>5.7809510467443008</v>
      </c>
      <c r="M21">
        <v>5.4340939839396434</v>
      </c>
      <c r="N21">
        <v>11.68399158722565</v>
      </c>
      <c r="O21">
        <v>10.982952091992111</v>
      </c>
      <c r="P21">
        <v>1.8336989864423194</v>
      </c>
      <c r="Q21">
        <v>1.7236770472557803</v>
      </c>
    </row>
    <row r="22" spans="1:17" x14ac:dyDescent="0.4">
      <c r="A22">
        <v>3.4</v>
      </c>
      <c r="B22">
        <v>0.45018086765428733</v>
      </c>
      <c r="C22">
        <v>0.21789646651671682</v>
      </c>
      <c r="D22">
        <v>7.7314265462149043</v>
      </c>
      <c r="E22">
        <v>1.9906497177187028</v>
      </c>
      <c r="F22">
        <v>2.5970867663049155</v>
      </c>
      <c r="G22">
        <v>0.54138961879962766</v>
      </c>
      <c r="I22">
        <v>11</v>
      </c>
      <c r="J22">
        <v>15.935982960929605</v>
      </c>
      <c r="K22">
        <v>14.979823983273807</v>
      </c>
      <c r="L22">
        <v>11.274164614676449</v>
      </c>
      <c r="M22">
        <v>10.597714737795862</v>
      </c>
      <c r="N22">
        <v>23.82959855402477</v>
      </c>
      <c r="O22">
        <v>22.399822640783285</v>
      </c>
      <c r="P22">
        <v>3.7039623876577132</v>
      </c>
      <c r="Q22">
        <v>3.4817246443982492</v>
      </c>
    </row>
    <row r="23" spans="1:17" x14ac:dyDescent="0.4">
      <c r="A23">
        <v>3.5</v>
      </c>
      <c r="B23">
        <v>0.45018086765428733</v>
      </c>
      <c r="C23">
        <v>0.21789646651671682</v>
      </c>
      <c r="D23">
        <v>7.7314265462149043</v>
      </c>
      <c r="E23">
        <v>2.0491982388280765</v>
      </c>
      <c r="F23">
        <v>2.7521031909373019</v>
      </c>
      <c r="G23">
        <v>0.59057805582215639</v>
      </c>
      <c r="I23">
        <v>13</v>
      </c>
      <c r="J23">
        <v>21.015440487710556</v>
      </c>
      <c r="K23">
        <v>19.754514058447931</v>
      </c>
      <c r="L23">
        <v>15.989684106874172</v>
      </c>
      <c r="M23">
        <v>15.030303060461721</v>
      </c>
      <c r="N23">
        <v>22.95216483139103</v>
      </c>
      <c r="O23">
        <v>21.575034941507568</v>
      </c>
      <c r="P23">
        <v>1.1193731578595703</v>
      </c>
      <c r="Q23">
        <v>1.0522107683879958</v>
      </c>
    </row>
    <row r="24" spans="1:17" x14ac:dyDescent="0.4">
      <c r="A24">
        <v>3.6</v>
      </c>
      <c r="B24">
        <v>0.45018086765428733</v>
      </c>
      <c r="C24">
        <v>0.21789646651671682</v>
      </c>
      <c r="D24">
        <v>7.7314265462149043</v>
      </c>
      <c r="E24">
        <v>2.10774675993745</v>
      </c>
      <c r="F24">
        <v>2.911612845269179</v>
      </c>
      <c r="G24">
        <v>0.64265912005687542</v>
      </c>
      <c r="I24">
        <v>15</v>
      </c>
      <c r="J24">
        <v>21.260588614780477</v>
      </c>
      <c r="K24">
        <v>19.984953297893689</v>
      </c>
      <c r="L24">
        <v>19.33343267408836</v>
      </c>
      <c r="M24">
        <v>18.173426713643057</v>
      </c>
      <c r="N24">
        <v>24.545127482093232</v>
      </c>
      <c r="O24">
        <v>23.07241983316764</v>
      </c>
      <c r="P24">
        <v>0.87738597281157593</v>
      </c>
      <c r="Q24">
        <v>0.82474281444288111</v>
      </c>
    </row>
    <row r="25" spans="1:17" x14ac:dyDescent="0.4">
      <c r="A25">
        <v>3.7</v>
      </c>
      <c r="B25">
        <v>0.45018086765428733</v>
      </c>
      <c r="C25">
        <v>0.21789646651671682</v>
      </c>
      <c r="D25">
        <v>7.7314265462149043</v>
      </c>
      <c r="E25">
        <v>2.1662952810468239</v>
      </c>
      <c r="F25">
        <v>3.0756157293005439</v>
      </c>
      <c r="G25">
        <v>0.69771545799556112</v>
      </c>
      <c r="I25">
        <v>17</v>
      </c>
      <c r="J25">
        <v>21.254102665264529</v>
      </c>
      <c r="K25">
        <v>19.978856505348698</v>
      </c>
      <c r="L25">
        <v>18.972946445397863</v>
      </c>
      <c r="M25">
        <v>17.834569658673988</v>
      </c>
      <c r="N25">
        <v>24.497835751011522</v>
      </c>
      <c r="O25">
        <v>23.027965605950829</v>
      </c>
      <c r="P25">
        <v>0.78906098440190287</v>
      </c>
      <c r="Q25">
        <v>0.74171732533778767</v>
      </c>
    </row>
    <row r="26" spans="1:17" x14ac:dyDescent="0.4">
      <c r="A26">
        <v>3.8</v>
      </c>
      <c r="B26">
        <v>0.45018086765428733</v>
      </c>
      <c r="C26">
        <v>0.21789646651671682</v>
      </c>
      <c r="D26">
        <v>7.7314265462149043</v>
      </c>
      <c r="E26">
        <v>2.2248438021561974</v>
      </c>
      <c r="F26">
        <v>3.2441118430313991</v>
      </c>
      <c r="G26">
        <v>0.75582971612999084</v>
      </c>
      <c r="I26">
        <v>19</v>
      </c>
      <c r="J26">
        <v>21.257885517410617</v>
      </c>
      <c r="K26">
        <v>19.982412386366057</v>
      </c>
      <c r="L26">
        <v>19.352166504944176</v>
      </c>
      <c r="M26">
        <v>18.191036514647525</v>
      </c>
      <c r="N26">
        <v>23.404533049092027</v>
      </c>
      <c r="O26">
        <v>22.000261066146503</v>
      </c>
      <c r="P26">
        <v>0.70655263236722687</v>
      </c>
      <c r="Q26">
        <v>0.66415947442519274</v>
      </c>
    </row>
    <row r="27" spans="1:17" x14ac:dyDescent="0.4">
      <c r="A27">
        <v>3.9</v>
      </c>
      <c r="B27">
        <v>0.45018086765428733</v>
      </c>
      <c r="C27">
        <v>0.21789646651671682</v>
      </c>
      <c r="D27">
        <v>7.7314265462149043</v>
      </c>
      <c r="E27">
        <v>2.2833923232655708</v>
      </c>
      <c r="F27">
        <v>3.4171011864617431</v>
      </c>
      <c r="G27">
        <v>0.81708454095194138</v>
      </c>
      <c r="I27">
        <v>21</v>
      </c>
      <c r="J27">
        <v>21.434175141176784</v>
      </c>
      <c r="K27">
        <v>20.148124632706132</v>
      </c>
      <c r="L27">
        <v>19.253016924185719</v>
      </c>
      <c r="M27">
        <v>18.097835908734574</v>
      </c>
      <c r="N27">
        <v>24.227930394534791</v>
      </c>
      <c r="O27">
        <v>22.774254570862702</v>
      </c>
      <c r="P27">
        <v>0.82794767746976683</v>
      </c>
      <c r="Q27">
        <v>0.77827081682158061</v>
      </c>
    </row>
    <row r="28" spans="1:17" x14ac:dyDescent="0.4">
      <c r="A28">
        <v>4</v>
      </c>
      <c r="B28">
        <v>0.45018086765428733</v>
      </c>
      <c r="C28">
        <v>0.21789646651671682</v>
      </c>
      <c r="D28">
        <v>7.7314265462149043</v>
      </c>
      <c r="E28">
        <v>2.3419408443749443</v>
      </c>
      <c r="F28">
        <v>3.5945837595915782</v>
      </c>
      <c r="G28">
        <v>0.88156257895318957</v>
      </c>
      <c r="I28">
        <v>23</v>
      </c>
      <c r="J28">
        <v>21.279301026201274</v>
      </c>
      <c r="K28">
        <v>20.002542964629182</v>
      </c>
      <c r="L28">
        <v>19.534973770102592</v>
      </c>
      <c r="M28">
        <v>18.362875343896437</v>
      </c>
      <c r="N28">
        <v>23.364082070247981</v>
      </c>
      <c r="O28">
        <v>21.9622371460331</v>
      </c>
      <c r="P28">
        <v>0.67472261219195662</v>
      </c>
      <c r="Q28">
        <v>0.63423925546043769</v>
      </c>
    </row>
    <row r="29" spans="1:17" x14ac:dyDescent="0.4">
      <c r="A29">
        <v>4.0999999999999996</v>
      </c>
      <c r="B29">
        <v>0.45018086765428733</v>
      </c>
      <c r="C29">
        <v>0.21789646651671682</v>
      </c>
      <c r="D29">
        <v>7.7314265462149043</v>
      </c>
      <c r="E29">
        <v>2.4004893654843178</v>
      </c>
      <c r="F29">
        <v>3.7765595624209021</v>
      </c>
      <c r="G29">
        <v>0.94934647662551208</v>
      </c>
      <c r="I29">
        <v>25</v>
      </c>
      <c r="J29">
        <v>21.442234597445697</v>
      </c>
      <c r="K29">
        <v>20.155700521598916</v>
      </c>
      <c r="L29">
        <v>19.281487233991978</v>
      </c>
      <c r="M29">
        <v>18.124597999952456</v>
      </c>
      <c r="N29">
        <v>24.319012334281695</v>
      </c>
      <c r="O29">
        <v>22.859871594224792</v>
      </c>
      <c r="P29">
        <v>0.81315091741189982</v>
      </c>
      <c r="Q29">
        <v>0.7643618623671844</v>
      </c>
    </row>
    <row r="30" spans="1:17" x14ac:dyDescent="0.4">
      <c r="A30">
        <v>4.2</v>
      </c>
      <c r="B30">
        <v>0.45018086765428733</v>
      </c>
      <c r="C30">
        <v>0.21789646651671682</v>
      </c>
      <c r="D30">
        <v>7.7314265462149043</v>
      </c>
      <c r="E30">
        <v>2.4590378865936913</v>
      </c>
      <c r="F30">
        <v>3.9630285949497157</v>
      </c>
      <c r="G30">
        <v>1.0205188804606862</v>
      </c>
    </row>
    <row r="31" spans="1:17" x14ac:dyDescent="0.4">
      <c r="A31">
        <v>4.3</v>
      </c>
      <c r="B31">
        <v>0.45018086765428733</v>
      </c>
      <c r="C31">
        <v>0.21789646651671682</v>
      </c>
      <c r="D31">
        <v>7.7314265462149043</v>
      </c>
      <c r="E31">
        <v>2.5175864077030647</v>
      </c>
      <c r="F31">
        <v>4.1539908571780186</v>
      </c>
      <c r="G31">
        <v>1.0951624369504882</v>
      </c>
    </row>
    <row r="32" spans="1:17" x14ac:dyDescent="0.4">
      <c r="A32">
        <v>4.4000000000000004</v>
      </c>
      <c r="B32">
        <v>0.45018086765428733</v>
      </c>
      <c r="C32">
        <v>0.21789646651671682</v>
      </c>
      <c r="D32">
        <v>7.7314265462149043</v>
      </c>
      <c r="E32">
        <v>2.5761349288124391</v>
      </c>
      <c r="F32">
        <v>4.3494463491058095</v>
      </c>
      <c r="G32">
        <v>1.1733597925866956</v>
      </c>
    </row>
    <row r="33" spans="1:7" x14ac:dyDescent="0.4">
      <c r="A33">
        <v>4.5</v>
      </c>
      <c r="B33">
        <v>0.45018086765428733</v>
      </c>
      <c r="C33">
        <v>0.21789646651671682</v>
      </c>
      <c r="D33">
        <v>7.7314265462149043</v>
      </c>
      <c r="E33">
        <v>2.6346834499218121</v>
      </c>
      <c r="F33">
        <v>4.5493950707330919</v>
      </c>
      <c r="G33">
        <v>1.2551935938610845</v>
      </c>
    </row>
    <row r="34" spans="1:7" x14ac:dyDescent="0.4">
      <c r="A34">
        <v>4.5999999999999996</v>
      </c>
      <c r="B34">
        <v>0.45018086765428733</v>
      </c>
      <c r="C34">
        <v>0.21789646651671682</v>
      </c>
      <c r="D34">
        <v>7.7314265462149043</v>
      </c>
      <c r="E34">
        <v>2.6932319710311856</v>
      </c>
      <c r="F34">
        <v>4.7538370220598631</v>
      </c>
      <c r="G34">
        <v>1.3407464872654322</v>
      </c>
    </row>
    <row r="35" spans="1:7" x14ac:dyDescent="0.4">
      <c r="A35">
        <v>4.7</v>
      </c>
      <c r="B35">
        <v>0.45018086765428733</v>
      </c>
      <c r="C35">
        <v>0.21789646651671682</v>
      </c>
      <c r="D35">
        <v>7.7314265462149043</v>
      </c>
      <c r="E35">
        <v>2.75178049214056</v>
      </c>
      <c r="F35">
        <v>4.9627722030861232</v>
      </c>
      <c r="G35">
        <v>1.4301011192915161</v>
      </c>
    </row>
    <row r="36" spans="1:7" x14ac:dyDescent="0.4">
      <c r="A36">
        <v>4.8</v>
      </c>
      <c r="B36">
        <v>0.45018086765428733</v>
      </c>
      <c r="C36">
        <v>0.21789646651671682</v>
      </c>
      <c r="D36">
        <v>7.7314265462149043</v>
      </c>
      <c r="E36">
        <v>2.8103290132499334</v>
      </c>
      <c r="F36">
        <v>5.176200613811873</v>
      </c>
      <c r="G36">
        <v>1.5233401364311117</v>
      </c>
    </row>
    <row r="37" spans="1:7" x14ac:dyDescent="0.4">
      <c r="A37">
        <v>4.9000000000000004</v>
      </c>
      <c r="B37">
        <v>0.45018086765428733</v>
      </c>
      <c r="C37">
        <v>0.21789646651671682</v>
      </c>
      <c r="D37">
        <v>7.7314265462149043</v>
      </c>
      <c r="E37">
        <v>2.8688775343593074</v>
      </c>
      <c r="F37">
        <v>5.3941222542371134</v>
      </c>
      <c r="G37">
        <v>1.6205461851759975</v>
      </c>
    </row>
    <row r="38" spans="1:7" x14ac:dyDescent="0.4">
      <c r="A38">
        <v>5</v>
      </c>
      <c r="B38">
        <v>0.45018086765428733</v>
      </c>
      <c r="C38">
        <v>0.21789646651671682</v>
      </c>
      <c r="D38">
        <v>7.7314265462149043</v>
      </c>
      <c r="E38">
        <v>2.9274260554686804</v>
      </c>
      <c r="F38">
        <v>5.6165371243618418</v>
      </c>
      <c r="G38">
        <v>1.7218019120179486</v>
      </c>
    </row>
    <row r="39" spans="1:7" x14ac:dyDescent="0.4">
      <c r="A39">
        <v>5.0999999999999996</v>
      </c>
      <c r="B39">
        <v>0.45018086765428733</v>
      </c>
      <c r="C39">
        <v>0.21789646651671682</v>
      </c>
      <c r="D39">
        <v>7.7314265462149043</v>
      </c>
      <c r="E39">
        <v>2.9859745765780539</v>
      </c>
      <c r="F39">
        <v>5.8434452241860599</v>
      </c>
      <c r="G39">
        <v>1.8271899634487427</v>
      </c>
    </row>
    <row r="40" spans="1:7" x14ac:dyDescent="0.4">
      <c r="A40">
        <v>5.2</v>
      </c>
      <c r="B40">
        <v>0.45018086765428733</v>
      </c>
      <c r="C40">
        <v>0.21789646651671682</v>
      </c>
      <c r="D40">
        <v>7.7314265462149043</v>
      </c>
      <c r="E40">
        <v>3.0445230976874278</v>
      </c>
      <c r="F40">
        <v>6.0748465537097687</v>
      </c>
      <c r="G40">
        <v>1.936792985960158</v>
      </c>
    </row>
    <row r="41" spans="1:7" x14ac:dyDescent="0.4">
      <c r="A41">
        <v>5.3000000000000007</v>
      </c>
      <c r="B41">
        <v>0.45018086765428733</v>
      </c>
      <c r="C41">
        <v>0.21789646651671682</v>
      </c>
      <c r="D41">
        <v>7.7314265462149043</v>
      </c>
      <c r="E41">
        <v>3.1030716187968017</v>
      </c>
      <c r="F41">
        <v>6.3107411129329662</v>
      </c>
      <c r="G41">
        <v>2.0506936260439699</v>
      </c>
    </row>
    <row r="42" spans="1:7" x14ac:dyDescent="0.4">
      <c r="A42">
        <v>5.4</v>
      </c>
      <c r="B42">
        <v>0.45018086765428733</v>
      </c>
      <c r="C42">
        <v>0.21789646651671682</v>
      </c>
      <c r="D42">
        <v>7.7314265462149043</v>
      </c>
      <c r="E42">
        <v>3.1616201399061752</v>
      </c>
      <c r="F42">
        <v>6.5511289018556518</v>
      </c>
      <c r="G42">
        <v>2.1689745301919543</v>
      </c>
    </row>
    <row r="43" spans="1:7" x14ac:dyDescent="0.4">
      <c r="A43">
        <v>5.5</v>
      </c>
      <c r="B43">
        <v>0.45018086765428733</v>
      </c>
      <c r="C43">
        <v>0.21789646651671682</v>
      </c>
      <c r="D43">
        <v>7.7314265462149043</v>
      </c>
      <c r="E43">
        <v>3.2201686610155482</v>
      </c>
      <c r="F43">
        <v>6.7960099204778279</v>
      </c>
      <c r="G43">
        <v>2.2917183448958895</v>
      </c>
    </row>
    <row r="44" spans="1:7" x14ac:dyDescent="0.4">
      <c r="A44">
        <v>5.6</v>
      </c>
      <c r="B44">
        <v>0.45018086765428733</v>
      </c>
      <c r="C44">
        <v>0.21789646651671682</v>
      </c>
      <c r="D44">
        <v>7.7314265462149043</v>
      </c>
      <c r="E44">
        <v>3.2787171821249217</v>
      </c>
      <c r="F44">
        <v>7.0453841687994929</v>
      </c>
      <c r="G44">
        <v>2.4190077166475517</v>
      </c>
    </row>
    <row r="45" spans="1:7" x14ac:dyDescent="0.4">
      <c r="A45">
        <v>5.7</v>
      </c>
      <c r="B45">
        <v>0.45018086765428733</v>
      </c>
      <c r="C45">
        <v>0.21789646651671682</v>
      </c>
      <c r="D45">
        <v>7.7314265462149043</v>
      </c>
      <c r="E45">
        <v>3.3372657032342961</v>
      </c>
      <c r="F45">
        <v>7.2992516468206494</v>
      </c>
      <c r="G45">
        <v>2.5509252919387198</v>
      </c>
    </row>
    <row r="46" spans="1:7" x14ac:dyDescent="0.4">
      <c r="A46">
        <v>5.8000000000000007</v>
      </c>
      <c r="B46">
        <v>0.45018086765428733</v>
      </c>
      <c r="C46">
        <v>0.21789646651671682</v>
      </c>
      <c r="D46">
        <v>7.7314265462149043</v>
      </c>
      <c r="E46">
        <v>3.39581422434367</v>
      </c>
      <c r="F46">
        <v>7.5576123545412948</v>
      </c>
      <c r="G46">
        <v>2.6875537172611685</v>
      </c>
    </row>
    <row r="47" spans="1:7" x14ac:dyDescent="0.4">
      <c r="A47">
        <v>5.9</v>
      </c>
      <c r="B47">
        <v>0.45018086765428733</v>
      </c>
      <c r="C47">
        <v>0.21789646651671682</v>
      </c>
      <c r="D47">
        <v>7.7314265462149043</v>
      </c>
      <c r="E47">
        <v>3.4543627454530434</v>
      </c>
      <c r="F47">
        <v>7.8204662919614272</v>
      </c>
      <c r="G47">
        <v>2.828975639106674</v>
      </c>
    </row>
    <row r="48" spans="1:7" x14ac:dyDescent="0.4">
      <c r="A48">
        <v>6</v>
      </c>
      <c r="B48">
        <v>0.45018086765428733</v>
      </c>
      <c r="C48">
        <v>0.21789646651671682</v>
      </c>
      <c r="D48">
        <v>7.7314265462149043</v>
      </c>
      <c r="E48">
        <v>3.5129112665624165</v>
      </c>
      <c r="F48">
        <v>8.0878134590810529</v>
      </c>
      <c r="G48">
        <v>2.975273703967015</v>
      </c>
    </row>
    <row r="49" spans="1:7" x14ac:dyDescent="0.4">
      <c r="A49">
        <v>6.1</v>
      </c>
      <c r="B49">
        <v>0.45018086765428733</v>
      </c>
      <c r="C49">
        <v>0.21789646651671682</v>
      </c>
      <c r="D49">
        <v>7.7314265462149043</v>
      </c>
      <c r="E49">
        <v>3.5714597876717904</v>
      </c>
      <c r="F49">
        <v>8.359653855900163</v>
      </c>
      <c r="G49">
        <v>3.1265305583339673</v>
      </c>
    </row>
    <row r="50" spans="1:7" x14ac:dyDescent="0.4">
      <c r="A50">
        <v>6.2</v>
      </c>
      <c r="B50">
        <v>0.45018086765428733</v>
      </c>
      <c r="C50">
        <v>0.21789646651671682</v>
      </c>
      <c r="D50">
        <v>7.7314265462149043</v>
      </c>
      <c r="E50">
        <v>3.6300083087811639</v>
      </c>
      <c r="F50">
        <v>8.6359874824187681</v>
      </c>
      <c r="G50">
        <v>3.2828288486993094</v>
      </c>
    </row>
    <row r="51" spans="1:7" x14ac:dyDescent="0.4">
      <c r="A51">
        <v>6.3000000000000007</v>
      </c>
      <c r="B51">
        <v>0.45018086765428733</v>
      </c>
      <c r="C51">
        <v>0.21789646651671682</v>
      </c>
      <c r="D51">
        <v>7.7314265462149043</v>
      </c>
      <c r="E51">
        <v>3.6885568298905378</v>
      </c>
      <c r="F51">
        <v>8.9168143386368595</v>
      </c>
      <c r="G51">
        <v>3.4442512215548167</v>
      </c>
    </row>
    <row r="52" spans="1:7" x14ac:dyDescent="0.4">
      <c r="A52">
        <v>6.4</v>
      </c>
      <c r="B52">
        <v>0.45018086765428733</v>
      </c>
      <c r="C52">
        <v>0.21789646651671682</v>
      </c>
      <c r="D52">
        <v>7.7314265462149043</v>
      </c>
      <c r="E52">
        <v>3.7471053509999113</v>
      </c>
      <c r="F52">
        <v>9.2021344245544423</v>
      </c>
      <c r="G52">
        <v>3.6108803233922657</v>
      </c>
    </row>
    <row r="53" spans="1:7" x14ac:dyDescent="0.4">
      <c r="A53">
        <v>6.5</v>
      </c>
      <c r="B53">
        <v>0.45018086765428733</v>
      </c>
      <c r="C53">
        <v>0.21789646651671682</v>
      </c>
      <c r="D53">
        <v>7.7314265462149043</v>
      </c>
      <c r="E53">
        <v>3.8056538721092847</v>
      </c>
      <c r="F53">
        <v>9.4919477401715113</v>
      </c>
      <c r="G53">
        <v>3.782798800703433</v>
      </c>
    </row>
    <row r="54" spans="1:7" x14ac:dyDescent="0.4">
      <c r="A54">
        <v>6.6</v>
      </c>
      <c r="B54">
        <v>0.45018086765428733</v>
      </c>
      <c r="C54">
        <v>0.21789646651671682</v>
      </c>
      <c r="D54">
        <v>7.7314265462149043</v>
      </c>
      <c r="E54">
        <v>3.8642023932186582</v>
      </c>
      <c r="F54">
        <v>9.7862542854880719</v>
      </c>
      <c r="G54">
        <v>3.9600892999800967</v>
      </c>
    </row>
    <row r="55" spans="1:7" x14ac:dyDescent="0.4">
      <c r="A55">
        <v>6.7</v>
      </c>
      <c r="B55">
        <v>0.45018086765428733</v>
      </c>
      <c r="C55">
        <v>0.21789646651671682</v>
      </c>
      <c r="D55">
        <v>7.7314265462149043</v>
      </c>
      <c r="E55">
        <v>3.9227509143280317</v>
      </c>
      <c r="F55">
        <v>10.085054060504122</v>
      </c>
      <c r="G55">
        <v>4.1428344677140334</v>
      </c>
    </row>
    <row r="56" spans="1:7" x14ac:dyDescent="0.4">
      <c r="A56">
        <v>6.8000000000000007</v>
      </c>
      <c r="B56">
        <v>0.45018086765428733</v>
      </c>
      <c r="C56">
        <v>0.21789646651671682</v>
      </c>
      <c r="D56">
        <v>7.7314265462149043</v>
      </c>
      <c r="E56">
        <v>3.9812994354374061</v>
      </c>
      <c r="F56">
        <v>10.388347065219664</v>
      </c>
      <c r="G56">
        <v>4.3311169503970222</v>
      </c>
    </row>
    <row r="57" spans="1:7" x14ac:dyDescent="0.4">
      <c r="A57">
        <v>6.9</v>
      </c>
      <c r="B57">
        <v>0.45018086765428733</v>
      </c>
      <c r="C57">
        <v>0.21789646651671682</v>
      </c>
      <c r="D57">
        <v>7.7314265462149043</v>
      </c>
      <c r="E57">
        <v>4.0398479565467795</v>
      </c>
      <c r="F57">
        <v>10.696133299634688</v>
      </c>
      <c r="G57">
        <v>4.5250193945208341</v>
      </c>
    </row>
    <row r="58" spans="1:7" x14ac:dyDescent="0.4">
      <c r="A58">
        <v>7</v>
      </c>
      <c r="B58">
        <v>0.45018086765428733</v>
      </c>
      <c r="C58">
        <v>0.21789646651671682</v>
      </c>
      <c r="D58">
        <v>7.7314265462149043</v>
      </c>
      <c r="E58">
        <v>4.098396477656153</v>
      </c>
      <c r="F58">
        <v>11.008412763749208</v>
      </c>
      <c r="G58">
        <v>4.7246244465772511</v>
      </c>
    </row>
    <row r="59" spans="1:7" x14ac:dyDescent="0.4">
      <c r="A59">
        <v>7.1000000000000005</v>
      </c>
      <c r="B59">
        <v>0.45018086765428733</v>
      </c>
      <c r="C59">
        <v>0.21789646651671682</v>
      </c>
      <c r="D59">
        <v>7.7314265462149043</v>
      </c>
      <c r="E59">
        <v>4.1569449987655274</v>
      </c>
      <c r="F59">
        <v>11.325185457563217</v>
      </c>
      <c r="G59">
        <v>4.9300147530580487</v>
      </c>
    </row>
    <row r="60" spans="1:7" x14ac:dyDescent="0.4">
      <c r="A60">
        <v>7.2</v>
      </c>
      <c r="B60">
        <v>0.45018086765428733</v>
      </c>
      <c r="C60">
        <v>0.21789646651671682</v>
      </c>
      <c r="D60">
        <v>7.7314265462149043</v>
      </c>
      <c r="E60">
        <v>4.2154935198749</v>
      </c>
      <c r="F60">
        <v>11.646451381076716</v>
      </c>
      <c r="G60">
        <v>5.1412729604550034</v>
      </c>
    </row>
    <row r="61" spans="1:7" x14ac:dyDescent="0.4">
      <c r="A61">
        <v>7.3</v>
      </c>
      <c r="B61">
        <v>0.45018086765428733</v>
      </c>
      <c r="C61">
        <v>0.21789646651671682</v>
      </c>
      <c r="D61">
        <v>7.7314265462149043</v>
      </c>
      <c r="E61">
        <v>4.2740420409842743</v>
      </c>
      <c r="F61">
        <v>11.972210534289699</v>
      </c>
      <c r="G61">
        <v>5.3584817152598898</v>
      </c>
    </row>
    <row r="62" spans="1:7" x14ac:dyDescent="0.4">
      <c r="A62">
        <v>7.4</v>
      </c>
      <c r="B62">
        <v>0.45018086765428733</v>
      </c>
      <c r="C62">
        <v>0.21789646651671682</v>
      </c>
      <c r="D62">
        <v>7.7314265462149043</v>
      </c>
      <c r="E62">
        <v>4.3325905620936478</v>
      </c>
      <c r="F62">
        <v>12.302462917202176</v>
      </c>
      <c r="G62">
        <v>5.5817236639644889</v>
      </c>
    </row>
    <row r="63" spans="1:7" x14ac:dyDescent="0.4">
      <c r="A63">
        <v>7.5</v>
      </c>
      <c r="B63">
        <v>0.45018086765428733</v>
      </c>
      <c r="C63">
        <v>0.21789646651671682</v>
      </c>
      <c r="D63">
        <v>7.7314265462149043</v>
      </c>
      <c r="E63">
        <v>4.3911390832030213</v>
      </c>
      <c r="F63">
        <v>12.637208529814142</v>
      </c>
      <c r="G63">
        <v>5.8110814530605763</v>
      </c>
    </row>
    <row r="64" spans="1:7" x14ac:dyDescent="0.4">
      <c r="A64">
        <v>7.6000000000000005</v>
      </c>
      <c r="B64">
        <v>0.45018086765428733</v>
      </c>
      <c r="C64">
        <v>0.21789646651671682</v>
      </c>
      <c r="D64">
        <v>7.7314265462149043</v>
      </c>
      <c r="E64">
        <v>4.4496876043123947</v>
      </c>
      <c r="F64">
        <v>12.9764473721256</v>
      </c>
      <c r="G64">
        <v>6.0466377290399294</v>
      </c>
    </row>
    <row r="65" spans="1:7" x14ac:dyDescent="0.4">
      <c r="A65">
        <v>7.7</v>
      </c>
      <c r="B65">
        <v>0.45018086765428733</v>
      </c>
      <c r="C65">
        <v>0.21789646651671682</v>
      </c>
      <c r="D65">
        <v>7.7314265462149043</v>
      </c>
      <c r="E65">
        <v>4.5082361254217682</v>
      </c>
      <c r="F65">
        <v>13.320179444136542</v>
      </c>
      <c r="G65">
        <v>6.2884751383943209</v>
      </c>
    </row>
    <row r="66" spans="1:7" x14ac:dyDescent="0.4">
      <c r="A66">
        <v>7.8000000000000007</v>
      </c>
      <c r="B66">
        <v>0.45018086765428733</v>
      </c>
      <c r="C66">
        <v>0.21789646651671682</v>
      </c>
      <c r="D66">
        <v>7.7314265462149043</v>
      </c>
      <c r="E66">
        <v>4.5667846465311426</v>
      </c>
      <c r="F66">
        <v>13.66840474584698</v>
      </c>
      <c r="G66">
        <v>6.5366763276155337</v>
      </c>
    </row>
    <row r="67" spans="1:7" x14ac:dyDescent="0.4">
      <c r="A67">
        <v>7.9</v>
      </c>
      <c r="B67">
        <v>0.45018086765428733</v>
      </c>
      <c r="C67">
        <v>0.21789646651671682</v>
      </c>
      <c r="D67">
        <v>7.7314265462149043</v>
      </c>
      <c r="E67">
        <v>4.6253331676405152</v>
      </c>
      <c r="F67">
        <v>14.021123277256898</v>
      </c>
      <c r="G67">
        <v>6.7913239431953381</v>
      </c>
    </row>
    <row r="68" spans="1:7" x14ac:dyDescent="0.4">
      <c r="A68">
        <v>8</v>
      </c>
      <c r="B68">
        <v>0.45018086765428733</v>
      </c>
      <c r="C68">
        <v>0.21789646651671682</v>
      </c>
      <c r="D68">
        <v>7.7314265462149043</v>
      </c>
      <c r="E68">
        <v>4.6838816887498886</v>
      </c>
      <c r="F68">
        <v>14.378335038366313</v>
      </c>
      <c r="G68">
        <v>7.0525006316255165</v>
      </c>
    </row>
    <row r="69" spans="1:7" x14ac:dyDescent="0.4">
      <c r="A69">
        <v>8.1000000000000014</v>
      </c>
      <c r="B69">
        <v>0.45018086765428733</v>
      </c>
      <c r="C69">
        <v>0.21789646651671682</v>
      </c>
      <c r="D69">
        <v>7.7314265462149043</v>
      </c>
      <c r="E69">
        <v>4.7424302098592639</v>
      </c>
      <c r="F69">
        <v>14.740040029175217</v>
      </c>
      <c r="G69">
        <v>7.3202890393978475</v>
      </c>
    </row>
    <row r="70" spans="1:7" x14ac:dyDescent="0.4">
      <c r="A70">
        <v>8.1999999999999993</v>
      </c>
      <c r="B70">
        <v>0.45018086765428733</v>
      </c>
      <c r="C70">
        <v>0.21789646651671682</v>
      </c>
      <c r="D70">
        <v>7.7314265462149043</v>
      </c>
      <c r="E70">
        <v>4.8009787309686356</v>
      </c>
      <c r="F70">
        <v>15.106238249683608</v>
      </c>
      <c r="G70">
        <v>7.5947718130040966</v>
      </c>
    </row>
    <row r="71" spans="1:7" x14ac:dyDescent="0.4">
      <c r="A71">
        <v>8.3000000000000007</v>
      </c>
      <c r="B71">
        <v>0.45018086765428733</v>
      </c>
      <c r="C71">
        <v>0.21789646651671682</v>
      </c>
      <c r="D71">
        <v>7.7314265462149043</v>
      </c>
      <c r="E71">
        <v>4.85952725207801</v>
      </c>
      <c r="F71">
        <v>15.476929699891492</v>
      </c>
      <c r="G71">
        <v>7.8760315989360556</v>
      </c>
    </row>
    <row r="72" spans="1:7" x14ac:dyDescent="0.4">
      <c r="A72">
        <v>8.4</v>
      </c>
      <c r="B72">
        <v>0.45018086765428733</v>
      </c>
      <c r="C72">
        <v>0.21789646651671682</v>
      </c>
      <c r="D72">
        <v>7.7314265462149043</v>
      </c>
      <c r="E72">
        <v>4.9180757731873825</v>
      </c>
      <c r="F72">
        <v>15.852114379798863</v>
      </c>
      <c r="G72">
        <v>8.1641510436854894</v>
      </c>
    </row>
    <row r="73" spans="1:7" x14ac:dyDescent="0.4">
      <c r="A73">
        <v>8.5</v>
      </c>
      <c r="B73">
        <v>0.45018086765428733</v>
      </c>
      <c r="C73">
        <v>0.21789646651671682</v>
      </c>
      <c r="D73">
        <v>7.7314265462149043</v>
      </c>
      <c r="E73">
        <v>4.9766242942967578</v>
      </c>
      <c r="F73">
        <v>16.231792289405718</v>
      </c>
      <c r="G73">
        <v>8.4592127937441806</v>
      </c>
    </row>
    <row r="74" spans="1:7" x14ac:dyDescent="0.4">
      <c r="A74">
        <v>8.6000000000000014</v>
      </c>
      <c r="B74">
        <v>0.45018086765428733</v>
      </c>
      <c r="C74">
        <v>0.21789646651671682</v>
      </c>
      <c r="D74">
        <v>7.7314265462149043</v>
      </c>
      <c r="E74">
        <v>5.0351728154061304</v>
      </c>
      <c r="F74">
        <v>16.615963428712078</v>
      </c>
      <c r="G74">
        <v>8.7612994956039092</v>
      </c>
    </row>
    <row r="75" spans="1:7" x14ac:dyDescent="0.4">
      <c r="A75">
        <v>8.6999999999999993</v>
      </c>
      <c r="B75">
        <v>0.45018086765428733</v>
      </c>
      <c r="C75">
        <v>0.21789646651671682</v>
      </c>
      <c r="D75">
        <v>7.7314265462149043</v>
      </c>
      <c r="E75">
        <v>5.0937213365155039</v>
      </c>
      <c r="F75">
        <v>17.004627797717902</v>
      </c>
      <c r="G75">
        <v>9.0704937957564358</v>
      </c>
    </row>
    <row r="76" spans="1:7" x14ac:dyDescent="0.4">
      <c r="A76">
        <v>8.8000000000000007</v>
      </c>
      <c r="B76">
        <v>0.45018086765428733</v>
      </c>
      <c r="C76">
        <v>0.21789646651671682</v>
      </c>
      <c r="D76">
        <v>7.7314265462149043</v>
      </c>
      <c r="E76">
        <v>5.1522698576248782</v>
      </c>
      <c r="F76">
        <v>17.397785396423238</v>
      </c>
      <c r="G76">
        <v>9.3868783406935652</v>
      </c>
    </row>
    <row r="77" spans="1:7" x14ac:dyDescent="0.4">
      <c r="A77">
        <v>8.9</v>
      </c>
      <c r="B77">
        <v>0.45018086765428733</v>
      </c>
      <c r="C77">
        <v>0.21789646651671682</v>
      </c>
      <c r="D77">
        <v>7.7314265462149043</v>
      </c>
      <c r="E77">
        <v>5.2108183787342517</v>
      </c>
      <c r="F77">
        <v>17.795436224828059</v>
      </c>
      <c r="G77">
        <v>9.7105357769070508</v>
      </c>
    </row>
    <row r="78" spans="1:7" x14ac:dyDescent="0.4">
      <c r="A78">
        <v>9</v>
      </c>
      <c r="B78">
        <v>0.45018086765428733</v>
      </c>
      <c r="C78">
        <v>0.21789646651671682</v>
      </c>
      <c r="D78">
        <v>7.7314265462149043</v>
      </c>
      <c r="E78">
        <v>5.2693668998436243</v>
      </c>
      <c r="F78">
        <v>18.197580282932368</v>
      </c>
      <c r="G78">
        <v>10.041548750888676</v>
      </c>
    </row>
    <row r="79" spans="1:7" x14ac:dyDescent="0.4">
      <c r="A79">
        <v>9.1000000000000014</v>
      </c>
      <c r="B79">
        <v>0.45018086765428733</v>
      </c>
      <c r="C79">
        <v>0.21789646651671682</v>
      </c>
      <c r="D79">
        <v>7.7314265462149043</v>
      </c>
      <c r="E79">
        <v>5.3279154209529995</v>
      </c>
      <c r="F79">
        <v>18.604217570736168</v>
      </c>
      <c r="G79">
        <v>10.379999909130225</v>
      </c>
    </row>
    <row r="80" spans="1:7" x14ac:dyDescent="0.4">
      <c r="A80">
        <v>9.1999999999999993</v>
      </c>
      <c r="B80">
        <v>0.45018086765428733</v>
      </c>
      <c r="C80">
        <v>0.21789646651671682</v>
      </c>
      <c r="D80">
        <v>7.7314265462149043</v>
      </c>
      <c r="E80">
        <v>5.3864639420623712</v>
      </c>
      <c r="F80">
        <v>19.015348088239453</v>
      </c>
      <c r="G80">
        <v>10.725971898123458</v>
      </c>
    </row>
    <row r="81" spans="1:7" x14ac:dyDescent="0.4">
      <c r="A81">
        <v>9.3000000000000007</v>
      </c>
      <c r="B81">
        <v>0.45018086765428733</v>
      </c>
      <c r="C81">
        <v>0.21789646651671682</v>
      </c>
      <c r="D81">
        <v>7.7314265462149043</v>
      </c>
      <c r="E81">
        <v>5.4450124631717465</v>
      </c>
      <c r="F81">
        <v>19.430971835442225</v>
      </c>
      <c r="G81">
        <v>11.07954736436017</v>
      </c>
    </row>
    <row r="82" spans="1:7" x14ac:dyDescent="0.4">
      <c r="A82">
        <v>9.4</v>
      </c>
      <c r="B82">
        <v>0.45018086765428733</v>
      </c>
      <c r="C82">
        <v>0.21789646651671682</v>
      </c>
      <c r="D82">
        <v>7.7314265462149043</v>
      </c>
      <c r="E82">
        <v>5.5035609842811199</v>
      </c>
      <c r="F82">
        <v>19.851088812344493</v>
      </c>
      <c r="G82">
        <v>11.440808954332129</v>
      </c>
    </row>
    <row r="83" spans="1:7" x14ac:dyDescent="0.4">
      <c r="A83">
        <v>9.5</v>
      </c>
      <c r="B83">
        <v>0.45018086765428733</v>
      </c>
      <c r="C83">
        <v>0.21789646651671682</v>
      </c>
      <c r="D83">
        <v>7.7314265462149043</v>
      </c>
      <c r="E83">
        <v>5.5621095053904934</v>
      </c>
      <c r="F83">
        <v>20.275699018946248</v>
      </c>
      <c r="G83">
        <v>11.809839314531109</v>
      </c>
    </row>
    <row r="84" spans="1:7" x14ac:dyDescent="0.4">
      <c r="A84">
        <v>9.6000000000000014</v>
      </c>
      <c r="B84">
        <v>0.45018086765428733</v>
      </c>
      <c r="C84">
        <v>0.21789646651671682</v>
      </c>
      <c r="D84">
        <v>7.7314265462149043</v>
      </c>
      <c r="E84">
        <v>5.6206580264998678</v>
      </c>
      <c r="F84">
        <v>20.704802455247496</v>
      </c>
      <c r="G84">
        <v>12.186721091448897</v>
      </c>
    </row>
    <row r="85" spans="1:7" x14ac:dyDescent="0.4">
      <c r="A85">
        <v>9.6999999999999993</v>
      </c>
      <c r="B85">
        <v>0.45018086765428733</v>
      </c>
      <c r="C85">
        <v>0.21789646651671682</v>
      </c>
      <c r="D85">
        <v>7.7314265462149043</v>
      </c>
      <c r="E85">
        <v>5.6792065476092395</v>
      </c>
      <c r="F85">
        <v>21.138399121248224</v>
      </c>
      <c r="G85">
        <v>12.571536931577253</v>
      </c>
    </row>
    <row r="86" spans="1:7" x14ac:dyDescent="0.4">
      <c r="A86">
        <v>9.8000000000000007</v>
      </c>
      <c r="B86">
        <v>0.45018086765428733</v>
      </c>
      <c r="C86">
        <v>0.21789646651671682</v>
      </c>
      <c r="D86">
        <v>7.7314265462149043</v>
      </c>
      <c r="E86">
        <v>5.7377550687186147</v>
      </c>
      <c r="F86">
        <v>21.576489016948454</v>
      </c>
      <c r="G86">
        <v>12.96436948140798</v>
      </c>
    </row>
    <row r="87" spans="1:7" x14ac:dyDescent="0.4">
      <c r="A87">
        <v>9.9</v>
      </c>
      <c r="B87">
        <v>0.45018086765428733</v>
      </c>
      <c r="C87">
        <v>0.21789646651671682</v>
      </c>
      <c r="D87">
        <v>7.7314265462149043</v>
      </c>
      <c r="E87">
        <v>5.7963035898279873</v>
      </c>
      <c r="F87">
        <v>22.019072142348161</v>
      </c>
      <c r="G87">
        <v>13.365301387432826</v>
      </c>
    </row>
    <row r="88" spans="1:7" x14ac:dyDescent="0.4">
      <c r="A88">
        <v>10</v>
      </c>
      <c r="B88">
        <v>0.45018086765428733</v>
      </c>
      <c r="C88">
        <v>0.21789646651671682</v>
      </c>
      <c r="D88">
        <v>7.7314265462149043</v>
      </c>
      <c r="E88">
        <v>5.8548521109373608</v>
      </c>
      <c r="F88">
        <v>22.466148497447367</v>
      </c>
      <c r="G88">
        <v>13.774415296143589</v>
      </c>
    </row>
    <row r="89" spans="1:7" x14ac:dyDescent="0.4">
      <c r="A89">
        <v>10.100000000000001</v>
      </c>
      <c r="B89">
        <v>0.45018086765428733</v>
      </c>
      <c r="C89">
        <v>0.21789646651671682</v>
      </c>
      <c r="D89">
        <v>7.7314265462149043</v>
      </c>
      <c r="E89">
        <v>5.913400632046736</v>
      </c>
      <c r="F89">
        <v>22.917718082246061</v>
      </c>
      <c r="G89">
        <v>14.19179385403204</v>
      </c>
    </row>
    <row r="90" spans="1:7" x14ac:dyDescent="0.4">
      <c r="A90">
        <v>10.199999999999999</v>
      </c>
      <c r="B90">
        <v>0.45018086765428733</v>
      </c>
      <c r="C90">
        <v>0.21789646651671682</v>
      </c>
      <c r="D90">
        <v>7.7314265462149043</v>
      </c>
      <c r="E90">
        <v>5.9719491531561077</v>
      </c>
      <c r="F90">
        <v>23.37378089674424</v>
      </c>
      <c r="G90">
        <v>14.617519707589942</v>
      </c>
    </row>
    <row r="91" spans="1:7" x14ac:dyDescent="0.4">
      <c r="A91">
        <v>10.3</v>
      </c>
      <c r="B91">
        <v>0.45018086765428733</v>
      </c>
      <c r="C91">
        <v>0.21789646651671682</v>
      </c>
      <c r="D91">
        <v>7.7314265462149043</v>
      </c>
      <c r="E91">
        <v>6.030497674265483</v>
      </c>
      <c r="F91">
        <v>23.834336940941913</v>
      </c>
      <c r="G91">
        <v>15.051675503309099</v>
      </c>
    </row>
    <row r="92" spans="1:7" x14ac:dyDescent="0.4">
      <c r="A92">
        <v>10.4</v>
      </c>
      <c r="B92">
        <v>0.45018086765428733</v>
      </c>
      <c r="C92">
        <v>0.21789646651671682</v>
      </c>
      <c r="D92">
        <v>7.7314265462149043</v>
      </c>
      <c r="E92">
        <v>6.0890461953748556</v>
      </c>
      <c r="F92">
        <v>24.299386214839075</v>
      </c>
      <c r="G92">
        <v>15.494343887681264</v>
      </c>
    </row>
    <row r="93" spans="1:7" x14ac:dyDescent="0.4">
      <c r="A93">
        <v>10.5</v>
      </c>
      <c r="B93">
        <v>0.45018086765428733</v>
      </c>
      <c r="C93">
        <v>0.21789646651671682</v>
      </c>
      <c r="D93">
        <v>7.7314265462149043</v>
      </c>
      <c r="E93">
        <v>6.1475947164842299</v>
      </c>
      <c r="F93">
        <v>24.768928718435717</v>
      </c>
      <c r="G93">
        <v>15.945607507198222</v>
      </c>
    </row>
    <row r="94" spans="1:7" x14ac:dyDescent="0.4">
      <c r="A94">
        <v>10.600000000000001</v>
      </c>
      <c r="B94">
        <v>0.45018086765428733</v>
      </c>
      <c r="C94">
        <v>0.21789646651671682</v>
      </c>
      <c r="D94">
        <v>7.7314265462149043</v>
      </c>
      <c r="E94">
        <v>6.2061432375936034</v>
      </c>
      <c r="F94">
        <v>25.242964451731865</v>
      </c>
      <c r="G94">
        <v>16.405549008351759</v>
      </c>
    </row>
    <row r="95" spans="1:7" x14ac:dyDescent="0.4">
      <c r="A95">
        <v>10.7</v>
      </c>
      <c r="B95">
        <v>0.45018086765428733</v>
      </c>
      <c r="C95">
        <v>0.21789646651671682</v>
      </c>
      <c r="D95">
        <v>7.7314265462149043</v>
      </c>
      <c r="E95">
        <v>6.2646917587029751</v>
      </c>
      <c r="F95">
        <v>25.721493414727487</v>
      </c>
      <c r="G95">
        <v>16.874251037633627</v>
      </c>
    </row>
    <row r="96" spans="1:7" x14ac:dyDescent="0.4">
      <c r="A96">
        <v>10.8</v>
      </c>
      <c r="B96">
        <v>0.45018086765428733</v>
      </c>
      <c r="C96">
        <v>0.21789646651671682</v>
      </c>
      <c r="D96">
        <v>7.7314265462149043</v>
      </c>
      <c r="E96">
        <v>6.3232402798123504</v>
      </c>
      <c r="F96">
        <v>26.204515607422607</v>
      </c>
      <c r="G96">
        <v>17.351796241535634</v>
      </c>
    </row>
    <row r="97" spans="1:7" x14ac:dyDescent="0.4">
      <c r="A97">
        <v>10.9</v>
      </c>
      <c r="B97">
        <v>0.45018086765428733</v>
      </c>
      <c r="C97">
        <v>0.21789646651671682</v>
      </c>
      <c r="D97">
        <v>7.7314265462149043</v>
      </c>
      <c r="E97">
        <v>6.3817888009217247</v>
      </c>
      <c r="F97">
        <v>26.692031029817212</v>
      </c>
      <c r="G97">
        <v>17.838267266549533</v>
      </c>
    </row>
    <row r="98" spans="1:7" x14ac:dyDescent="0.4">
      <c r="A98">
        <v>11</v>
      </c>
      <c r="B98">
        <v>0.45018086765428733</v>
      </c>
      <c r="C98">
        <v>0.21789646651671682</v>
      </c>
      <c r="D98">
        <v>7.7314265462149043</v>
      </c>
      <c r="E98">
        <v>6.4403373220310964</v>
      </c>
      <c r="F98">
        <v>27.184039681911312</v>
      </c>
      <c r="G98">
        <v>18.333746759167116</v>
      </c>
    </row>
    <row r="99" spans="1:7" x14ac:dyDescent="0.4">
      <c r="A99">
        <v>11.1</v>
      </c>
      <c r="B99">
        <v>0.45018086765428733</v>
      </c>
      <c r="C99">
        <v>0.21789646651671682</v>
      </c>
      <c r="D99">
        <v>7.7314265462149043</v>
      </c>
      <c r="E99">
        <v>6.4988858431404717</v>
      </c>
      <c r="F99">
        <v>27.680541563704896</v>
      </c>
      <c r="G99">
        <v>18.838317365880151</v>
      </c>
    </row>
    <row r="100" spans="1:7" x14ac:dyDescent="0.4">
      <c r="A100">
        <v>11.200000000000001</v>
      </c>
      <c r="B100">
        <v>0.45018086765428733</v>
      </c>
      <c r="C100">
        <v>0.21789646651671682</v>
      </c>
      <c r="D100">
        <v>7.7314265462149043</v>
      </c>
      <c r="E100">
        <v>6.5574343642498443</v>
      </c>
      <c r="F100">
        <v>28.181536675197982</v>
      </c>
      <c r="G100">
        <v>19.352061733180424</v>
      </c>
    </row>
    <row r="101" spans="1:7" x14ac:dyDescent="0.4">
      <c r="A101">
        <v>11.3</v>
      </c>
      <c r="B101">
        <v>0.45018086765428733</v>
      </c>
      <c r="C101">
        <v>0.21789646651671682</v>
      </c>
      <c r="D101">
        <v>7.7314265462149043</v>
      </c>
      <c r="E101">
        <v>6.6159828853592186</v>
      </c>
      <c r="F101">
        <v>28.687025016390542</v>
      </c>
      <c r="G101">
        <v>19.875062507559697</v>
      </c>
    </row>
    <row r="102" spans="1:7" x14ac:dyDescent="0.4">
      <c r="A102">
        <v>11.4</v>
      </c>
      <c r="B102">
        <v>0.45018086765428733</v>
      </c>
      <c r="C102">
        <v>0.21789646651671682</v>
      </c>
      <c r="D102">
        <v>7.7314265462149043</v>
      </c>
      <c r="E102">
        <v>6.6745314064685921</v>
      </c>
      <c r="F102">
        <v>29.197006587282598</v>
      </c>
      <c r="G102">
        <v>20.407402335509758</v>
      </c>
    </row>
    <row r="103" spans="1:7" x14ac:dyDescent="0.4">
      <c r="A103">
        <v>11.5</v>
      </c>
      <c r="B103">
        <v>0.45018086765428733</v>
      </c>
      <c r="C103">
        <v>0.21789646651671682</v>
      </c>
      <c r="D103">
        <v>7.7314265462149043</v>
      </c>
      <c r="E103">
        <v>6.7330799275779656</v>
      </c>
      <c r="F103">
        <v>29.711481387874137</v>
      </c>
      <c r="G103">
        <v>20.949163863522376</v>
      </c>
    </row>
    <row r="104" spans="1:7" x14ac:dyDescent="0.4">
      <c r="A104">
        <v>11.6</v>
      </c>
      <c r="B104">
        <v>0.44549418080241271</v>
      </c>
      <c r="C104">
        <v>1.3341784808348554</v>
      </c>
      <c r="D104">
        <v>7.7045031080106243</v>
      </c>
      <c r="E104">
        <v>6.767977704836686</v>
      </c>
      <c r="F104">
        <v>30.02027074510573</v>
      </c>
      <c r="G104">
        <v>21.276595744680851</v>
      </c>
    </row>
    <row r="105" spans="1:7" x14ac:dyDescent="0.4">
      <c r="A105">
        <v>11.700000000000001</v>
      </c>
      <c r="B105">
        <v>0.43416860679687447</v>
      </c>
      <c r="C105">
        <v>2.2378369580707114</v>
      </c>
      <c r="D105">
        <v>7.6386526540960027</v>
      </c>
      <c r="E105">
        <v>6.767977704836686</v>
      </c>
      <c r="F105">
        <v>30.02027074510573</v>
      </c>
      <c r="G105">
        <v>21.276595744680851</v>
      </c>
    </row>
    <row r="106" spans="1:7" x14ac:dyDescent="0.4">
      <c r="A106">
        <v>11.8</v>
      </c>
      <c r="B106">
        <v>0.42322370156987976</v>
      </c>
      <c r="C106">
        <v>2.8316205203872955</v>
      </c>
      <c r="D106">
        <v>7.5739183095697662</v>
      </c>
      <c r="E106">
        <v>6.767977704836686</v>
      </c>
      <c r="F106">
        <v>30.02027074510573</v>
      </c>
      <c r="G106">
        <v>21.276595744680851</v>
      </c>
    </row>
    <row r="107" spans="1:7" x14ac:dyDescent="0.4">
      <c r="A107">
        <v>11.9</v>
      </c>
      <c r="B107">
        <v>0.4126436050472167</v>
      </c>
      <c r="C107">
        <v>3.3101580407015661</v>
      </c>
      <c r="D107">
        <v>7.5102719372204403</v>
      </c>
      <c r="E107">
        <v>6.767977704836686</v>
      </c>
      <c r="F107">
        <v>30.02027074510573</v>
      </c>
      <c r="G107">
        <v>21.276595744680851</v>
      </c>
    </row>
    <row r="108" spans="1:7" x14ac:dyDescent="0.4">
      <c r="A108">
        <v>12</v>
      </c>
      <c r="B108">
        <v>0.40241324354037195</v>
      </c>
      <c r="C108">
        <v>3.7224581831117534</v>
      </c>
      <c r="D108">
        <v>7.4476863377436038</v>
      </c>
      <c r="E108">
        <v>6.767977704836686</v>
      </c>
      <c r="F108">
        <v>30.02027074510573</v>
      </c>
      <c r="G108">
        <v>21.276595744680851</v>
      </c>
    </row>
    <row r="109" spans="1:7" x14ac:dyDescent="0.4">
      <c r="A109">
        <v>12.1</v>
      </c>
      <c r="B109">
        <v>0.39251828463020055</v>
      </c>
      <c r="C109">
        <v>4.0907539427677104</v>
      </c>
      <c r="D109">
        <v>7.3861352109853922</v>
      </c>
      <c r="E109">
        <v>6.767977704836686</v>
      </c>
      <c r="F109">
        <v>30.02027074510573</v>
      </c>
      <c r="G109">
        <v>21.276595744680851</v>
      </c>
    </row>
    <row r="110" spans="1:7" x14ac:dyDescent="0.4">
      <c r="A110">
        <v>12.200000000000001</v>
      </c>
      <c r="B110">
        <v>0.3829450949846917</v>
      </c>
      <c r="C110">
        <v>4.4273131430863302</v>
      </c>
      <c r="D110">
        <v>7.3255931190920682</v>
      </c>
      <c r="E110">
        <v>6.767977704836686</v>
      </c>
      <c r="F110">
        <v>30.02027074510573</v>
      </c>
      <c r="G110">
        <v>21.276595744680851</v>
      </c>
    </row>
    <row r="111" spans="1:7" x14ac:dyDescent="0.4">
      <c r="A111">
        <v>12.3</v>
      </c>
      <c r="B111">
        <v>0.37368070089789462</v>
      </c>
      <c r="C111">
        <v>4.7403912225214873</v>
      </c>
      <c r="D111">
        <v>7.2660354514571734</v>
      </c>
      <c r="E111">
        <v>6.767977704836686</v>
      </c>
      <c r="F111">
        <v>30.02027074510573</v>
      </c>
      <c r="G111">
        <v>21.276595744680851</v>
      </c>
    </row>
    <row r="112" spans="1:7" x14ac:dyDescent="0.4">
      <c r="A112">
        <v>12.4</v>
      </c>
      <c r="B112">
        <v>0.36471275135410158</v>
      </c>
      <c r="C112">
        <v>5.0363896660904715</v>
      </c>
      <c r="D112">
        <v>7.2074383913647777</v>
      </c>
      <c r="E112">
        <v>6.767977704836686</v>
      </c>
      <c r="F112">
        <v>30.02027074510573</v>
      </c>
      <c r="G112">
        <v>21.276595744680851</v>
      </c>
    </row>
    <row r="113" spans="1:7" x14ac:dyDescent="0.4">
      <c r="A113">
        <v>12.5</v>
      </c>
      <c r="B113">
        <v>0.35602948343693452</v>
      </c>
      <c r="C113">
        <v>5.3170598243953924</v>
      </c>
      <c r="D113">
        <v>7.149778884233859</v>
      </c>
      <c r="E113">
        <v>6.767977704836686</v>
      </c>
      <c r="F113">
        <v>30.02027074510573</v>
      </c>
      <c r="G113">
        <v>21.276595744680851</v>
      </c>
    </row>
    <row r="114" spans="1:7" x14ac:dyDescent="0.4">
      <c r="A114">
        <v>12.600000000000001</v>
      </c>
      <c r="B114">
        <v>0.34761968991717679</v>
      </c>
      <c r="C114">
        <v>5.5856120798513302</v>
      </c>
      <c r="D114">
        <v>7.09303460737486</v>
      </c>
      <c r="E114">
        <v>6.767977704836686</v>
      </c>
      <c r="F114">
        <v>30.02027074510573</v>
      </c>
      <c r="G114">
        <v>21.276595744680851</v>
      </c>
    </row>
    <row r="115" spans="1:7" x14ac:dyDescent="0.4">
      <c r="A115">
        <v>12.700000000000001</v>
      </c>
      <c r="B115">
        <v>0.33947268886617515</v>
      </c>
      <c r="C115">
        <v>5.8434249679907921</v>
      </c>
      <c r="D115">
        <v>7.0371839411750576</v>
      </c>
      <c r="E115">
        <v>6.767977704836686</v>
      </c>
      <c r="F115">
        <v>30.02027074510573</v>
      </c>
      <c r="G115">
        <v>21.276595744680851</v>
      </c>
    </row>
    <row r="116" spans="1:7" x14ac:dyDescent="0.4">
      <c r="A116">
        <v>12.8</v>
      </c>
      <c r="B116">
        <v>0.33157829515350462</v>
      </c>
      <c r="C116">
        <v>6.0916180824068524</v>
      </c>
      <c r="D116">
        <v>6.9822059416346276</v>
      </c>
      <c r="E116">
        <v>6.767977704836686</v>
      </c>
      <c r="F116">
        <v>30.02027074510573</v>
      </c>
      <c r="G116">
        <v>21.276595744680851</v>
      </c>
    </row>
    <row r="117" spans="1:7" x14ac:dyDescent="0.4">
      <c r="A117">
        <v>12.9</v>
      </c>
      <c r="B117">
        <v>0.32392679369846428</v>
      </c>
      <c r="C117">
        <v>6.331109077562262</v>
      </c>
      <c r="D117">
        <v>6.9280803141800957</v>
      </c>
      <c r="E117">
        <v>6.767977704836686</v>
      </c>
      <c r="F117">
        <v>30.02027074510573</v>
      </c>
      <c r="G117">
        <v>21.276595744680851</v>
      </c>
    </row>
    <row r="118" spans="1:7" x14ac:dyDescent="0.4">
      <c r="A118">
        <v>13</v>
      </c>
      <c r="B118">
        <v>0.31650891435492151</v>
      </c>
      <c r="C118">
        <v>6.5626581375977198</v>
      </c>
      <c r="D118">
        <v>6.8747873886864035</v>
      </c>
      <c r="E118">
        <v>6.767977704836686</v>
      </c>
      <c r="F118">
        <v>30.02027074510573</v>
      </c>
      <c r="G118">
        <v>21.276595744680851</v>
      </c>
    </row>
    <row r="119" spans="1:7" x14ac:dyDescent="0.4">
      <c r="A119">
        <v>13.100000000000001</v>
      </c>
      <c r="B119">
        <v>0.30931580831815192</v>
      </c>
      <c r="C119">
        <v>6.7869142772236843</v>
      </c>
      <c r="D119">
        <v>6.8223080956429945</v>
      </c>
      <c r="E119">
        <v>6.767977704836686</v>
      </c>
      <c r="F119">
        <v>30.02027074510573</v>
      </c>
      <c r="G119">
        <v>21.276595744680851</v>
      </c>
    </row>
    <row r="120" spans="1:7" x14ac:dyDescent="0.4">
      <c r="A120">
        <v>13.200000000000001</v>
      </c>
      <c r="B120">
        <v>0.30233902595069256</v>
      </c>
      <c r="C120">
        <v>7.0044405690064977</v>
      </c>
      <c r="D120">
        <v>6.7706239434032751</v>
      </c>
      <c r="E120">
        <v>6.767977704836686</v>
      </c>
      <c r="F120">
        <v>30.02027074510573</v>
      </c>
      <c r="G120">
        <v>21.276595744680851</v>
      </c>
    </row>
    <row r="121" spans="1:7" x14ac:dyDescent="0.4">
      <c r="A121">
        <v>13.3</v>
      </c>
      <c r="B121">
        <v>0.2955704959319107</v>
      </c>
      <c r="C121">
        <v>7.215731938999447</v>
      </c>
      <c r="D121">
        <v>6.7197169964603933</v>
      </c>
      <c r="E121">
        <v>6.767977704836686</v>
      </c>
      <c r="F121">
        <v>30.02027074510573</v>
      </c>
      <c r="G121">
        <v>21.276595744680851</v>
      </c>
    </row>
    <row r="122" spans="1:7" x14ac:dyDescent="0.4">
      <c r="A122">
        <v>13.4</v>
      </c>
      <c r="B122">
        <v>0.28900250564304891</v>
      </c>
      <c r="C122">
        <v>7.4212284953684025</v>
      </c>
      <c r="D122">
        <v>6.669569854695764</v>
      </c>
      <c r="E122">
        <v>6.767977704836686</v>
      </c>
      <c r="F122">
        <v>30.02027074510573</v>
      </c>
      <c r="G122">
        <v>21.276595744680851</v>
      </c>
    </row>
    <row r="123" spans="1:7" x14ac:dyDescent="0.4">
      <c r="A123">
        <v>13.5</v>
      </c>
      <c r="B123">
        <v>0.28262768270599509</v>
      </c>
      <c r="C123">
        <v>7.6213256082757637</v>
      </c>
      <c r="D123">
        <v>6.6201656335498695</v>
      </c>
      <c r="E123">
        <v>6.767977704836686</v>
      </c>
      <c r="F123">
        <v>30.02027074510573</v>
      </c>
      <c r="G123">
        <v>21.276595744680851</v>
      </c>
    </row>
    <row r="124" spans="1:7" x14ac:dyDescent="0.4">
      <c r="A124">
        <v>13.600000000000001</v>
      </c>
      <c r="B124">
        <v>0.27643897759999081</v>
      </c>
      <c r="C124">
        <v>7.8163816094765748</v>
      </c>
      <c r="D124">
        <v>6.5714879450678847</v>
      </c>
      <c r="E124">
        <v>6.767977704836686</v>
      </c>
      <c r="F124">
        <v>30.02027074510573</v>
      </c>
      <c r="G124">
        <v>21.276595744680851</v>
      </c>
    </row>
    <row r="125" spans="1:7" x14ac:dyDescent="0.4">
      <c r="A125">
        <v>13.700000000000001</v>
      </c>
      <c r="B125">
        <v>0.27042964728598623</v>
      </c>
      <c r="C125">
        <v>8.0067237266846938</v>
      </c>
      <c r="D125">
        <v>6.5235208797754183</v>
      </c>
      <c r="E125">
        <v>6.767977704836686</v>
      </c>
      <c r="F125">
        <v>30.02027074510573</v>
      </c>
      <c r="G125">
        <v>21.276595744680851</v>
      </c>
    </row>
    <row r="126" spans="1:7" x14ac:dyDescent="0.4">
      <c r="A126">
        <v>13.8</v>
      </c>
      <c r="B126">
        <v>0.26459323977340143</v>
      </c>
      <c r="C126">
        <v>8.1926526993892566</v>
      </c>
      <c r="D126">
        <v>6.4762489893422632</v>
      </c>
      <c r="E126">
        <v>6.767977704836686</v>
      </c>
      <c r="F126">
        <v>30.02027074510573</v>
      </c>
      <c r="G126">
        <v>21.276595744680851</v>
      </c>
    </row>
    <row r="127" spans="1:7" x14ac:dyDescent="0.4">
      <c r="A127">
        <v>13.9</v>
      </c>
      <c r="B127">
        <v>0.2589235795687187</v>
      </c>
      <c r="C127">
        <v>8.3744464014680133</v>
      </c>
      <c r="D127">
        <v>6.4296572699944781</v>
      </c>
      <c r="E127">
        <v>6.767977704836686</v>
      </c>
      <c r="F127">
        <v>30.02027074510573</v>
      </c>
      <c r="G127">
        <v>21.276595744680851</v>
      </c>
    </row>
    <row r="128" spans="1:7" x14ac:dyDescent="0.4">
      <c r="A128">
        <v>14</v>
      </c>
      <c r="B128">
        <v>0.25341475394962193</v>
      </c>
      <c r="C128">
        <v>8.5523627107379045</v>
      </c>
      <c r="D128">
        <v>6.3837311466373743</v>
      </c>
      <c r="E128">
        <v>6.767977704836686</v>
      </c>
      <c r="F128">
        <v>30.02027074510573</v>
      </c>
      <c r="G128">
        <v>21.276595744680851</v>
      </c>
    </row>
    <row r="129" spans="1:7" x14ac:dyDescent="0.4">
      <c r="A129">
        <v>14.100000000000001</v>
      </c>
      <c r="B129">
        <v>0.24806110001236523</v>
      </c>
      <c r="C129">
        <v>8.7273749476561608</v>
      </c>
      <c r="D129">
        <v>6.3384564576541296</v>
      </c>
      <c r="E129">
        <v>6.767977704836686</v>
      </c>
      <c r="F129">
        <v>30.02027074510573</v>
      </c>
      <c r="G129">
        <v>21.276595744680851</v>
      </c>
    </row>
    <row r="130" spans="1:7" x14ac:dyDescent="0.4">
      <c r="A130">
        <v>14.200000000000001</v>
      </c>
      <c r="B130">
        <v>0.24285719244370899</v>
      </c>
      <c r="C130">
        <v>8.8979592680696413</v>
      </c>
      <c r="D130">
        <v>6.2938194403467067</v>
      </c>
      <c r="E130">
        <v>6.767977704836686</v>
      </c>
      <c r="F130">
        <v>30.02027074510573</v>
      </c>
      <c r="G130">
        <v>21.276595744680851</v>
      </c>
    </row>
    <row r="131" spans="1:7" x14ac:dyDescent="0.4">
      <c r="A131">
        <v>14.3</v>
      </c>
      <c r="B131">
        <v>0.23779783197214238</v>
      </c>
      <c r="C131">
        <v>9.0654343158750503</v>
      </c>
      <c r="D131">
        <v>6.2498067169876386</v>
      </c>
      <c r="E131">
        <v>6.767977704836686</v>
      </c>
      <c r="F131">
        <v>30.02027074510573</v>
      </c>
      <c r="G131">
        <v>21.276595744680851</v>
      </c>
    </row>
    <row r="132" spans="1:7" x14ac:dyDescent="0.4">
      <c r="A132">
        <v>14.4</v>
      </c>
      <c r="B132">
        <v>0.23287803445623373</v>
      </c>
      <c r="C132">
        <v>9.2299714376694872</v>
      </c>
      <c r="D132">
        <v>6.2064052814530024</v>
      </c>
      <c r="E132">
        <v>6.767977704836686</v>
      </c>
      <c r="F132">
        <v>30.02027074510573</v>
      </c>
      <c r="G132">
        <v>21.276595744680851</v>
      </c>
    </row>
    <row r="133" spans="1:7" x14ac:dyDescent="0.4">
      <c r="A133">
        <v>14.5</v>
      </c>
      <c r="B133">
        <v>0.22809302057083525</v>
      </c>
      <c r="C133">
        <v>9.3917352012467639</v>
      </c>
      <c r="D133">
        <v>6.1636024864084993</v>
      </c>
      <c r="E133">
        <v>6.767977704836686</v>
      </c>
      <c r="F133">
        <v>30.02027074510573</v>
      </c>
      <c r="G133">
        <v>21.276595744680851</v>
      </c>
    </row>
    <row r="134" spans="1:7" x14ac:dyDescent="0.4">
      <c r="A134">
        <v>14.600000000000001</v>
      </c>
      <c r="B134">
        <v>0.2234382060545434</v>
      </c>
      <c r="C134">
        <v>9.5508834532219318</v>
      </c>
      <c r="D134">
        <v>6.1213860310221389</v>
      </c>
      <c r="E134">
        <v>6.767977704836686</v>
      </c>
      <c r="F134">
        <v>30.02027074510573</v>
      </c>
      <c r="G134">
        <v>21.276595744680851</v>
      </c>
    </row>
    <row r="135" spans="1:7" x14ac:dyDescent="0.4">
      <c r="A135">
        <v>14.700000000000001</v>
      </c>
      <c r="B135">
        <v>0.21890919248428631</v>
      </c>
      <c r="C135">
        <v>9.7075673563599896</v>
      </c>
      <c r="D135">
        <v>6.0797439491784511</v>
      </c>
      <c r="E135">
        <v>6.767977704836686</v>
      </c>
      <c r="F135">
        <v>30.02027074510573</v>
      </c>
      <c r="G135">
        <v>21.276595744680851</v>
      </c>
    </row>
    <row r="136" spans="1:7" x14ac:dyDescent="0.4">
      <c r="A136">
        <v>14.8</v>
      </c>
      <c r="B136">
        <v>0.21450175854520048</v>
      </c>
      <c r="C136">
        <v>9.8619356170691592</v>
      </c>
      <c r="D136">
        <v>6.038664598170489</v>
      </c>
      <c r="E136">
        <v>6.767977704836686</v>
      </c>
      <c r="F136">
        <v>30.02027074510573</v>
      </c>
      <c r="G136">
        <v>21.276595744680851</v>
      </c>
    </row>
    <row r="137" spans="1:7" x14ac:dyDescent="0.4">
      <c r="A137">
        <v>14.9</v>
      </c>
      <c r="B137">
        <v>0.21021185176608304</v>
      </c>
      <c r="C137">
        <v>10.014118093043837</v>
      </c>
      <c r="D137">
        <v>5.9981366478471969</v>
      </c>
      <c r="E137">
        <v>6.767977704836686</v>
      </c>
      <c r="F137">
        <v>30.02027074510573</v>
      </c>
      <c r="G137">
        <v>21.276595744680851</v>
      </c>
    </row>
    <row r="138" spans="1:7" x14ac:dyDescent="0.4">
      <c r="A138">
        <v>15</v>
      </c>
      <c r="B138">
        <v>0.20603558069267042</v>
      </c>
      <c r="C138">
        <v>10.164259428039969</v>
      </c>
      <c r="D138">
        <v>5.9581490701948825</v>
      </c>
      <c r="E138">
        <v>6.767977704836686</v>
      </c>
      <c r="F138">
        <v>30.02027074510573</v>
      </c>
      <c r="G138">
        <v>21.276595744680851</v>
      </c>
    </row>
    <row r="139" spans="1:7" x14ac:dyDescent="0.4">
      <c r="A139">
        <v>15.100000000000001</v>
      </c>
      <c r="B139">
        <v>0.20196920747282274</v>
      </c>
      <c r="C139">
        <v>10.312523582825051</v>
      </c>
      <c r="D139">
        <v>5.9186911293326645</v>
      </c>
      <c r="E139">
        <v>6.767977704836686</v>
      </c>
      <c r="F139">
        <v>30.02027074510573</v>
      </c>
      <c r="G139">
        <v>21.276595744680851</v>
      </c>
    </row>
    <row r="140" spans="1:7" x14ac:dyDescent="0.4">
      <c r="A140">
        <v>15.200000000000001</v>
      </c>
      <c r="B140">
        <v>0.19800914082938545</v>
      </c>
      <c r="C140">
        <v>10.459060821696117</v>
      </c>
      <c r="D140">
        <v>5.8797523719028444</v>
      </c>
      <c r="E140">
        <v>6.767977704836686</v>
      </c>
      <c r="F140">
        <v>30.02027074510573</v>
      </c>
      <c r="G140">
        <v>21.276595744680851</v>
      </c>
    </row>
    <row r="141" spans="1:7" x14ac:dyDescent="0.4">
      <c r="A141">
        <v>15.3</v>
      </c>
      <c r="B141">
        <v>0.19415192939807316</v>
      </c>
      <c r="C141">
        <v>10.604004488026225</v>
      </c>
      <c r="D141">
        <v>5.8413226178381201</v>
      </c>
      <c r="E141">
        <v>6.767977704836686</v>
      </c>
      <c r="F141">
        <v>30.02027074510573</v>
      </c>
      <c r="G141">
        <v>21.276595744680851</v>
      </c>
    </row>
    <row r="142" spans="1:7" x14ac:dyDescent="0.4">
      <c r="A142">
        <v>15.4</v>
      </c>
      <c r="B142">
        <v>0.19039425540918253</v>
      </c>
      <c r="C142">
        <v>10.747473297093562</v>
      </c>
      <c r="D142">
        <v>5.8033919514885222</v>
      </c>
      <c r="E142">
        <v>6.767977704836686</v>
      </c>
      <c r="F142">
        <v>30.02027074510573</v>
      </c>
      <c r="G142">
        <v>21.276595744680851</v>
      </c>
    </row>
    <row r="143" spans="1:7" x14ac:dyDescent="0.4">
      <c r="A143">
        <v>15.5</v>
      </c>
      <c r="B143">
        <v>0.18673292869330002</v>
      </c>
      <c r="C143">
        <v>10.889573243103031</v>
      </c>
      <c r="D143">
        <v>5.7659507130918222</v>
      </c>
      <c r="E143">
        <v>6.767977704836686</v>
      </c>
      <c r="F143">
        <v>30.02027074510573</v>
      </c>
      <c r="G143">
        <v>21.276595744680851</v>
      </c>
    </row>
    <row r="144" spans="1:7" x14ac:dyDescent="0.4">
      <c r="A144">
        <v>15.600000000000001</v>
      </c>
      <c r="B144">
        <v>0.18316488099243142</v>
      </c>
      <c r="C144">
        <v>11.030399196098758</v>
      </c>
      <c r="D144">
        <v>5.728989490572002</v>
      </c>
      <c r="E144">
        <v>6.767977704836686</v>
      </c>
      <c r="F144">
        <v>30.02027074510573</v>
      </c>
      <c r="G144">
        <v>21.276595744680851</v>
      </c>
    </row>
    <row r="145" spans="1:7" x14ac:dyDescent="0.4">
      <c r="A145">
        <v>15.700000000000001</v>
      </c>
      <c r="B145">
        <v>0.17968716055915823</v>
      </c>
      <c r="C145">
        <v>11.170036249115878</v>
      </c>
      <c r="D145">
        <v>5.6924991116511618</v>
      </c>
      <c r="E145">
        <v>6.767977704836686</v>
      </c>
      <c r="F145">
        <v>30.02027074510573</v>
      </c>
      <c r="G145">
        <v>21.276595744680851</v>
      </c>
    </row>
    <row r="146" spans="1:7" x14ac:dyDescent="0.4">
      <c r="A146">
        <v>15.8</v>
      </c>
      <c r="B146">
        <v>0.17629692702751776</v>
      </c>
      <c r="C146">
        <v>11.308560861351538</v>
      </c>
      <c r="D146">
        <v>5.6564706362609645</v>
      </c>
      <c r="E146">
        <v>6.767977704836686</v>
      </c>
      <c r="F146">
        <v>30.02027074510573</v>
      </c>
      <c r="G146">
        <v>21.276595744680851</v>
      </c>
    </row>
    <row r="147" spans="1:7" x14ac:dyDescent="0.4">
      <c r="A147">
        <v>15.9</v>
      </c>
      <c r="B147">
        <v>0.17299144654032389</v>
      </c>
      <c r="C147">
        <v>11.446041833690868</v>
      </c>
      <c r="D147">
        <v>5.6208953492404552</v>
      </c>
      <c r="E147">
        <v>6.767977704836686</v>
      </c>
      <c r="F147">
        <v>30.02027074510573</v>
      </c>
      <c r="G147">
        <v>21.276595744680851</v>
      </c>
    </row>
    <row r="148" spans="1:7" x14ac:dyDescent="0.4">
      <c r="A148">
        <v>16</v>
      </c>
      <c r="B148">
        <v>0.1697680871185944</v>
      </c>
      <c r="C148">
        <v>11.582541146530907</v>
      </c>
      <c r="D148">
        <v>5.5857647533077026</v>
      </c>
      <c r="E148">
        <v>6.767977704836686</v>
      </c>
      <c r="F148">
        <v>30.02027074510573</v>
      </c>
      <c r="G148">
        <v>21.276595744680851</v>
      </c>
    </row>
    <row r="149" spans="1:7" x14ac:dyDescent="0.4">
      <c r="A149">
        <v>16.100000000000001</v>
      </c>
      <c r="B149">
        <v>0.1666243142596347</v>
      </c>
      <c r="C149">
        <v>11.718114682752017</v>
      </c>
      <c r="D149">
        <v>5.5510705622933685</v>
      </c>
      <c r="E149">
        <v>6.767977704836686</v>
      </c>
      <c r="F149">
        <v>30.02027074510573</v>
      </c>
      <c r="G149">
        <v>21.276595744680851</v>
      </c>
    </row>
    <row r="150" spans="1:7" x14ac:dyDescent="0.4">
      <c r="A150">
        <v>16.200000000000003</v>
      </c>
      <c r="B150">
        <v>0.16355768675115451</v>
      </c>
      <c r="C150">
        <v>11.852812855342203</v>
      </c>
      <c r="D150">
        <v>5.5168046946248905</v>
      </c>
      <c r="E150">
        <v>6.767977704836686</v>
      </c>
      <c r="F150">
        <v>30.02027074510573</v>
      </c>
      <c r="G150">
        <v>21.276595744680851</v>
      </c>
    </row>
    <row r="151" spans="1:7" x14ac:dyDescent="0.4">
      <c r="A151">
        <v>16.3</v>
      </c>
      <c r="B151">
        <v>0.160565852689562</v>
      </c>
      <c r="C151">
        <v>11.986681154375336</v>
      </c>
      <c r="D151">
        <v>5.4829592670505054</v>
      </c>
      <c r="E151">
        <v>6.767977704836686</v>
      </c>
      <c r="F151">
        <v>30.02027074510573</v>
      </c>
      <c r="G151">
        <v>21.276595744680851</v>
      </c>
    </row>
    <row r="152" spans="1:7" x14ac:dyDescent="0.4">
      <c r="A152">
        <v>16.399999999999999</v>
      </c>
      <c r="B152">
        <v>0.15764654569129941</v>
      </c>
      <c r="C152">
        <v>12.119760626700169</v>
      </c>
      <c r="D152">
        <v>5.4495265885928807</v>
      </c>
      <c r="E152">
        <v>6.767977704836686</v>
      </c>
      <c r="F152">
        <v>30.02027074510573</v>
      </c>
      <c r="G152">
        <v>21.276595744680851</v>
      </c>
    </row>
    <row r="153" spans="1:7" x14ac:dyDescent="0.4">
      <c r="A153">
        <v>16.5</v>
      </c>
      <c r="B153">
        <v>0.15479758128675464</v>
      </c>
      <c r="C153">
        <v>12.252947268052649</v>
      </c>
      <c r="D153">
        <v>5.4164991547226204</v>
      </c>
      <c r="E153">
        <v>6.767977704836686</v>
      </c>
      <c r="F153">
        <v>30.02027074510573</v>
      </c>
      <c r="G153">
        <v>21.276595744680851</v>
      </c>
    </row>
    <row r="154" spans="1:7" x14ac:dyDescent="0.4">
      <c r="A154">
        <v>16.600000000000001</v>
      </c>
      <c r="B154">
        <v>0.15201685348691088</v>
      </c>
      <c r="C154">
        <v>12.384435171828239</v>
      </c>
      <c r="D154">
        <v>5.3838696417423639</v>
      </c>
      <c r="E154">
        <v>6.7679777048366869</v>
      </c>
      <c r="F154">
        <v>30.020270745105726</v>
      </c>
      <c r="G154">
        <v>21.276595744680851</v>
      </c>
    </row>
    <row r="155" spans="1:7" x14ac:dyDescent="0.4">
      <c r="A155">
        <v>16.7</v>
      </c>
      <c r="B155">
        <v>0.14930233151347908</v>
      </c>
      <c r="C155">
        <v>12.515251057581789</v>
      </c>
      <c r="D155">
        <v>5.3516309013726495</v>
      </c>
      <c r="E155">
        <v>6.767977704836686</v>
      </c>
      <c r="F155">
        <v>30.02027074510573</v>
      </c>
      <c r="G155">
        <v>21.276595744680851</v>
      </c>
    </row>
    <row r="156" spans="1:7" x14ac:dyDescent="0.4">
      <c r="A156">
        <v>16.799999999999997</v>
      </c>
      <c r="B156">
        <v>0.1466520566838091</v>
      </c>
      <c r="C156">
        <v>12.645419726641849</v>
      </c>
      <c r="D156">
        <v>5.3197759555311466</v>
      </c>
      <c r="E156">
        <v>6.767977704836686</v>
      </c>
      <c r="F156">
        <v>30.02027074510573</v>
      </c>
      <c r="G156">
        <v>21.276595744680851</v>
      </c>
    </row>
    <row r="157" spans="1:7" x14ac:dyDescent="0.4">
      <c r="A157">
        <v>16.899999999999999</v>
      </c>
      <c r="B157">
        <v>0.1440641394423858</v>
      </c>
      <c r="C157">
        <v>12.774963565623608</v>
      </c>
      <c r="D157">
        <v>5.2882979912972337</v>
      </c>
      <c r="E157">
        <v>6.767977704836686</v>
      </c>
      <c r="F157">
        <v>30.02027074510573</v>
      </c>
      <c r="G157">
        <v>21.276595744680851</v>
      </c>
    </row>
    <row r="158" spans="1:7" x14ac:dyDescent="0.4">
      <c r="A158">
        <v>17</v>
      </c>
      <c r="B158">
        <v>0.14153675653119535</v>
      </c>
      <c r="C158">
        <v>12.903902716923916</v>
      </c>
      <c r="D158">
        <v>5.2571903560543083</v>
      </c>
      <c r="E158">
        <v>6.767977704836686</v>
      </c>
      <c r="F158">
        <v>30.02027074510573</v>
      </c>
      <c r="G158">
        <v>21.276595744680851</v>
      </c>
    </row>
    <row r="159" spans="1:7" x14ac:dyDescent="0.4">
      <c r="A159">
        <v>17.100000000000001</v>
      </c>
      <c r="B159">
        <v>0.13906814829169462</v>
      </c>
      <c r="C159">
        <v>13.032255259514715</v>
      </c>
      <c r="D159">
        <v>5.2264465528025283</v>
      </c>
      <c r="E159">
        <v>6.767977704836686</v>
      </c>
      <c r="F159">
        <v>30.02027074510573</v>
      </c>
      <c r="G159">
        <v>21.276595744680851</v>
      </c>
    </row>
    <row r="160" spans="1:7" x14ac:dyDescent="0.4">
      <c r="A160">
        <v>17.2</v>
      </c>
      <c r="B160">
        <v>0.13665661609153965</v>
      </c>
      <c r="C160">
        <v>13.160037372126808</v>
      </c>
      <c r="D160">
        <v>5.1960602356350725</v>
      </c>
      <c r="E160">
        <v>6.767977704836686</v>
      </c>
      <c r="F160">
        <v>30.02027074510573</v>
      </c>
      <c r="G160">
        <v>21.276595744680851</v>
      </c>
    </row>
    <row r="161" spans="1:7" x14ac:dyDescent="0.4">
      <c r="A161">
        <v>17.299999999999997</v>
      </c>
      <c r="B161">
        <v>0.1343005198696188</v>
      </c>
      <c r="C161">
        <v>13.287263472946579</v>
      </c>
      <c r="D161">
        <v>5.1660252053712865</v>
      </c>
      <c r="E161">
        <v>6.767977704836686</v>
      </c>
      <c r="F161">
        <v>30.02027074510573</v>
      </c>
      <c r="G161">
        <v>21.276595744680851</v>
      </c>
    </row>
    <row r="162" spans="1:7" x14ac:dyDescent="0.4">
      <c r="A162">
        <v>17.399999999999999</v>
      </c>
      <c r="B162">
        <v>0.13199827579330747</v>
      </c>
      <c r="C162">
        <v>13.413946367984407</v>
      </c>
      <c r="D162">
        <v>5.1363354053404162</v>
      </c>
      <c r="E162">
        <v>6.767977704836686</v>
      </c>
      <c r="F162">
        <v>30.02027074510573</v>
      </c>
      <c r="G162">
        <v>21.276595744680851</v>
      </c>
    </row>
    <row r="163" spans="1:7" x14ac:dyDescent="0.4">
      <c r="A163">
        <v>17.5</v>
      </c>
      <c r="B163">
        <v>0.12974835402220644</v>
      </c>
      <c r="C163">
        <v>13.540097374512557</v>
      </c>
      <c r="D163">
        <v>5.1069849173098998</v>
      </c>
      <c r="E163">
        <v>6.767977704836686</v>
      </c>
      <c r="F163">
        <v>30.02027074510573</v>
      </c>
      <c r="G163">
        <v>21.276595744680851</v>
      </c>
    </row>
    <row r="164" spans="1:7" x14ac:dyDescent="0.4">
      <c r="A164">
        <v>17.600000000000001</v>
      </c>
      <c r="B164">
        <v>0.12754927657294843</v>
      </c>
      <c r="C164">
        <v>13.665726451912864</v>
      </c>
      <c r="D164">
        <v>5.0779679575524561</v>
      </c>
      <c r="E164">
        <v>6.767977704836686</v>
      </c>
      <c r="F164">
        <v>30.02027074510573</v>
      </c>
      <c r="G164">
        <v>21.276595744680851</v>
      </c>
    </row>
    <row r="165" spans="1:7" x14ac:dyDescent="0.4">
      <c r="A165">
        <v>17.7</v>
      </c>
      <c r="B165">
        <v>0.1253996152799644</v>
      </c>
      <c r="C165">
        <v>13.790842302447114</v>
      </c>
      <c r="D165">
        <v>5.0492788730465108</v>
      </c>
      <c r="E165">
        <v>6.767977704836686</v>
      </c>
      <c r="F165">
        <v>30.02027074510573</v>
      </c>
      <c r="G165">
        <v>21.276595744680851</v>
      </c>
    </row>
    <row r="166" spans="1:7" x14ac:dyDescent="0.4">
      <c r="A166">
        <v>17.799999999999997</v>
      </c>
      <c r="B166">
        <v>0.12329798984738391</v>
      </c>
      <c r="C166">
        <v>13.915452491160169</v>
      </c>
      <c r="D166">
        <v>5.020912137804677</v>
      </c>
      <c r="E166">
        <v>6.767977704836686</v>
      </c>
      <c r="F166">
        <v>30.02027074510573</v>
      </c>
      <c r="G166">
        <v>21.276595744680851</v>
      </c>
    </row>
    <row r="167" spans="1:7" x14ac:dyDescent="0.4">
      <c r="A167">
        <v>17.899999999999999</v>
      </c>
      <c r="B167">
        <v>0.12124306598751407</v>
      </c>
      <c r="C167">
        <v>14.039563588923341</v>
      </c>
      <c r="D167">
        <v>4.9928623493253212</v>
      </c>
      <c r="E167">
        <v>6.767977704836686</v>
      </c>
      <c r="F167">
        <v>30.02027074510573</v>
      </c>
      <c r="G167">
        <v>21.276595744680851</v>
      </c>
    </row>
    <row r="168" spans="1:7" x14ac:dyDescent="0.4">
      <c r="A168">
        <v>18</v>
      </c>
      <c r="B168">
        <v>0.11923355364159169</v>
      </c>
      <c r="C168">
        <v>14.163186542411241</v>
      </c>
      <c r="D168">
        <v>4.9651242251624019</v>
      </c>
      <c r="E168">
        <v>6.7679777048366851</v>
      </c>
      <c r="F168">
        <v>30.020270745105734</v>
      </c>
      <c r="G168">
        <v>21.276595744680851</v>
      </c>
    </row>
    <row r="169" spans="1:7" x14ac:dyDescent="0.4">
      <c r="A169">
        <v>18.100000000000001</v>
      </c>
      <c r="B169">
        <v>0.11726820527874025</v>
      </c>
      <c r="C169">
        <v>14.286341222357299</v>
      </c>
      <c r="D169">
        <v>4.9376925996090186</v>
      </c>
      <c r="E169">
        <v>6.767977704836686</v>
      </c>
      <c r="F169">
        <v>30.02027074510573</v>
      </c>
      <c r="G169">
        <v>21.276595744680851</v>
      </c>
    </row>
    <row r="170" spans="1:7" x14ac:dyDescent="0.4">
      <c r="A170">
        <v>18.2</v>
      </c>
      <c r="B170">
        <v>0.11534581426928631</v>
      </c>
      <c r="C170">
        <v>14.409047051146748</v>
      </c>
      <c r="D170">
        <v>4.9105624204902885</v>
      </c>
      <c r="E170">
        <v>6.767977704836686</v>
      </c>
      <c r="F170">
        <v>30.02027074510573</v>
      </c>
      <c r="G170">
        <v>21.276595744680851</v>
      </c>
    </row>
    <row r="171" spans="1:7" x14ac:dyDescent="0.4">
      <c r="A171">
        <v>18.299999999999997</v>
      </c>
      <c r="B171">
        <v>0.11346521332879764</v>
      </c>
      <c r="C171">
        <v>14.531321895486808</v>
      </c>
      <c r="D171">
        <v>4.8837287460613803</v>
      </c>
      <c r="E171">
        <v>6.767977704836686</v>
      </c>
      <c r="F171">
        <v>30.02027074510573</v>
      </c>
      <c r="G171">
        <v>21.276595744680851</v>
      </c>
    </row>
    <row r="172" spans="1:7" x14ac:dyDescent="0.4">
      <c r="A172">
        <v>18.399999999999999</v>
      </c>
      <c r="B172">
        <v>0.11162527302940375</v>
      </c>
      <c r="C172">
        <v>14.653182137831831</v>
      </c>
      <c r="D172">
        <v>4.8571867420066983</v>
      </c>
      <c r="E172">
        <v>6.767977704836686</v>
      </c>
      <c r="F172">
        <v>30.02027074510573</v>
      </c>
      <c r="G172">
        <v>21.276595744680851</v>
      </c>
    </row>
    <row r="173" spans="1:7" x14ac:dyDescent="0.4">
      <c r="A173">
        <v>18.5</v>
      </c>
      <c r="B173">
        <v>0.10982490037514267</v>
      </c>
      <c r="C173">
        <v>14.77464273822009</v>
      </c>
      <c r="D173">
        <v>4.8309316785363912</v>
      </c>
      <c r="E173">
        <v>6.767977704836686</v>
      </c>
      <c r="F173">
        <v>30.02027074510573</v>
      </c>
      <c r="G173">
        <v>21.276595744680851</v>
      </c>
    </row>
    <row r="174" spans="1:7" x14ac:dyDescent="0.4">
      <c r="A174">
        <v>18.600000000000001</v>
      </c>
      <c r="B174">
        <v>0.10806303743825231</v>
      </c>
      <c r="C174">
        <v>14.895717296900047</v>
      </c>
      <c r="D174">
        <v>4.8049589275765179</v>
      </c>
      <c r="E174">
        <v>6.767977704836686</v>
      </c>
      <c r="F174">
        <v>30.02027074510573</v>
      </c>
      <c r="G174">
        <v>21.276595744680851</v>
      </c>
    </row>
    <row r="175" spans="1:7" x14ac:dyDescent="0.4">
      <c r="A175">
        <v>18.7</v>
      </c>
      <c r="B175">
        <v>0.1063386600534901</v>
      </c>
      <c r="C175">
        <v>15.016418112530562</v>
      </c>
      <c r="D175">
        <v>4.7792639600493718</v>
      </c>
      <c r="E175">
        <v>6.7679777048366869</v>
      </c>
      <c r="F175">
        <v>30.020270745105726</v>
      </c>
      <c r="G175">
        <v>21.276595744680851</v>
      </c>
    </row>
    <row r="176" spans="1:7" x14ac:dyDescent="0.4">
      <c r="A176">
        <v>18.799999999999997</v>
      </c>
      <c r="B176">
        <v>0.10465077656771667</v>
      </c>
      <c r="C176">
        <v>15.136756241655577</v>
      </c>
      <c r="D176">
        <v>4.7538423432405983</v>
      </c>
      <c r="E176">
        <v>6.7679777048366851</v>
      </c>
      <c r="F176">
        <v>30.020270745105734</v>
      </c>
      <c r="G176">
        <v>21.276595744680851</v>
      </c>
    </row>
    <row r="177" spans="1:7" x14ac:dyDescent="0.4">
      <c r="A177">
        <v>18.899999999999999</v>
      </c>
      <c r="B177">
        <v>0.10299842664212652</v>
      </c>
      <c r="C177">
        <v>15.256741551731055</v>
      </c>
      <c r="D177">
        <v>4.7286897382499076</v>
      </c>
      <c r="E177">
        <v>6.767977704836686</v>
      </c>
      <c r="F177">
        <v>30.02027074510573</v>
      </c>
      <c r="G177">
        <v>21.276595744680851</v>
      </c>
    </row>
    <row r="178" spans="1:7" x14ac:dyDescent="0.4">
      <c r="A178">
        <v>19</v>
      </c>
      <c r="B178">
        <v>0.10138068010464538</v>
      </c>
      <c r="C178">
        <v>15.376382777142602</v>
      </c>
      <c r="D178">
        <v>4.7038018975222755</v>
      </c>
      <c r="E178">
        <v>6.7679777048366851</v>
      </c>
      <c r="F178">
        <v>30.020270745105734</v>
      </c>
      <c r="G178">
        <v>21.276595744680851</v>
      </c>
    </row>
    <row r="179" spans="1:7" x14ac:dyDescent="0.4">
      <c r="A179">
        <v>19.100000000000001</v>
      </c>
      <c r="B179">
        <v>9.9796635850141674E-2</v>
      </c>
      <c r="C179">
        <v>15.495687569278417</v>
      </c>
      <c r="D179">
        <v>4.6791746624567141</v>
      </c>
      <c r="E179">
        <v>6.767977704836686</v>
      </c>
      <c r="F179">
        <v>30.02027074510573</v>
      </c>
      <c r="G179">
        <v>21.276595744680851</v>
      </c>
    </row>
    <row r="180" spans="1:7" x14ac:dyDescent="0.4">
      <c r="A180">
        <v>19.2</v>
      </c>
      <c r="B180">
        <v>9.8245420786223628E-2</v>
      </c>
      <c r="C180">
        <v>15.614662550653078</v>
      </c>
      <c r="D180">
        <v>4.654803961089752</v>
      </c>
      <c r="E180">
        <v>6.767977704836686</v>
      </c>
      <c r="F180">
        <v>30.02027074510573</v>
      </c>
      <c r="G180">
        <v>21.276595744680851</v>
      </c>
    </row>
    <row r="181" spans="1:7" x14ac:dyDescent="0.4">
      <c r="A181">
        <v>19.299999999999997</v>
      </c>
      <c r="B181">
        <v>9.6726188822506623E-2</v>
      </c>
      <c r="C181">
        <v>15.733313364033945</v>
      </c>
      <c r="D181">
        <v>4.6306858058509457</v>
      </c>
      <c r="E181">
        <v>6.767977704836686</v>
      </c>
      <c r="F181">
        <v>30.02027074510573</v>
      </c>
      <c r="G181">
        <v>21.276595744680851</v>
      </c>
    </row>
    <row r="182" spans="1:7" x14ac:dyDescent="0.4">
      <c r="A182">
        <v>19.399999999999999</v>
      </c>
      <c r="B182">
        <v>9.523811990134512E-2</v>
      </c>
      <c r="C182">
        <v>15.851644723054653</v>
      </c>
      <c r="D182">
        <v>4.6068162913877959</v>
      </c>
      <c r="E182">
        <v>6.7679777048366851</v>
      </c>
      <c r="F182">
        <v>30.020270745105734</v>
      </c>
      <c r="G182">
        <v>21.276595744680851</v>
      </c>
    </row>
    <row r="183" spans="1:7" x14ac:dyDescent="0.4">
      <c r="A183">
        <v>19.5</v>
      </c>
      <c r="B183">
        <v>9.3780419068124898E-2</v>
      </c>
      <c r="C183">
        <v>15.969660461944446</v>
      </c>
      <c r="D183">
        <v>4.5831915924576023</v>
      </c>
      <c r="E183">
        <v>6.767977704836686</v>
      </c>
      <c r="F183">
        <v>30.02027074510573</v>
      </c>
      <c r="G183">
        <v>21.276595744680851</v>
      </c>
    </row>
    <row r="184" spans="1:7" x14ac:dyDescent="0.4">
      <c r="A184">
        <v>19.600000000000001</v>
      </c>
      <c r="B184">
        <v>9.2352315579308272E-2</v>
      </c>
      <c r="C184">
        <v>16.087363584456327</v>
      </c>
      <c r="D184">
        <v>4.5598079618838385</v>
      </c>
      <c r="E184">
        <v>6.767977704836686</v>
      </c>
      <c r="F184">
        <v>30.02027074510573</v>
      </c>
      <c r="G184">
        <v>21.276595744680851</v>
      </c>
    </row>
    <row r="185" spans="1:7" x14ac:dyDescent="0.4">
      <c r="A185">
        <v>19.7</v>
      </c>
      <c r="B185">
        <v>9.0953062046516597E-2</v>
      </c>
      <c r="C185">
        <v>16.205925354078513</v>
      </c>
      <c r="D185">
        <v>4.5366617285747841</v>
      </c>
      <c r="E185">
        <v>6.767977704836686</v>
      </c>
      <c r="F185">
        <v>30.02027074510573</v>
      </c>
      <c r="G185">
        <v>21.276595744680851</v>
      </c>
    </row>
    <row r="186" spans="1:7" x14ac:dyDescent="0.4">
      <c r="A186">
        <v>19.799999999999997</v>
      </c>
      <c r="B186">
        <v>8.9581933615020079E-2</v>
      </c>
      <c r="C186">
        <v>16.322271771771611</v>
      </c>
      <c r="D186">
        <v>4.5137492956021843</v>
      </c>
      <c r="E186">
        <v>6.767977704836686</v>
      </c>
      <c r="F186">
        <v>30.02027074510573</v>
      </c>
      <c r="G186">
        <v>21.276595744680851</v>
      </c>
    </row>
    <row r="187" spans="1:7" x14ac:dyDescent="0.4">
      <c r="A187">
        <v>19.899999999999999</v>
      </c>
      <c r="B187">
        <v>8.8238227175086933E-2</v>
      </c>
      <c r="C187">
        <v>16.438667821236095</v>
      </c>
      <c r="D187">
        <v>4.4910671383378515</v>
      </c>
      <c r="E187">
        <v>6.767977704836686</v>
      </c>
      <c r="F187">
        <v>30.02027074510573</v>
      </c>
      <c r="G187">
        <v>21.276595744680851</v>
      </c>
    </row>
    <row r="188" spans="1:7" x14ac:dyDescent="0.4">
      <c r="A188">
        <v>20</v>
      </c>
      <c r="B188">
        <v>8.6921260604720343E-2</v>
      </c>
      <c r="C188">
        <v>16.555117420715838</v>
      </c>
      <c r="D188">
        <v>4.4686118026461621</v>
      </c>
      <c r="E188">
        <v>6.767977704836686</v>
      </c>
      <c r="F188">
        <v>30.02027074510573</v>
      </c>
      <c r="G188">
        <v>21.276595744680851</v>
      </c>
    </row>
    <row r="189" spans="1:7" x14ac:dyDescent="0.4">
      <c r="A189">
        <v>20.100000000000001</v>
      </c>
      <c r="B189">
        <v>8.5630372042384856E-2</v>
      </c>
      <c r="C189">
        <v>16.671272382941609</v>
      </c>
      <c r="D189">
        <v>4.4463799031305093</v>
      </c>
      <c r="E189">
        <v>6.767977704836686</v>
      </c>
      <c r="F189">
        <v>30.02027074510573</v>
      </c>
      <c r="G189">
        <v>21.276595744680851</v>
      </c>
    </row>
    <row r="190" spans="1:7" x14ac:dyDescent="0.4">
      <c r="A190">
        <v>20.2</v>
      </c>
      <c r="B190">
        <v>8.4364919188392853E-2</v>
      </c>
      <c r="C190">
        <v>16.787118367301591</v>
      </c>
      <c r="D190">
        <v>4.4243681214318435</v>
      </c>
      <c r="E190">
        <v>6.767977704836686</v>
      </c>
      <c r="F190">
        <v>30.02027074510573</v>
      </c>
      <c r="G190">
        <v>21.276595744680851</v>
      </c>
    </row>
    <row r="191" spans="1:7" x14ac:dyDescent="0.4">
      <c r="A191">
        <v>20.299999999999997</v>
      </c>
      <c r="B191">
        <v>8.3124278633686363E-2</v>
      </c>
      <c r="C191">
        <v>16.902653910740508</v>
      </c>
      <c r="D191">
        <v>4.4025732045775001</v>
      </c>
      <c r="E191">
        <v>6.767977704836686</v>
      </c>
      <c r="F191">
        <v>30.02027074510573</v>
      </c>
      <c r="G191">
        <v>21.276595744680851</v>
      </c>
    </row>
    <row r="192" spans="1:7" x14ac:dyDescent="0.4">
      <c r="A192">
        <v>20.399999999999999</v>
      </c>
      <c r="B192">
        <v>8.1907845214812133E-2</v>
      </c>
      <c r="C192">
        <v>17.017877089554283</v>
      </c>
      <c r="D192">
        <v>4.380991963378591</v>
      </c>
      <c r="E192">
        <v>6.7679777048366869</v>
      </c>
      <c r="F192">
        <v>30.020270745105726</v>
      </c>
      <c r="G192">
        <v>21.276595744680851</v>
      </c>
    </row>
    <row r="193" spans="1:7" x14ac:dyDescent="0.4">
      <c r="A193">
        <v>20.5</v>
      </c>
      <c r="B193">
        <v>8.0715031393945258E-2</v>
      </c>
      <c r="C193">
        <v>17.132785564904374</v>
      </c>
      <c r="D193">
        <v>4.3596212708743041</v>
      </c>
      <c r="E193">
        <v>6.7679777048366851</v>
      </c>
      <c r="F193">
        <v>30.020270745105734</v>
      </c>
      <c r="G193">
        <v>21.276595744680851</v>
      </c>
    </row>
    <row r="194" spans="1:7" x14ac:dyDescent="0.4">
      <c r="A194">
        <v>20.6</v>
      </c>
      <c r="B194">
        <v>7.9545266662872163E-2</v>
      </c>
      <c r="C194">
        <v>17.247376630214404</v>
      </c>
      <c r="D194">
        <v>4.338458060821516</v>
      </c>
      <c r="E194">
        <v>6.767977704836686</v>
      </c>
      <c r="F194">
        <v>30.02027074510573</v>
      </c>
      <c r="G194">
        <v>21.276595744680851</v>
      </c>
    </row>
    <row r="195" spans="1:7" x14ac:dyDescent="0.4">
      <c r="A195">
        <v>20.7</v>
      </c>
      <c r="B195">
        <v>7.8397996969896744E-2</v>
      </c>
      <c r="C195">
        <v>17.361647256662927</v>
      </c>
      <c r="D195">
        <v>4.3174993262281758</v>
      </c>
      <c r="E195">
        <v>6.767977704836686</v>
      </c>
      <c r="F195">
        <v>30.02027074510573</v>
      </c>
      <c r="G195">
        <v>21.276595744680851</v>
      </c>
    </row>
    <row r="196" spans="1:7" x14ac:dyDescent="0.4">
      <c r="A196">
        <v>20.799999999999997</v>
      </c>
      <c r="B196">
        <v>7.7272684168682049E-2</v>
      </c>
      <c r="C196">
        <v>17.475594140454518</v>
      </c>
      <c r="D196">
        <v>4.2967421179290026</v>
      </c>
      <c r="E196">
        <v>6.767977704836686</v>
      </c>
      <c r="F196">
        <v>30.02027074510573</v>
      </c>
      <c r="G196">
        <v>21.276595744680851</v>
      </c>
    </row>
    <row r="197" spans="1:7" x14ac:dyDescent="0.4">
      <c r="A197">
        <v>20.9</v>
      </c>
      <c r="B197">
        <v>7.6168805488088215E-2</v>
      </c>
      <c r="C197">
        <v>17.589213746135776</v>
      </c>
      <c r="D197">
        <v>4.2761835432020696</v>
      </c>
      <c r="E197">
        <v>6.767977704836686</v>
      </c>
      <c r="F197">
        <v>30.02027074510573</v>
      </c>
      <c r="G197">
        <v>21.276595744680851</v>
      </c>
    </row>
    <row r="198" spans="1:7" x14ac:dyDescent="0.4">
      <c r="A198">
        <v>21</v>
      </c>
      <c r="B198">
        <v>7.5085853022110211E-2</v>
      </c>
      <c r="C198">
        <v>17.702502353634237</v>
      </c>
      <c r="D198">
        <v>4.2558207644249162</v>
      </c>
      <c r="E198">
        <v>6.767977704836686</v>
      </c>
      <c r="F198">
        <v>30.02027074510573</v>
      </c>
      <c r="G198">
        <v>21.276595744680851</v>
      </c>
    </row>
    <row r="199" spans="1:7" x14ac:dyDescent="0.4">
      <c r="A199">
        <v>21.1</v>
      </c>
      <c r="B199">
        <v>7.4023333239062808E-2</v>
      </c>
      <c r="C199">
        <v>17.815456100562923</v>
      </c>
      <c r="D199">
        <v>4.2356509977688734</v>
      </c>
      <c r="E199">
        <v>6.767977704836686</v>
      </c>
      <c r="F199">
        <v>30.02027074510573</v>
      </c>
      <c r="G199">
        <v>21.276595744680851</v>
      </c>
    </row>
    <row r="200" spans="1:7" x14ac:dyDescent="0.4">
      <c r="A200">
        <v>21.2</v>
      </c>
      <c r="B200">
        <v>7.2980766509199158E-2</v>
      </c>
      <c r="C200">
        <v>17.928071027720836</v>
      </c>
      <c r="D200">
        <v>4.2156715119303421</v>
      </c>
      <c r="E200">
        <v>6.767977704836686</v>
      </c>
      <c r="F200">
        <v>30.02027074510573</v>
      </c>
      <c r="G200">
        <v>21.276595744680851</v>
      </c>
    </row>
    <row r="201" spans="1:7" x14ac:dyDescent="0.4">
      <c r="A201">
        <v>21.299999999999997</v>
      </c>
      <c r="B201">
        <v>7.195768664998789E-2</v>
      </c>
      <c r="C201">
        <v>18.040343120921062</v>
      </c>
      <c r="D201">
        <v>4.1958796268978054</v>
      </c>
      <c r="E201">
        <v>6.767977704836686</v>
      </c>
      <c r="F201">
        <v>30.02027074510573</v>
      </c>
      <c r="G201">
        <v>21.276595744680851</v>
      </c>
    </row>
    <row r="202" spans="1:7" x14ac:dyDescent="0.4">
      <c r="A202">
        <v>21.4</v>
      </c>
      <c r="B202">
        <v>7.0953640488309683E-2</v>
      </c>
      <c r="C202">
        <v>18.152268353827235</v>
      </c>
      <c r="D202">
        <v>4.1762727127534225</v>
      </c>
      <c r="E202">
        <v>6.767977704836686</v>
      </c>
      <c r="F202">
        <v>30.02027074510573</v>
      </c>
      <c r="G202">
        <v>21.276595744680851</v>
      </c>
    </row>
    <row r="203" spans="1:7" x14ac:dyDescent="0.4">
      <c r="A203">
        <v>21.5</v>
      </c>
      <c r="B203">
        <v>6.9968187438868304E-2</v>
      </c>
      <c r="C203">
        <v>18.263842728891927</v>
      </c>
      <c r="D203">
        <v>4.1568481885080582</v>
      </c>
      <c r="E203">
        <v>6.7679777048366869</v>
      </c>
      <c r="F203">
        <v>30.020270745105726</v>
      </c>
      <c r="G203">
        <v>21.276595744680851</v>
      </c>
    </row>
    <row r="204" spans="1:7" x14ac:dyDescent="0.4">
      <c r="A204">
        <v>21.6</v>
      </c>
      <c r="B204">
        <v>6.9000899098143317E-2</v>
      </c>
      <c r="C204">
        <v>18.37506231789083</v>
      </c>
      <c r="D204">
        <v>4.1376035209686686</v>
      </c>
      <c r="E204">
        <v>6.767977704836686</v>
      </c>
      <c r="F204">
        <v>30.02027074510573</v>
      </c>
      <c r="G204">
        <v>21.276595744680851</v>
      </c>
    </row>
    <row r="205" spans="1:7" x14ac:dyDescent="0.4">
      <c r="A205">
        <v>21.7</v>
      </c>
      <c r="B205">
        <v>6.8051358853243468E-2</v>
      </c>
      <c r="C205">
        <v>18.485923301334079</v>
      </c>
      <c r="D205">
        <v>4.1185362236370162</v>
      </c>
      <c r="E205">
        <v>6.7679777048366869</v>
      </c>
      <c r="F205">
        <v>30.020270745105726</v>
      </c>
      <c r="G205">
        <v>21.276595744680851</v>
      </c>
    </row>
    <row r="206" spans="1:7" x14ac:dyDescent="0.4">
      <c r="A206">
        <v>21.799999999999997</v>
      </c>
      <c r="B206">
        <v>6.7119161505047653E-2</v>
      </c>
      <c r="C206">
        <v>18.598491864554216</v>
      </c>
      <c r="D206">
        <v>4.0996438556386812</v>
      </c>
      <c r="E206">
        <v>6.767977704836686</v>
      </c>
      <c r="F206">
        <v>30.02027074510573</v>
      </c>
      <c r="G206">
        <v>21.276595744680851</v>
      </c>
    </row>
    <row r="207" spans="1:7" x14ac:dyDescent="0.4">
      <c r="A207">
        <v>21.9</v>
      </c>
      <c r="B207">
        <v>6.6203912905049928E-2</v>
      </c>
      <c r="C207">
        <v>18.70766995600766</v>
      </c>
      <c r="D207">
        <v>4.0809240206814268</v>
      </c>
      <c r="E207">
        <v>6.767977704836686</v>
      </c>
      <c r="F207">
        <v>30.02027074510573</v>
      </c>
      <c r="G207">
        <v>21.276595744680851</v>
      </c>
    </row>
    <row r="208" spans="1:7" x14ac:dyDescent="0.4">
      <c r="A208">
        <v>22</v>
      </c>
      <c r="B208">
        <v>6.530522960534961E-2</v>
      </c>
      <c r="C208">
        <v>18.816763787821657</v>
      </c>
      <c r="D208">
        <v>4.0623743660419658</v>
      </c>
      <c r="E208">
        <v>6.767977704836686</v>
      </c>
      <c r="F208">
        <v>30.02027074510573</v>
      </c>
      <c r="G208">
        <v>21.276595744680851</v>
      </c>
    </row>
    <row r="209" spans="1:7" x14ac:dyDescent="0.4">
      <c r="A209">
        <v>22.1</v>
      </c>
      <c r="B209">
        <v>6.4422738521254116E-2</v>
      </c>
      <c r="C209">
        <v>18.925784797369541</v>
      </c>
      <c r="D209">
        <v>4.0439925815802367</v>
      </c>
      <c r="E209">
        <v>6.767977704836686</v>
      </c>
      <c r="F209">
        <v>30.02027074510573</v>
      </c>
      <c r="G209">
        <v>21.276595744680851</v>
      </c>
    </row>
    <row r="210" spans="1:7" x14ac:dyDescent="0.4">
      <c r="A210">
        <v>22.2</v>
      </c>
      <c r="B210">
        <v>6.3556076605985348E-2</v>
      </c>
      <c r="C210">
        <v>19.034729443507299</v>
      </c>
      <c r="D210">
        <v>4.0257763987803266</v>
      </c>
      <c r="E210">
        <v>6.767977704836686</v>
      </c>
      <c r="F210">
        <v>30.02027074510573</v>
      </c>
      <c r="G210">
        <v>21.276595744680851</v>
      </c>
    </row>
    <row r="211" spans="1:7" x14ac:dyDescent="0.4">
      <c r="A211">
        <v>22.3</v>
      </c>
      <c r="B211">
        <v>6.2704890537003163E-2</v>
      </c>
      <c r="C211">
        <v>19.143368754261079</v>
      </c>
      <c r="D211">
        <v>4.0077235898171857</v>
      </c>
      <c r="E211">
        <v>6.767977704836686</v>
      </c>
      <c r="F211">
        <v>30.02027074510573</v>
      </c>
      <c r="G211">
        <v>21.276595744680851</v>
      </c>
    </row>
    <row r="212" spans="1:7" x14ac:dyDescent="0.4">
      <c r="A212">
        <v>22.4</v>
      </c>
      <c r="B212">
        <v>6.186883641348194E-2</v>
      </c>
      <c r="C212">
        <v>19.251628663940721</v>
      </c>
      <c r="D212">
        <v>3.9898319666483593</v>
      </c>
      <c r="E212">
        <v>6.767977704836686</v>
      </c>
      <c r="F212">
        <v>30.02027074510573</v>
      </c>
      <c r="G212">
        <v>21.276595744680851</v>
      </c>
    </row>
    <row r="213" spans="1:7" x14ac:dyDescent="0.4">
      <c r="A213">
        <v>22.5</v>
      </c>
      <c r="B213">
        <v>6.104757946449494E-2</v>
      </c>
      <c r="C213">
        <v>19.359501847071147</v>
      </c>
      <c r="D213">
        <v>3.9720993801299218</v>
      </c>
      <c r="E213">
        <v>6.767977704836686</v>
      </c>
      <c r="F213">
        <v>30.02027074510573</v>
      </c>
      <c r="G213">
        <v>21.276595744680851</v>
      </c>
    </row>
    <row r="214" spans="1:7" x14ac:dyDescent="0.4">
      <c r="A214">
        <v>22.6</v>
      </c>
      <c r="B214">
        <v>6.0240793767483272E-2</v>
      </c>
      <c r="C214">
        <v>19.46697738541646</v>
      </c>
      <c r="D214">
        <v>3.9545237191558953</v>
      </c>
      <c r="E214">
        <v>6.767977704836686</v>
      </c>
      <c r="F214">
        <v>30.02027074510573</v>
      </c>
      <c r="G214">
        <v>21.276595744680851</v>
      </c>
    </row>
    <row r="215" spans="1:7" x14ac:dyDescent="0.4">
      <c r="A215">
        <v>22.7</v>
      </c>
      <c r="B215">
        <v>5.9448161976602444E-2</v>
      </c>
      <c r="C215">
        <v>19.576405758760529</v>
      </c>
      <c r="D215">
        <v>3.9371029098204073</v>
      </c>
      <c r="E215">
        <v>6.767977704836686</v>
      </c>
      <c r="F215">
        <v>30.02027074510573</v>
      </c>
      <c r="G215">
        <v>21.276595744680851</v>
      </c>
    </row>
    <row r="216" spans="1:7" x14ac:dyDescent="0.4">
      <c r="A216">
        <v>22.8</v>
      </c>
      <c r="B216">
        <v>5.8669375060558665E-2</v>
      </c>
      <c r="C216">
        <v>19.682045402963698</v>
      </c>
      <c r="D216">
        <v>3.9198349146018963</v>
      </c>
      <c r="E216">
        <v>6.767977704836686</v>
      </c>
      <c r="F216">
        <v>30.02027074510573</v>
      </c>
      <c r="G216">
        <v>21.276595744680851</v>
      </c>
    </row>
    <row r="217" spans="1:7" x14ac:dyDescent="0.4">
      <c r="A217">
        <v>22.9</v>
      </c>
      <c r="B217">
        <v>5.79041320495641E-2</v>
      </c>
      <c r="C217">
        <v>19.787533655739658</v>
      </c>
      <c r="D217">
        <v>3.9027177315687007</v>
      </c>
      <c r="E217">
        <v>6.767977704836686</v>
      </c>
      <c r="F217">
        <v>30.02027074510573</v>
      </c>
      <c r="G217">
        <v>21.276595744680851</v>
      </c>
    </row>
    <row r="218" spans="1:7" x14ac:dyDescent="0.4">
      <c r="A218">
        <v>23</v>
      </c>
      <c r="B218">
        <v>5.7152139791054712E-2</v>
      </c>
      <c r="C218">
        <v>19.89287524051619</v>
      </c>
      <c r="D218">
        <v>3.8857493936053582</v>
      </c>
      <c r="E218">
        <v>6.767977704836686</v>
      </c>
      <c r="F218">
        <v>30.02027074510573</v>
      </c>
      <c r="G218">
        <v>21.276595744680851</v>
      </c>
    </row>
    <row r="219" spans="1:7" x14ac:dyDescent="0.4">
      <c r="A219">
        <v>23.1</v>
      </c>
      <c r="B219">
        <v>5.6413112713831849E-2</v>
      </c>
      <c r="C219">
        <v>20</v>
      </c>
      <c r="D219">
        <v>3.8689279676590145</v>
      </c>
      <c r="E219">
        <v>6.767977704836686</v>
      </c>
      <c r="F219">
        <v>30.02027074510573</v>
      </c>
      <c r="G219">
        <v>21.276595744680851</v>
      </c>
    </row>
    <row r="220" spans="1:7" x14ac:dyDescent="0.4">
      <c r="A220">
        <v>23.2</v>
      </c>
      <c r="B220">
        <v>5.5686772600301589E-2</v>
      </c>
      <c r="C220">
        <v>20.103138609871742</v>
      </c>
      <c r="D220">
        <v>3.8522515540053122</v>
      </c>
      <c r="E220">
        <v>6.767977704836686</v>
      </c>
      <c r="F220">
        <v>30.02027074510573</v>
      </c>
      <c r="G220">
        <v>21.276595744680851</v>
      </c>
    </row>
    <row r="221" spans="1:7" x14ac:dyDescent="0.4">
      <c r="A221">
        <v>23.3</v>
      </c>
      <c r="B221">
        <v>5.4972848366500363E-2</v>
      </c>
      <c r="C221">
        <v>20.208071130124011</v>
      </c>
      <c r="D221">
        <v>3.8357182855331864</v>
      </c>
      <c r="E221">
        <v>6.767977704836686</v>
      </c>
      <c r="F221">
        <v>30.02027074510573</v>
      </c>
      <c r="G221">
        <v>21.276595744680851</v>
      </c>
    </row>
    <row r="222" spans="1:7" x14ac:dyDescent="0.4">
      <c r="A222">
        <v>23.4</v>
      </c>
      <c r="B222">
        <v>5.4271075849609329E-2</v>
      </c>
      <c r="C222">
        <v>20.312878445570195</v>
      </c>
      <c r="D222">
        <v>3.8193263270480022</v>
      </c>
      <c r="E222">
        <v>6.767977704836686</v>
      </c>
      <c r="F222">
        <v>30.02027074510573</v>
      </c>
      <c r="G222">
        <v>21.276595744680851</v>
      </c>
    </row>
    <row r="223" spans="1:7" x14ac:dyDescent="0.4">
      <c r="A223">
        <v>23.5</v>
      </c>
      <c r="B223">
        <v>5.3581197602670903E-2</v>
      </c>
      <c r="C223">
        <v>20.417566539348044</v>
      </c>
      <c r="D223">
        <v>3.8030738745924784</v>
      </c>
      <c r="E223">
        <v>6.767977704836686</v>
      </c>
      <c r="F223">
        <v>30.02027074510573</v>
      </c>
      <c r="G223">
        <v>21.276595744680851</v>
      </c>
    </row>
    <row r="224" spans="1:7" x14ac:dyDescent="0.4">
      <c r="A224">
        <v>23.6</v>
      </c>
      <c r="B224">
        <v>5.290296269623497E-2</v>
      </c>
      <c r="C224">
        <v>20.518285686125434</v>
      </c>
      <c r="D224">
        <v>3.7869591547848831</v>
      </c>
      <c r="E224">
        <v>6.767977704836686</v>
      </c>
      <c r="F224">
        <v>30.02027074510573</v>
      </c>
      <c r="G224">
        <v>21.276595744680851</v>
      </c>
    </row>
    <row r="225" spans="1:7" x14ac:dyDescent="0.4">
      <c r="A225">
        <v>23.7</v>
      </c>
      <c r="B225">
        <v>5.2236126526671936E-2</v>
      </c>
      <c r="C225">
        <v>20.62104065015853</v>
      </c>
      <c r="D225">
        <v>3.7709804241739766</v>
      </c>
      <c r="E225">
        <v>6.767977704836686</v>
      </c>
      <c r="F225">
        <v>30.02027074510573</v>
      </c>
      <c r="G225">
        <v>21.276595744680851</v>
      </c>
    </row>
    <row r="226" spans="1:7" x14ac:dyDescent="0.4">
      <c r="A226">
        <v>23.8</v>
      </c>
      <c r="B226">
        <v>5.1580450630902087E-2</v>
      </c>
      <c r="C226">
        <v>20.723379091086667</v>
      </c>
      <c r="D226">
        <v>3.7551359686102201</v>
      </c>
      <c r="E226">
        <v>6.767977704836686</v>
      </c>
      <c r="F226">
        <v>30.02027074510573</v>
      </c>
      <c r="G226">
        <v>21.276595744680851</v>
      </c>
    </row>
    <row r="227" spans="1:7" x14ac:dyDescent="0.4">
      <c r="A227">
        <v>23.9</v>
      </c>
      <c r="B227">
        <v>5.0935702507300458E-2</v>
      </c>
      <c r="C227">
        <v>20.825307352442533</v>
      </c>
      <c r="D227">
        <v>3.7394241026327717</v>
      </c>
      <c r="E227">
        <v>6.767977704836686</v>
      </c>
      <c r="F227">
        <v>30.02027074510573</v>
      </c>
      <c r="G227">
        <v>21.276595744680851</v>
      </c>
    </row>
    <row r="228" spans="1:7" x14ac:dyDescent="0.4">
      <c r="A228">
        <v>24</v>
      </c>
      <c r="B228">
        <v>5.0301655442546493E-2</v>
      </c>
      <c r="C228">
        <v>20.926832159314031</v>
      </c>
      <c r="D228">
        <v>3.7238431688718019</v>
      </c>
      <c r="E228">
        <v>6.767977704836686</v>
      </c>
      <c r="F228">
        <v>30.02027074510573</v>
      </c>
      <c r="G228">
        <v>21.276595744680851</v>
      </c>
    </row>
    <row r="229" spans="1:7" x14ac:dyDescent="0.4">
      <c r="A229">
        <v>24.1</v>
      </c>
      <c r="B229">
        <v>4.96780883441977E-2</v>
      </c>
      <c r="C229">
        <v>21.027966515755278</v>
      </c>
      <c r="D229">
        <v>3.7083915374656944</v>
      </c>
      <c r="E229">
        <v>6.767977704836686</v>
      </c>
      <c r="F229">
        <v>30.02027074510573</v>
      </c>
      <c r="G229">
        <v>21.276595744680851</v>
      </c>
    </row>
    <row r="230" spans="1:7" x14ac:dyDescent="0.4">
      <c r="A230">
        <v>24.2</v>
      </c>
      <c r="B230">
        <v>4.9064785578775069E-2</v>
      </c>
      <c r="C230">
        <v>21.128879041976077</v>
      </c>
      <c r="D230">
        <v>3.6930676054926961</v>
      </c>
      <c r="E230">
        <v>6.767977704836686</v>
      </c>
      <c r="F230">
        <v>30.02027074510573</v>
      </c>
      <c r="G230">
        <v>21.276595744680851</v>
      </c>
    </row>
    <row r="231" spans="1:7" x14ac:dyDescent="0.4">
      <c r="A231">
        <v>24.3</v>
      </c>
      <c r="B231">
        <v>4.8461536815156907E-2</v>
      </c>
      <c r="C231">
        <v>21.229635089282745</v>
      </c>
      <c r="D231">
        <v>3.6778697964165943</v>
      </c>
      <c r="E231">
        <v>6.767977704836686</v>
      </c>
      <c r="F231">
        <v>30.02027074510573</v>
      </c>
      <c r="G231">
        <v>21.276595744680851</v>
      </c>
    </row>
    <row r="232" spans="1:7" x14ac:dyDescent="0.4">
      <c r="A232">
        <v>24.4</v>
      </c>
      <c r="B232">
        <v>4.7868136873086484E-2</v>
      </c>
      <c r="C232">
        <v>21.330243426459578</v>
      </c>
      <c r="D232">
        <v>3.6627965595460346</v>
      </c>
      <c r="E232">
        <v>6.767977704836686</v>
      </c>
      <c r="F232">
        <v>30.02027074510573</v>
      </c>
      <c r="G232">
        <v>21.276595744680851</v>
      </c>
    </row>
    <row r="233" spans="1:7" x14ac:dyDescent="0.4">
      <c r="A233">
        <v>24.5</v>
      </c>
      <c r="B233">
        <v>4.7284385576605852E-2</v>
      </c>
      <c r="C233">
        <v>21.430712919812056</v>
      </c>
      <c r="D233">
        <v>3.6478463695070711</v>
      </c>
      <c r="E233">
        <v>6.767977704836686</v>
      </c>
      <c r="F233">
        <v>30.02027074510573</v>
      </c>
      <c r="G233">
        <v>21.276595744680851</v>
      </c>
    </row>
    <row r="234" spans="1:7" x14ac:dyDescent="0.4">
      <c r="A234">
        <v>24.6</v>
      </c>
      <c r="B234">
        <v>4.6710087612236828E-2</v>
      </c>
      <c r="C234">
        <v>21.531052530527965</v>
      </c>
      <c r="D234">
        <v>3.6330177257285867</v>
      </c>
      <c r="E234">
        <v>6.767977704836686</v>
      </c>
      <c r="F234">
        <v>30.02027074510573</v>
      </c>
      <c r="G234">
        <v>21.276595744680851</v>
      </c>
    </row>
    <row r="235" spans="1:7" x14ac:dyDescent="0.4">
      <c r="A235">
        <v>24.7</v>
      </c>
      <c r="B235">
        <v>4.6145052391736635E-2</v>
      </c>
      <c r="C235">
        <v>21.626817838457544</v>
      </c>
      <c r="D235">
        <v>3.6183091519402124</v>
      </c>
      <c r="E235">
        <v>6.767977704836686</v>
      </c>
      <c r="F235">
        <v>30.02027074510573</v>
      </c>
      <c r="G235">
        <v>21.276595744680851</v>
      </c>
    </row>
    <row r="236" spans="1:7" x14ac:dyDescent="0.4">
      <c r="A236">
        <v>24.8</v>
      </c>
      <c r="B236">
        <v>4.5589093919262698E-2</v>
      </c>
      <c r="C236">
        <v>21.725384444501408</v>
      </c>
      <c r="D236">
        <v>3.6037191956823889</v>
      </c>
      <c r="E236">
        <v>6.767977704836686</v>
      </c>
      <c r="F236">
        <v>30.02027074510573</v>
      </c>
      <c r="G236">
        <v>21.276595744680851</v>
      </c>
    </row>
    <row r="237" spans="1:7" x14ac:dyDescent="0.4">
      <c r="A237">
        <v>24.9</v>
      </c>
      <c r="B237">
        <v>4.5042030662788425E-2</v>
      </c>
      <c r="C237">
        <v>21.823617629349869</v>
      </c>
      <c r="D237">
        <v>3.5892464278282428</v>
      </c>
      <c r="E237">
        <v>6.767977704836686</v>
      </c>
      <c r="F237">
        <v>30.02027074510573</v>
      </c>
      <c r="G237">
        <v>21.276595744680851</v>
      </c>
    </row>
    <row r="238" spans="1:7" x14ac:dyDescent="0.4">
      <c r="A238">
        <v>25</v>
      </c>
      <c r="B238">
        <v>4.4503685429616816E-2</v>
      </c>
      <c r="C238">
        <v>21.921525693881232</v>
      </c>
      <c r="D238">
        <v>3.5748894421169295</v>
      </c>
      <c r="E238">
        <v>6.767977704836686</v>
      </c>
      <c r="F238">
        <v>30.02027074510573</v>
      </c>
      <c r="G238">
        <v>21.276595744680851</v>
      </c>
    </row>
    <row r="239" spans="1:7" x14ac:dyDescent="0.4">
      <c r="A239">
        <v>25.1</v>
      </c>
      <c r="B239">
        <v>4.3973885245846195E-2</v>
      </c>
      <c r="C239">
        <v>22.019116943448655</v>
      </c>
      <c r="D239">
        <v>3.5606468546981369</v>
      </c>
      <c r="E239">
        <v>6.767977704836686</v>
      </c>
      <c r="F239">
        <v>30.02027074510573</v>
      </c>
      <c r="G239">
        <v>21.276595744680851</v>
      </c>
    </row>
    <row r="240" spans="1:7" x14ac:dyDescent="0.4">
      <c r="A240">
        <v>25.2</v>
      </c>
      <c r="B240">
        <v>4.3452461239647119E-2</v>
      </c>
      <c r="C240">
        <v>22.116399669010725</v>
      </c>
      <c r="D240">
        <v>3.5465173036874305</v>
      </c>
      <c r="E240">
        <v>6.767977704836686</v>
      </c>
      <c r="F240">
        <v>30.02027074510573</v>
      </c>
      <c r="G240">
        <v>21.276595744680851</v>
      </c>
    </row>
    <row r="241" spans="1:7" x14ac:dyDescent="0.4">
      <c r="A241">
        <v>25.3</v>
      </c>
      <c r="B241">
        <v>4.2939248528215401E-2</v>
      </c>
      <c r="C241">
        <v>22.213382128062367</v>
      </c>
      <c r="D241">
        <v>3.5324994487321439</v>
      </c>
      <c r="E241">
        <v>6.767977704836686</v>
      </c>
      <c r="F241">
        <v>30.02027074510573</v>
      </c>
      <c r="G241">
        <v>21.276595744680851</v>
      </c>
    </row>
    <row r="242" spans="1:7" x14ac:dyDescent="0.4">
      <c r="A242">
        <v>25.4</v>
      </c>
      <c r="B242">
        <v>4.2434086108271908E-2</v>
      </c>
      <c r="C242">
        <v>22.310072530349558</v>
      </c>
      <c r="D242">
        <v>3.5185919705875293</v>
      </c>
      <c r="E242">
        <v>6.767977704836686</v>
      </c>
      <c r="F242">
        <v>30.02027074510573</v>
      </c>
      <c r="G242">
        <v>21.276595744680851</v>
      </c>
    </row>
    <row r="243" spans="1:7" x14ac:dyDescent="0.4">
      <c r="A243">
        <v>25.5</v>
      </c>
      <c r="B243">
        <v>4.1936816749983799E-2</v>
      </c>
      <c r="C243">
        <v>22.406479021463767</v>
      </c>
      <c r="D243">
        <v>3.5047935707028723</v>
      </c>
      <c r="E243">
        <v>6.767977704836686</v>
      </c>
      <c r="F243">
        <v>30.02027074510573</v>
      </c>
      <c r="G243">
        <v>21.276595744680851</v>
      </c>
    </row>
    <row r="244" spans="1:7" x14ac:dyDescent="0.4">
      <c r="A244">
        <v>25.6</v>
      </c>
      <c r="B244">
        <v>4.1447286894188078E-2</v>
      </c>
      <c r="C244">
        <v>22.502609670608159</v>
      </c>
      <c r="D244">
        <v>3.4911029708173138</v>
      </c>
      <c r="E244">
        <v>6.767977704836686</v>
      </c>
      <c r="F244">
        <v>30.02027074510573</v>
      </c>
      <c r="G244">
        <v>21.276595744680851</v>
      </c>
    </row>
    <row r="245" spans="1:7" x14ac:dyDescent="0.4">
      <c r="A245">
        <v>25.7</v>
      </c>
      <c r="B245">
        <v>4.0965346552801755E-2</v>
      </c>
      <c r="C245">
        <v>22.598472458137934</v>
      </c>
      <c r="D245">
        <v>3.4775189125651069</v>
      </c>
      <c r="E245">
        <v>6.767977704836686</v>
      </c>
      <c r="F245">
        <v>30.02027074510573</v>
      </c>
      <c r="G245">
        <v>21.276595744680851</v>
      </c>
    </row>
    <row r="246" spans="1:7" x14ac:dyDescent="0.4">
      <c r="A246">
        <v>25.8</v>
      </c>
      <c r="B246">
        <v>4.0490849212308035E-2</v>
      </c>
      <c r="C246">
        <v>22.694075265128632</v>
      </c>
      <c r="D246">
        <v>3.4640401570900479</v>
      </c>
      <c r="E246">
        <v>6.767977704836686</v>
      </c>
      <c r="F246">
        <v>30.02027074510573</v>
      </c>
      <c r="G246">
        <v>21.276595744680851</v>
      </c>
    </row>
    <row r="247" spans="1:7" x14ac:dyDescent="0.4">
      <c r="A247">
        <v>25.9</v>
      </c>
      <c r="B247">
        <v>4.002365174021235E-2</v>
      </c>
      <c r="C247">
        <v>22.789425863301819</v>
      </c>
      <c r="D247">
        <v>3.4506654846688511</v>
      </c>
      <c r="E247">
        <v>6.767977704836686</v>
      </c>
      <c r="F247">
        <v>30.02027074510573</v>
      </c>
      <c r="G247">
        <v>21.276595744680851</v>
      </c>
    </row>
    <row r="248" spans="1:7" x14ac:dyDescent="0.4">
      <c r="A248">
        <v>26</v>
      </c>
      <c r="B248">
        <v>3.9563614294365189E-2</v>
      </c>
      <c r="C248">
        <v>22.884531905435345</v>
      </c>
      <c r="D248">
        <v>3.4373936943432017</v>
      </c>
      <c r="E248">
        <v>6.767977704836686</v>
      </c>
      <c r="F248">
        <v>30.02027074510573</v>
      </c>
      <c r="G248">
        <v>21.276595744680851</v>
      </c>
    </row>
    <row r="249" spans="1:7" x14ac:dyDescent="0.4">
      <c r="A249">
        <v>26.1</v>
      </c>
      <c r="B249">
        <v>3.9110600235054055E-2</v>
      </c>
      <c r="C249">
        <v>22.979400919622258</v>
      </c>
      <c r="D249">
        <v>3.4242236035602773</v>
      </c>
      <c r="E249">
        <v>6.767977704836686</v>
      </c>
      <c r="F249">
        <v>30.02027074510573</v>
      </c>
      <c r="G249">
        <v>21.276595744680851</v>
      </c>
    </row>
    <row r="250" spans="1:7" x14ac:dyDescent="0.4">
      <c r="A250">
        <v>26.2</v>
      </c>
      <c r="B250">
        <v>3.8664476039769004E-2</v>
      </c>
      <c r="C250">
        <v>23.074040298894275</v>
      </c>
      <c r="D250">
        <v>3.4111540478214977</v>
      </c>
      <c r="E250">
        <v>6.767977704836686</v>
      </c>
      <c r="F250">
        <v>30.02027074510573</v>
      </c>
      <c r="G250">
        <v>21.276595744680851</v>
      </c>
    </row>
    <row r="251" spans="1:7" x14ac:dyDescent="0.4">
      <c r="A251">
        <v>26.3</v>
      </c>
      <c r="B251">
        <v>3.8225111220551215E-2</v>
      </c>
      <c r="C251">
        <v>23.168457298326818</v>
      </c>
      <c r="D251">
        <v>3.3981838803392868</v>
      </c>
      <c r="E251">
        <v>6.767977704836686</v>
      </c>
      <c r="F251">
        <v>30.02027074510573</v>
      </c>
      <c r="G251">
        <v>21.276595744680851</v>
      </c>
    </row>
    <row r="252" spans="1:7" x14ac:dyDescent="0.4">
      <c r="A252">
        <v>26.4</v>
      </c>
      <c r="B252">
        <v>3.7792378243836584E-2</v>
      </c>
      <c r="C252">
        <v>23.262659025837561</v>
      </c>
      <c r="D252">
        <v>3.385311971701638</v>
      </c>
      <c r="E252">
        <v>6.767977704836686</v>
      </c>
      <c r="F252">
        <v>30.02027074510573</v>
      </c>
      <c r="G252">
        <v>21.276595744680851</v>
      </c>
    </row>
    <row r="253" spans="1:7" x14ac:dyDescent="0.4">
      <c r="A253">
        <v>26.5</v>
      </c>
      <c r="B253">
        <v>3.7366152452709966E-2</v>
      </c>
      <c r="C253">
        <v>23.35665244254049</v>
      </c>
      <c r="D253">
        <v>3.3725372095442734</v>
      </c>
      <c r="E253">
        <v>6.767977704836686</v>
      </c>
      <c r="F253">
        <v>30.02027074510573</v>
      </c>
      <c r="G253">
        <v>21.276595744680851</v>
      </c>
    </row>
    <row r="254" spans="1:7" x14ac:dyDescent="0.4">
      <c r="A254">
        <v>26.6</v>
      </c>
      <c r="B254">
        <v>3.6946311991488838E-2</v>
      </c>
      <c r="C254">
        <v>23.450432968501644</v>
      </c>
      <c r="D254">
        <v>3.3598584982301967</v>
      </c>
      <c r="E254">
        <v>6.767977704836686</v>
      </c>
      <c r="F254">
        <v>30.02027074510573</v>
      </c>
      <c r="G254">
        <v>21.276595744680851</v>
      </c>
    </row>
    <row r="255" spans="1:7" x14ac:dyDescent="0.4">
      <c r="A255">
        <v>26.7</v>
      </c>
      <c r="B255">
        <v>3.653273773255817E-2</v>
      </c>
      <c r="C255">
        <v>23.544026297754542</v>
      </c>
      <c r="D255">
        <v>3.3472747585364511</v>
      </c>
      <c r="E255">
        <v>6.767977704836686</v>
      </c>
      <c r="F255">
        <v>30.02027074510573</v>
      </c>
      <c r="G255">
        <v>21.276595744680851</v>
      </c>
    </row>
    <row r="256" spans="1:7" x14ac:dyDescent="0.4">
      <c r="A256">
        <v>26.8</v>
      </c>
      <c r="B256">
        <v>3.6125313205381114E-2</v>
      </c>
      <c r="C256">
        <v>23.637499249560612</v>
      </c>
      <c r="D256">
        <v>3.334784927347882</v>
      </c>
      <c r="E256">
        <v>6.767977704836686</v>
      </c>
      <c r="F256">
        <v>30.02027074510573</v>
      </c>
      <c r="G256">
        <v>21.276595744680851</v>
      </c>
    </row>
    <row r="257" spans="1:7" x14ac:dyDescent="0.4">
      <c r="A257">
        <v>26.9</v>
      </c>
      <c r="B257">
        <v>3.5723924527613117E-2</v>
      </c>
      <c r="C257">
        <v>23.730861317221681</v>
      </c>
      <c r="D257">
        <v>3.3223879573577415</v>
      </c>
      <c r="E257">
        <v>6.767977704836686</v>
      </c>
      <c r="F257">
        <v>30.02027074510573</v>
      </c>
      <c r="G257">
        <v>21.276595744680851</v>
      </c>
    </row>
    <row r="258" spans="1:7" x14ac:dyDescent="0.4">
      <c r="A258">
        <v>27</v>
      </c>
      <c r="B258">
        <v>3.5328460338249386E-2</v>
      </c>
      <c r="C258">
        <v>23.824121987154196</v>
      </c>
      <c r="D258">
        <v>3.3100828167749348</v>
      </c>
      <c r="E258">
        <v>6.767977704836686</v>
      </c>
      <c r="F258">
        <v>30.02027074510573</v>
      </c>
      <c r="G258">
        <v>21.276595744680851</v>
      </c>
    </row>
    <row r="259" spans="1:7" x14ac:dyDescent="0.4">
      <c r="A259">
        <v>27.1</v>
      </c>
      <c r="B259">
        <v>3.493881173273878E-2</v>
      </c>
      <c r="C259">
        <v>23.917290737310232</v>
      </c>
      <c r="D259">
        <v>3.2978684890377576</v>
      </c>
      <c r="E259">
        <v>6.767977704836686</v>
      </c>
      <c r="F259">
        <v>30.02027074510573</v>
      </c>
      <c r="G259">
        <v>21.276595744680851</v>
      </c>
    </row>
    <row r="260" spans="1:7" x14ac:dyDescent="0.4">
      <c r="A260">
        <v>27.2</v>
      </c>
      <c r="B260">
        <v>3.4554872199998865E-2</v>
      </c>
      <c r="C260">
        <v>24.010377050152499</v>
      </c>
      <c r="D260">
        <v>3.2857439725339428</v>
      </c>
      <c r="E260">
        <v>6.767977704836686</v>
      </c>
      <c r="F260">
        <v>30.02027074510573</v>
      </c>
      <c r="G260">
        <v>21.276595744680851</v>
      </c>
    </row>
    <row r="261" spans="1:7" x14ac:dyDescent="0.4">
      <c r="A261">
        <v>27.3</v>
      </c>
      <c r="B261">
        <v>3.417653756127001E-2</v>
      </c>
      <c r="C261">
        <v>24.103390406154382</v>
      </c>
      <c r="D261">
        <v>3.2737082803268587</v>
      </c>
      <c r="E261">
        <v>6.767977704836686</v>
      </c>
      <c r="F261">
        <v>30.02027074510573</v>
      </c>
      <c r="G261">
        <v>21.276595744680851</v>
      </c>
    </row>
    <row r="262" spans="1:7" x14ac:dyDescent="0.4">
      <c r="A262">
        <v>27.4</v>
      </c>
      <c r="B262">
        <v>3.3803705910748286E-2</v>
      </c>
      <c r="C262">
        <v>24.196340298057049</v>
      </c>
      <c r="D262">
        <v>3.2617604398877096</v>
      </c>
      <c r="E262">
        <v>6.767977704836686</v>
      </c>
      <c r="F262">
        <v>30.02027074510573</v>
      </c>
      <c r="G262">
        <v>21.276595744680851</v>
      </c>
    </row>
    <row r="263" spans="1:7" x14ac:dyDescent="0.4">
      <c r="A263">
        <v>27.5</v>
      </c>
      <c r="B263">
        <v>3.3436277557939001E-2</v>
      </c>
      <c r="C263">
        <v>24.289236224990802</v>
      </c>
      <c r="D263">
        <v>3.2498994928335723</v>
      </c>
      <c r="E263">
        <v>6.767977704836686</v>
      </c>
      <c r="F263">
        <v>30.02027074510573</v>
      </c>
      <c r="G263">
        <v>21.276595744680851</v>
      </c>
    </row>
    <row r="264" spans="1:7" x14ac:dyDescent="0.4">
      <c r="A264">
        <v>27.6</v>
      </c>
      <c r="B264">
        <v>3.3074154971675179E-2</v>
      </c>
      <c r="C264">
        <v>24.382087704500911</v>
      </c>
      <c r="D264">
        <v>3.2381244946711316</v>
      </c>
      <c r="E264">
        <v>6.767977704836686</v>
      </c>
      <c r="F264">
        <v>30.02027074510573</v>
      </c>
      <c r="G264">
        <v>21.276595744680851</v>
      </c>
    </row>
    <row r="265" spans="1:7" x14ac:dyDescent="0.4">
      <c r="A265">
        <v>27.7</v>
      </c>
      <c r="B265">
        <v>3.2717242725746935E-2</v>
      </c>
      <c r="C265">
        <v>24.474904271175337</v>
      </c>
      <c r="D265">
        <v>3.2264345145459656</v>
      </c>
      <c r="E265">
        <v>6.767977704836686</v>
      </c>
      <c r="F265">
        <v>30.02027074510573</v>
      </c>
      <c r="G265">
        <v>21.276595744680851</v>
      </c>
    </row>
    <row r="266" spans="1:7" x14ac:dyDescent="0.4">
      <c r="A266">
        <v>27.8</v>
      </c>
      <c r="B266">
        <v>3.2365447446089837E-2</v>
      </c>
      <c r="C266">
        <v>24.562460977962317</v>
      </c>
      <c r="D266">
        <v>3.214828634997239</v>
      </c>
      <c r="E266">
        <v>6.767977704836686</v>
      </c>
      <c r="F266">
        <v>30.02027074510573</v>
      </c>
      <c r="G266">
        <v>21.276595744680851</v>
      </c>
    </row>
    <row r="267" spans="1:7" x14ac:dyDescent="0.4">
      <c r="A267">
        <v>27.9</v>
      </c>
      <c r="B267">
        <v>3.2018677759482181E-2</v>
      </c>
      <c r="C267">
        <v>24.654181804486687</v>
      </c>
      <c r="D267">
        <v>3.2033059517176792</v>
      </c>
      <c r="E267">
        <v>6.767977704836686</v>
      </c>
      <c r="F267">
        <v>30.02027074510573</v>
      </c>
      <c r="G267">
        <v>21.276595744680851</v>
      </c>
    </row>
    <row r="268" spans="1:7" x14ac:dyDescent="0.4">
      <c r="A268">
        <v>28</v>
      </c>
      <c r="B268">
        <v>3.1676844243702741E-2</v>
      </c>
      <c r="C268">
        <v>24.745780145318456</v>
      </c>
      <c r="D268">
        <v>3.1918655733186871</v>
      </c>
      <c r="E268">
        <v>6.767977704836686</v>
      </c>
      <c r="F268">
        <v>30.02027074510573</v>
      </c>
      <c r="G268">
        <v>21.276595744680851</v>
      </c>
    </row>
    <row r="269" spans="1:7" x14ac:dyDescent="0.4">
      <c r="A269">
        <v>28.1</v>
      </c>
      <c r="B269">
        <v>3.133985937910258E-2</v>
      </c>
      <c r="C269">
        <v>24.837260433695942</v>
      </c>
      <c r="D269">
        <v>3.1805066211004709</v>
      </c>
      <c r="E269">
        <v>6.767977704836686</v>
      </c>
      <c r="F269">
        <v>30.02027074510573</v>
      </c>
      <c r="G269">
        <v>21.276595744680851</v>
      </c>
    </row>
    <row r="270" spans="1:7" x14ac:dyDescent="0.4">
      <c r="A270">
        <v>28.2</v>
      </c>
      <c r="B270">
        <v>3.1007637501545667E-2</v>
      </c>
      <c r="C270">
        <v>24.928626945153919</v>
      </c>
      <c r="D270">
        <v>3.1692282288270652</v>
      </c>
      <c r="E270">
        <v>6.767977704836686</v>
      </c>
      <c r="F270">
        <v>30.02027074510573</v>
      </c>
      <c r="G270">
        <v>21.276595744680851</v>
      </c>
    </row>
    <row r="271" spans="1:7" x14ac:dyDescent="0.4">
      <c r="A271">
        <v>28.3</v>
      </c>
      <c r="B271">
        <v>3.0680094756675186E-2</v>
      </c>
      <c r="C271">
        <v>25.01988380031079</v>
      </c>
      <c r="D271">
        <v>3.1580295425061213</v>
      </c>
      <c r="E271">
        <v>6.767977704836686</v>
      </c>
      <c r="F271">
        <v>30.02027074510573</v>
      </c>
      <c r="G271">
        <v>21.276595744680851</v>
      </c>
    </row>
    <row r="272" spans="1:7" x14ac:dyDescent="0.4">
      <c r="A272">
        <v>28.4</v>
      </c>
      <c r="B272">
        <v>3.035714905546363E-2</v>
      </c>
      <c r="C272">
        <v>25.111034965911884</v>
      </c>
      <c r="D272">
        <v>3.1469097201733538</v>
      </c>
      <c r="E272">
        <v>6.767977704836686</v>
      </c>
      <c r="F272">
        <v>30.02027074510573</v>
      </c>
      <c r="G272">
        <v>21.276595744680851</v>
      </c>
    </row>
    <row r="273" spans="1:7" x14ac:dyDescent="0.4">
      <c r="A273">
        <v>28.5</v>
      </c>
      <c r="B273">
        <v>3.0038720031006039E-2</v>
      </c>
      <c r="C273">
        <v>25.202084257457958</v>
      </c>
      <c r="D273">
        <v>3.1358679316815175</v>
      </c>
      <c r="E273">
        <v>6.767977704836686</v>
      </c>
      <c r="F273">
        <v>30.02027074510573</v>
      </c>
      <c r="G273">
        <v>21.276595744680851</v>
      </c>
    </row>
    <row r="274" spans="1:7" x14ac:dyDescent="0.4">
      <c r="A274">
        <v>28.6</v>
      </c>
      <c r="B274">
        <v>2.9724728996517798E-2</v>
      </c>
      <c r="C274">
        <v>25.29303534179758</v>
      </c>
      <c r="D274">
        <v>3.1249033584938193</v>
      </c>
      <c r="E274">
        <v>6.767977704836686</v>
      </c>
      <c r="F274">
        <v>30.02027074510573</v>
      </c>
      <c r="G274">
        <v>21.276595744680851</v>
      </c>
    </row>
    <row r="275" spans="1:7" x14ac:dyDescent="0.4">
      <c r="A275">
        <v>28.7</v>
      </c>
      <c r="B275">
        <v>2.9415098904499001E-2</v>
      </c>
      <c r="C275">
        <v>25.383891739216356</v>
      </c>
      <c r="D275">
        <v>3.114015193481646</v>
      </c>
      <c r="E275">
        <v>6.767977704836686</v>
      </c>
      <c r="F275">
        <v>30.02027074510573</v>
      </c>
      <c r="G275">
        <v>21.276595744680851</v>
      </c>
    </row>
    <row r="276" spans="1:7" x14ac:dyDescent="0.4">
      <c r="A276">
        <v>28.8</v>
      </c>
      <c r="B276">
        <v>2.9109754307029216E-2</v>
      </c>
      <c r="C276">
        <v>25.474656826709666</v>
      </c>
      <c r="D276">
        <v>3.1032026407265012</v>
      </c>
      <c r="E276">
        <v>6.767977704836686</v>
      </c>
      <c r="F276">
        <v>30.02027074510573</v>
      </c>
      <c r="G276">
        <v>21.276595744680851</v>
      </c>
    </row>
    <row r="277" spans="1:7" x14ac:dyDescent="0.4">
      <c r="A277">
        <v>28.9</v>
      </c>
      <c r="B277">
        <v>2.8808621317157616E-2</v>
      </c>
      <c r="C277">
        <v>25.56533384028242</v>
      </c>
      <c r="D277">
        <v>3.0924649153260639</v>
      </c>
      <c r="E277">
        <v>6.767977704836686</v>
      </c>
      <c r="F277">
        <v>30.02027074510573</v>
      </c>
      <c r="G277">
        <v>21.276595744680851</v>
      </c>
    </row>
    <row r="278" spans="1:7" x14ac:dyDescent="0.4">
      <c r="A278">
        <v>29</v>
      </c>
      <c r="B278">
        <v>2.8511627571354406E-2</v>
      </c>
      <c r="C278">
        <v>25.65592587861482</v>
      </c>
      <c r="D278">
        <v>3.0818012432042496</v>
      </c>
      <c r="E278">
        <v>6.767977704836686</v>
      </c>
      <c r="F278">
        <v>30.02027074510573</v>
      </c>
      <c r="G278">
        <v>21.276595744680851</v>
      </c>
    </row>
    <row r="279" spans="1:7" x14ac:dyDescent="0.4">
      <c r="A279">
        <v>29.1</v>
      </c>
      <c r="B279">
        <v>2.8218702192991139E-2</v>
      </c>
      <c r="C279">
        <v>25.746435905570387</v>
      </c>
      <c r="D279">
        <v>3.0712108609251971</v>
      </c>
      <c r="E279">
        <v>6.767977704836686</v>
      </c>
      <c r="F279">
        <v>30.02027074510573</v>
      </c>
      <c r="G279">
        <v>21.276595744680851</v>
      </c>
    </row>
    <row r="280" spans="1:7" x14ac:dyDescent="0.4">
      <c r="A280">
        <v>29.2</v>
      </c>
      <c r="B280">
        <v>2.7929775756817939E-2</v>
      </c>
      <c r="C280">
        <v>25.836866754280891</v>
      </c>
      <c r="D280">
        <v>3.0606930155110699</v>
      </c>
      <c r="E280">
        <v>6.767977704836686</v>
      </c>
      <c r="F280">
        <v>30.02027074510573</v>
      </c>
      <c r="G280">
        <v>21.276595744680851</v>
      </c>
    </row>
    <row r="281" spans="1:7" x14ac:dyDescent="0.4">
      <c r="A281">
        <v>29.3</v>
      </c>
      <c r="B281">
        <v>2.7644780254407426E-2</v>
      </c>
      <c r="C281">
        <v>25.927221130761801</v>
      </c>
      <c r="D281">
        <v>3.0502469642635917</v>
      </c>
      <c r="E281">
        <v>6.767977704836686</v>
      </c>
      <c r="F281">
        <v>30.02027074510573</v>
      </c>
      <c r="G281">
        <v>21.276595744680851</v>
      </c>
    </row>
    <row r="282" spans="1:7" x14ac:dyDescent="0.4">
      <c r="A282">
        <v>29.4</v>
      </c>
      <c r="B282">
        <v>2.7363649060535795E-2</v>
      </c>
      <c r="C282">
        <v>26.017501616446552</v>
      </c>
      <c r="D282">
        <v>3.039871974589226</v>
      </c>
      <c r="E282">
        <v>6.767977704836686</v>
      </c>
      <c r="F282">
        <v>30.02027074510573</v>
      </c>
      <c r="G282">
        <v>21.276595744680851</v>
      </c>
    </row>
    <row r="283" spans="1:7" x14ac:dyDescent="0.4">
      <c r="A283">
        <v>29.5</v>
      </c>
      <c r="B283">
        <v>2.7086316900472304E-2</v>
      </c>
      <c r="C283">
        <v>26.107710673488825</v>
      </c>
      <c r="D283">
        <v>3.0295673238279064</v>
      </c>
      <c r="E283">
        <v>6.767977704836686</v>
      </c>
      <c r="F283">
        <v>30.02027074510573</v>
      </c>
      <c r="G283">
        <v>21.276595744680851</v>
      </c>
    </row>
    <row r="284" spans="1:7" x14ac:dyDescent="0.4">
      <c r="A284">
        <v>29.6</v>
      </c>
      <c r="B284">
        <v>2.681271981815006E-2</v>
      </c>
      <c r="C284">
        <v>26.197850647915722</v>
      </c>
      <c r="D284">
        <v>3.0193322990852445</v>
      </c>
      <c r="E284">
        <v>6.767977704836686</v>
      </c>
      <c r="F284">
        <v>30.02027074510573</v>
      </c>
      <c r="G284">
        <v>21.276595744680851</v>
      </c>
    </row>
    <row r="285" spans="1:7" x14ac:dyDescent="0.4">
      <c r="A285">
        <v>29.7</v>
      </c>
      <c r="B285">
        <v>2.6542795145191127E-2</v>
      </c>
      <c r="C285">
        <v>26.287923773616996</v>
      </c>
      <c r="D285">
        <v>3.0091661970681227</v>
      </c>
      <c r="E285">
        <v>6.767977704836686</v>
      </c>
      <c r="F285">
        <v>30.02027074510573</v>
      </c>
      <c r="G285">
        <v>21.276595744680851</v>
      </c>
    </row>
    <row r="286" spans="1:7" x14ac:dyDescent="0.4">
      <c r="A286">
        <v>29.8</v>
      </c>
      <c r="B286">
        <v>2.6276481470760379E-2</v>
      </c>
      <c r="C286">
        <v>26.377932176598527</v>
      </c>
      <c r="D286">
        <v>2.9990683239235985</v>
      </c>
      <c r="E286">
        <v>6.767977704836686</v>
      </c>
      <c r="F286">
        <v>30.02027074510573</v>
      </c>
      <c r="G286">
        <v>21.276595744680851</v>
      </c>
    </row>
    <row r="287" spans="1:7" x14ac:dyDescent="0.4">
      <c r="A287">
        <v>29.9</v>
      </c>
      <c r="B287">
        <v>2.6013718612223357E-2</v>
      </c>
      <c r="C287">
        <v>26.467877957766113</v>
      </c>
      <c r="D287">
        <v>2.9890379950810448</v>
      </c>
      <c r="E287">
        <v>6.767977704836686</v>
      </c>
      <c r="F287">
        <v>30.02027074510573</v>
      </c>
      <c r="G287">
        <v>21.276595744680851</v>
      </c>
    </row>
    <row r="288" spans="1:7" x14ac:dyDescent="0.4">
      <c r="A288">
        <v>30</v>
      </c>
      <c r="B288">
        <v>2.5754447586583802E-2</v>
      </c>
      <c r="C288">
        <v>26.557763299330581</v>
      </c>
      <c r="D288">
        <v>2.9790745350974412</v>
      </c>
      <c r="E288">
        <v>6.767977704836686</v>
      </c>
      <c r="F288">
        <v>30.02027074510573</v>
      </c>
      <c r="G288">
        <v>21.276595744680851</v>
      </c>
    </row>
  </sheetData>
  <mergeCells count="2">
    <mergeCell ref="A15:G15"/>
    <mergeCell ref="I15:Q15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/>
  <dimension ref="A1:BM74"/>
  <sheetViews>
    <sheetView topLeftCell="A7" workbookViewId="0">
      <selection activeCell="V82" sqref="V82"/>
    </sheetView>
  </sheetViews>
  <sheetFormatPr baseColWidth="10" defaultColWidth="9.23046875" defaultRowHeight="14.6" x14ac:dyDescent="0.4"/>
  <cols>
    <col min="5" max="5" width="20.69140625" customWidth="1"/>
  </cols>
  <sheetData>
    <row r="1" spans="1:10" x14ac:dyDescent="0.4">
      <c r="A1" s="6" t="s">
        <v>81</v>
      </c>
      <c r="B1" s="7" t="s">
        <v>82</v>
      </c>
      <c r="C1" s="7" t="s">
        <v>83</v>
      </c>
      <c r="D1" s="7" t="s">
        <v>84</v>
      </c>
      <c r="E1" s="7" t="s">
        <v>85</v>
      </c>
      <c r="F1" s="7" t="s">
        <v>86</v>
      </c>
      <c r="G1" s="7" t="s">
        <v>87</v>
      </c>
      <c r="H1" s="7" t="s">
        <v>88</v>
      </c>
      <c r="I1" s="7" t="s">
        <v>89</v>
      </c>
      <c r="J1" s="7" t="s">
        <v>90</v>
      </c>
    </row>
    <row r="2" spans="1:10" x14ac:dyDescent="0.4">
      <c r="A2" s="6" t="s">
        <v>58</v>
      </c>
      <c r="B2" s="7" t="s">
        <v>91</v>
      </c>
      <c r="C2" s="7" t="s">
        <v>33</v>
      </c>
      <c r="D2" s="7" t="s">
        <v>92</v>
      </c>
      <c r="E2" s="7" t="s">
        <v>93</v>
      </c>
      <c r="F2" s="7" t="s">
        <v>91</v>
      </c>
      <c r="G2" s="7" t="s">
        <v>91</v>
      </c>
      <c r="H2" s="7" t="s">
        <v>93</v>
      </c>
      <c r="I2" s="7" t="s">
        <v>91</v>
      </c>
      <c r="J2" s="7" t="s">
        <v>91</v>
      </c>
    </row>
    <row r="3" spans="1:10" x14ac:dyDescent="0.4">
      <c r="A3" s="5">
        <v>0</v>
      </c>
      <c r="B3" s="8">
        <v>6505</v>
      </c>
      <c r="C3" s="8">
        <v>14.5</v>
      </c>
      <c r="D3" s="8">
        <v>50</v>
      </c>
      <c r="E3" s="8">
        <v>100</v>
      </c>
      <c r="F3" s="8">
        <v>0</v>
      </c>
      <c r="G3" s="8">
        <v>0</v>
      </c>
      <c r="H3" s="8">
        <v>50</v>
      </c>
      <c r="I3" s="8">
        <v>-3252.5</v>
      </c>
      <c r="J3" s="8">
        <v>3252.5</v>
      </c>
    </row>
    <row r="4" spans="1:10" x14ac:dyDescent="0.4">
      <c r="A4" s="5">
        <v>0.01</v>
      </c>
      <c r="B4" s="8">
        <v>6505</v>
      </c>
      <c r="C4" s="8">
        <v>14.5</v>
      </c>
      <c r="D4" s="8">
        <v>50</v>
      </c>
      <c r="E4" s="8">
        <v>100</v>
      </c>
      <c r="F4" s="8">
        <v>0</v>
      </c>
      <c r="G4" s="8">
        <v>0</v>
      </c>
      <c r="H4" s="8">
        <v>49.981213922157686</v>
      </c>
      <c r="I4" s="8">
        <v>-3252.5</v>
      </c>
      <c r="J4" s="8">
        <v>3252.5</v>
      </c>
    </row>
    <row r="5" spans="1:10" x14ac:dyDescent="0.4">
      <c r="A5" s="5">
        <v>2.1276595744680851E-2</v>
      </c>
      <c r="B5" s="8">
        <v>6505</v>
      </c>
      <c r="C5" s="8">
        <v>14.5</v>
      </c>
      <c r="D5" s="8">
        <v>50</v>
      </c>
      <c r="E5" s="8">
        <v>99.969972127201913</v>
      </c>
      <c r="F5" s="8">
        <v>0</v>
      </c>
      <c r="G5" s="8">
        <v>0</v>
      </c>
      <c r="H5" s="8">
        <v>49.894667221765388</v>
      </c>
      <c r="I5" s="8">
        <v>-3252.5</v>
      </c>
      <c r="J5" s="8">
        <v>3252.5</v>
      </c>
    </row>
    <row r="6" spans="1:10" x14ac:dyDescent="0.4">
      <c r="A6" s="5">
        <v>2.5000000000000001E-2</v>
      </c>
      <c r="B6" s="8">
        <v>6505</v>
      </c>
      <c r="C6" s="8">
        <v>14.5</v>
      </c>
      <c r="D6" s="8">
        <v>50</v>
      </c>
      <c r="E6" s="8">
        <v>99.941130866281696</v>
      </c>
      <c r="F6" s="8">
        <v>0</v>
      </c>
      <c r="G6" s="8">
        <v>0</v>
      </c>
      <c r="H6" s="8">
        <v>49.866090481069818</v>
      </c>
      <c r="I6" s="8">
        <v>-3252.5</v>
      </c>
      <c r="J6" s="8">
        <v>3252.5</v>
      </c>
    </row>
    <row r="7" spans="1:10" x14ac:dyDescent="0.4">
      <c r="A7" s="5">
        <v>4.2553191489361701E-2</v>
      </c>
      <c r="B7" s="8">
        <v>6505</v>
      </c>
      <c r="C7" s="8">
        <v>14.5</v>
      </c>
      <c r="D7" s="8">
        <v>50</v>
      </c>
      <c r="E7" s="8">
        <v>98.667055068020915</v>
      </c>
      <c r="F7" s="8">
        <v>0</v>
      </c>
      <c r="G7" s="8">
        <v>0</v>
      </c>
      <c r="H7" s="8">
        <v>48.919750061147084</v>
      </c>
      <c r="I7" s="8">
        <v>-3252.5</v>
      </c>
      <c r="J7" s="8">
        <v>3252.5</v>
      </c>
    </row>
    <row r="8" spans="1:10" x14ac:dyDescent="0.4">
      <c r="A8" s="5">
        <v>0.05</v>
      </c>
      <c r="B8" s="8">
        <v>6505</v>
      </c>
      <c r="C8" s="8">
        <v>14.5</v>
      </c>
      <c r="D8" s="8">
        <v>50</v>
      </c>
      <c r="E8" s="8">
        <v>97.668447905845028</v>
      </c>
      <c r="F8" s="8">
        <v>0</v>
      </c>
      <c r="G8" s="8">
        <v>0</v>
      </c>
      <c r="H8" s="8">
        <v>48.518272307240473</v>
      </c>
      <c r="I8" s="8">
        <v>-3252.5</v>
      </c>
      <c r="J8" s="8">
        <v>3252.5</v>
      </c>
    </row>
    <row r="9" spans="1:10" x14ac:dyDescent="0.4">
      <c r="A9" s="5">
        <v>6.3829787234042548E-2</v>
      </c>
      <c r="B9" s="8">
        <v>6507.8431600106051</v>
      </c>
      <c r="C9" s="8">
        <v>14.499999995254875</v>
      </c>
      <c r="D9" s="8">
        <v>49.907101760493489</v>
      </c>
      <c r="E9" s="8">
        <v>94.943442560598044</v>
      </c>
      <c r="F9" s="8">
        <v>0</v>
      </c>
      <c r="G9" s="8">
        <v>0</v>
      </c>
      <c r="H9" s="8">
        <v>46.238512922106018</v>
      </c>
      <c r="I9" s="8">
        <v>-3247.8759082798078</v>
      </c>
      <c r="J9" s="8">
        <v>3259.9672517307972</v>
      </c>
    </row>
    <row r="10" spans="1:10" x14ac:dyDescent="0.4">
      <c r="A10" s="5">
        <v>8.3400000000000002E-2</v>
      </c>
      <c r="B10" s="8">
        <v>6570.415103418477</v>
      </c>
      <c r="C10" s="8">
        <v>14.485058617488201</v>
      </c>
      <c r="D10" s="8">
        <v>49.77564360557335</v>
      </c>
      <c r="E10" s="8">
        <v>89.743544652856073</v>
      </c>
      <c r="F10" s="8">
        <v>0</v>
      </c>
      <c r="G10" s="8">
        <v>0</v>
      </c>
      <c r="H10" s="8">
        <v>43.012478026034209</v>
      </c>
      <c r="I10" s="8">
        <v>-3270.466405284345</v>
      </c>
      <c r="J10" s="8">
        <v>3299.948698134132</v>
      </c>
    </row>
    <row r="11" spans="1:10" x14ac:dyDescent="0.4">
      <c r="A11" s="5">
        <v>8.5106382978723402E-2</v>
      </c>
      <c r="B11" s="8">
        <v>6587.0911642232195</v>
      </c>
      <c r="C11" s="8">
        <v>14.476975151386398</v>
      </c>
      <c r="D11" s="8">
        <v>49.710640931742752</v>
      </c>
      <c r="E11" s="8">
        <v>89.198172704899775</v>
      </c>
      <c r="F11" s="8">
        <v>0</v>
      </c>
      <c r="G11" s="8">
        <v>0</v>
      </c>
      <c r="H11" s="8">
        <v>42.725183562464835</v>
      </c>
      <c r="I11" s="8">
        <v>-3274.4852364935582</v>
      </c>
      <c r="J11" s="8">
        <v>3312.6059277296613</v>
      </c>
    </row>
    <row r="12" spans="1:10" x14ac:dyDescent="0.4">
      <c r="A12" s="5">
        <v>0.1</v>
      </c>
      <c r="B12" s="8">
        <v>6744.9575381901113</v>
      </c>
      <c r="C12" s="8">
        <v>14.392157771318082</v>
      </c>
      <c r="D12" s="8">
        <v>49.143285923246225</v>
      </c>
      <c r="E12" s="8">
        <v>84.337851857892446</v>
      </c>
      <c r="F12" s="8">
        <v>0</v>
      </c>
      <c r="G12" s="8">
        <v>0</v>
      </c>
      <c r="H12" s="8">
        <v>40.217625900387965</v>
      </c>
      <c r="I12" s="8">
        <v>-3314.6937683943161</v>
      </c>
      <c r="J12" s="8">
        <v>3430.2637697957953</v>
      </c>
    </row>
    <row r="13" spans="1:10" x14ac:dyDescent="0.4">
      <c r="A13" s="5">
        <v>0.10638297872340426</v>
      </c>
      <c r="B13" s="8">
        <v>6837.6656524316022</v>
      </c>
      <c r="C13" s="8">
        <v>14.320853110900803</v>
      </c>
      <c r="D13" s="8">
        <v>48.62274914834078</v>
      </c>
      <c r="E13" s="8">
        <v>82.070949751118718</v>
      </c>
      <c r="F13" s="8">
        <v>0</v>
      </c>
      <c r="G13" s="8">
        <v>0</v>
      </c>
      <c r="H13" s="8">
        <v>39.28372460098889</v>
      </c>
      <c r="I13" s="8">
        <v>-3324.6610177840771</v>
      </c>
      <c r="J13" s="8">
        <v>3513.0046346475251</v>
      </c>
    </row>
    <row r="14" spans="1:10" x14ac:dyDescent="0.4">
      <c r="A14" s="5">
        <v>0.1276595744680851</v>
      </c>
      <c r="B14" s="8">
        <v>7210.9557915550522</v>
      </c>
      <c r="C14" s="8">
        <v>13.894652668520983</v>
      </c>
      <c r="D14" s="8">
        <v>46.887626565322634</v>
      </c>
      <c r="E14" s="8">
        <v>74.195299476469359</v>
      </c>
      <c r="F14" s="8">
        <v>0</v>
      </c>
      <c r="G14" s="8">
        <v>0</v>
      </c>
      <c r="H14" s="8">
        <v>36.170720269658645</v>
      </c>
      <c r="I14" s="8">
        <v>-3381.0460233348376</v>
      </c>
      <c r="J14" s="8">
        <v>3829.9097682202146</v>
      </c>
    </row>
    <row r="15" spans="1:10" x14ac:dyDescent="0.4">
      <c r="A15" s="5">
        <v>0.14893617021276595</v>
      </c>
      <c r="B15" s="8">
        <v>7635.448947459603</v>
      </c>
      <c r="C15" s="8">
        <v>13.187984326431298</v>
      </c>
      <c r="D15" s="8">
        <v>45.152503982304481</v>
      </c>
      <c r="E15" s="8">
        <v>66.190412305622644</v>
      </c>
      <c r="F15" s="8">
        <v>0</v>
      </c>
      <c r="G15" s="8">
        <v>0</v>
      </c>
      <c r="H15" s="8">
        <v>33.057715938328386</v>
      </c>
      <c r="I15" s="8">
        <v>-3447.5963900685229</v>
      </c>
      <c r="J15" s="8">
        <v>4187.8525573910802</v>
      </c>
    </row>
    <row r="16" spans="1:10" x14ac:dyDescent="0.4">
      <c r="A16" s="5">
        <v>0.16300000000000001</v>
      </c>
      <c r="B16" s="8">
        <v>7921.279419928961</v>
      </c>
      <c r="C16" s="8">
        <v>12.541857363264372</v>
      </c>
      <c r="D16" s="8">
        <v>44.005587954929481</v>
      </c>
      <c r="E16" s="8">
        <v>61.082450515327672</v>
      </c>
      <c r="F16" s="8">
        <v>0</v>
      </c>
      <c r="G16" s="8">
        <v>0</v>
      </c>
      <c r="H16" s="8">
        <v>31.000020075319089</v>
      </c>
      <c r="I16" s="8">
        <v>-3485.8055822925667</v>
      </c>
      <c r="J16" s="8">
        <v>4435.4738376363948</v>
      </c>
    </row>
    <row r="17" spans="1:10" x14ac:dyDescent="0.4">
      <c r="A17" s="5">
        <v>0.1702127659574468</v>
      </c>
      <c r="B17" s="8">
        <v>8056.676502139233</v>
      </c>
      <c r="C17" s="8">
        <v>12.157524695018028</v>
      </c>
      <c r="D17" s="8">
        <v>43.473540940601737</v>
      </c>
      <c r="E17" s="8">
        <v>58.652367686675234</v>
      </c>
      <c r="F17" s="8">
        <v>0</v>
      </c>
      <c r="G17" s="8">
        <v>0</v>
      </c>
      <c r="H17" s="8">
        <v>30.22761460268589</v>
      </c>
      <c r="I17" s="8">
        <v>-3502.5225576093389</v>
      </c>
      <c r="J17" s="8">
        <v>4554.153944529894</v>
      </c>
    </row>
    <row r="18" spans="1:10" x14ac:dyDescent="0.4">
      <c r="A18" s="5">
        <v>0.19148936170212766</v>
      </c>
      <c r="B18" s="8">
        <v>8418.5523202009699</v>
      </c>
      <c r="C18" s="8">
        <v>10.977793078768705</v>
      </c>
      <c r="D18" s="8">
        <v>41.904080721345835</v>
      </c>
      <c r="E18" s="8">
        <v>52.092458142259048</v>
      </c>
      <c r="F18" s="8">
        <v>0</v>
      </c>
      <c r="G18" s="8">
        <v>0</v>
      </c>
      <c r="H18" s="8">
        <v>27.949132382528955</v>
      </c>
      <c r="I18" s="8">
        <v>-3527.7169598257474</v>
      </c>
      <c r="J18" s="8">
        <v>4890.8353603752221</v>
      </c>
    </row>
    <row r="19" spans="1:10" x14ac:dyDescent="0.4">
      <c r="A19" s="5">
        <v>0.21276595744680851</v>
      </c>
      <c r="B19" s="8">
        <v>8652.2081371785862</v>
      </c>
      <c r="C19" s="8">
        <v>9.7947898721587325</v>
      </c>
      <c r="D19" s="8">
        <v>40.334620502089919</v>
      </c>
      <c r="E19" s="8">
        <v>46.94594790632911</v>
      </c>
      <c r="F19" s="8">
        <v>0</v>
      </c>
      <c r="G19" s="8">
        <v>0</v>
      </c>
      <c r="H19" s="8">
        <v>25.670650162372002</v>
      </c>
      <c r="I19" s="8">
        <v>-3489.8353171819263</v>
      </c>
      <c r="J19" s="8">
        <v>5162.3728199966599</v>
      </c>
    </row>
    <row r="20" spans="1:10" x14ac:dyDescent="0.4">
      <c r="A20" s="5">
        <v>0.22</v>
      </c>
      <c r="B20" s="8">
        <v>8698.9247935726889</v>
      </c>
      <c r="C20" s="8">
        <v>9.4445901294594439</v>
      </c>
      <c r="D20" s="8">
        <v>39.801004027542916</v>
      </c>
      <c r="E20" s="8">
        <v>45.445289941953618</v>
      </c>
      <c r="F20" s="8">
        <v>0</v>
      </c>
      <c r="G20" s="8">
        <v>0</v>
      </c>
      <c r="H20" s="8">
        <v>24.895966207518647</v>
      </c>
      <c r="I20" s="8">
        <v>-3462.2594074427952</v>
      </c>
      <c r="J20" s="8">
        <v>5236.6653861298937</v>
      </c>
    </row>
    <row r="21" spans="1:10" x14ac:dyDescent="0.4">
      <c r="A21" s="5">
        <v>0.23404255319148937</v>
      </c>
      <c r="B21" s="8">
        <v>8743.8711693743826</v>
      </c>
      <c r="C21" s="8">
        <v>8.8871663878683744</v>
      </c>
      <c r="D21" s="8">
        <v>39.130119122848257</v>
      </c>
      <c r="E21" s="8">
        <v>43.013474051576722</v>
      </c>
      <c r="F21" s="8">
        <v>0</v>
      </c>
      <c r="G21" s="8">
        <v>0</v>
      </c>
      <c r="H21" s="8">
        <v>24.932914729769244</v>
      </c>
      <c r="I21" s="8">
        <v>-3421.4872045245806</v>
      </c>
      <c r="J21" s="8">
        <v>5322.3839648498015</v>
      </c>
    </row>
    <row r="22" spans="1:10" x14ac:dyDescent="0.4">
      <c r="A22" s="5">
        <v>0.25531914893617019</v>
      </c>
      <c r="B22" s="8">
        <v>8774.077684322865</v>
      </c>
      <c r="C22" s="8">
        <v>8.1858644917677079</v>
      </c>
      <c r="D22" s="8">
        <v>38.113626843007886</v>
      </c>
      <c r="E22" s="8">
        <v>39.929223958396861</v>
      </c>
      <c r="F22" s="8">
        <v>0</v>
      </c>
      <c r="G22" s="8">
        <v>0</v>
      </c>
      <c r="H22" s="8">
        <v>24.988897339239866</v>
      </c>
      <c r="I22" s="8">
        <v>-3344.1192275184439</v>
      </c>
      <c r="J22" s="8">
        <v>5429.9584568044211</v>
      </c>
    </row>
    <row r="23" spans="1:10" x14ac:dyDescent="0.4">
      <c r="A23" s="5">
        <v>0.26819999999999999</v>
      </c>
      <c r="B23" s="8">
        <v>8772.7199177650564</v>
      </c>
      <c r="C23" s="8">
        <v>7.8307853240054763</v>
      </c>
      <c r="D23" s="8">
        <v>37.588028725270199</v>
      </c>
      <c r="E23" s="8">
        <v>38.379435741328862</v>
      </c>
      <c r="F23" s="8">
        <v>0</v>
      </c>
      <c r="G23" s="8">
        <v>0</v>
      </c>
      <c r="H23" s="8">
        <v>25.004492144999968</v>
      </c>
      <c r="I23" s="8">
        <v>-3297.4924826770293</v>
      </c>
      <c r="J23" s="8">
        <v>5475.2274350880271</v>
      </c>
    </row>
    <row r="24" spans="1:10" x14ac:dyDescent="0.4">
      <c r="A24" s="5">
        <v>0.27659574468085107</v>
      </c>
      <c r="B24" s="8">
        <v>8763.352232115989</v>
      </c>
      <c r="C24" s="8">
        <v>7.6276059777301448</v>
      </c>
      <c r="D24" s="8">
        <v>37.358637299075397</v>
      </c>
      <c r="E24" s="8">
        <v>37.500709742821918</v>
      </c>
      <c r="F24" s="8">
        <v>0</v>
      </c>
      <c r="G24" s="8">
        <v>0</v>
      </c>
      <c r="H24" s="8">
        <v>24.98762021425761</v>
      </c>
      <c r="I24" s="8">
        <v>-3273.8689756366402</v>
      </c>
      <c r="J24" s="8">
        <v>5489.4832564793487</v>
      </c>
    </row>
    <row r="25" spans="1:10" x14ac:dyDescent="0.4">
      <c r="A25" s="5">
        <v>0.2978723404255319</v>
      </c>
      <c r="B25" s="8">
        <v>8711.7198722252961</v>
      </c>
      <c r="C25" s="8">
        <v>7.1738651714306467</v>
      </c>
      <c r="D25" s="8">
        <v>36.777310826204641</v>
      </c>
      <c r="E25" s="8">
        <v>35.547699524361235</v>
      </c>
      <c r="F25" s="8">
        <v>0</v>
      </c>
      <c r="G25" s="8">
        <v>0</v>
      </c>
      <c r="H25" s="8">
        <v>24.944863167267343</v>
      </c>
      <c r="I25" s="8">
        <v>-3203.9362957165349</v>
      </c>
      <c r="J25" s="8">
        <v>5507.7835765087611</v>
      </c>
    </row>
    <row r="26" spans="1:10" x14ac:dyDescent="0.4">
      <c r="A26" s="5">
        <v>0.31914893617021278</v>
      </c>
      <c r="B26" s="8">
        <v>8630.2347643418852</v>
      </c>
      <c r="C26" s="8">
        <v>6.7721909164134271</v>
      </c>
      <c r="D26" s="8">
        <v>36.195984353333884</v>
      </c>
      <c r="E26" s="8">
        <v>33.887458096881701</v>
      </c>
      <c r="F26" s="8">
        <v>0</v>
      </c>
      <c r="G26" s="8">
        <v>0</v>
      </c>
      <c r="H26" s="8">
        <v>24.902106120277075</v>
      </c>
      <c r="I26" s="8">
        <v>-3123.79842495717</v>
      </c>
      <c r="J26" s="8">
        <v>5506.4363393847152</v>
      </c>
    </row>
    <row r="27" spans="1:10" x14ac:dyDescent="0.4">
      <c r="A27" s="5">
        <v>0.32319999999999999</v>
      </c>
      <c r="B27" s="8">
        <v>8612.052481837507</v>
      </c>
      <c r="C27" s="8">
        <v>6.6996208606434857</v>
      </c>
      <c r="D27" s="8">
        <v>36.085299792899299</v>
      </c>
      <c r="E27" s="8">
        <v>33.596538947196976</v>
      </c>
      <c r="F27" s="8">
        <v>0</v>
      </c>
      <c r="G27" s="8">
        <v>0</v>
      </c>
      <c r="H27" s="8">
        <v>24.893965178530134</v>
      </c>
      <c r="I27" s="8">
        <v>-3107.684956392889</v>
      </c>
      <c r="J27" s="8">
        <v>5504.367525444618</v>
      </c>
    </row>
    <row r="28" spans="1:10" x14ac:dyDescent="0.4">
      <c r="A28" s="5">
        <v>0.34042553191489361</v>
      </c>
      <c r="B28" s="8">
        <v>8518.3849142827239</v>
      </c>
      <c r="C28" s="8">
        <v>6.402891066535279</v>
      </c>
      <c r="D28" s="8">
        <v>35.822862034340602</v>
      </c>
      <c r="E28" s="8">
        <v>32.509058737708557</v>
      </c>
      <c r="F28" s="8">
        <v>0</v>
      </c>
      <c r="G28" s="8">
        <v>0</v>
      </c>
      <c r="H28" s="8">
        <v>24.90296580813586</v>
      </c>
      <c r="I28" s="8">
        <v>-3051.5292753975832</v>
      </c>
      <c r="J28" s="8">
        <v>5466.8556388851412</v>
      </c>
    </row>
    <row r="29" spans="1:10" x14ac:dyDescent="0.4">
      <c r="A29" s="5">
        <v>0.36170212765957449</v>
      </c>
      <c r="B29" s="8">
        <v>8384.508978839096</v>
      </c>
      <c r="C29" s="8">
        <v>6.0421741398861499</v>
      </c>
      <c r="D29" s="8">
        <v>35.498704723867895</v>
      </c>
      <c r="E29" s="8">
        <v>31.328474095390522</v>
      </c>
      <c r="F29" s="8">
        <v>0</v>
      </c>
      <c r="G29" s="8">
        <v>0</v>
      </c>
      <c r="H29" s="8">
        <v>24.91408318660142</v>
      </c>
      <c r="I29" s="8">
        <v>-2976.392084944282</v>
      </c>
      <c r="J29" s="8">
        <v>5408.116893894814</v>
      </c>
    </row>
    <row r="30" spans="1:10" x14ac:dyDescent="0.4">
      <c r="A30" s="5">
        <v>0.36880000000000002</v>
      </c>
      <c r="B30" s="8">
        <v>8336.9396651684438</v>
      </c>
      <c r="C30" s="8">
        <v>5.9224887241815587</v>
      </c>
      <c r="D30" s="8">
        <v>35.390565845094201</v>
      </c>
      <c r="E30" s="8">
        <v>30.960334614213483</v>
      </c>
      <c r="F30" s="8">
        <v>0</v>
      </c>
      <c r="G30" s="8">
        <v>0</v>
      </c>
      <c r="H30" s="8">
        <v>24.917791944057534</v>
      </c>
      <c r="I30" s="8">
        <v>-2950.4901216672138</v>
      </c>
      <c r="J30" s="8">
        <v>5386.4495435012304</v>
      </c>
    </row>
    <row r="31" spans="1:10" x14ac:dyDescent="0.4">
      <c r="A31" s="5">
        <v>0.38297872340425532</v>
      </c>
      <c r="B31" s="8">
        <v>8230.8777353561909</v>
      </c>
      <c r="C31" s="8">
        <v>5.6957313003511389</v>
      </c>
      <c r="D31" s="8">
        <v>35.321950628204966</v>
      </c>
      <c r="E31" s="8">
        <v>30.312220014393603</v>
      </c>
      <c r="F31" s="8">
        <v>0</v>
      </c>
      <c r="G31" s="8">
        <v>0</v>
      </c>
      <c r="H31" s="8">
        <v>24.93222065444154</v>
      </c>
      <c r="I31" s="8">
        <v>-2907.3065699504286</v>
      </c>
      <c r="J31" s="8">
        <v>5323.5711654057623</v>
      </c>
    </row>
    <row r="32" spans="1:10" x14ac:dyDescent="0.4">
      <c r="A32" s="5">
        <v>0.40425531914893614</v>
      </c>
      <c r="B32" s="8">
        <v>8061.2689507583536</v>
      </c>
      <c r="C32" s="8">
        <v>5.3690534465099038</v>
      </c>
      <c r="D32" s="8">
        <v>35.218986617266744</v>
      </c>
      <c r="E32" s="8">
        <v>29.416536675265299</v>
      </c>
      <c r="F32" s="8">
        <v>0</v>
      </c>
      <c r="G32" s="8">
        <v>0</v>
      </c>
      <c r="H32" s="8">
        <v>24.953872380708063</v>
      </c>
      <c r="I32" s="8">
        <v>-2839.0972329494634</v>
      </c>
      <c r="J32" s="8">
        <v>5222.1717178088902</v>
      </c>
    </row>
    <row r="33" spans="1:10" x14ac:dyDescent="0.4">
      <c r="A33" s="5">
        <v>0.42553191489361702</v>
      </c>
      <c r="B33" s="8">
        <v>7879.4250863945617</v>
      </c>
      <c r="C33" s="8">
        <v>5.041941824943911</v>
      </c>
      <c r="D33" s="8">
        <v>35.116022606328521</v>
      </c>
      <c r="E33" s="8">
        <v>28.6098499664126</v>
      </c>
      <c r="F33" s="8">
        <v>0</v>
      </c>
      <c r="G33" s="8">
        <v>0</v>
      </c>
      <c r="H33" s="8">
        <v>24.975524106974589</v>
      </c>
      <c r="I33" s="8">
        <v>-2766.9406945870351</v>
      </c>
      <c r="J33" s="8">
        <v>5112.4843918075267</v>
      </c>
    </row>
    <row r="34" spans="1:10" x14ac:dyDescent="0.4">
      <c r="A34" s="5">
        <v>0.44680851063829785</v>
      </c>
      <c r="B34" s="8">
        <v>7687.4095790715328</v>
      </c>
      <c r="C34" s="8">
        <v>4.7077399223193712</v>
      </c>
      <c r="D34" s="8">
        <v>35.013058595390298</v>
      </c>
      <c r="E34" s="8">
        <v>27.880018858022808</v>
      </c>
      <c r="F34" s="8">
        <v>0</v>
      </c>
      <c r="G34" s="8">
        <v>0</v>
      </c>
      <c r="H34" s="8">
        <v>24.997175833241112</v>
      </c>
      <c r="I34" s="8">
        <v>-2691.5972203879624</v>
      </c>
      <c r="J34" s="8">
        <v>4995.81235868357</v>
      </c>
    </row>
    <row r="35" spans="1:10" x14ac:dyDescent="0.4">
      <c r="A35" s="5">
        <v>0.45</v>
      </c>
      <c r="B35" s="8">
        <v>7657.863775471852</v>
      </c>
      <c r="C35" s="8">
        <v>4.6561951102907422</v>
      </c>
      <c r="D35" s="8">
        <v>34.99761399374956</v>
      </c>
      <c r="E35" s="8">
        <v>27.776619325509817</v>
      </c>
      <c r="F35" s="8">
        <v>0</v>
      </c>
      <c r="G35" s="8">
        <v>0</v>
      </c>
      <c r="H35" s="8">
        <v>25.000423592181086</v>
      </c>
      <c r="I35" s="8">
        <v>-2680.0696043068151</v>
      </c>
      <c r="J35" s="8">
        <v>4977.7941711650365</v>
      </c>
    </row>
    <row r="36" spans="1:10" x14ac:dyDescent="0.4">
      <c r="A36" s="5">
        <v>0.46808510638297873</v>
      </c>
      <c r="B36" s="8">
        <v>7486.2173648007974</v>
      </c>
      <c r="C36" s="8">
        <v>4.3558432950843331</v>
      </c>
      <c r="D36" s="8">
        <v>34.997790937576497</v>
      </c>
      <c r="E36" s="8">
        <v>27.227613529224868</v>
      </c>
      <c r="F36" s="8">
        <v>0</v>
      </c>
      <c r="G36" s="8">
        <v>0</v>
      </c>
      <c r="H36" s="8">
        <v>24.963592015916753</v>
      </c>
      <c r="I36" s="8">
        <v>-2620.0107024655317</v>
      </c>
      <c r="J36" s="8">
        <v>4866.2066623352657</v>
      </c>
    </row>
    <row r="37" spans="1:10" x14ac:dyDescent="0.4">
      <c r="A37" s="5">
        <v>0.48936170212765956</v>
      </c>
      <c r="B37" s="8">
        <v>7278.2784528203529</v>
      </c>
      <c r="C37" s="8">
        <v>3.9914520071590891</v>
      </c>
      <c r="D37" s="8">
        <v>34.997999106784647</v>
      </c>
      <c r="E37" s="8">
        <v>26.644037323818736</v>
      </c>
      <c r="F37" s="8">
        <v>0</v>
      </c>
      <c r="G37" s="8">
        <v>0</v>
      </c>
      <c r="H37" s="8">
        <v>24.920260749723411</v>
      </c>
      <c r="I37" s="8">
        <v>-2547.2518279073665</v>
      </c>
      <c r="J37" s="8">
        <v>4731.0266249129863</v>
      </c>
    </row>
    <row r="38" spans="1:10" x14ac:dyDescent="0.4">
      <c r="A38" s="5">
        <v>0.5</v>
      </c>
      <c r="B38" s="8">
        <v>7172.3474484147255</v>
      </c>
      <c r="C38" s="8">
        <v>3.8062881941465374</v>
      </c>
      <c r="D38" s="8">
        <v>34.998103191388722</v>
      </c>
      <c r="E38" s="8">
        <v>26.37325323822829</v>
      </c>
      <c r="F38" s="8">
        <v>0</v>
      </c>
      <c r="G38" s="8">
        <v>0</v>
      </c>
      <c r="H38" s="8">
        <v>24.898595116626737</v>
      </c>
      <c r="I38" s="8">
        <v>-2510.1855612411218</v>
      </c>
      <c r="J38" s="8">
        <v>4662.1618871736036</v>
      </c>
    </row>
    <row r="39" spans="1:10" x14ac:dyDescent="0.4">
      <c r="A39" s="5">
        <v>0.51063829787234039</v>
      </c>
      <c r="B39" s="8">
        <v>7064.2847306106532</v>
      </c>
      <c r="C39" s="8">
        <v>3.6174260336273747</v>
      </c>
      <c r="D39" s="8">
        <v>34.998237716822146</v>
      </c>
      <c r="E39" s="8">
        <v>26.129863086315908</v>
      </c>
      <c r="F39" s="8">
        <v>0</v>
      </c>
      <c r="G39" s="8">
        <v>0</v>
      </c>
      <c r="H39" s="8">
        <v>24.906160286763928</v>
      </c>
      <c r="I39" s="8">
        <v>-2472.3751630122856</v>
      </c>
      <c r="J39" s="8">
        <v>4591.9095675983681</v>
      </c>
    </row>
    <row r="40" spans="1:10" x14ac:dyDescent="0.4">
      <c r="A40" s="5">
        <v>0.53191489361702127</v>
      </c>
      <c r="B40" s="8">
        <v>6845.7964538547349</v>
      </c>
      <c r="C40" s="8">
        <v>3.2365357447638474</v>
      </c>
      <c r="D40" s="8">
        <v>34.998506767688994</v>
      </c>
      <c r="E40" s="8">
        <v>25.678925159097517</v>
      </c>
      <c r="F40" s="8">
        <v>0</v>
      </c>
      <c r="G40" s="8">
        <v>0</v>
      </c>
      <c r="H40" s="8">
        <v>24.921290627038303</v>
      </c>
      <c r="I40" s="8">
        <v>-2395.9265352045627</v>
      </c>
      <c r="J40" s="8">
        <v>4449.8699186501726</v>
      </c>
    </row>
    <row r="41" spans="1:10" x14ac:dyDescent="0.4">
      <c r="A41" s="5">
        <v>0.55319148936170215</v>
      </c>
      <c r="B41" s="8">
        <v>6623.9778809245208</v>
      </c>
      <c r="C41" s="8">
        <v>2.8517470892179224</v>
      </c>
      <c r="D41" s="8">
        <v>34.998775818555842</v>
      </c>
      <c r="E41" s="8">
        <v>25.290463032869724</v>
      </c>
      <c r="F41" s="8">
        <v>0</v>
      </c>
      <c r="G41" s="8">
        <v>0</v>
      </c>
      <c r="H41" s="8">
        <v>24.936420967312682</v>
      </c>
      <c r="I41" s="8">
        <v>-2318.3111688154986</v>
      </c>
      <c r="J41" s="8">
        <v>4305.6667121090222</v>
      </c>
    </row>
    <row r="42" spans="1:10" x14ac:dyDescent="0.4">
      <c r="A42" s="5">
        <v>0.57446808510638303</v>
      </c>
      <c r="B42" s="8">
        <v>6400.0203047535297</v>
      </c>
      <c r="C42" s="8">
        <v>2.4659589834564426</v>
      </c>
      <c r="D42" s="8">
        <v>34.99904486942269</v>
      </c>
      <c r="E42" s="8">
        <v>24.960957682983903</v>
      </c>
      <c r="F42" s="8">
        <v>0</v>
      </c>
      <c r="G42" s="8">
        <v>0</v>
      </c>
      <c r="H42" s="8">
        <v>24.95155130758706</v>
      </c>
      <c r="I42" s="8">
        <v>-2239.9459781128508</v>
      </c>
      <c r="J42" s="8">
        <v>4160.0743266406789</v>
      </c>
    </row>
    <row r="43" spans="1:10" x14ac:dyDescent="0.4">
      <c r="A43" s="5">
        <v>0.5957446808510638</v>
      </c>
      <c r="B43" s="8">
        <v>6175.3419431388629</v>
      </c>
      <c r="C43" s="8">
        <v>2.0814976800786371</v>
      </c>
      <c r="D43" s="8">
        <v>34.999313920289538</v>
      </c>
      <c r="E43" s="8">
        <v>24.688524029998433</v>
      </c>
      <c r="F43" s="8">
        <v>0</v>
      </c>
      <c r="G43" s="8">
        <v>0</v>
      </c>
      <c r="H43" s="8">
        <v>24.966681647861435</v>
      </c>
      <c r="I43" s="8">
        <v>-2161.3273123304784</v>
      </c>
      <c r="J43" s="8">
        <v>4014.0146308083845</v>
      </c>
    </row>
    <row r="44" spans="1:10" x14ac:dyDescent="0.4">
      <c r="A44" s="5">
        <v>0.61702127659574468</v>
      </c>
      <c r="B44" s="8">
        <v>5951.264980175587</v>
      </c>
      <c r="C44" s="8">
        <v>1.7017296314105281</v>
      </c>
      <c r="D44" s="8">
        <v>34.999582971156386</v>
      </c>
      <c r="E44" s="8">
        <v>24.475213258537952</v>
      </c>
      <c r="F44" s="8">
        <v>0</v>
      </c>
      <c r="G44" s="8">
        <v>0</v>
      </c>
      <c r="H44" s="8">
        <v>24.981811988135814</v>
      </c>
      <c r="I44" s="8">
        <v>-2082.9179245699283</v>
      </c>
      <c r="J44" s="8">
        <v>3868.3470556056586</v>
      </c>
    </row>
    <row r="45" spans="1:10" x14ac:dyDescent="0.4">
      <c r="A45" s="5">
        <v>0.63829787234042556</v>
      </c>
      <c r="B45" s="8">
        <v>5728.4539843547245</v>
      </c>
      <c r="C45" s="8">
        <v>1.3290024475316282</v>
      </c>
      <c r="D45" s="8">
        <v>34.999852022023234</v>
      </c>
      <c r="E45" s="8">
        <v>24.311783834796426</v>
      </c>
      <c r="F45" s="8">
        <v>0</v>
      </c>
      <c r="G45" s="8">
        <v>0</v>
      </c>
      <c r="H45" s="8">
        <v>24.996942328410192</v>
      </c>
      <c r="I45" s="8">
        <v>-2004.9504176738474</v>
      </c>
      <c r="J45" s="8">
        <v>3723.5035666808772</v>
      </c>
    </row>
    <row r="46" spans="1:10" x14ac:dyDescent="0.4">
      <c r="A46" s="5">
        <v>0.65</v>
      </c>
      <c r="B46" s="8">
        <v>5606.4859103530416</v>
      </c>
      <c r="C46" s="8">
        <v>1.1273626607846925</v>
      </c>
      <c r="D46" s="8">
        <v>35</v>
      </c>
      <c r="E46" s="8">
        <v>24.238524427956044</v>
      </c>
      <c r="F46" s="8">
        <v>0</v>
      </c>
      <c r="G46" s="8">
        <v>0</v>
      </c>
      <c r="H46" s="8">
        <v>25.005264015561099</v>
      </c>
      <c r="I46" s="8">
        <v>-1962.2700686235644</v>
      </c>
      <c r="J46" s="8">
        <v>3644.2158417294772</v>
      </c>
    </row>
    <row r="47" spans="1:10" x14ac:dyDescent="0.4">
      <c r="A47" s="5">
        <v>0.65957446808510634</v>
      </c>
      <c r="B47" s="8">
        <v>5507.3269927465581</v>
      </c>
      <c r="C47" s="8">
        <v>0.96552322147425551</v>
      </c>
      <c r="D47" s="8">
        <v>35</v>
      </c>
      <c r="E47" s="8">
        <v>24.194667802088333</v>
      </c>
      <c r="F47" s="8">
        <v>0</v>
      </c>
      <c r="G47" s="8">
        <v>0</v>
      </c>
      <c r="H47" s="8">
        <v>25.005179928080072</v>
      </c>
      <c r="I47" s="8">
        <v>-1927.5644474612955</v>
      </c>
      <c r="J47" s="8">
        <v>3579.7625452852626</v>
      </c>
    </row>
    <row r="48" spans="1:10" x14ac:dyDescent="0.4">
      <c r="A48" s="5">
        <v>0.68085106382978722</v>
      </c>
      <c r="B48" s="8">
        <v>5288.5643673506693</v>
      </c>
      <c r="C48" s="8">
        <v>0.61416962095206151</v>
      </c>
      <c r="D48" s="8">
        <v>35</v>
      </c>
      <c r="E48" s="8">
        <v>24.127013420010744</v>
      </c>
      <c r="F48" s="8">
        <v>0</v>
      </c>
      <c r="G48" s="8">
        <v>0</v>
      </c>
      <c r="H48" s="8">
        <v>25.004993067011121</v>
      </c>
      <c r="I48" s="8">
        <v>-1850.9975285727342</v>
      </c>
      <c r="J48" s="8">
        <v>3437.5668387779351</v>
      </c>
    </row>
    <row r="49" spans="1:10" x14ac:dyDescent="0.4">
      <c r="A49" s="5">
        <v>0.7021276595744681</v>
      </c>
      <c r="B49" s="8">
        <v>5072.6747483733798</v>
      </c>
      <c r="C49" s="8">
        <v>0.27635223213154669</v>
      </c>
      <c r="D49" s="8">
        <v>35</v>
      </c>
      <c r="E49" s="8">
        <v>24.104159169923918</v>
      </c>
      <c r="F49" s="8">
        <v>0</v>
      </c>
      <c r="G49" s="8">
        <v>0</v>
      </c>
      <c r="H49" s="8">
        <v>25.004806205942174</v>
      </c>
      <c r="I49" s="8">
        <v>-1775.4361619306831</v>
      </c>
      <c r="J49" s="8">
        <v>3297.2385864426969</v>
      </c>
    </row>
    <row r="50" spans="1:10" x14ac:dyDescent="0.4">
      <c r="A50" s="5">
        <v>0.72340425531914898</v>
      </c>
      <c r="B50" s="8">
        <v>4859.8850721281487</v>
      </c>
      <c r="C50" s="8">
        <v>-4.879074926186882E-2</v>
      </c>
      <c r="D50" s="8">
        <v>35</v>
      </c>
      <c r="E50" s="8">
        <v>24.101553615593588</v>
      </c>
      <c r="F50" s="8">
        <v>0</v>
      </c>
      <c r="G50" s="8">
        <v>0</v>
      </c>
      <c r="H50" s="8">
        <v>25.00461934487322</v>
      </c>
      <c r="I50" s="8">
        <v>-1700.9597752448522</v>
      </c>
      <c r="J50" s="8">
        <v>3158.9252968832966</v>
      </c>
    </row>
    <row r="51" spans="1:10" x14ac:dyDescent="0.4">
      <c r="A51" s="5">
        <v>0.74468085106382975</v>
      </c>
      <c r="B51" s="8">
        <v>4650.8170419107855</v>
      </c>
      <c r="C51" s="8">
        <v>-0.35885490343176107</v>
      </c>
      <c r="D51" s="8">
        <v>35</v>
      </c>
      <c r="E51" s="8">
        <v>24.100999999999999</v>
      </c>
      <c r="F51" s="8">
        <v>0</v>
      </c>
      <c r="G51" s="8">
        <v>0</v>
      </c>
      <c r="H51" s="8">
        <v>25.004432483804273</v>
      </c>
      <c r="I51" s="8">
        <v>-1627.785964668775</v>
      </c>
      <c r="J51" s="8">
        <v>3023.0310772420107</v>
      </c>
    </row>
    <row r="52" spans="1:10" x14ac:dyDescent="0.4">
      <c r="A52" s="5">
        <v>0.76595744680851063</v>
      </c>
      <c r="B52" s="8">
        <v>4445.7288280389139</v>
      </c>
      <c r="C52" s="8">
        <v>-0.65551787078813795</v>
      </c>
      <c r="D52" s="8">
        <v>35</v>
      </c>
      <c r="E52" s="8">
        <v>24.100010823984444</v>
      </c>
      <c r="F52" s="8">
        <v>0</v>
      </c>
      <c r="G52" s="8">
        <v>0</v>
      </c>
      <c r="H52" s="8">
        <v>25.004245622735318</v>
      </c>
      <c r="I52" s="8">
        <v>-1556.0050898136199</v>
      </c>
      <c r="J52" s="8">
        <v>2889.7237382252943</v>
      </c>
    </row>
    <row r="53" spans="1:10" x14ac:dyDescent="0.4">
      <c r="A53" s="5">
        <v>0.78723404255319152</v>
      </c>
      <c r="B53" s="8">
        <v>4245.6147146704388</v>
      </c>
      <c r="C53" s="8">
        <v>-0.9380201248904515</v>
      </c>
      <c r="D53" s="8">
        <v>35</v>
      </c>
      <c r="E53" s="8">
        <v>24.1</v>
      </c>
      <c r="F53" s="8">
        <v>0</v>
      </c>
      <c r="G53" s="8">
        <v>0</v>
      </c>
      <c r="H53" s="8">
        <v>25.004058761666371</v>
      </c>
      <c r="I53" s="8">
        <v>-1485.9651501346536</v>
      </c>
      <c r="J53" s="8">
        <v>2759.6495645357854</v>
      </c>
    </row>
    <row r="54" spans="1:10" x14ac:dyDescent="0.4">
      <c r="A54" s="5">
        <v>0.8</v>
      </c>
      <c r="B54" s="8">
        <v>4127.63657392817</v>
      </c>
      <c r="C54" s="8">
        <v>-1.1029011347067417</v>
      </c>
      <c r="D54" s="8">
        <v>35</v>
      </c>
      <c r="E54" s="8">
        <v>24.1</v>
      </c>
      <c r="F54" s="8">
        <v>0</v>
      </c>
      <c r="G54" s="8">
        <v>0</v>
      </c>
      <c r="H54" s="8">
        <v>25.003946645025</v>
      </c>
      <c r="I54" s="8">
        <v>-1444.6728008748594</v>
      </c>
      <c r="J54" s="8">
        <v>2682.9637730533104</v>
      </c>
    </row>
    <row r="55" spans="1:10" x14ac:dyDescent="0.4">
      <c r="A55" s="5">
        <v>0.80851063829787229</v>
      </c>
      <c r="B55" s="8">
        <v>4050.1840598154126</v>
      </c>
      <c r="C55" s="8">
        <v>-1.2105857262638382</v>
      </c>
      <c r="D55" s="8">
        <v>35</v>
      </c>
      <c r="E55" s="8">
        <v>24.1</v>
      </c>
      <c r="F55" s="8">
        <v>0</v>
      </c>
      <c r="G55" s="8">
        <v>0</v>
      </c>
      <c r="H55" s="8">
        <v>25.003805299074884</v>
      </c>
      <c r="I55" s="8">
        <v>-1417.5644209353943</v>
      </c>
      <c r="J55" s="8">
        <v>2632.6196388800181</v>
      </c>
    </row>
    <row r="56" spans="1:10" x14ac:dyDescent="0.4">
      <c r="A56" s="5">
        <v>0.82978723404255317</v>
      </c>
      <c r="B56" s="8">
        <v>3859.6410610677817</v>
      </c>
      <c r="C56" s="8">
        <v>-1.4756707370091222</v>
      </c>
      <c r="D56" s="8">
        <v>35</v>
      </c>
      <c r="E56" s="8">
        <v>24.1</v>
      </c>
      <c r="F56" s="8">
        <v>0</v>
      </c>
      <c r="G56" s="8">
        <v>0</v>
      </c>
      <c r="H56" s="8">
        <v>25.003451934199589</v>
      </c>
      <c r="I56" s="8">
        <v>-1350.8743713737235</v>
      </c>
      <c r="J56" s="8">
        <v>2508.7666896940582</v>
      </c>
    </row>
    <row r="57" spans="1:10" x14ac:dyDescent="0.4">
      <c r="A57" s="5">
        <v>0.85106382978723405</v>
      </c>
      <c r="B57" s="8">
        <v>3673.8919301201258</v>
      </c>
      <c r="C57" s="8">
        <v>-1.7368208662057112</v>
      </c>
      <c r="D57" s="8">
        <v>35</v>
      </c>
      <c r="E57" s="8">
        <v>24.1</v>
      </c>
      <c r="F57" s="8">
        <v>0</v>
      </c>
      <c r="G57" s="8">
        <v>0</v>
      </c>
      <c r="H57" s="8">
        <v>25.003098569324294</v>
      </c>
      <c r="I57" s="8">
        <v>-1285.862175542044</v>
      </c>
      <c r="J57" s="8">
        <v>2388.0297545780818</v>
      </c>
    </row>
    <row r="58" spans="1:10" x14ac:dyDescent="0.4">
      <c r="A58" s="5">
        <v>0.87234042553191493</v>
      </c>
      <c r="B58" s="8">
        <v>3493.1182231809667</v>
      </c>
      <c r="C58" s="8">
        <v>-1.9969973127058427</v>
      </c>
      <c r="D58" s="8">
        <v>35</v>
      </c>
      <c r="E58" s="8">
        <v>24.1</v>
      </c>
      <c r="F58" s="8">
        <v>0</v>
      </c>
      <c r="G58" s="8">
        <v>0</v>
      </c>
      <c r="H58" s="8">
        <v>25.002745204449003</v>
      </c>
      <c r="I58" s="8">
        <v>-1222.5913781133384</v>
      </c>
      <c r="J58" s="8">
        <v>2270.5268450676285</v>
      </c>
    </row>
    <row r="59" spans="1:10" x14ac:dyDescent="0.4">
      <c r="A59" s="5">
        <v>0.8936170212765957</v>
      </c>
      <c r="B59" s="8">
        <v>3313.1327828370941</v>
      </c>
      <c r="C59" s="8">
        <v>-2.2573655897589378</v>
      </c>
      <c r="D59" s="8">
        <v>35</v>
      </c>
      <c r="E59" s="8">
        <v>24.1</v>
      </c>
      <c r="F59" s="8">
        <v>0</v>
      </c>
      <c r="G59" s="8">
        <v>0</v>
      </c>
      <c r="H59" s="8">
        <v>25.002391839573711</v>
      </c>
      <c r="I59" s="8">
        <v>-1159.596473992983</v>
      </c>
      <c r="J59" s="8">
        <v>2153.5363088441109</v>
      </c>
    </row>
    <row r="60" spans="1:10" x14ac:dyDescent="0.4">
      <c r="A60" s="5">
        <v>0.9</v>
      </c>
      <c r="B60" s="8">
        <v>3257.641395678198</v>
      </c>
      <c r="C60" s="8">
        <v>-2.3351425546903624</v>
      </c>
      <c r="D60" s="8">
        <v>35</v>
      </c>
      <c r="E60" s="8">
        <v>24.1</v>
      </c>
      <c r="F60" s="8">
        <v>0</v>
      </c>
      <c r="G60" s="8">
        <v>0</v>
      </c>
      <c r="H60" s="8">
        <v>25.00228583011112</v>
      </c>
      <c r="I60" s="8">
        <v>-1140.1744884873694</v>
      </c>
      <c r="J60" s="8">
        <v>2117.4669071908284</v>
      </c>
    </row>
    <row r="61" spans="1:10" x14ac:dyDescent="0.4">
      <c r="A61" s="5">
        <v>0.91489361702127658</v>
      </c>
      <c r="B61" s="8">
        <v>3118.0475987055006</v>
      </c>
      <c r="C61" s="8">
        <v>-2.5181156535910216</v>
      </c>
      <c r="D61" s="8">
        <v>35</v>
      </c>
      <c r="E61" s="8">
        <v>24.1</v>
      </c>
      <c r="F61" s="8">
        <v>0</v>
      </c>
      <c r="G61" s="8">
        <v>0</v>
      </c>
      <c r="H61" s="8">
        <v>25.000926866608104</v>
      </c>
      <c r="I61" s="8">
        <v>-1091.3166595469252</v>
      </c>
      <c r="J61" s="8">
        <v>2026.7309391585754</v>
      </c>
    </row>
    <row r="62" spans="1:10" x14ac:dyDescent="0.4">
      <c r="A62" s="5">
        <v>0.93617021276595747</v>
      </c>
      <c r="B62" s="8">
        <v>2884.7197887775515</v>
      </c>
      <c r="C62" s="8">
        <v>-2.7748036620327126</v>
      </c>
      <c r="D62" s="8">
        <v>35</v>
      </c>
      <c r="E62" s="8">
        <v>24.1</v>
      </c>
      <c r="F62" s="8">
        <v>0</v>
      </c>
      <c r="G62" s="8">
        <v>0</v>
      </c>
      <c r="H62" s="8">
        <v>24.998985490175226</v>
      </c>
      <c r="I62" s="8">
        <v>-1009.6519260721429</v>
      </c>
      <c r="J62" s="8">
        <v>1875.0678627054085</v>
      </c>
    </row>
    <row r="63" spans="1:10" x14ac:dyDescent="0.4">
      <c r="A63" s="5">
        <v>0.95</v>
      </c>
      <c r="B63" s="8">
        <v>2704.3957605409728</v>
      </c>
      <c r="C63" s="8">
        <v>-2.9349258051352232</v>
      </c>
      <c r="D63" s="8">
        <v>35</v>
      </c>
      <c r="E63" s="8">
        <v>24.1</v>
      </c>
      <c r="F63" s="8">
        <v>0</v>
      </c>
      <c r="G63" s="8">
        <v>0</v>
      </c>
      <c r="H63" s="8">
        <v>24.997723595493856</v>
      </c>
      <c r="I63" s="8">
        <v>-946.5385161893405</v>
      </c>
      <c r="J63" s="8">
        <v>1757.8572443516323</v>
      </c>
    </row>
    <row r="64" spans="1:10" x14ac:dyDescent="0.4">
      <c r="A64" s="5">
        <v>0.95744680851063835</v>
      </c>
      <c r="B64" s="8">
        <v>2592.6076289985076</v>
      </c>
      <c r="C64" s="8">
        <v>-3.0178962238019147</v>
      </c>
      <c r="D64" s="8">
        <v>35</v>
      </c>
      <c r="E64" s="8">
        <v>24.1</v>
      </c>
      <c r="F64" s="8">
        <v>0</v>
      </c>
      <c r="G64" s="8">
        <v>0</v>
      </c>
      <c r="H64" s="8">
        <v>24.997723595493856</v>
      </c>
      <c r="I64" s="8">
        <v>-907.41267014947766</v>
      </c>
      <c r="J64" s="8">
        <v>1685.1949588490299</v>
      </c>
    </row>
    <row r="65" spans="1:65" x14ac:dyDescent="0.4">
      <c r="A65" s="5">
        <v>0.97872340425531912</v>
      </c>
      <c r="B65" s="8">
        <v>2153.6328911533137</v>
      </c>
      <c r="C65" s="8">
        <v>-3.2334801487889746</v>
      </c>
      <c r="D65" s="8">
        <v>35</v>
      </c>
      <c r="E65" s="8">
        <v>24.1</v>
      </c>
      <c r="F65" s="8">
        <v>0</v>
      </c>
      <c r="G65" s="8">
        <v>0</v>
      </c>
      <c r="H65" s="8">
        <v>24.997723595493856</v>
      </c>
      <c r="I65" s="8">
        <v>-753.77151190365987</v>
      </c>
      <c r="J65" s="8">
        <v>1399.861379249654</v>
      </c>
    </row>
    <row r="66" spans="1:65" x14ac:dyDescent="0.4">
      <c r="A66" s="5">
        <v>0.98119999999999996</v>
      </c>
      <c r="B66" s="8">
        <v>2083.3724433259945</v>
      </c>
      <c r="C66" s="8">
        <v>-3.2566517675331261</v>
      </c>
      <c r="D66" s="8">
        <v>35</v>
      </c>
      <c r="E66" s="8">
        <v>24.1</v>
      </c>
      <c r="F66" s="8">
        <v>0</v>
      </c>
      <c r="G66" s="8">
        <v>0</v>
      </c>
      <c r="H66" s="8">
        <v>24.997723595493856</v>
      </c>
      <c r="I66" s="8">
        <v>-729.18035516409805</v>
      </c>
      <c r="J66" s="8">
        <v>1354.1920881618964</v>
      </c>
    </row>
    <row r="67" spans="1:65" x14ac:dyDescent="0.4">
      <c r="A67" s="5">
        <v>1</v>
      </c>
      <c r="B67" s="8">
        <v>42.399999999999977</v>
      </c>
      <c r="C67" s="8">
        <v>-3.4279999999999999</v>
      </c>
      <c r="D67" s="8">
        <v>35</v>
      </c>
      <c r="E67" s="8">
        <v>24.1</v>
      </c>
      <c r="F67" s="8">
        <v>0</v>
      </c>
      <c r="G67" s="8">
        <v>0</v>
      </c>
      <c r="H67" s="8">
        <v>24.997723595493856</v>
      </c>
      <c r="I67" s="8">
        <v>-14.839999999999991</v>
      </c>
      <c r="J67" s="8">
        <v>27.559999999999988</v>
      </c>
    </row>
    <row r="74" spans="1:65" x14ac:dyDescent="0.4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"/>
  <dimension ref="A1:ZZ366"/>
  <sheetViews>
    <sheetView workbookViewId="0">
      <selection activeCell="B13" sqref="B13"/>
    </sheetView>
  </sheetViews>
  <sheetFormatPr baseColWidth="10" defaultColWidth="9.23046875" defaultRowHeight="14.6" x14ac:dyDescent="0.4"/>
  <cols>
    <col min="1" max="702" width="15.69140625" customWidth="1"/>
  </cols>
  <sheetData>
    <row r="1" spans="1:702" x14ac:dyDescent="0.4">
      <c r="A1" s="4" t="s">
        <v>94</v>
      </c>
      <c r="B1" s="4" t="s">
        <v>95</v>
      </c>
      <c r="C1" s="4" t="s">
        <v>96</v>
      </c>
      <c r="D1" s="4" t="s">
        <v>97</v>
      </c>
      <c r="E1" s="4" t="s">
        <v>98</v>
      </c>
      <c r="F1" s="4"/>
      <c r="G1" s="2"/>
      <c r="H1" s="2"/>
      <c r="I1" s="4" t="s">
        <v>94</v>
      </c>
      <c r="J1" s="4" t="s">
        <v>95</v>
      </c>
      <c r="K1" s="4" t="s">
        <v>96</v>
      </c>
      <c r="L1" s="4" t="s">
        <v>97</v>
      </c>
      <c r="M1" s="4" t="s">
        <v>98</v>
      </c>
      <c r="N1" s="4"/>
      <c r="O1" s="2"/>
      <c r="P1" s="2"/>
      <c r="Q1" s="4" t="s">
        <v>94</v>
      </c>
      <c r="R1" s="4" t="s">
        <v>95</v>
      </c>
      <c r="S1" s="4" t="s">
        <v>96</v>
      </c>
      <c r="T1" s="4" t="s">
        <v>97</v>
      </c>
      <c r="U1" s="4" t="s">
        <v>98</v>
      </c>
      <c r="V1" s="4"/>
      <c r="W1" s="2"/>
      <c r="X1" s="2"/>
      <c r="Y1" s="4" t="s">
        <v>94</v>
      </c>
      <c r="Z1" s="4" t="s">
        <v>95</v>
      </c>
      <c r="AA1" s="4" t="s">
        <v>96</v>
      </c>
      <c r="AB1" s="4" t="s">
        <v>97</v>
      </c>
      <c r="AC1" s="4" t="s">
        <v>98</v>
      </c>
      <c r="AD1" s="4"/>
      <c r="AE1" s="2"/>
      <c r="AF1" s="2"/>
      <c r="AG1" s="4" t="s">
        <v>94</v>
      </c>
      <c r="AH1" s="4" t="s">
        <v>95</v>
      </c>
      <c r="AI1" s="4" t="s">
        <v>96</v>
      </c>
      <c r="AJ1" s="4" t="s">
        <v>97</v>
      </c>
      <c r="AK1" s="4" t="s">
        <v>98</v>
      </c>
      <c r="AL1" s="4"/>
      <c r="AM1" s="2"/>
      <c r="AN1" s="2"/>
      <c r="AO1" s="4" t="s">
        <v>94</v>
      </c>
      <c r="AP1" s="4" t="s">
        <v>95</v>
      </c>
      <c r="AQ1" s="4" t="s">
        <v>96</v>
      </c>
      <c r="AR1" s="4" t="s">
        <v>97</v>
      </c>
      <c r="AS1" s="4" t="s">
        <v>98</v>
      </c>
      <c r="AT1" s="4"/>
      <c r="AU1" s="2"/>
      <c r="AV1" s="2"/>
      <c r="AW1" s="4" t="s">
        <v>94</v>
      </c>
      <c r="AX1" s="4" t="s">
        <v>95</v>
      </c>
      <c r="AY1" s="4" t="s">
        <v>96</v>
      </c>
      <c r="AZ1" s="4" t="s">
        <v>97</v>
      </c>
      <c r="BA1" s="4" t="s">
        <v>98</v>
      </c>
      <c r="BB1" s="4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</row>
    <row r="2" spans="1:702" x14ac:dyDescent="0.4">
      <c r="A2" s="4" t="s">
        <v>58</v>
      </c>
      <c r="B2" s="4" t="s">
        <v>93</v>
      </c>
      <c r="C2" s="4" t="s">
        <v>93</v>
      </c>
      <c r="D2" s="4" t="s">
        <v>58</v>
      </c>
      <c r="E2" s="4" t="s">
        <v>93</v>
      </c>
      <c r="F2" s="4"/>
      <c r="G2" s="2"/>
      <c r="H2" s="2"/>
      <c r="I2" s="4" t="s">
        <v>58</v>
      </c>
      <c r="J2" s="4" t="s">
        <v>93</v>
      </c>
      <c r="K2" s="4" t="s">
        <v>93</v>
      </c>
      <c r="L2" s="4" t="s">
        <v>58</v>
      </c>
      <c r="M2" s="4" t="s">
        <v>93</v>
      </c>
      <c r="N2" s="4"/>
      <c r="O2" s="2"/>
      <c r="P2" s="2"/>
      <c r="Q2" s="4" t="s">
        <v>58</v>
      </c>
      <c r="R2" s="4" t="s">
        <v>93</v>
      </c>
      <c r="S2" s="4" t="s">
        <v>93</v>
      </c>
      <c r="T2" s="4" t="s">
        <v>58</v>
      </c>
      <c r="U2" s="4" t="s">
        <v>93</v>
      </c>
      <c r="V2" s="4"/>
      <c r="W2" s="2"/>
      <c r="X2" s="2"/>
      <c r="Y2" s="4" t="s">
        <v>58</v>
      </c>
      <c r="Z2" s="4" t="s">
        <v>93</v>
      </c>
      <c r="AA2" s="4" t="s">
        <v>93</v>
      </c>
      <c r="AB2" s="4" t="s">
        <v>58</v>
      </c>
      <c r="AC2" s="4" t="s">
        <v>93</v>
      </c>
      <c r="AD2" s="4"/>
      <c r="AE2" s="2"/>
      <c r="AF2" s="2"/>
      <c r="AG2" s="4" t="s">
        <v>58</v>
      </c>
      <c r="AH2" s="4" t="s">
        <v>93</v>
      </c>
      <c r="AI2" s="4" t="s">
        <v>93</v>
      </c>
      <c r="AJ2" s="4" t="s">
        <v>58</v>
      </c>
      <c r="AK2" s="4" t="s">
        <v>93</v>
      </c>
      <c r="AL2" s="4"/>
      <c r="AM2" s="2"/>
      <c r="AN2" s="2"/>
      <c r="AO2" s="4" t="s">
        <v>58</v>
      </c>
      <c r="AP2" s="4" t="s">
        <v>93</v>
      </c>
      <c r="AQ2" s="4" t="s">
        <v>93</v>
      </c>
      <c r="AR2" s="4" t="s">
        <v>58</v>
      </c>
      <c r="AS2" s="4" t="s">
        <v>93</v>
      </c>
      <c r="AT2" s="4"/>
      <c r="AU2" s="2"/>
      <c r="AV2" s="2"/>
      <c r="AW2" s="4" t="s">
        <v>58</v>
      </c>
      <c r="AX2" s="4" t="s">
        <v>93</v>
      </c>
      <c r="AY2" s="4" t="s">
        <v>93</v>
      </c>
      <c r="AZ2" s="4" t="s">
        <v>58</v>
      </c>
      <c r="BA2" s="4" t="s">
        <v>93</v>
      </c>
      <c r="BB2" s="4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</row>
    <row r="3" spans="1:702" x14ac:dyDescent="0.4">
      <c r="A3" s="9" t="s">
        <v>99</v>
      </c>
      <c r="B3" s="9">
        <v>0</v>
      </c>
      <c r="C3" s="9">
        <v>100</v>
      </c>
      <c r="D3" s="9">
        <v>6000000</v>
      </c>
      <c r="E3" s="9">
        <v>25</v>
      </c>
      <c r="F3" s="9"/>
      <c r="I3" s="9" t="s">
        <v>99</v>
      </c>
      <c r="J3" s="9">
        <v>1.7399999999999998</v>
      </c>
      <c r="K3" s="9">
        <v>100</v>
      </c>
      <c r="L3" s="9">
        <v>6000000</v>
      </c>
      <c r="M3" s="9">
        <v>25</v>
      </c>
      <c r="N3" s="9"/>
      <c r="Q3" s="9" t="s">
        <v>106</v>
      </c>
      <c r="R3" s="9">
        <v>20.804586971312101</v>
      </c>
      <c r="S3" s="9">
        <v>48</v>
      </c>
      <c r="T3" s="9">
        <v>10000000</v>
      </c>
      <c r="U3" s="9">
        <v>25</v>
      </c>
      <c r="V3" s="9"/>
      <c r="Y3" s="9" t="s">
        <v>107</v>
      </c>
      <c r="Z3" s="9">
        <v>29.235894871377898</v>
      </c>
      <c r="AA3" s="9">
        <v>36</v>
      </c>
      <c r="AB3" s="9">
        <v>10000000</v>
      </c>
      <c r="AC3" s="9">
        <v>25</v>
      </c>
      <c r="AD3" s="9"/>
      <c r="AG3" s="9" t="s">
        <v>108</v>
      </c>
      <c r="AH3" s="9">
        <v>38.7569715964012</v>
      </c>
      <c r="AI3" s="9">
        <v>30.1</v>
      </c>
      <c r="AJ3" s="9">
        <v>10000000</v>
      </c>
      <c r="AK3" s="9">
        <v>25</v>
      </c>
      <c r="AL3" s="9"/>
      <c r="AO3" s="9" t="s">
        <v>109</v>
      </c>
      <c r="AP3" s="9">
        <v>71.866462775229394</v>
      </c>
      <c r="AQ3" s="9">
        <v>24.1</v>
      </c>
      <c r="AR3" s="9">
        <v>12000000</v>
      </c>
      <c r="AS3" s="9">
        <v>25</v>
      </c>
      <c r="AT3" s="9"/>
      <c r="AW3" s="9" t="s">
        <v>109</v>
      </c>
      <c r="AX3" s="9">
        <v>100</v>
      </c>
      <c r="AY3" s="9">
        <v>24.1</v>
      </c>
      <c r="AZ3" s="9">
        <v>12000000</v>
      </c>
      <c r="BA3" s="9">
        <v>25</v>
      </c>
      <c r="BB3" s="9"/>
    </row>
    <row r="4" spans="1:702" x14ac:dyDescent="0.4">
      <c r="A4" s="4" t="s">
        <v>100</v>
      </c>
      <c r="B4" s="4" t="s">
        <v>101</v>
      </c>
      <c r="C4" s="4" t="s">
        <v>102</v>
      </c>
      <c r="D4" s="4" t="s">
        <v>103</v>
      </c>
      <c r="E4" s="4" t="s">
        <v>104</v>
      </c>
      <c r="F4" s="4" t="s">
        <v>105</v>
      </c>
      <c r="G4" s="2"/>
      <c r="H4" s="2"/>
      <c r="I4" s="4" t="s">
        <v>100</v>
      </c>
      <c r="J4" s="4" t="s">
        <v>101</v>
      </c>
      <c r="K4" s="4" t="s">
        <v>102</v>
      </c>
      <c r="L4" s="4" t="s">
        <v>103</v>
      </c>
      <c r="M4" s="4" t="s">
        <v>104</v>
      </c>
      <c r="N4" s="4" t="s">
        <v>105</v>
      </c>
      <c r="O4" s="2"/>
      <c r="P4" s="2"/>
      <c r="Q4" s="4" t="s">
        <v>100</v>
      </c>
      <c r="R4" s="4" t="s">
        <v>101</v>
      </c>
      <c r="S4" s="4" t="s">
        <v>102</v>
      </c>
      <c r="T4" s="4" t="s">
        <v>103</v>
      </c>
      <c r="U4" s="4" t="s">
        <v>104</v>
      </c>
      <c r="V4" s="4" t="s">
        <v>105</v>
      </c>
      <c r="W4" s="2"/>
      <c r="X4" s="2"/>
      <c r="Y4" s="4" t="s">
        <v>100</v>
      </c>
      <c r="Z4" s="4" t="s">
        <v>101</v>
      </c>
      <c r="AA4" s="4" t="s">
        <v>102</v>
      </c>
      <c r="AB4" s="4" t="s">
        <v>103</v>
      </c>
      <c r="AC4" s="4" t="s">
        <v>104</v>
      </c>
      <c r="AD4" s="4" t="s">
        <v>105</v>
      </c>
      <c r="AE4" s="2"/>
      <c r="AF4" s="2"/>
      <c r="AG4" s="4" t="s">
        <v>100</v>
      </c>
      <c r="AH4" s="4" t="s">
        <v>101</v>
      </c>
      <c r="AI4" s="4" t="s">
        <v>102</v>
      </c>
      <c r="AJ4" s="4" t="s">
        <v>103</v>
      </c>
      <c r="AK4" s="4" t="s">
        <v>104</v>
      </c>
      <c r="AL4" s="4" t="s">
        <v>105</v>
      </c>
      <c r="AM4" s="2"/>
      <c r="AN4" s="2"/>
      <c r="AO4" s="4" t="s">
        <v>100</v>
      </c>
      <c r="AP4" s="4" t="s">
        <v>101</v>
      </c>
      <c r="AQ4" s="4" t="s">
        <v>102</v>
      </c>
      <c r="AR4" s="4" t="s">
        <v>103</v>
      </c>
      <c r="AS4" s="4" t="s">
        <v>104</v>
      </c>
      <c r="AT4" s="4" t="s">
        <v>105</v>
      </c>
      <c r="AU4" s="2"/>
      <c r="AV4" s="2"/>
      <c r="AW4" s="4" t="s">
        <v>100</v>
      </c>
      <c r="AX4" s="4" t="s">
        <v>101</v>
      </c>
      <c r="AY4" s="4" t="s">
        <v>102</v>
      </c>
      <c r="AZ4" s="4" t="s">
        <v>103</v>
      </c>
      <c r="BA4" s="4" t="s">
        <v>104</v>
      </c>
      <c r="BB4" s="4" t="s">
        <v>105</v>
      </c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</row>
    <row r="5" spans="1:702" x14ac:dyDescent="0.4">
      <c r="A5" s="4" t="s">
        <v>32</v>
      </c>
      <c r="B5" s="4" t="s">
        <v>32</v>
      </c>
      <c r="C5" s="4" t="s">
        <v>33</v>
      </c>
      <c r="D5" s="4" t="s">
        <v>58</v>
      </c>
      <c r="E5" s="4" t="s">
        <v>58</v>
      </c>
      <c r="F5" s="4" t="s">
        <v>58</v>
      </c>
      <c r="G5" s="2"/>
      <c r="H5" s="2"/>
      <c r="I5" s="4" t="s">
        <v>32</v>
      </c>
      <c r="J5" s="4" t="s">
        <v>32</v>
      </c>
      <c r="K5" s="4" t="s">
        <v>33</v>
      </c>
      <c r="L5" s="4" t="s">
        <v>58</v>
      </c>
      <c r="M5" s="4" t="s">
        <v>58</v>
      </c>
      <c r="N5" s="4" t="s">
        <v>58</v>
      </c>
      <c r="O5" s="2"/>
      <c r="P5" s="2"/>
      <c r="Q5" s="4" t="s">
        <v>32</v>
      </c>
      <c r="R5" s="4" t="s">
        <v>32</v>
      </c>
      <c r="S5" s="4" t="s">
        <v>33</v>
      </c>
      <c r="T5" s="4" t="s">
        <v>58</v>
      </c>
      <c r="U5" s="4" t="s">
        <v>58</v>
      </c>
      <c r="V5" s="4" t="s">
        <v>58</v>
      </c>
      <c r="W5" s="2"/>
      <c r="X5" s="2"/>
      <c r="Y5" s="4" t="s">
        <v>32</v>
      </c>
      <c r="Z5" s="4" t="s">
        <v>32</v>
      </c>
      <c r="AA5" s="4" t="s">
        <v>33</v>
      </c>
      <c r="AB5" s="4" t="s">
        <v>58</v>
      </c>
      <c r="AC5" s="4" t="s">
        <v>58</v>
      </c>
      <c r="AD5" s="4" t="s">
        <v>58</v>
      </c>
      <c r="AE5" s="2"/>
      <c r="AF5" s="2"/>
      <c r="AG5" s="4" t="s">
        <v>32</v>
      </c>
      <c r="AH5" s="4" t="s">
        <v>32</v>
      </c>
      <c r="AI5" s="4" t="s">
        <v>33</v>
      </c>
      <c r="AJ5" s="4" t="s">
        <v>58</v>
      </c>
      <c r="AK5" s="4" t="s">
        <v>58</v>
      </c>
      <c r="AL5" s="4" t="s">
        <v>58</v>
      </c>
      <c r="AM5" s="2"/>
      <c r="AN5" s="2"/>
      <c r="AO5" s="4" t="s">
        <v>32</v>
      </c>
      <c r="AP5" s="4" t="s">
        <v>32</v>
      </c>
      <c r="AQ5" s="4" t="s">
        <v>33</v>
      </c>
      <c r="AR5" s="4" t="s">
        <v>58</v>
      </c>
      <c r="AS5" s="4" t="s">
        <v>58</v>
      </c>
      <c r="AT5" s="4" t="s">
        <v>58</v>
      </c>
      <c r="AU5" s="2"/>
      <c r="AV5" s="2"/>
      <c r="AW5" s="4" t="s">
        <v>32</v>
      </c>
      <c r="AX5" s="4" t="s">
        <v>32</v>
      </c>
      <c r="AY5" s="4" t="s">
        <v>33</v>
      </c>
      <c r="AZ5" s="4" t="s">
        <v>58</v>
      </c>
      <c r="BA5" s="4" t="s">
        <v>58</v>
      </c>
      <c r="BB5" s="4" t="s">
        <v>58</v>
      </c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/>
      <c r="ZG5" s="2"/>
      <c r="ZH5" s="2"/>
      <c r="ZI5" s="2"/>
      <c r="ZJ5" s="2"/>
      <c r="ZK5" s="2"/>
      <c r="ZL5" s="2"/>
      <c r="ZM5" s="2"/>
      <c r="ZN5" s="2"/>
      <c r="ZO5" s="2"/>
      <c r="ZP5" s="2"/>
      <c r="ZQ5" s="2"/>
      <c r="ZR5" s="2"/>
      <c r="ZS5" s="2"/>
      <c r="ZT5" s="2"/>
      <c r="ZU5" s="2"/>
      <c r="ZV5" s="2"/>
      <c r="ZW5" s="2"/>
      <c r="ZX5" s="2"/>
      <c r="ZY5" s="2"/>
      <c r="ZZ5" s="2"/>
    </row>
    <row r="6" spans="1:702" x14ac:dyDescent="0.4">
      <c r="A6">
        <v>1</v>
      </c>
      <c r="B6">
        <v>0</v>
      </c>
      <c r="C6">
        <v>-180</v>
      </c>
      <c r="D6">
        <v>0</v>
      </c>
      <c r="E6">
        <v>0.6</v>
      </c>
      <c r="F6">
        <v>0</v>
      </c>
      <c r="I6">
        <v>1</v>
      </c>
      <c r="J6">
        <v>0</v>
      </c>
      <c r="K6">
        <v>-180</v>
      </c>
      <c r="L6">
        <v>0</v>
      </c>
      <c r="M6">
        <v>0.6</v>
      </c>
      <c r="N6">
        <v>0</v>
      </c>
      <c r="Q6">
        <v>1</v>
      </c>
      <c r="R6">
        <v>2.00427E-2</v>
      </c>
      <c r="S6">
        <v>-180</v>
      </c>
      <c r="T6">
        <v>0</v>
      </c>
      <c r="U6">
        <v>0</v>
      </c>
      <c r="V6">
        <v>0</v>
      </c>
      <c r="Y6">
        <v>1</v>
      </c>
      <c r="Z6">
        <v>1.5032E-2</v>
      </c>
      <c r="AA6">
        <v>-180</v>
      </c>
      <c r="AB6">
        <v>0</v>
      </c>
      <c r="AC6">
        <v>0</v>
      </c>
      <c r="AD6">
        <v>0</v>
      </c>
      <c r="AG6">
        <v>1</v>
      </c>
      <c r="AH6">
        <v>9.3699999999999999E-3</v>
      </c>
      <c r="AI6">
        <v>-180</v>
      </c>
      <c r="AJ6">
        <v>0</v>
      </c>
      <c r="AK6">
        <v>0</v>
      </c>
      <c r="AL6">
        <v>0</v>
      </c>
      <c r="AO6">
        <v>1</v>
      </c>
      <c r="AP6">
        <v>7.1700000000000002E-3</v>
      </c>
      <c r="AQ6">
        <v>-180</v>
      </c>
      <c r="AR6">
        <v>0</v>
      </c>
      <c r="AS6">
        <v>0</v>
      </c>
      <c r="AT6">
        <v>0</v>
      </c>
      <c r="AW6">
        <v>1</v>
      </c>
      <c r="AX6">
        <v>7.1700000000000002E-3</v>
      </c>
      <c r="AY6">
        <v>-180</v>
      </c>
      <c r="AZ6">
        <v>0</v>
      </c>
      <c r="BA6">
        <v>0</v>
      </c>
      <c r="BB6">
        <v>0</v>
      </c>
    </row>
    <row r="7" spans="1:702" x14ac:dyDescent="0.4">
      <c r="A7">
        <v>0.99990000000000001</v>
      </c>
      <c r="B7">
        <v>8.6999999999999994E-3</v>
      </c>
      <c r="C7">
        <v>-175</v>
      </c>
      <c r="D7">
        <v>0</v>
      </c>
      <c r="E7">
        <v>0.6</v>
      </c>
      <c r="F7">
        <v>0</v>
      </c>
      <c r="I7">
        <v>0.99990000000000001</v>
      </c>
      <c r="J7">
        <v>8.6999999999999994E-3</v>
      </c>
      <c r="K7">
        <v>-175</v>
      </c>
      <c r="L7">
        <v>0</v>
      </c>
      <c r="M7">
        <v>0.6</v>
      </c>
      <c r="N7">
        <v>0</v>
      </c>
      <c r="Q7">
        <v>0.98338800000000004</v>
      </c>
      <c r="R7">
        <v>2.6629300000000002E-2</v>
      </c>
      <c r="S7">
        <v>-175</v>
      </c>
      <c r="T7">
        <v>0.1736</v>
      </c>
      <c r="U7">
        <v>9.9000000000000008E-3</v>
      </c>
      <c r="V7">
        <v>2.18E-2</v>
      </c>
      <c r="Y7">
        <v>0.98338800000000004</v>
      </c>
      <c r="Z7">
        <v>1.9972E-2</v>
      </c>
      <c r="AA7">
        <v>-175</v>
      </c>
      <c r="AB7">
        <v>0.1736</v>
      </c>
      <c r="AC7">
        <v>9.9000000000000008E-3</v>
      </c>
      <c r="AD7">
        <v>2.18E-2</v>
      </c>
      <c r="AG7">
        <v>0.98338000000000003</v>
      </c>
      <c r="AH7">
        <v>1.333E-2</v>
      </c>
      <c r="AI7">
        <v>-175</v>
      </c>
      <c r="AJ7">
        <v>0.1736</v>
      </c>
      <c r="AK7">
        <v>9.9000000000000008E-3</v>
      </c>
      <c r="AL7">
        <v>2.18E-2</v>
      </c>
      <c r="AO7">
        <v>0.97816899999999996</v>
      </c>
      <c r="AP7">
        <v>1.1572000000000001E-2</v>
      </c>
      <c r="AQ7">
        <v>-175</v>
      </c>
      <c r="AR7">
        <v>0.1736</v>
      </c>
      <c r="AS7">
        <v>1.142E-2</v>
      </c>
      <c r="AT7">
        <v>2.18E-2</v>
      </c>
      <c r="AW7">
        <v>0.97816899999999996</v>
      </c>
      <c r="AX7">
        <v>1.1572000000000001E-2</v>
      </c>
      <c r="AY7">
        <v>-175</v>
      </c>
      <c r="AZ7">
        <v>0.1736</v>
      </c>
      <c r="BA7">
        <v>1.142E-2</v>
      </c>
      <c r="BB7">
        <v>2.18E-2</v>
      </c>
    </row>
    <row r="8" spans="1:702" x14ac:dyDescent="0.4">
      <c r="A8">
        <v>0.99970000000000003</v>
      </c>
      <c r="B8">
        <v>1.7399999999999999E-2</v>
      </c>
      <c r="C8">
        <v>-170</v>
      </c>
      <c r="D8">
        <v>0</v>
      </c>
      <c r="E8">
        <v>0.6</v>
      </c>
      <c r="F8">
        <v>0</v>
      </c>
      <c r="I8">
        <v>0.99970000000000003</v>
      </c>
      <c r="J8">
        <v>1.7399999999999999E-2</v>
      </c>
      <c r="K8">
        <v>-170</v>
      </c>
      <c r="L8">
        <v>0</v>
      </c>
      <c r="M8">
        <v>0.6</v>
      </c>
      <c r="N8">
        <v>0</v>
      </c>
      <c r="Q8">
        <v>0.96456600000000003</v>
      </c>
      <c r="R8">
        <v>3.3910700000000002E-2</v>
      </c>
      <c r="S8">
        <v>-170</v>
      </c>
      <c r="T8">
        <v>0.34200000000000003</v>
      </c>
      <c r="U8">
        <v>3.9199999999999999E-2</v>
      </c>
      <c r="V8">
        <v>4.3400000000000001E-2</v>
      </c>
      <c r="Y8">
        <v>0.96456600000000003</v>
      </c>
      <c r="Z8">
        <v>2.5433000000000001E-2</v>
      </c>
      <c r="AA8">
        <v>-170</v>
      </c>
      <c r="AB8">
        <v>0.34200000000000003</v>
      </c>
      <c r="AC8">
        <v>3.9199999999999999E-2</v>
      </c>
      <c r="AD8">
        <v>4.3400000000000001E-2</v>
      </c>
      <c r="AG8">
        <v>0.96457000000000004</v>
      </c>
      <c r="AH8">
        <v>1.7749999999999998E-2</v>
      </c>
      <c r="AI8">
        <v>-170</v>
      </c>
      <c r="AJ8">
        <v>0.34200000000000003</v>
      </c>
      <c r="AK8">
        <v>3.9199999999999999E-2</v>
      </c>
      <c r="AL8">
        <v>4.3400000000000001E-2</v>
      </c>
      <c r="AO8">
        <v>0.95442400000000005</v>
      </c>
      <c r="AP8">
        <v>1.6362000000000002E-2</v>
      </c>
      <c r="AQ8">
        <v>-170</v>
      </c>
      <c r="AR8">
        <v>0.34200000000000003</v>
      </c>
      <c r="AS8">
        <v>4.5229999999999999E-2</v>
      </c>
      <c r="AT8">
        <v>4.3400000000000001E-2</v>
      </c>
      <c r="AW8">
        <v>0.95442400000000005</v>
      </c>
      <c r="AX8">
        <v>1.6362000000000002E-2</v>
      </c>
      <c r="AY8">
        <v>-170</v>
      </c>
      <c r="AZ8">
        <v>0.34200000000000003</v>
      </c>
      <c r="BA8">
        <v>4.5229999999999999E-2</v>
      </c>
      <c r="BB8">
        <v>4.3400000000000001E-2</v>
      </c>
    </row>
    <row r="9" spans="1:702" x14ac:dyDescent="0.4">
      <c r="A9">
        <v>0.99929999999999997</v>
      </c>
      <c r="B9">
        <v>2.6200000000000001E-2</v>
      </c>
      <c r="C9">
        <v>-165</v>
      </c>
      <c r="D9">
        <v>0</v>
      </c>
      <c r="E9">
        <v>0.6</v>
      </c>
      <c r="F9">
        <v>0</v>
      </c>
      <c r="I9">
        <v>0.99929999999999997</v>
      </c>
      <c r="J9">
        <v>2.6200000000000001E-2</v>
      </c>
      <c r="K9">
        <v>-165</v>
      </c>
      <c r="L9">
        <v>0</v>
      </c>
      <c r="M9">
        <v>0.6</v>
      </c>
      <c r="N9">
        <v>0</v>
      </c>
      <c r="Q9">
        <v>0.94364300000000001</v>
      </c>
      <c r="R9">
        <v>4.1832000000000001E-2</v>
      </c>
      <c r="S9">
        <v>-165</v>
      </c>
      <c r="T9">
        <v>0.5</v>
      </c>
      <c r="U9">
        <v>8.7099999999999997E-2</v>
      </c>
      <c r="V9">
        <v>6.4699999999999994E-2</v>
      </c>
      <c r="Y9">
        <v>0.94364300000000001</v>
      </c>
      <c r="Z9">
        <v>3.1373999999999999E-2</v>
      </c>
      <c r="AA9">
        <v>-165</v>
      </c>
      <c r="AB9">
        <v>0.5</v>
      </c>
      <c r="AC9">
        <v>8.7099999999999997E-2</v>
      </c>
      <c r="AD9">
        <v>6.4699999999999994E-2</v>
      </c>
      <c r="AG9">
        <v>0.94363900000000001</v>
      </c>
      <c r="AH9">
        <v>2.266E-2</v>
      </c>
      <c r="AI9">
        <v>-165</v>
      </c>
      <c r="AJ9">
        <v>0.5</v>
      </c>
      <c r="AK9">
        <v>8.7099999999999997E-2</v>
      </c>
      <c r="AL9">
        <v>6.4699999999999994E-2</v>
      </c>
      <c r="AO9">
        <v>0.93022800000000005</v>
      </c>
      <c r="AP9">
        <v>2.1309000000000002E-2</v>
      </c>
      <c r="AQ9">
        <v>-165</v>
      </c>
      <c r="AR9">
        <v>0.5</v>
      </c>
      <c r="AS9">
        <v>0.10050000000000001</v>
      </c>
      <c r="AT9">
        <v>6.4699999999999994E-2</v>
      </c>
      <c r="AW9">
        <v>0.93022800000000005</v>
      </c>
      <c r="AX9">
        <v>2.1309000000000002E-2</v>
      </c>
      <c r="AY9">
        <v>-165</v>
      </c>
      <c r="AZ9">
        <v>0.5</v>
      </c>
      <c r="BA9">
        <v>0.10050000000000001</v>
      </c>
      <c r="BB9">
        <v>6.4699999999999994E-2</v>
      </c>
    </row>
    <row r="10" spans="1:702" x14ac:dyDescent="0.4">
      <c r="A10">
        <v>0.99880000000000002</v>
      </c>
      <c r="B10">
        <v>3.49E-2</v>
      </c>
      <c r="C10">
        <v>-160</v>
      </c>
      <c r="D10">
        <v>0</v>
      </c>
      <c r="E10">
        <v>0.6</v>
      </c>
      <c r="F10">
        <v>0</v>
      </c>
      <c r="I10">
        <v>0.99880000000000002</v>
      </c>
      <c r="J10">
        <v>3.49E-2</v>
      </c>
      <c r="K10">
        <v>-160</v>
      </c>
      <c r="L10">
        <v>0</v>
      </c>
      <c r="M10">
        <v>0.6</v>
      </c>
      <c r="N10">
        <v>0</v>
      </c>
      <c r="Q10">
        <v>0.92071000000000003</v>
      </c>
      <c r="R10">
        <v>5.0446699999999997E-2</v>
      </c>
      <c r="S10">
        <v>-160</v>
      </c>
      <c r="T10">
        <v>0.64280000000000004</v>
      </c>
      <c r="U10">
        <v>0.15210000000000001</v>
      </c>
      <c r="V10">
        <v>8.5500000000000007E-2</v>
      </c>
      <c r="Y10">
        <v>0.92071000000000003</v>
      </c>
      <c r="Z10">
        <v>3.7835000000000001E-2</v>
      </c>
      <c r="AA10">
        <v>-160</v>
      </c>
      <c r="AB10">
        <v>0.64280000000000004</v>
      </c>
      <c r="AC10">
        <v>0.15210000000000001</v>
      </c>
      <c r="AD10">
        <v>8.5500000000000007E-2</v>
      </c>
      <c r="AG10">
        <v>0.920709</v>
      </c>
      <c r="AH10">
        <v>2.8119999999999999E-2</v>
      </c>
      <c r="AI10">
        <v>-160</v>
      </c>
      <c r="AJ10">
        <v>0.64280000000000004</v>
      </c>
      <c r="AK10">
        <v>0.15210000000000001</v>
      </c>
      <c r="AL10">
        <v>8.5500000000000007E-2</v>
      </c>
      <c r="AO10">
        <v>0.90599700000000005</v>
      </c>
      <c r="AP10">
        <v>2.6345E-2</v>
      </c>
      <c r="AQ10">
        <v>-160</v>
      </c>
      <c r="AR10">
        <v>0.64280000000000004</v>
      </c>
      <c r="AS10">
        <v>0.17549999999999999</v>
      </c>
      <c r="AT10">
        <v>8.5500000000000007E-2</v>
      </c>
      <c r="AW10">
        <v>0.90599700000000005</v>
      </c>
      <c r="AX10">
        <v>2.6345E-2</v>
      </c>
      <c r="AY10">
        <v>-160</v>
      </c>
      <c r="AZ10">
        <v>0.64280000000000004</v>
      </c>
      <c r="BA10">
        <v>0.17549999999999999</v>
      </c>
      <c r="BB10">
        <v>8.5500000000000007E-2</v>
      </c>
    </row>
    <row r="11" spans="1:702" x14ac:dyDescent="0.4">
      <c r="A11">
        <v>0.99809999999999999</v>
      </c>
      <c r="B11">
        <v>4.36E-2</v>
      </c>
      <c r="C11">
        <v>-155</v>
      </c>
      <c r="D11">
        <v>0</v>
      </c>
      <c r="E11">
        <v>0.6</v>
      </c>
      <c r="F11">
        <v>0</v>
      </c>
      <c r="I11">
        <v>0.99809999999999999</v>
      </c>
      <c r="J11">
        <v>4.36E-2</v>
      </c>
      <c r="K11">
        <v>-155</v>
      </c>
      <c r="L11">
        <v>0</v>
      </c>
      <c r="M11">
        <v>0.6</v>
      </c>
      <c r="N11">
        <v>0</v>
      </c>
      <c r="Q11">
        <v>0.89587700000000003</v>
      </c>
      <c r="R11">
        <v>5.9859999999999997E-2</v>
      </c>
      <c r="S11">
        <v>-155</v>
      </c>
      <c r="T11">
        <v>0.76600000000000001</v>
      </c>
      <c r="U11">
        <v>0.23219999999999999</v>
      </c>
      <c r="V11">
        <v>0.1057</v>
      </c>
      <c r="Y11">
        <v>0.89587700000000003</v>
      </c>
      <c r="Z11">
        <v>4.4894999999999997E-2</v>
      </c>
      <c r="AA11">
        <v>-155</v>
      </c>
      <c r="AB11">
        <v>0.76600000000000001</v>
      </c>
      <c r="AC11">
        <v>0.23219999999999999</v>
      </c>
      <c r="AD11">
        <v>0.1057</v>
      </c>
      <c r="AG11">
        <v>0.89587899999999998</v>
      </c>
      <c r="AH11">
        <v>3.4169999999999999E-2</v>
      </c>
      <c r="AI11">
        <v>-155</v>
      </c>
      <c r="AJ11">
        <v>0.76600000000000001</v>
      </c>
      <c r="AK11">
        <v>0.23219999999999999</v>
      </c>
      <c r="AL11">
        <v>0.1057</v>
      </c>
      <c r="AO11">
        <v>0.881745</v>
      </c>
      <c r="AP11">
        <v>3.1453000000000002E-2</v>
      </c>
      <c r="AQ11">
        <v>-155</v>
      </c>
      <c r="AR11">
        <v>0.76600000000000001</v>
      </c>
      <c r="AS11">
        <v>0.26791999999999999</v>
      </c>
      <c r="AT11">
        <v>0.1057</v>
      </c>
      <c r="AW11">
        <v>0.881745</v>
      </c>
      <c r="AX11">
        <v>3.1453000000000002E-2</v>
      </c>
      <c r="AY11">
        <v>-155</v>
      </c>
      <c r="AZ11">
        <v>0.76600000000000001</v>
      </c>
      <c r="BA11">
        <v>0.26791999999999999</v>
      </c>
      <c r="BB11">
        <v>0.1057</v>
      </c>
    </row>
    <row r="12" spans="1:702" x14ac:dyDescent="0.4">
      <c r="A12">
        <v>0.99729999999999996</v>
      </c>
      <c r="B12">
        <v>5.2299999999999999E-2</v>
      </c>
      <c r="C12">
        <v>-150</v>
      </c>
      <c r="D12">
        <v>0</v>
      </c>
      <c r="E12">
        <v>0.6</v>
      </c>
      <c r="F12">
        <v>0</v>
      </c>
      <c r="I12">
        <v>0.99729999999999996</v>
      </c>
      <c r="J12">
        <v>5.2299999999999999E-2</v>
      </c>
      <c r="K12">
        <v>-150</v>
      </c>
      <c r="L12">
        <v>0</v>
      </c>
      <c r="M12">
        <v>0.6</v>
      </c>
      <c r="N12">
        <v>0</v>
      </c>
      <c r="Q12">
        <v>0.86927399999999999</v>
      </c>
      <c r="R12">
        <v>7.0021299999999995E-2</v>
      </c>
      <c r="S12">
        <v>-150</v>
      </c>
      <c r="T12">
        <v>0.86599999999999999</v>
      </c>
      <c r="U12">
        <v>0.32500000000000001</v>
      </c>
      <c r="V12">
        <v>0.125</v>
      </c>
      <c r="Y12">
        <v>0.86927399999999999</v>
      </c>
      <c r="Z12">
        <v>5.2516E-2</v>
      </c>
      <c r="AA12">
        <v>-150</v>
      </c>
      <c r="AB12">
        <v>0.86599999999999999</v>
      </c>
      <c r="AC12">
        <v>0.32500000000000001</v>
      </c>
      <c r="AD12">
        <v>0.125</v>
      </c>
      <c r="AG12">
        <v>0.86926899999999996</v>
      </c>
      <c r="AH12">
        <v>4.0739999999999998E-2</v>
      </c>
      <c r="AI12">
        <v>-150</v>
      </c>
      <c r="AJ12">
        <v>0.86599999999999999</v>
      </c>
      <c r="AK12">
        <v>0.32500000000000001</v>
      </c>
      <c r="AL12">
        <v>0.125</v>
      </c>
      <c r="AO12">
        <v>0.85749299999999995</v>
      </c>
      <c r="AP12">
        <v>3.6623999999999997E-2</v>
      </c>
      <c r="AQ12">
        <v>-150</v>
      </c>
      <c r="AR12">
        <v>0.86599999999999999</v>
      </c>
      <c r="AS12">
        <v>0.375</v>
      </c>
      <c r="AT12">
        <v>0.125</v>
      </c>
      <c r="AW12">
        <v>0.85749299999999995</v>
      </c>
      <c r="AX12">
        <v>3.6623999999999997E-2</v>
      </c>
      <c r="AY12">
        <v>-150</v>
      </c>
      <c r="AZ12">
        <v>0.86599999999999999</v>
      </c>
      <c r="BA12">
        <v>0.375</v>
      </c>
      <c r="BB12">
        <v>0.125</v>
      </c>
    </row>
    <row r="13" spans="1:702" x14ac:dyDescent="0.4">
      <c r="A13">
        <v>0.99629999999999996</v>
      </c>
      <c r="B13">
        <v>6.0900000000000003E-2</v>
      </c>
      <c r="C13">
        <v>-145</v>
      </c>
      <c r="D13">
        <v>0</v>
      </c>
      <c r="E13">
        <v>0.6</v>
      </c>
      <c r="F13">
        <v>0</v>
      </c>
      <c r="I13">
        <v>0.99629999999999996</v>
      </c>
      <c r="J13">
        <v>6.0900000000000003E-2</v>
      </c>
      <c r="K13">
        <v>-145</v>
      </c>
      <c r="L13">
        <v>0</v>
      </c>
      <c r="M13">
        <v>0.6</v>
      </c>
      <c r="N13">
        <v>0</v>
      </c>
      <c r="Q13">
        <v>0.84101099999999995</v>
      </c>
      <c r="R13">
        <v>8.0849299999999999E-2</v>
      </c>
      <c r="S13">
        <v>-145</v>
      </c>
      <c r="T13">
        <v>0.93969999999999998</v>
      </c>
      <c r="U13">
        <v>0.42770000000000002</v>
      </c>
      <c r="V13">
        <v>0.1434</v>
      </c>
      <c r="Y13">
        <v>0.84101099999999995</v>
      </c>
      <c r="Z13">
        <v>6.0637000000000003E-2</v>
      </c>
      <c r="AA13">
        <v>-145</v>
      </c>
      <c r="AB13">
        <v>0.93969999999999998</v>
      </c>
      <c r="AC13">
        <v>0.42770000000000002</v>
      </c>
      <c r="AD13">
        <v>0.1434</v>
      </c>
      <c r="AG13">
        <v>0.84100799999999998</v>
      </c>
      <c r="AH13">
        <v>4.7800000000000002E-2</v>
      </c>
      <c r="AI13">
        <v>-145</v>
      </c>
      <c r="AJ13">
        <v>0.93969999999999998</v>
      </c>
      <c r="AK13">
        <v>0.42770000000000002</v>
      </c>
      <c r="AL13">
        <v>0.1434</v>
      </c>
      <c r="AO13">
        <v>0.83324200000000004</v>
      </c>
      <c r="AP13">
        <v>4.1848000000000003E-2</v>
      </c>
      <c r="AQ13">
        <v>-145</v>
      </c>
      <c r="AR13">
        <v>0.93969999999999998</v>
      </c>
      <c r="AS13">
        <v>0.49349999999999999</v>
      </c>
      <c r="AT13">
        <v>0.1434</v>
      </c>
      <c r="AW13">
        <v>0.83324200000000004</v>
      </c>
      <c r="AX13">
        <v>4.1848000000000003E-2</v>
      </c>
      <c r="AY13">
        <v>-145</v>
      </c>
      <c r="AZ13">
        <v>0.93969999999999998</v>
      </c>
      <c r="BA13">
        <v>0.49349999999999999</v>
      </c>
      <c r="BB13">
        <v>0.1434</v>
      </c>
    </row>
    <row r="14" spans="1:702" x14ac:dyDescent="0.4">
      <c r="A14">
        <v>0.99509999999999998</v>
      </c>
      <c r="B14">
        <v>6.9599999999999995E-2</v>
      </c>
      <c r="C14">
        <v>-140</v>
      </c>
      <c r="D14">
        <v>0</v>
      </c>
      <c r="E14">
        <v>0.6</v>
      </c>
      <c r="F14">
        <v>0</v>
      </c>
      <c r="I14">
        <v>0.99509999999999998</v>
      </c>
      <c r="J14">
        <v>6.9599999999999995E-2</v>
      </c>
      <c r="K14">
        <v>-140</v>
      </c>
      <c r="L14">
        <v>0</v>
      </c>
      <c r="M14">
        <v>0.6</v>
      </c>
      <c r="N14">
        <v>0</v>
      </c>
      <c r="Q14">
        <v>0.81123699999999999</v>
      </c>
      <c r="R14">
        <v>9.2277300000000007E-2</v>
      </c>
      <c r="S14">
        <v>-140</v>
      </c>
      <c r="T14">
        <v>0.98480000000000001</v>
      </c>
      <c r="U14">
        <v>0.53710000000000002</v>
      </c>
      <c r="V14">
        <v>0.16070000000000001</v>
      </c>
      <c r="Y14">
        <v>0.81123699999999999</v>
      </c>
      <c r="Z14">
        <v>6.9208000000000006E-2</v>
      </c>
      <c r="AA14">
        <v>-140</v>
      </c>
      <c r="AB14">
        <v>0.98480000000000001</v>
      </c>
      <c r="AC14">
        <v>0.53710000000000002</v>
      </c>
      <c r="AD14">
        <v>0.16070000000000001</v>
      </c>
      <c r="AG14">
        <v>0.81123800000000001</v>
      </c>
      <c r="AH14">
        <v>5.5280999999999997E-2</v>
      </c>
      <c r="AI14">
        <v>-140</v>
      </c>
      <c r="AJ14">
        <v>0.98480000000000001</v>
      </c>
      <c r="AK14">
        <v>0.53710000000000002</v>
      </c>
      <c r="AL14">
        <v>0.16070000000000001</v>
      </c>
      <c r="AO14">
        <v>0.80899900000000002</v>
      </c>
      <c r="AP14">
        <v>4.7121000000000003E-2</v>
      </c>
      <c r="AQ14">
        <v>-140</v>
      </c>
      <c r="AR14">
        <v>0.98480000000000001</v>
      </c>
      <c r="AS14">
        <v>0.61973</v>
      </c>
      <c r="AT14">
        <v>0.16070000000000001</v>
      </c>
      <c r="AW14">
        <v>0.80899900000000002</v>
      </c>
      <c r="AX14">
        <v>4.7121000000000003E-2</v>
      </c>
      <c r="AY14">
        <v>-140</v>
      </c>
      <c r="AZ14">
        <v>0.98480000000000001</v>
      </c>
      <c r="BA14">
        <v>0.61973</v>
      </c>
      <c r="BB14">
        <v>0.16070000000000001</v>
      </c>
    </row>
    <row r="15" spans="1:702" x14ac:dyDescent="0.4">
      <c r="A15">
        <v>0.99380000000000002</v>
      </c>
      <c r="B15">
        <v>7.8200000000000006E-2</v>
      </c>
      <c r="C15">
        <v>-135</v>
      </c>
      <c r="D15">
        <v>0</v>
      </c>
      <c r="E15">
        <v>0.6</v>
      </c>
      <c r="F15">
        <v>0</v>
      </c>
      <c r="I15">
        <v>0.99380000000000002</v>
      </c>
      <c r="J15">
        <v>7.8200000000000006E-2</v>
      </c>
      <c r="K15">
        <v>-135</v>
      </c>
      <c r="L15">
        <v>0</v>
      </c>
      <c r="M15">
        <v>0.6</v>
      </c>
      <c r="N15">
        <v>0</v>
      </c>
      <c r="Q15">
        <v>0.780084</v>
      </c>
      <c r="R15">
        <v>0.104212</v>
      </c>
      <c r="S15">
        <v>-135</v>
      </c>
      <c r="T15">
        <v>1</v>
      </c>
      <c r="U15">
        <v>0.65</v>
      </c>
      <c r="V15">
        <v>0.17680000000000001</v>
      </c>
      <c r="Y15">
        <v>0.780084</v>
      </c>
      <c r="Z15">
        <v>7.8159000000000006E-2</v>
      </c>
      <c r="AA15">
        <v>-135</v>
      </c>
      <c r="AB15">
        <v>1</v>
      </c>
      <c r="AC15">
        <v>0.65</v>
      </c>
      <c r="AD15">
        <v>0.17680000000000001</v>
      </c>
      <c r="AG15">
        <v>0.780088</v>
      </c>
      <c r="AH15">
        <v>6.3090999999999994E-2</v>
      </c>
      <c r="AI15">
        <v>-135</v>
      </c>
      <c r="AJ15">
        <v>1</v>
      </c>
      <c r="AK15">
        <v>0.65</v>
      </c>
      <c r="AL15">
        <v>0.17680000000000001</v>
      </c>
      <c r="AO15">
        <v>0.78474299999999997</v>
      </c>
      <c r="AP15">
        <v>5.2434000000000001E-2</v>
      </c>
      <c r="AQ15">
        <v>-135</v>
      </c>
      <c r="AR15">
        <v>1</v>
      </c>
      <c r="AS15">
        <v>0.75</v>
      </c>
      <c r="AT15">
        <v>0.17680000000000001</v>
      </c>
      <c r="AW15">
        <v>0.78474299999999997</v>
      </c>
      <c r="AX15">
        <v>5.2434000000000001E-2</v>
      </c>
      <c r="AY15">
        <v>-135</v>
      </c>
      <c r="AZ15">
        <v>1</v>
      </c>
      <c r="BA15">
        <v>0.75</v>
      </c>
      <c r="BB15">
        <v>0.17680000000000001</v>
      </c>
    </row>
    <row r="16" spans="1:702" x14ac:dyDescent="0.4">
      <c r="A16">
        <v>0.99239999999999995</v>
      </c>
      <c r="B16">
        <v>8.6800000000000002E-2</v>
      </c>
      <c r="C16">
        <v>-130</v>
      </c>
      <c r="D16">
        <v>0</v>
      </c>
      <c r="E16">
        <v>0.6</v>
      </c>
      <c r="F16">
        <v>0</v>
      </c>
      <c r="I16">
        <v>0.99239999999999995</v>
      </c>
      <c r="J16">
        <v>8.6800000000000002E-2</v>
      </c>
      <c r="K16">
        <v>-130</v>
      </c>
      <c r="L16">
        <v>0</v>
      </c>
      <c r="M16">
        <v>0.6</v>
      </c>
      <c r="N16">
        <v>0</v>
      </c>
      <c r="Q16">
        <v>0.74770999999999999</v>
      </c>
      <c r="R16">
        <v>0.116547</v>
      </c>
      <c r="S16">
        <v>-130</v>
      </c>
      <c r="T16">
        <v>0.98480000000000001</v>
      </c>
      <c r="U16">
        <v>0.76290000000000002</v>
      </c>
      <c r="V16">
        <v>0.1915</v>
      </c>
      <c r="Y16">
        <v>0.74770999999999999</v>
      </c>
      <c r="Z16">
        <v>8.7410000000000002E-2</v>
      </c>
      <c r="AA16">
        <v>-130</v>
      </c>
      <c r="AB16">
        <v>0.98480000000000001</v>
      </c>
      <c r="AC16">
        <v>0.76290000000000002</v>
      </c>
      <c r="AD16">
        <v>0.1915</v>
      </c>
      <c r="AG16">
        <v>0.74771699999999996</v>
      </c>
      <c r="AH16">
        <v>7.1161000000000002E-2</v>
      </c>
      <c r="AI16">
        <v>-130</v>
      </c>
      <c r="AJ16">
        <v>0.98480000000000001</v>
      </c>
      <c r="AK16">
        <v>0.76290000000000002</v>
      </c>
      <c r="AL16">
        <v>0.1915</v>
      </c>
      <c r="AO16">
        <v>0.76046599999999998</v>
      </c>
      <c r="AP16">
        <v>5.7766999999999999E-2</v>
      </c>
      <c r="AQ16">
        <v>-130</v>
      </c>
      <c r="AR16">
        <v>0.98480000000000001</v>
      </c>
      <c r="AS16">
        <v>0.88027</v>
      </c>
      <c r="AT16">
        <v>0.1915</v>
      </c>
      <c r="AW16">
        <v>0.76046599999999998</v>
      </c>
      <c r="AX16">
        <v>5.7766999999999999E-2</v>
      </c>
      <c r="AY16">
        <v>-130</v>
      </c>
      <c r="AZ16">
        <v>0.98480000000000001</v>
      </c>
      <c r="BA16">
        <v>0.88027</v>
      </c>
      <c r="BB16">
        <v>0.1915</v>
      </c>
    </row>
    <row r="17" spans="1:54" x14ac:dyDescent="0.4">
      <c r="A17">
        <v>0.99080000000000001</v>
      </c>
      <c r="B17">
        <v>9.5399999999999999E-2</v>
      </c>
      <c r="C17">
        <v>-125</v>
      </c>
      <c r="D17">
        <v>0</v>
      </c>
      <c r="E17">
        <v>0.6</v>
      </c>
      <c r="F17">
        <v>0</v>
      </c>
      <c r="I17">
        <v>0.99080000000000001</v>
      </c>
      <c r="J17">
        <v>9.5399999999999999E-2</v>
      </c>
      <c r="K17">
        <v>-125</v>
      </c>
      <c r="L17">
        <v>0</v>
      </c>
      <c r="M17">
        <v>0.6</v>
      </c>
      <c r="N17">
        <v>0</v>
      </c>
      <c r="Q17">
        <v>0.71427600000000002</v>
      </c>
      <c r="R17">
        <v>0.12917600000000001</v>
      </c>
      <c r="S17">
        <v>-125</v>
      </c>
      <c r="T17">
        <v>0.93969999999999998</v>
      </c>
      <c r="U17">
        <v>0.87229999999999996</v>
      </c>
      <c r="V17">
        <v>0.20480000000000001</v>
      </c>
      <c r="Y17">
        <v>0.71427600000000002</v>
      </c>
      <c r="Z17">
        <v>9.6881999999999996E-2</v>
      </c>
      <c r="AA17">
        <v>-125</v>
      </c>
      <c r="AB17">
        <v>0.93969999999999998</v>
      </c>
      <c r="AC17">
        <v>0.87229999999999996</v>
      </c>
      <c r="AD17">
        <v>0.20480000000000001</v>
      </c>
      <c r="AG17">
        <v>0.71427700000000005</v>
      </c>
      <c r="AH17">
        <v>7.9391000000000003E-2</v>
      </c>
      <c r="AI17">
        <v>-125</v>
      </c>
      <c r="AJ17">
        <v>0.93969999999999998</v>
      </c>
      <c r="AK17">
        <v>0.87229999999999996</v>
      </c>
      <c r="AL17">
        <v>0.20480000000000001</v>
      </c>
      <c r="AO17">
        <v>0.73617299999999997</v>
      </c>
      <c r="AP17">
        <v>6.3102000000000005E-2</v>
      </c>
      <c r="AQ17">
        <v>-125</v>
      </c>
      <c r="AR17">
        <v>0.93969999999999998</v>
      </c>
      <c r="AS17">
        <v>1.0065</v>
      </c>
      <c r="AT17">
        <v>0.20480000000000001</v>
      </c>
      <c r="AW17">
        <v>0.73617299999999997</v>
      </c>
      <c r="AX17">
        <v>6.3102000000000005E-2</v>
      </c>
      <c r="AY17">
        <v>-125</v>
      </c>
      <c r="AZ17">
        <v>0.93969999999999998</v>
      </c>
      <c r="BA17">
        <v>1.0065</v>
      </c>
      <c r="BB17">
        <v>0.20480000000000001</v>
      </c>
    </row>
    <row r="18" spans="1:54" x14ac:dyDescent="0.4">
      <c r="A18">
        <v>0.98909999999999998</v>
      </c>
      <c r="B18">
        <v>0.104</v>
      </c>
      <c r="C18">
        <v>-120</v>
      </c>
      <c r="D18">
        <v>0</v>
      </c>
      <c r="E18">
        <v>0.6</v>
      </c>
      <c r="F18">
        <v>0</v>
      </c>
      <c r="I18">
        <v>0.98909999999999998</v>
      </c>
      <c r="J18">
        <v>0.104</v>
      </c>
      <c r="K18">
        <v>-120</v>
      </c>
      <c r="L18">
        <v>0</v>
      </c>
      <c r="M18">
        <v>0.6</v>
      </c>
      <c r="N18">
        <v>0</v>
      </c>
      <c r="Q18">
        <v>0.67992200000000003</v>
      </c>
      <c r="R18">
        <v>0.14197699999999999</v>
      </c>
      <c r="S18">
        <v>-120</v>
      </c>
      <c r="T18">
        <v>0.86599999999999999</v>
      </c>
      <c r="U18">
        <v>0.97499999999999998</v>
      </c>
      <c r="V18">
        <v>0.2165</v>
      </c>
      <c r="Y18">
        <v>0.67992200000000003</v>
      </c>
      <c r="Z18">
        <v>0.10648299999999999</v>
      </c>
      <c r="AA18">
        <v>-120</v>
      </c>
      <c r="AB18">
        <v>0.86599999999999999</v>
      </c>
      <c r="AC18">
        <v>0.97499999999999998</v>
      </c>
      <c r="AD18">
        <v>0.2165</v>
      </c>
      <c r="AG18">
        <v>0.67992699999999995</v>
      </c>
      <c r="AH18">
        <v>8.7661000000000003E-2</v>
      </c>
      <c r="AI18">
        <v>-120</v>
      </c>
      <c r="AJ18">
        <v>0.86599999999999999</v>
      </c>
      <c r="AK18">
        <v>0.97499999999999998</v>
      </c>
      <c r="AL18">
        <v>0.2165</v>
      </c>
      <c r="AO18">
        <v>0.71189000000000002</v>
      </c>
      <c r="AP18">
        <v>6.8408999999999998E-2</v>
      </c>
      <c r="AQ18">
        <v>-120</v>
      </c>
      <c r="AR18">
        <v>0.86599999999999999</v>
      </c>
      <c r="AS18">
        <v>1.125</v>
      </c>
      <c r="AT18">
        <v>0.2165</v>
      </c>
      <c r="AW18">
        <v>0.71189000000000002</v>
      </c>
      <c r="AX18">
        <v>6.8408999999999998E-2</v>
      </c>
      <c r="AY18">
        <v>-120</v>
      </c>
      <c r="AZ18">
        <v>0.86599999999999999</v>
      </c>
      <c r="BA18">
        <v>1.125</v>
      </c>
      <c r="BB18">
        <v>0.2165</v>
      </c>
    </row>
    <row r="19" spans="1:54" x14ac:dyDescent="0.4">
      <c r="A19">
        <v>0.98719999999999997</v>
      </c>
      <c r="B19">
        <v>0.1125</v>
      </c>
      <c r="C19">
        <v>-115</v>
      </c>
      <c r="D19">
        <v>0</v>
      </c>
      <c r="E19">
        <v>0.6</v>
      </c>
      <c r="F19">
        <v>0</v>
      </c>
      <c r="I19">
        <v>0.98719999999999997</v>
      </c>
      <c r="J19">
        <v>0.1125</v>
      </c>
      <c r="K19">
        <v>-115</v>
      </c>
      <c r="L19">
        <v>0</v>
      </c>
      <c r="M19">
        <v>0.6</v>
      </c>
      <c r="N19">
        <v>0</v>
      </c>
      <c r="Q19">
        <v>0.64482700000000004</v>
      </c>
      <c r="R19">
        <v>0.154832</v>
      </c>
      <c r="S19">
        <v>-115</v>
      </c>
      <c r="T19">
        <v>0.76600000000000001</v>
      </c>
      <c r="U19">
        <v>1.0678000000000001</v>
      </c>
      <c r="V19">
        <v>0.2266</v>
      </c>
      <c r="Y19">
        <v>0.64482700000000004</v>
      </c>
      <c r="Z19">
        <v>0.116124</v>
      </c>
      <c r="AA19">
        <v>-115</v>
      </c>
      <c r="AB19">
        <v>0.76600000000000001</v>
      </c>
      <c r="AC19">
        <v>1.0678000000000001</v>
      </c>
      <c r="AD19">
        <v>0.2266</v>
      </c>
      <c r="AG19">
        <v>0.64483599999999996</v>
      </c>
      <c r="AH19">
        <v>9.5870999999999998E-2</v>
      </c>
      <c r="AI19">
        <v>-115</v>
      </c>
      <c r="AJ19">
        <v>0.76600000000000001</v>
      </c>
      <c r="AK19">
        <v>1.0678000000000001</v>
      </c>
      <c r="AL19">
        <v>0.2266</v>
      </c>
      <c r="AO19">
        <v>0.687635</v>
      </c>
      <c r="AP19">
        <v>7.3662000000000005E-2</v>
      </c>
      <c r="AQ19">
        <v>-115</v>
      </c>
      <c r="AR19">
        <v>0.76600000000000001</v>
      </c>
      <c r="AS19">
        <v>1.2320800000000001</v>
      </c>
      <c r="AT19">
        <v>0.2266</v>
      </c>
      <c r="AW19">
        <v>0.687635</v>
      </c>
      <c r="AX19">
        <v>7.3662000000000005E-2</v>
      </c>
      <c r="AY19">
        <v>-115</v>
      </c>
      <c r="AZ19">
        <v>0.76600000000000001</v>
      </c>
      <c r="BA19">
        <v>1.2320800000000001</v>
      </c>
      <c r="BB19">
        <v>0.2266</v>
      </c>
    </row>
    <row r="20" spans="1:54" x14ac:dyDescent="0.4">
      <c r="A20">
        <v>0.98509999999999998</v>
      </c>
      <c r="B20">
        <v>0.121</v>
      </c>
      <c r="C20">
        <v>-110</v>
      </c>
      <c r="D20">
        <v>0</v>
      </c>
      <c r="E20">
        <v>0.6</v>
      </c>
      <c r="F20">
        <v>0</v>
      </c>
      <c r="I20">
        <v>0.98509999999999998</v>
      </c>
      <c r="J20">
        <v>0.121</v>
      </c>
      <c r="K20">
        <v>-110</v>
      </c>
      <c r="L20">
        <v>0</v>
      </c>
      <c r="M20">
        <v>0.6</v>
      </c>
      <c r="N20">
        <v>0</v>
      </c>
      <c r="Q20">
        <v>0.60916300000000001</v>
      </c>
      <c r="R20">
        <v>0.16759299999999999</v>
      </c>
      <c r="S20">
        <v>-110</v>
      </c>
      <c r="T20">
        <v>0.64280000000000004</v>
      </c>
      <c r="U20">
        <v>1.1478999999999999</v>
      </c>
      <c r="V20">
        <v>0.2349</v>
      </c>
      <c r="Y20">
        <v>0.60916300000000001</v>
      </c>
      <c r="Z20">
        <v>0.125695</v>
      </c>
      <c r="AA20">
        <v>-110</v>
      </c>
      <c r="AB20">
        <v>0.64280000000000004</v>
      </c>
      <c r="AC20">
        <v>1.1478999999999999</v>
      </c>
      <c r="AD20">
        <v>0.2349</v>
      </c>
      <c r="AG20">
        <v>0.60916599999999999</v>
      </c>
      <c r="AH20">
        <v>0.103911</v>
      </c>
      <c r="AI20">
        <v>-110</v>
      </c>
      <c r="AJ20">
        <v>0.64280000000000004</v>
      </c>
      <c r="AK20">
        <v>1.1478999999999999</v>
      </c>
      <c r="AL20">
        <v>0.2349</v>
      </c>
      <c r="AO20">
        <v>0.66339599999999999</v>
      </c>
      <c r="AP20">
        <v>7.8839000000000006E-2</v>
      </c>
      <c r="AQ20">
        <v>-110</v>
      </c>
      <c r="AR20">
        <v>0.64280000000000004</v>
      </c>
      <c r="AS20">
        <v>1.3245</v>
      </c>
      <c r="AT20">
        <v>0.2349</v>
      </c>
      <c r="AW20">
        <v>0.66339599999999999</v>
      </c>
      <c r="AX20">
        <v>7.8839000000000006E-2</v>
      </c>
      <c r="AY20">
        <v>-110</v>
      </c>
      <c r="AZ20">
        <v>0.64280000000000004</v>
      </c>
      <c r="BA20">
        <v>1.3245</v>
      </c>
      <c r="BB20">
        <v>0.2349</v>
      </c>
    </row>
    <row r="21" spans="1:54" x14ac:dyDescent="0.4">
      <c r="A21">
        <v>0.98299999999999998</v>
      </c>
      <c r="B21">
        <v>0.12939999999999999</v>
      </c>
      <c r="C21">
        <v>-105</v>
      </c>
      <c r="D21">
        <v>0</v>
      </c>
      <c r="E21">
        <v>0.6</v>
      </c>
      <c r="F21">
        <v>0</v>
      </c>
      <c r="I21">
        <v>0.98299999999999998</v>
      </c>
      <c r="J21">
        <v>0.12939999999999999</v>
      </c>
      <c r="K21">
        <v>-105</v>
      </c>
      <c r="L21">
        <v>0</v>
      </c>
      <c r="M21">
        <v>0.6</v>
      </c>
      <c r="N21">
        <v>0</v>
      </c>
      <c r="Q21">
        <v>0.57308899999999996</v>
      </c>
      <c r="R21">
        <v>0.180088</v>
      </c>
      <c r="S21">
        <v>-105</v>
      </c>
      <c r="T21">
        <v>0.5</v>
      </c>
      <c r="U21">
        <v>1.2129000000000001</v>
      </c>
      <c r="V21">
        <v>0.24149999999999999</v>
      </c>
      <c r="Y21">
        <v>0.57308899999999996</v>
      </c>
      <c r="Z21">
        <v>0.13506599999999999</v>
      </c>
      <c r="AA21">
        <v>-105</v>
      </c>
      <c r="AB21">
        <v>0.5</v>
      </c>
      <c r="AC21">
        <v>1.2129000000000001</v>
      </c>
      <c r="AD21">
        <v>0.24149999999999999</v>
      </c>
      <c r="AG21">
        <v>0.57309600000000005</v>
      </c>
      <c r="AH21">
        <v>0.111691</v>
      </c>
      <c r="AI21">
        <v>-105</v>
      </c>
      <c r="AJ21">
        <v>0.5</v>
      </c>
      <c r="AK21">
        <v>1.2129000000000001</v>
      </c>
      <c r="AL21">
        <v>0.24149999999999999</v>
      </c>
      <c r="AO21">
        <v>0.63917299999999999</v>
      </c>
      <c r="AP21">
        <v>8.3915000000000003E-2</v>
      </c>
      <c r="AQ21">
        <v>-105</v>
      </c>
      <c r="AR21">
        <v>0.5</v>
      </c>
      <c r="AS21">
        <v>1.3995</v>
      </c>
      <c r="AT21">
        <v>0.24149999999999999</v>
      </c>
      <c r="AW21">
        <v>0.63917299999999999</v>
      </c>
      <c r="AX21">
        <v>8.3915000000000003E-2</v>
      </c>
      <c r="AY21">
        <v>-105</v>
      </c>
      <c r="AZ21">
        <v>0.5</v>
      </c>
      <c r="BA21">
        <v>1.3995</v>
      </c>
      <c r="BB21">
        <v>0.24149999999999999</v>
      </c>
    </row>
    <row r="22" spans="1:54" x14ac:dyDescent="0.4">
      <c r="A22">
        <v>0.98060000000000003</v>
      </c>
      <c r="B22">
        <v>0.13780000000000001</v>
      </c>
      <c r="C22">
        <v>-100</v>
      </c>
      <c r="D22">
        <v>0</v>
      </c>
      <c r="E22">
        <v>0.6</v>
      </c>
      <c r="F22">
        <v>0</v>
      </c>
      <c r="I22">
        <v>0.98060000000000003</v>
      </c>
      <c r="J22">
        <v>0.13780000000000001</v>
      </c>
      <c r="K22">
        <v>-100</v>
      </c>
      <c r="L22">
        <v>0</v>
      </c>
      <c r="M22">
        <v>0.6</v>
      </c>
      <c r="N22">
        <v>0</v>
      </c>
      <c r="Q22">
        <v>0.53679399999999999</v>
      </c>
      <c r="R22">
        <v>0.19212899999999999</v>
      </c>
      <c r="S22">
        <v>-100</v>
      </c>
      <c r="T22">
        <v>0.34200000000000003</v>
      </c>
      <c r="U22">
        <v>1.2607999999999999</v>
      </c>
      <c r="V22">
        <v>0.2462</v>
      </c>
      <c r="Y22">
        <v>0.53679399999999999</v>
      </c>
      <c r="Z22">
        <v>0.144097</v>
      </c>
      <c r="AA22">
        <v>-100</v>
      </c>
      <c r="AB22">
        <v>0.34200000000000003</v>
      </c>
      <c r="AC22">
        <v>1.2607999999999999</v>
      </c>
      <c r="AD22">
        <v>0.2462</v>
      </c>
      <c r="AG22">
        <v>0.53679500000000002</v>
      </c>
      <c r="AH22">
        <v>0.119091</v>
      </c>
      <c r="AI22">
        <v>-100</v>
      </c>
      <c r="AJ22">
        <v>0.34200000000000003</v>
      </c>
      <c r="AK22">
        <v>1.2607999999999999</v>
      </c>
      <c r="AL22">
        <v>0.2462</v>
      </c>
      <c r="AO22">
        <v>0.61496899999999999</v>
      </c>
      <c r="AP22">
        <v>8.8858999999999994E-2</v>
      </c>
      <c r="AQ22">
        <v>-100</v>
      </c>
      <c r="AR22">
        <v>0.34200000000000003</v>
      </c>
      <c r="AS22">
        <v>1.4547699999999999</v>
      </c>
      <c r="AT22">
        <v>0.2462</v>
      </c>
      <c r="AW22">
        <v>0.61496899999999999</v>
      </c>
      <c r="AX22">
        <v>8.8858999999999994E-2</v>
      </c>
      <c r="AY22">
        <v>-100</v>
      </c>
      <c r="AZ22">
        <v>0.34200000000000003</v>
      </c>
      <c r="BA22">
        <v>1.4547699999999999</v>
      </c>
      <c r="BB22">
        <v>0.2462</v>
      </c>
    </row>
    <row r="23" spans="1:54" x14ac:dyDescent="0.4">
      <c r="A23">
        <v>0.97819999999999996</v>
      </c>
      <c r="B23">
        <v>0.1462</v>
      </c>
      <c r="C23">
        <v>-95</v>
      </c>
      <c r="D23">
        <v>0</v>
      </c>
      <c r="E23">
        <v>0.6</v>
      </c>
      <c r="F23">
        <v>0</v>
      </c>
      <c r="I23">
        <v>0.97819999999999996</v>
      </c>
      <c r="J23">
        <v>0.1462</v>
      </c>
      <c r="K23">
        <v>-95</v>
      </c>
      <c r="L23">
        <v>0</v>
      </c>
      <c r="M23">
        <v>0.6</v>
      </c>
      <c r="N23">
        <v>0</v>
      </c>
      <c r="Q23">
        <v>0.50043000000000004</v>
      </c>
      <c r="R23">
        <v>0.203517</v>
      </c>
      <c r="S23">
        <v>-95</v>
      </c>
      <c r="T23">
        <v>0.1736</v>
      </c>
      <c r="U23">
        <v>1.2901</v>
      </c>
      <c r="V23">
        <v>0.249</v>
      </c>
      <c r="Y23">
        <v>0.50043000000000004</v>
      </c>
      <c r="Z23">
        <v>0.152638</v>
      </c>
      <c r="AA23">
        <v>-95</v>
      </c>
      <c r="AB23">
        <v>0.1736</v>
      </c>
      <c r="AC23">
        <v>1.2901</v>
      </c>
      <c r="AD23">
        <v>0.249</v>
      </c>
      <c r="AG23">
        <v>0.50043499999999996</v>
      </c>
      <c r="AH23">
        <v>0.12601100000000001</v>
      </c>
      <c r="AI23">
        <v>-95</v>
      </c>
      <c r="AJ23">
        <v>0.1736</v>
      </c>
      <c r="AK23">
        <v>1.2901</v>
      </c>
      <c r="AL23">
        <v>0.249</v>
      </c>
      <c r="AO23">
        <v>0.59077100000000005</v>
      </c>
      <c r="AP23">
        <v>9.3640000000000001E-2</v>
      </c>
      <c r="AQ23">
        <v>-95</v>
      </c>
      <c r="AR23">
        <v>0.1736</v>
      </c>
      <c r="AS23">
        <v>1.48858</v>
      </c>
      <c r="AT23">
        <v>0.249</v>
      </c>
      <c r="AW23">
        <v>0.59077100000000005</v>
      </c>
      <c r="AX23">
        <v>9.3640000000000001E-2</v>
      </c>
      <c r="AY23">
        <v>-95</v>
      </c>
      <c r="AZ23">
        <v>0.1736</v>
      </c>
      <c r="BA23">
        <v>1.48858</v>
      </c>
      <c r="BB23">
        <v>0.249</v>
      </c>
    </row>
    <row r="24" spans="1:54" x14ac:dyDescent="0.4">
      <c r="A24">
        <v>0.97550000000000003</v>
      </c>
      <c r="B24">
        <v>0.1545</v>
      </c>
      <c r="C24">
        <v>-90</v>
      </c>
      <c r="D24">
        <v>0</v>
      </c>
      <c r="E24">
        <v>0.6</v>
      </c>
      <c r="F24">
        <v>0</v>
      </c>
      <c r="I24">
        <v>0.97550000000000003</v>
      </c>
      <c r="J24">
        <v>0.1545</v>
      </c>
      <c r="K24">
        <v>-90</v>
      </c>
      <c r="L24">
        <v>0</v>
      </c>
      <c r="M24">
        <v>0.6</v>
      </c>
      <c r="N24">
        <v>0</v>
      </c>
      <c r="Q24">
        <v>0.464196</v>
      </c>
      <c r="R24">
        <v>0.21399899999999999</v>
      </c>
      <c r="S24">
        <v>-90</v>
      </c>
      <c r="T24">
        <v>0</v>
      </c>
      <c r="U24">
        <v>1.3</v>
      </c>
      <c r="V24">
        <v>0.25</v>
      </c>
      <c r="Y24">
        <v>0.464196</v>
      </c>
      <c r="Z24">
        <v>0.160499</v>
      </c>
      <c r="AA24">
        <v>-90</v>
      </c>
      <c r="AB24">
        <v>0</v>
      </c>
      <c r="AC24">
        <v>1.3</v>
      </c>
      <c r="AD24">
        <v>0.25</v>
      </c>
      <c r="AG24">
        <v>0.46419500000000002</v>
      </c>
      <c r="AH24">
        <v>0.13229099999999999</v>
      </c>
      <c r="AI24">
        <v>-90</v>
      </c>
      <c r="AJ24">
        <v>0</v>
      </c>
      <c r="AK24">
        <v>1.3</v>
      </c>
      <c r="AL24">
        <v>0.25</v>
      </c>
      <c r="AO24">
        <v>0.56656499999999999</v>
      </c>
      <c r="AP24">
        <v>9.8237000000000005E-2</v>
      </c>
      <c r="AQ24">
        <v>-90</v>
      </c>
      <c r="AR24">
        <v>0</v>
      </c>
      <c r="AS24">
        <v>1.5</v>
      </c>
      <c r="AT24">
        <v>0.25</v>
      </c>
      <c r="AW24">
        <v>0.56656499999999999</v>
      </c>
      <c r="AX24">
        <v>9.8237000000000005E-2</v>
      </c>
      <c r="AY24">
        <v>-90</v>
      </c>
      <c r="AZ24">
        <v>0</v>
      </c>
      <c r="BA24">
        <v>1.5</v>
      </c>
      <c r="BB24">
        <v>0.25</v>
      </c>
    </row>
    <row r="25" spans="1:54" x14ac:dyDescent="0.4">
      <c r="A25">
        <v>0.9728</v>
      </c>
      <c r="B25">
        <v>0.1628</v>
      </c>
      <c r="C25">
        <v>-85</v>
      </c>
      <c r="D25">
        <v>0</v>
      </c>
      <c r="E25">
        <v>0.6</v>
      </c>
      <c r="F25">
        <v>0</v>
      </c>
      <c r="I25">
        <v>0.9728</v>
      </c>
      <c r="J25">
        <v>0.1628</v>
      </c>
      <c r="K25">
        <v>-85</v>
      </c>
      <c r="L25">
        <v>0</v>
      </c>
      <c r="M25">
        <v>0.6</v>
      </c>
      <c r="N25">
        <v>0</v>
      </c>
      <c r="Q25">
        <v>0.42824099999999998</v>
      </c>
      <c r="R25">
        <v>0.22334699999999999</v>
      </c>
      <c r="S25">
        <v>-85</v>
      </c>
      <c r="T25">
        <v>-0.1736</v>
      </c>
      <c r="U25">
        <v>1.2901</v>
      </c>
      <c r="V25">
        <v>0.249</v>
      </c>
      <c r="Y25">
        <v>0.42824099999999998</v>
      </c>
      <c r="Z25">
        <v>0.16750999999999999</v>
      </c>
      <c r="AA25">
        <v>-85</v>
      </c>
      <c r="AB25">
        <v>-0.1736</v>
      </c>
      <c r="AC25">
        <v>1.2901</v>
      </c>
      <c r="AD25">
        <v>0.249</v>
      </c>
      <c r="AG25">
        <v>0.42824400000000001</v>
      </c>
      <c r="AH25">
        <v>0.13776099999999999</v>
      </c>
      <c r="AI25">
        <v>-85</v>
      </c>
      <c r="AJ25">
        <v>-0.1736</v>
      </c>
      <c r="AK25">
        <v>1.2901</v>
      </c>
      <c r="AL25">
        <v>0.249</v>
      </c>
      <c r="AO25">
        <v>0.54235100000000003</v>
      </c>
      <c r="AP25">
        <v>0.102628</v>
      </c>
      <c r="AQ25">
        <v>-85</v>
      </c>
      <c r="AR25">
        <v>-0.1736</v>
      </c>
      <c r="AS25">
        <v>1.48858</v>
      </c>
      <c r="AT25">
        <v>0.249</v>
      </c>
      <c r="AW25">
        <v>0.54235100000000003</v>
      </c>
      <c r="AX25">
        <v>0.102628</v>
      </c>
      <c r="AY25">
        <v>-85</v>
      </c>
      <c r="AZ25">
        <v>-0.1736</v>
      </c>
      <c r="BA25">
        <v>1.48858</v>
      </c>
      <c r="BB25">
        <v>0.249</v>
      </c>
    </row>
    <row r="26" spans="1:54" x14ac:dyDescent="0.4">
      <c r="A26">
        <v>0.9698</v>
      </c>
      <c r="B26">
        <v>0.17100000000000001</v>
      </c>
      <c r="C26">
        <v>-80</v>
      </c>
      <c r="D26">
        <v>0</v>
      </c>
      <c r="E26">
        <v>0.6</v>
      </c>
      <c r="F26">
        <v>0</v>
      </c>
      <c r="I26">
        <v>0.9698</v>
      </c>
      <c r="J26">
        <v>0.17100000000000001</v>
      </c>
      <c r="K26">
        <v>-80</v>
      </c>
      <c r="L26">
        <v>0</v>
      </c>
      <c r="M26">
        <v>0.6</v>
      </c>
      <c r="N26">
        <v>0</v>
      </c>
      <c r="Q26">
        <v>0.39275700000000002</v>
      </c>
      <c r="R26">
        <v>0.231321</v>
      </c>
      <c r="S26">
        <v>-80</v>
      </c>
      <c r="T26">
        <v>-0.34200000000000003</v>
      </c>
      <c r="U26">
        <v>1.2607999999999999</v>
      </c>
      <c r="V26">
        <v>0.2462</v>
      </c>
      <c r="Y26">
        <v>0.39275700000000002</v>
      </c>
      <c r="Z26">
        <v>0.17349100000000001</v>
      </c>
      <c r="AA26">
        <v>-80</v>
      </c>
      <c r="AB26">
        <v>-0.34200000000000003</v>
      </c>
      <c r="AC26">
        <v>1.2607999999999999</v>
      </c>
      <c r="AD26">
        <v>0.2462</v>
      </c>
      <c r="AG26">
        <v>0.392764</v>
      </c>
      <c r="AH26">
        <v>0.14230100000000001</v>
      </c>
      <c r="AI26">
        <v>-80</v>
      </c>
      <c r="AJ26">
        <v>-0.34200000000000003</v>
      </c>
      <c r="AK26">
        <v>1.2607999999999999</v>
      </c>
      <c r="AL26">
        <v>0.2462</v>
      </c>
      <c r="AO26">
        <v>0.51813600000000004</v>
      </c>
      <c r="AP26">
        <v>0.106785</v>
      </c>
      <c r="AQ26">
        <v>-80</v>
      </c>
      <c r="AR26">
        <v>-0.34200000000000003</v>
      </c>
      <c r="AS26">
        <v>1.4547699999999999</v>
      </c>
      <c r="AT26">
        <v>0.2462</v>
      </c>
      <c r="AW26">
        <v>0.51813600000000004</v>
      </c>
      <c r="AX26">
        <v>0.106785</v>
      </c>
      <c r="AY26">
        <v>-80</v>
      </c>
      <c r="AZ26">
        <v>-0.34200000000000003</v>
      </c>
      <c r="BA26">
        <v>1.4547699999999999</v>
      </c>
      <c r="BB26">
        <v>0.2462</v>
      </c>
    </row>
    <row r="27" spans="1:54" x14ac:dyDescent="0.4">
      <c r="A27">
        <v>0.96679999999999999</v>
      </c>
      <c r="B27">
        <v>0.1792</v>
      </c>
      <c r="C27">
        <v>-75</v>
      </c>
      <c r="D27">
        <v>0</v>
      </c>
      <c r="E27">
        <v>0.6</v>
      </c>
      <c r="F27">
        <v>0</v>
      </c>
      <c r="I27">
        <v>0.96679999999999999</v>
      </c>
      <c r="J27">
        <v>0.1792</v>
      </c>
      <c r="K27">
        <v>-75</v>
      </c>
      <c r="L27">
        <v>0</v>
      </c>
      <c r="M27">
        <v>0.6</v>
      </c>
      <c r="N27">
        <v>0</v>
      </c>
      <c r="Q27">
        <v>0.35791299999999998</v>
      </c>
      <c r="R27">
        <v>0.23769499999999999</v>
      </c>
      <c r="S27">
        <v>-75</v>
      </c>
      <c r="T27">
        <v>-0.5</v>
      </c>
      <c r="U27">
        <v>1.2129000000000001</v>
      </c>
      <c r="V27">
        <v>0.24149999999999999</v>
      </c>
      <c r="Y27">
        <v>0.35791299999999998</v>
      </c>
      <c r="Z27">
        <v>0.17827100000000001</v>
      </c>
      <c r="AA27">
        <v>-75</v>
      </c>
      <c r="AB27">
        <v>-0.5</v>
      </c>
      <c r="AC27">
        <v>1.2129000000000001</v>
      </c>
      <c r="AD27">
        <v>0.24149999999999999</v>
      </c>
      <c r="AG27">
        <v>0.35791400000000001</v>
      </c>
      <c r="AH27">
        <v>0.14578099999999999</v>
      </c>
      <c r="AI27">
        <v>-75</v>
      </c>
      <c r="AJ27">
        <v>-0.5</v>
      </c>
      <c r="AK27">
        <v>1.2129000000000001</v>
      </c>
      <c r="AL27">
        <v>0.24149999999999999</v>
      </c>
      <c r="AO27">
        <v>0.493919</v>
      </c>
      <c r="AP27">
        <v>0.110675</v>
      </c>
      <c r="AQ27">
        <v>-75</v>
      </c>
      <c r="AR27">
        <v>-0.5</v>
      </c>
      <c r="AS27">
        <v>1.3995</v>
      </c>
      <c r="AT27">
        <v>0.24149999999999999</v>
      </c>
      <c r="AW27">
        <v>0.493919</v>
      </c>
      <c r="AX27">
        <v>0.110675</v>
      </c>
      <c r="AY27">
        <v>-75</v>
      </c>
      <c r="AZ27">
        <v>-0.5</v>
      </c>
      <c r="BA27">
        <v>1.3995</v>
      </c>
      <c r="BB27">
        <v>0.24149999999999999</v>
      </c>
    </row>
    <row r="28" spans="1:54" x14ac:dyDescent="0.4">
      <c r="A28">
        <v>0.96360000000000001</v>
      </c>
      <c r="B28">
        <v>0.18729999999999999</v>
      </c>
      <c r="C28">
        <v>-70</v>
      </c>
      <c r="D28">
        <v>0</v>
      </c>
      <c r="E28">
        <v>0.6</v>
      </c>
      <c r="F28">
        <v>0</v>
      </c>
      <c r="I28">
        <v>0.96360000000000001</v>
      </c>
      <c r="J28">
        <v>0.18729999999999999</v>
      </c>
      <c r="K28">
        <v>-70</v>
      </c>
      <c r="L28">
        <v>0</v>
      </c>
      <c r="M28">
        <v>0.6</v>
      </c>
      <c r="N28">
        <v>0</v>
      </c>
      <c r="Q28">
        <v>0.32385900000000001</v>
      </c>
      <c r="R28">
        <v>0.242309</v>
      </c>
      <c r="S28">
        <v>-70</v>
      </c>
      <c r="T28">
        <v>-0.64280000000000004</v>
      </c>
      <c r="U28">
        <v>1.1478999999999999</v>
      </c>
      <c r="V28">
        <v>0.2349</v>
      </c>
      <c r="Y28">
        <v>0.32385900000000001</v>
      </c>
      <c r="Z28">
        <v>0.181732</v>
      </c>
      <c r="AA28">
        <v>-70</v>
      </c>
      <c r="AB28">
        <v>-0.64280000000000004</v>
      </c>
      <c r="AC28">
        <v>1.1478999999999999</v>
      </c>
      <c r="AD28">
        <v>0.2349</v>
      </c>
      <c r="AG28">
        <v>0.32386300000000001</v>
      </c>
      <c r="AH28">
        <v>0.14807100000000001</v>
      </c>
      <c r="AI28">
        <v>-70</v>
      </c>
      <c r="AJ28">
        <v>-0.64280000000000004</v>
      </c>
      <c r="AK28">
        <v>1.1478999999999999</v>
      </c>
      <c r="AL28">
        <v>0.2349</v>
      </c>
      <c r="AO28">
        <v>0.46970099999999998</v>
      </c>
      <c r="AP28">
        <v>0.11426500000000001</v>
      </c>
      <c r="AQ28">
        <v>-70</v>
      </c>
      <c r="AR28">
        <v>-0.64280000000000004</v>
      </c>
      <c r="AS28">
        <v>1.3245</v>
      </c>
      <c r="AT28">
        <v>0.2349</v>
      </c>
      <c r="AW28">
        <v>0.46970099999999998</v>
      </c>
      <c r="AX28">
        <v>0.11426500000000001</v>
      </c>
      <c r="AY28">
        <v>-70</v>
      </c>
      <c r="AZ28">
        <v>-0.64280000000000004</v>
      </c>
      <c r="BA28">
        <v>1.3245</v>
      </c>
      <c r="BB28">
        <v>0.2349</v>
      </c>
    </row>
    <row r="29" spans="1:54" x14ac:dyDescent="0.4">
      <c r="A29">
        <v>0.96030000000000004</v>
      </c>
      <c r="B29">
        <v>0.19539999999999999</v>
      </c>
      <c r="C29">
        <v>-65</v>
      </c>
      <c r="D29">
        <v>0</v>
      </c>
      <c r="E29">
        <v>0.6</v>
      </c>
      <c r="F29">
        <v>0</v>
      </c>
      <c r="I29">
        <v>0.96030000000000004</v>
      </c>
      <c r="J29">
        <v>0.19539999999999999</v>
      </c>
      <c r="K29">
        <v>-65</v>
      </c>
      <c r="L29">
        <v>0</v>
      </c>
      <c r="M29">
        <v>0.6</v>
      </c>
      <c r="N29">
        <v>0</v>
      </c>
      <c r="Q29">
        <v>0.29077500000000001</v>
      </c>
      <c r="R29">
        <v>0.24496299999999999</v>
      </c>
      <c r="S29">
        <v>-65</v>
      </c>
      <c r="T29">
        <v>-0.76600000000000001</v>
      </c>
      <c r="U29">
        <v>1.0678000000000001</v>
      </c>
      <c r="V29">
        <v>0.2266</v>
      </c>
      <c r="Y29">
        <v>0.29077500000000001</v>
      </c>
      <c r="Z29">
        <v>0.183722</v>
      </c>
      <c r="AA29">
        <v>-65</v>
      </c>
      <c r="AB29">
        <v>-0.76600000000000001</v>
      </c>
      <c r="AC29">
        <v>1.0678000000000001</v>
      </c>
      <c r="AD29">
        <v>0.2266</v>
      </c>
      <c r="AG29">
        <v>0.29078300000000001</v>
      </c>
      <c r="AH29">
        <v>0.14908099999999999</v>
      </c>
      <c r="AI29">
        <v>-65</v>
      </c>
      <c r="AJ29">
        <v>-0.76600000000000001</v>
      </c>
      <c r="AK29">
        <v>1.0678000000000001</v>
      </c>
      <c r="AL29">
        <v>0.2266</v>
      </c>
      <c r="AO29">
        <v>0.44548700000000002</v>
      </c>
      <c r="AP29">
        <v>0.117519</v>
      </c>
      <c r="AQ29">
        <v>-65</v>
      </c>
      <c r="AR29">
        <v>-0.76600000000000001</v>
      </c>
      <c r="AS29">
        <v>1.2320800000000001</v>
      </c>
      <c r="AT29">
        <v>0.2266</v>
      </c>
      <c r="AW29">
        <v>0.44548700000000002</v>
      </c>
      <c r="AX29">
        <v>0.117519</v>
      </c>
      <c r="AY29">
        <v>-65</v>
      </c>
      <c r="AZ29">
        <v>-0.76600000000000001</v>
      </c>
      <c r="BA29">
        <v>1.2320800000000001</v>
      </c>
      <c r="BB29">
        <v>0.2266</v>
      </c>
    </row>
    <row r="30" spans="1:54" x14ac:dyDescent="0.4">
      <c r="A30">
        <v>0.95679999999999998</v>
      </c>
      <c r="B30">
        <v>0.2034</v>
      </c>
      <c r="C30">
        <v>-60</v>
      </c>
      <c r="D30">
        <v>0</v>
      </c>
      <c r="E30">
        <v>0.6</v>
      </c>
      <c r="F30">
        <v>0</v>
      </c>
      <c r="I30">
        <v>0.95679999999999998</v>
      </c>
      <c r="J30">
        <v>0.2034</v>
      </c>
      <c r="K30">
        <v>-60</v>
      </c>
      <c r="L30">
        <v>0</v>
      </c>
      <c r="M30">
        <v>0.6</v>
      </c>
      <c r="N30">
        <v>0</v>
      </c>
      <c r="Q30">
        <v>0.25882100000000002</v>
      </c>
      <c r="R30">
        <v>0.24554899999999999</v>
      </c>
      <c r="S30">
        <v>-60</v>
      </c>
      <c r="T30">
        <v>-0.86599999999999999</v>
      </c>
      <c r="U30">
        <v>0.97499999999999998</v>
      </c>
      <c r="V30">
        <v>0.2165</v>
      </c>
      <c r="Y30">
        <v>0.25882100000000002</v>
      </c>
      <c r="Z30">
        <v>0.18416199999999999</v>
      </c>
      <c r="AA30">
        <v>-60</v>
      </c>
      <c r="AB30">
        <v>-0.86599999999999999</v>
      </c>
      <c r="AC30">
        <v>0.97499999999999998</v>
      </c>
      <c r="AD30">
        <v>0.2165</v>
      </c>
      <c r="AG30">
        <v>0.25882300000000003</v>
      </c>
      <c r="AH30">
        <v>0.14866099999999999</v>
      </c>
      <c r="AI30">
        <v>-60</v>
      </c>
      <c r="AJ30">
        <v>-0.86599999999999999</v>
      </c>
      <c r="AK30">
        <v>0.97499999999999998</v>
      </c>
      <c r="AL30">
        <v>0.2165</v>
      </c>
      <c r="AO30">
        <v>0.421288</v>
      </c>
      <c r="AP30">
        <v>0.120393</v>
      </c>
      <c r="AQ30">
        <v>-60</v>
      </c>
      <c r="AR30">
        <v>-0.86599999999999999</v>
      </c>
      <c r="AS30">
        <v>1.125</v>
      </c>
      <c r="AT30">
        <v>0.2165</v>
      </c>
      <c r="AW30">
        <v>0.421288</v>
      </c>
      <c r="AX30">
        <v>0.120393</v>
      </c>
      <c r="AY30">
        <v>-60</v>
      </c>
      <c r="AZ30">
        <v>-0.86599999999999999</v>
      </c>
      <c r="BA30">
        <v>1.125</v>
      </c>
      <c r="BB30">
        <v>0.2165</v>
      </c>
    </row>
    <row r="31" spans="1:54" x14ac:dyDescent="0.4">
      <c r="A31">
        <v>0.95320000000000005</v>
      </c>
      <c r="B31">
        <v>0.21129999999999999</v>
      </c>
      <c r="C31">
        <v>-55</v>
      </c>
      <c r="D31">
        <v>0</v>
      </c>
      <c r="E31">
        <v>0.6</v>
      </c>
      <c r="F31">
        <v>0</v>
      </c>
      <c r="I31">
        <v>0.95320000000000005</v>
      </c>
      <c r="J31">
        <v>0.21129999999999999</v>
      </c>
      <c r="K31">
        <v>-55</v>
      </c>
      <c r="L31">
        <v>0</v>
      </c>
      <c r="M31">
        <v>0.6</v>
      </c>
      <c r="N31">
        <v>0</v>
      </c>
      <c r="Q31">
        <v>0.22813700000000001</v>
      </c>
      <c r="R31">
        <v>0.24390899999999999</v>
      </c>
      <c r="S31">
        <v>-55</v>
      </c>
      <c r="T31">
        <v>-0.93969999999999998</v>
      </c>
      <c r="U31">
        <v>0.87229999999999996</v>
      </c>
      <c r="V31">
        <v>0.1978</v>
      </c>
      <c r="Y31">
        <v>0.22813700000000001</v>
      </c>
      <c r="Z31">
        <v>0.18293200000000001</v>
      </c>
      <c r="AA31">
        <v>-55</v>
      </c>
      <c r="AB31">
        <v>-0.93969999999999998</v>
      </c>
      <c r="AC31">
        <v>0.87229999999999996</v>
      </c>
      <c r="AD31">
        <v>0.20480000000000001</v>
      </c>
      <c r="AG31">
        <v>0.228132</v>
      </c>
      <c r="AH31">
        <v>0.146731</v>
      </c>
      <c r="AI31">
        <v>-55</v>
      </c>
      <c r="AJ31">
        <v>-0.93969999999999998</v>
      </c>
      <c r="AK31">
        <v>0.87229999999999996</v>
      </c>
      <c r="AL31">
        <v>0.20480000000000001</v>
      </c>
      <c r="AO31">
        <v>0.39711200000000002</v>
      </c>
      <c r="AP31">
        <v>0.12284399999999999</v>
      </c>
      <c r="AQ31">
        <v>-55</v>
      </c>
      <c r="AR31">
        <v>-0.93969999999999998</v>
      </c>
      <c r="AS31">
        <v>1.0065</v>
      </c>
      <c r="AT31">
        <v>0.20480000000000001</v>
      </c>
      <c r="AW31">
        <v>0.39711200000000002</v>
      </c>
      <c r="AX31">
        <v>0.12284399999999999</v>
      </c>
      <c r="AY31">
        <v>-55</v>
      </c>
      <c r="AZ31">
        <v>-0.93969999999999998</v>
      </c>
      <c r="BA31">
        <v>1.0065</v>
      </c>
      <c r="BB31">
        <v>0.20480000000000001</v>
      </c>
    </row>
    <row r="32" spans="1:54" x14ac:dyDescent="0.4">
      <c r="A32">
        <v>0.94940000000000002</v>
      </c>
      <c r="B32">
        <v>0.21920000000000001</v>
      </c>
      <c r="C32">
        <v>-50</v>
      </c>
      <c r="D32">
        <v>0</v>
      </c>
      <c r="E32">
        <v>0.6</v>
      </c>
      <c r="F32">
        <v>0</v>
      </c>
      <c r="I32">
        <v>0.94940000000000002</v>
      </c>
      <c r="J32">
        <v>0.21920000000000001</v>
      </c>
      <c r="K32">
        <v>-50</v>
      </c>
      <c r="L32">
        <v>0</v>
      </c>
      <c r="M32">
        <v>0.6</v>
      </c>
      <c r="N32">
        <v>0</v>
      </c>
      <c r="Q32">
        <v>0.198874</v>
      </c>
      <c r="R32">
        <v>0.239949</v>
      </c>
      <c r="S32">
        <v>-50</v>
      </c>
      <c r="T32">
        <v>-0.98480000000000001</v>
      </c>
      <c r="U32">
        <v>0.76290000000000002</v>
      </c>
      <c r="V32">
        <v>0.17749999999999999</v>
      </c>
      <c r="Y32">
        <v>0.198874</v>
      </c>
      <c r="Z32">
        <v>0.17996200000000001</v>
      </c>
      <c r="AA32">
        <v>-50</v>
      </c>
      <c r="AB32">
        <v>-0.98480000000000001</v>
      </c>
      <c r="AC32">
        <v>0.76290000000000002</v>
      </c>
      <c r="AD32">
        <v>0.1915</v>
      </c>
      <c r="AG32">
        <v>0.198882</v>
      </c>
      <c r="AH32">
        <v>0.14325099999999999</v>
      </c>
      <c r="AI32">
        <v>-50</v>
      </c>
      <c r="AJ32">
        <v>-0.98480000000000001</v>
      </c>
      <c r="AK32">
        <v>0.76290000000000002</v>
      </c>
      <c r="AL32">
        <v>0.1915</v>
      </c>
      <c r="AO32">
        <v>0.37297200000000003</v>
      </c>
      <c r="AP32">
        <v>0.12482</v>
      </c>
      <c r="AQ32">
        <v>-50</v>
      </c>
      <c r="AR32">
        <v>-0.98480000000000001</v>
      </c>
      <c r="AS32">
        <v>0.88027</v>
      </c>
      <c r="AT32">
        <v>0.1915</v>
      </c>
      <c r="AW32">
        <v>0.37297200000000003</v>
      </c>
      <c r="AX32">
        <v>0.12482</v>
      </c>
      <c r="AY32">
        <v>-50</v>
      </c>
      <c r="AZ32">
        <v>-0.98480000000000001</v>
      </c>
      <c r="BA32">
        <v>0.88027</v>
      </c>
      <c r="BB32">
        <v>0.1915</v>
      </c>
    </row>
    <row r="33" spans="1:54" x14ac:dyDescent="0.4">
      <c r="A33">
        <v>0.94550000000000001</v>
      </c>
      <c r="B33">
        <v>0.22700000000000001</v>
      </c>
      <c r="C33">
        <v>-45</v>
      </c>
      <c r="D33">
        <v>0</v>
      </c>
      <c r="E33">
        <v>0.6</v>
      </c>
      <c r="F33">
        <v>0</v>
      </c>
      <c r="I33">
        <v>0.94550000000000001</v>
      </c>
      <c r="J33">
        <v>0.22700000000000001</v>
      </c>
      <c r="K33">
        <v>-45</v>
      </c>
      <c r="L33">
        <v>0</v>
      </c>
      <c r="M33">
        <v>0.6</v>
      </c>
      <c r="N33">
        <v>0</v>
      </c>
      <c r="Q33">
        <v>0.171181</v>
      </c>
      <c r="R33">
        <v>0.23352100000000001</v>
      </c>
      <c r="S33">
        <v>-45</v>
      </c>
      <c r="T33">
        <v>-1</v>
      </c>
      <c r="U33">
        <v>0.65</v>
      </c>
      <c r="V33">
        <v>0.15579999999999999</v>
      </c>
      <c r="Y33">
        <v>0.171181</v>
      </c>
      <c r="Z33">
        <v>0.17514099999999999</v>
      </c>
      <c r="AA33">
        <v>-45</v>
      </c>
      <c r="AB33">
        <v>-1</v>
      </c>
      <c r="AC33">
        <v>0.65</v>
      </c>
      <c r="AD33">
        <v>0.17680000000000001</v>
      </c>
      <c r="AG33">
        <v>0.171182</v>
      </c>
      <c r="AH33">
        <v>0.13814100000000001</v>
      </c>
      <c r="AI33">
        <v>-45</v>
      </c>
      <c r="AJ33">
        <v>-1</v>
      </c>
      <c r="AK33">
        <v>0.65</v>
      </c>
      <c r="AL33">
        <v>0.17680000000000001</v>
      </c>
      <c r="AO33">
        <v>0.34889300000000001</v>
      </c>
      <c r="AP33">
        <v>0.12626899999999999</v>
      </c>
      <c r="AQ33">
        <v>-45</v>
      </c>
      <c r="AR33">
        <v>-1</v>
      </c>
      <c r="AS33">
        <v>0.75</v>
      </c>
      <c r="AT33">
        <v>0.17680000000000001</v>
      </c>
      <c r="AW33">
        <v>0.34889300000000001</v>
      </c>
      <c r="AX33">
        <v>0.12626899999999999</v>
      </c>
      <c r="AY33">
        <v>-45</v>
      </c>
      <c r="AZ33">
        <v>-1</v>
      </c>
      <c r="BA33">
        <v>0.75</v>
      </c>
      <c r="BB33">
        <v>0.17680000000000001</v>
      </c>
    </row>
    <row r="34" spans="1:54" x14ac:dyDescent="0.4">
      <c r="A34">
        <v>0.9415</v>
      </c>
      <c r="B34">
        <v>0.23469999999999999</v>
      </c>
      <c r="C34">
        <v>-40</v>
      </c>
      <c r="D34">
        <v>0</v>
      </c>
      <c r="E34">
        <v>0.6</v>
      </c>
      <c r="F34">
        <v>0</v>
      </c>
      <c r="I34">
        <v>0.9415</v>
      </c>
      <c r="J34">
        <v>0.23469999999999999</v>
      </c>
      <c r="K34">
        <v>-40</v>
      </c>
      <c r="L34">
        <v>0</v>
      </c>
      <c r="M34">
        <v>0.6</v>
      </c>
      <c r="N34">
        <v>0</v>
      </c>
      <c r="Q34">
        <v>0.145177</v>
      </c>
      <c r="R34">
        <v>0.22461300000000001</v>
      </c>
      <c r="S34">
        <v>-40</v>
      </c>
      <c r="T34">
        <v>-0.98160000000000003</v>
      </c>
      <c r="U34">
        <v>0.53520000000000001</v>
      </c>
      <c r="V34">
        <v>0.1246</v>
      </c>
      <c r="Y34">
        <v>0.145177</v>
      </c>
      <c r="Z34">
        <v>0.16846</v>
      </c>
      <c r="AA34">
        <v>-40</v>
      </c>
      <c r="AB34">
        <v>-0.97160000000000002</v>
      </c>
      <c r="AC34">
        <v>0.53520000000000001</v>
      </c>
      <c r="AD34">
        <v>0.1416</v>
      </c>
      <c r="AG34">
        <v>0.145181</v>
      </c>
      <c r="AH34">
        <v>0.13146099999999999</v>
      </c>
      <c r="AI34">
        <v>-40</v>
      </c>
      <c r="AJ34">
        <v>-1.0216000000000001</v>
      </c>
      <c r="AK34">
        <v>0.53520000000000001</v>
      </c>
      <c r="AL34">
        <v>0.1416</v>
      </c>
      <c r="AO34">
        <v>0.32491599999999998</v>
      </c>
      <c r="AP34">
        <v>0.12712000000000001</v>
      </c>
      <c r="AQ34">
        <v>-40</v>
      </c>
      <c r="AR34">
        <v>-1.0316000000000001</v>
      </c>
      <c r="AS34">
        <v>0.60946</v>
      </c>
      <c r="AT34">
        <v>0.1416</v>
      </c>
      <c r="AW34">
        <v>0.32491599999999998</v>
      </c>
      <c r="AX34">
        <v>0.12712000000000001</v>
      </c>
      <c r="AY34">
        <v>-40</v>
      </c>
      <c r="AZ34">
        <v>-1.0316000000000001</v>
      </c>
      <c r="BA34">
        <v>0.60946</v>
      </c>
      <c r="BB34">
        <v>0.1416</v>
      </c>
    </row>
    <row r="35" spans="1:54" x14ac:dyDescent="0.4">
      <c r="A35">
        <v>0.93730000000000002</v>
      </c>
      <c r="B35">
        <v>0.2424</v>
      </c>
      <c r="C35">
        <v>-38</v>
      </c>
      <c r="D35">
        <v>0</v>
      </c>
      <c r="E35">
        <v>0.6</v>
      </c>
      <c r="F35">
        <v>0</v>
      </c>
      <c r="I35">
        <v>0.93730000000000002</v>
      </c>
      <c r="J35">
        <v>0.2424</v>
      </c>
      <c r="K35">
        <v>-38</v>
      </c>
      <c r="L35">
        <v>0</v>
      </c>
      <c r="M35">
        <v>0.6</v>
      </c>
      <c r="N35">
        <v>0</v>
      </c>
      <c r="Q35">
        <v>0.121005</v>
      </c>
      <c r="R35">
        <v>0.21330499999999999</v>
      </c>
      <c r="S35">
        <v>-38</v>
      </c>
      <c r="T35">
        <v>-0.92620000000000002</v>
      </c>
      <c r="U35">
        <v>0.48509999999999998</v>
      </c>
      <c r="V35">
        <v>9.6600000000000005E-2</v>
      </c>
      <c r="Y35">
        <v>0.121005</v>
      </c>
      <c r="Z35">
        <v>0.15997900000000001</v>
      </c>
      <c r="AA35">
        <v>-38</v>
      </c>
      <c r="AB35">
        <v>-0.94620000000000004</v>
      </c>
      <c r="AC35">
        <v>0.48509999999999998</v>
      </c>
      <c r="AD35">
        <v>0.12759999999999999</v>
      </c>
      <c r="AG35">
        <v>0.12101099999999999</v>
      </c>
      <c r="AH35">
        <v>0.123321</v>
      </c>
      <c r="AI35">
        <v>-38</v>
      </c>
      <c r="AJ35">
        <v>-1.0162</v>
      </c>
      <c r="AK35">
        <v>0.48509999999999998</v>
      </c>
      <c r="AL35">
        <v>0.12759999999999999</v>
      </c>
      <c r="AO35">
        <v>0.30105199999999999</v>
      </c>
      <c r="AP35">
        <v>0.127302</v>
      </c>
      <c r="AQ35">
        <v>-38</v>
      </c>
      <c r="AR35">
        <v>-1.0462</v>
      </c>
      <c r="AS35">
        <v>0.55164999999999997</v>
      </c>
      <c r="AT35">
        <v>0.12759999999999999</v>
      </c>
      <c r="AW35">
        <v>0.30105199999999999</v>
      </c>
      <c r="AX35">
        <v>0.127302</v>
      </c>
      <c r="AY35">
        <v>-38</v>
      </c>
      <c r="AZ35">
        <v>-1.0462</v>
      </c>
      <c r="BA35">
        <v>0.55164999999999997</v>
      </c>
      <c r="BB35">
        <v>0.12759999999999999</v>
      </c>
    </row>
    <row r="36" spans="1:54" x14ac:dyDescent="0.4">
      <c r="A36">
        <v>0.93300000000000005</v>
      </c>
      <c r="B36">
        <v>0.25</v>
      </c>
      <c r="C36">
        <v>-36</v>
      </c>
      <c r="D36">
        <v>0</v>
      </c>
      <c r="E36">
        <v>0.6</v>
      </c>
      <c r="F36">
        <v>0</v>
      </c>
      <c r="I36">
        <v>0.93300000000000005</v>
      </c>
      <c r="J36">
        <v>0.25</v>
      </c>
      <c r="K36">
        <v>-36</v>
      </c>
      <c r="L36">
        <v>0</v>
      </c>
      <c r="M36">
        <v>0.6</v>
      </c>
      <c r="N36">
        <v>0</v>
      </c>
      <c r="Q36">
        <v>9.8762000000000003E-2</v>
      </c>
      <c r="R36">
        <v>0.19978399999999999</v>
      </c>
      <c r="S36">
        <v>-36</v>
      </c>
      <c r="T36">
        <v>-0.8508</v>
      </c>
      <c r="U36">
        <v>0.4279</v>
      </c>
      <c r="V36">
        <v>6.5500000000000003E-2</v>
      </c>
      <c r="Y36">
        <v>9.8762000000000003E-2</v>
      </c>
      <c r="Z36">
        <v>0.149838</v>
      </c>
      <c r="AA36">
        <v>-36</v>
      </c>
      <c r="AB36">
        <v>-0.91080000000000005</v>
      </c>
      <c r="AC36">
        <v>0.43490000000000001</v>
      </c>
      <c r="AD36">
        <v>0.1135</v>
      </c>
      <c r="AG36">
        <v>9.8770999999999998E-2</v>
      </c>
      <c r="AH36">
        <v>0.11385099999999999</v>
      </c>
      <c r="AI36">
        <v>-36</v>
      </c>
      <c r="AJ36">
        <v>-1.0107999999999999</v>
      </c>
      <c r="AK36">
        <v>0.4279</v>
      </c>
      <c r="AL36">
        <v>0.1135</v>
      </c>
      <c r="AO36">
        <v>0.27731099999999997</v>
      </c>
      <c r="AP36">
        <v>0.12676000000000001</v>
      </c>
      <c r="AQ36">
        <v>-36</v>
      </c>
      <c r="AR36">
        <v>-1.0508</v>
      </c>
      <c r="AS36">
        <v>0.49373</v>
      </c>
      <c r="AT36">
        <v>0.1135</v>
      </c>
      <c r="AW36">
        <v>0.27731099999999997</v>
      </c>
      <c r="AX36">
        <v>0.12676000000000001</v>
      </c>
      <c r="AY36">
        <v>-36</v>
      </c>
      <c r="AZ36">
        <v>-1.0508</v>
      </c>
      <c r="BA36">
        <v>0.49373</v>
      </c>
      <c r="BB36">
        <v>0.1135</v>
      </c>
    </row>
    <row r="37" spans="1:54" x14ac:dyDescent="0.4">
      <c r="A37">
        <v>0.92859999999999998</v>
      </c>
      <c r="B37">
        <v>0.25750000000000001</v>
      </c>
      <c r="C37">
        <v>-34</v>
      </c>
      <c r="D37">
        <v>0</v>
      </c>
      <c r="E37">
        <v>0.6</v>
      </c>
      <c r="F37">
        <v>0</v>
      </c>
      <c r="I37">
        <v>0.92859999999999998</v>
      </c>
      <c r="J37">
        <v>0.25750000000000001</v>
      </c>
      <c r="K37">
        <v>-34</v>
      </c>
      <c r="L37">
        <v>0</v>
      </c>
      <c r="M37">
        <v>0.6</v>
      </c>
      <c r="N37">
        <v>0</v>
      </c>
      <c r="Q37">
        <v>7.8569E-2</v>
      </c>
      <c r="R37">
        <v>0.18407599999999999</v>
      </c>
      <c r="S37">
        <v>-34</v>
      </c>
      <c r="T37">
        <v>-0.78539999999999999</v>
      </c>
      <c r="U37">
        <v>0.36380000000000001</v>
      </c>
      <c r="V37">
        <v>4.8399999999999999E-2</v>
      </c>
      <c r="Y37">
        <v>7.8569E-2</v>
      </c>
      <c r="Z37">
        <v>0.13805700000000001</v>
      </c>
      <c r="AA37">
        <v>-34</v>
      </c>
      <c r="AB37">
        <v>-0.88539999999999996</v>
      </c>
      <c r="AC37">
        <v>0.37780000000000002</v>
      </c>
      <c r="AD37">
        <v>7.9399999999999998E-2</v>
      </c>
      <c r="AG37">
        <v>7.8580999999999998E-2</v>
      </c>
      <c r="AH37">
        <v>0.103231</v>
      </c>
      <c r="AI37">
        <v>-34</v>
      </c>
      <c r="AJ37">
        <v>-0.99539999999999995</v>
      </c>
      <c r="AK37">
        <v>0.37080000000000002</v>
      </c>
      <c r="AL37">
        <v>7.9399999999999998E-2</v>
      </c>
      <c r="AO37">
        <v>0.25373400000000002</v>
      </c>
      <c r="AP37">
        <v>0.125446</v>
      </c>
      <c r="AQ37">
        <v>-34</v>
      </c>
      <c r="AR37">
        <v>-1.0553999999999999</v>
      </c>
      <c r="AS37">
        <v>0.42785000000000001</v>
      </c>
      <c r="AT37">
        <v>8.9399999999999993E-2</v>
      </c>
      <c r="AW37">
        <v>0.25373400000000002</v>
      </c>
      <c r="AX37">
        <v>0.125446</v>
      </c>
      <c r="AY37">
        <v>-34</v>
      </c>
      <c r="AZ37">
        <v>-1.0553999999999999</v>
      </c>
      <c r="BA37">
        <v>0.42785000000000001</v>
      </c>
      <c r="BB37">
        <v>8.9399999999999993E-2</v>
      </c>
    </row>
    <row r="38" spans="1:54" x14ac:dyDescent="0.4">
      <c r="A38">
        <v>0.92400000000000004</v>
      </c>
      <c r="B38">
        <v>0.26500000000000001</v>
      </c>
      <c r="C38">
        <v>-32</v>
      </c>
      <c r="D38">
        <v>0</v>
      </c>
      <c r="E38">
        <v>0.6</v>
      </c>
      <c r="F38">
        <v>0</v>
      </c>
      <c r="I38">
        <v>0.92400000000000004</v>
      </c>
      <c r="J38">
        <v>0.26500000000000001</v>
      </c>
      <c r="K38">
        <v>-32</v>
      </c>
      <c r="L38">
        <v>0</v>
      </c>
      <c r="M38">
        <v>0.6</v>
      </c>
      <c r="N38">
        <v>0</v>
      </c>
      <c r="Q38">
        <v>6.0517000000000001E-2</v>
      </c>
      <c r="R38">
        <v>0.16633999999999999</v>
      </c>
      <c r="S38">
        <v>-32</v>
      </c>
      <c r="T38">
        <v>-0.70109999999999995</v>
      </c>
      <c r="U38">
        <v>0.31230000000000002</v>
      </c>
      <c r="V38">
        <v>3.0499999999999999E-2</v>
      </c>
      <c r="Y38">
        <v>6.0517000000000001E-2</v>
      </c>
      <c r="Z38">
        <v>0.124755</v>
      </c>
      <c r="AA38">
        <v>-32</v>
      </c>
      <c r="AB38">
        <v>-0.85640000000000005</v>
      </c>
      <c r="AC38">
        <v>0.33150000000000002</v>
      </c>
      <c r="AD38">
        <v>4.4699999999999997E-2</v>
      </c>
      <c r="AG38">
        <v>6.0520999999999998E-2</v>
      </c>
      <c r="AH38">
        <v>9.1671000000000002E-2</v>
      </c>
      <c r="AI38">
        <v>-32</v>
      </c>
      <c r="AJ38">
        <v>-0.98350000000000004</v>
      </c>
      <c r="AK38">
        <v>0.30969999999999998</v>
      </c>
      <c r="AL38">
        <v>5.1499999999999997E-2</v>
      </c>
      <c r="AO38">
        <v>0.23037199999999999</v>
      </c>
      <c r="AP38">
        <v>0.12331</v>
      </c>
      <c r="AQ38">
        <v>-32</v>
      </c>
      <c r="AR38">
        <v>-1.0726</v>
      </c>
      <c r="AS38">
        <v>0.3347</v>
      </c>
      <c r="AT38">
        <v>6.6000000000000003E-2</v>
      </c>
      <c r="AW38">
        <v>0.23037199999999999</v>
      </c>
      <c r="AX38">
        <v>0.12331</v>
      </c>
      <c r="AY38">
        <v>-32</v>
      </c>
      <c r="AZ38">
        <v>-1.0726</v>
      </c>
      <c r="BA38">
        <v>0.3347</v>
      </c>
      <c r="BB38">
        <v>6.6000000000000003E-2</v>
      </c>
    </row>
    <row r="39" spans="1:54" x14ac:dyDescent="0.4">
      <c r="A39">
        <v>0.91930000000000001</v>
      </c>
      <c r="B39">
        <v>0.27229999999999999</v>
      </c>
      <c r="C39">
        <v>-30</v>
      </c>
      <c r="D39">
        <v>0</v>
      </c>
      <c r="E39">
        <v>0.6</v>
      </c>
      <c r="F39">
        <v>0</v>
      </c>
      <c r="I39">
        <v>0.91930000000000001</v>
      </c>
      <c r="J39">
        <v>0.27229999999999999</v>
      </c>
      <c r="K39">
        <v>-30</v>
      </c>
      <c r="L39">
        <v>0</v>
      </c>
      <c r="M39">
        <v>0.6</v>
      </c>
      <c r="N39">
        <v>0</v>
      </c>
      <c r="Q39">
        <v>4.4694999999999999E-2</v>
      </c>
      <c r="R39">
        <v>0.14669699999999999</v>
      </c>
      <c r="S39">
        <v>-30</v>
      </c>
      <c r="T39">
        <v>-0.62080000000000002</v>
      </c>
      <c r="U39">
        <v>0.26629999999999998</v>
      </c>
      <c r="V39">
        <v>0.02</v>
      </c>
      <c r="Y39">
        <v>4.4694999999999999E-2</v>
      </c>
      <c r="Z39">
        <v>0.110023</v>
      </c>
      <c r="AA39">
        <v>-30</v>
      </c>
      <c r="AB39">
        <v>-0.83779999999999999</v>
      </c>
      <c r="AC39">
        <v>0.2777</v>
      </c>
      <c r="AD39">
        <v>3.27E-2</v>
      </c>
      <c r="AG39">
        <v>4.4699999999999997E-2</v>
      </c>
      <c r="AH39">
        <v>7.9380999999999993E-2</v>
      </c>
      <c r="AI39">
        <v>-30</v>
      </c>
      <c r="AJ39">
        <v>-0.97030000000000005</v>
      </c>
      <c r="AK39">
        <v>0.26629999999999998</v>
      </c>
      <c r="AL39">
        <v>3.8899999999999997E-2</v>
      </c>
      <c r="AO39">
        <v>0.207263</v>
      </c>
      <c r="AP39">
        <v>0.12031</v>
      </c>
      <c r="AQ39">
        <v>-30</v>
      </c>
      <c r="AR39">
        <v>-1.0916999999999999</v>
      </c>
      <c r="AS39">
        <v>0.28620000000000001</v>
      </c>
      <c r="AT39">
        <v>4.8599999999999997E-2</v>
      </c>
      <c r="AW39">
        <v>0.207263</v>
      </c>
      <c r="AX39">
        <v>0.12031</v>
      </c>
      <c r="AY39">
        <v>-30</v>
      </c>
      <c r="AZ39">
        <v>-1.0916999999999999</v>
      </c>
      <c r="BA39">
        <v>0.28620000000000001</v>
      </c>
      <c r="BB39">
        <v>4.8599999999999997E-2</v>
      </c>
    </row>
    <row r="40" spans="1:54" x14ac:dyDescent="0.4">
      <c r="A40">
        <v>0.91449999999999998</v>
      </c>
      <c r="B40">
        <v>0.27960000000000002</v>
      </c>
      <c r="C40">
        <v>-28</v>
      </c>
      <c r="D40">
        <v>0</v>
      </c>
      <c r="E40">
        <v>0.6</v>
      </c>
      <c r="F40">
        <v>0</v>
      </c>
      <c r="I40">
        <v>0.91449999999999998</v>
      </c>
      <c r="J40">
        <v>0.27960000000000002</v>
      </c>
      <c r="K40">
        <v>-28</v>
      </c>
      <c r="L40">
        <v>0</v>
      </c>
      <c r="M40">
        <v>0.6</v>
      </c>
      <c r="N40">
        <v>0</v>
      </c>
      <c r="Q40">
        <v>3.1174E-2</v>
      </c>
      <c r="R40">
        <v>0.125415</v>
      </c>
      <c r="S40">
        <v>-28</v>
      </c>
      <c r="T40">
        <v>-0.54059999999999997</v>
      </c>
      <c r="U40">
        <v>0.2402</v>
      </c>
      <c r="V40">
        <v>9.4000000000000004E-3</v>
      </c>
      <c r="Y40">
        <v>3.1174E-2</v>
      </c>
      <c r="Z40">
        <v>9.4061000000000006E-2</v>
      </c>
      <c r="AA40">
        <v>-28</v>
      </c>
      <c r="AB40">
        <v>-0.81910000000000005</v>
      </c>
      <c r="AC40">
        <v>0.23380000000000001</v>
      </c>
      <c r="AD40">
        <v>2.0799999999999999E-2</v>
      </c>
      <c r="AG40">
        <v>3.1179999999999999E-2</v>
      </c>
      <c r="AH40">
        <v>6.6550999999999999E-2</v>
      </c>
      <c r="AI40">
        <v>-28</v>
      </c>
      <c r="AJ40">
        <v>-0.96719999999999995</v>
      </c>
      <c r="AK40">
        <v>0.22289999999999999</v>
      </c>
      <c r="AL40">
        <v>2.63E-2</v>
      </c>
      <c r="AO40">
        <v>0.18448600000000001</v>
      </c>
      <c r="AP40">
        <v>0.11641</v>
      </c>
      <c r="AQ40">
        <v>-28</v>
      </c>
      <c r="AR40">
        <v>-1.1008</v>
      </c>
      <c r="AS40">
        <v>0.22770000000000001</v>
      </c>
      <c r="AT40">
        <v>3.1099999999999999E-2</v>
      </c>
      <c r="AW40">
        <v>0.18448600000000001</v>
      </c>
      <c r="AX40">
        <v>0.11641</v>
      </c>
      <c r="AY40">
        <v>-28</v>
      </c>
      <c r="AZ40">
        <v>-1.1008</v>
      </c>
      <c r="BA40">
        <v>0.22770000000000001</v>
      </c>
      <c r="BB40">
        <v>3.1099999999999999E-2</v>
      </c>
    </row>
    <row r="41" spans="1:54" x14ac:dyDescent="0.4">
      <c r="A41">
        <v>0.90959999999999996</v>
      </c>
      <c r="B41">
        <v>0.2868</v>
      </c>
      <c r="C41">
        <v>-26</v>
      </c>
      <c r="D41">
        <v>0</v>
      </c>
      <c r="E41">
        <v>0.6</v>
      </c>
      <c r="F41">
        <v>0</v>
      </c>
      <c r="I41">
        <v>0.90959999999999996</v>
      </c>
      <c r="J41">
        <v>0.2868</v>
      </c>
      <c r="K41">
        <v>-26</v>
      </c>
      <c r="L41">
        <v>0</v>
      </c>
      <c r="M41">
        <v>0.6</v>
      </c>
      <c r="N41">
        <v>0</v>
      </c>
      <c r="Q41">
        <v>2.0022000000000002E-2</v>
      </c>
      <c r="R41">
        <v>0.102892</v>
      </c>
      <c r="S41">
        <v>-26</v>
      </c>
      <c r="T41">
        <v>-0.46939999999999998</v>
      </c>
      <c r="U41">
        <v>0.21690000000000001</v>
      </c>
      <c r="V41">
        <v>-5.9999999999999995E-4</v>
      </c>
      <c r="Y41">
        <v>2.0022000000000002E-2</v>
      </c>
      <c r="Z41">
        <v>7.7169000000000001E-2</v>
      </c>
      <c r="AA41">
        <v>-26</v>
      </c>
      <c r="AB41">
        <v>-0.79239999999999999</v>
      </c>
      <c r="AC41">
        <v>0.20449999999999999</v>
      </c>
      <c r="AD41">
        <v>1.0200000000000001E-2</v>
      </c>
      <c r="AG41">
        <v>2.0029999999999999E-2</v>
      </c>
      <c r="AH41">
        <v>5.3391000000000001E-2</v>
      </c>
      <c r="AI41">
        <v>-26</v>
      </c>
      <c r="AJ41">
        <v>-0.94410000000000005</v>
      </c>
      <c r="AK41">
        <v>0.19409999999999999</v>
      </c>
      <c r="AL41">
        <v>1.54E-2</v>
      </c>
      <c r="AO41">
        <v>0.16213</v>
      </c>
      <c r="AP41">
        <v>0.11157400000000001</v>
      </c>
      <c r="AQ41">
        <v>-26</v>
      </c>
      <c r="AR41">
        <v>-1.1101000000000001</v>
      </c>
      <c r="AS41">
        <v>0.17499999999999999</v>
      </c>
      <c r="AT41">
        <v>1.8200000000000001E-2</v>
      </c>
      <c r="AW41">
        <v>0.16213</v>
      </c>
      <c r="AX41">
        <v>0.11157400000000001</v>
      </c>
      <c r="AY41">
        <v>-26</v>
      </c>
      <c r="AZ41">
        <v>-1.1101000000000001</v>
      </c>
      <c r="BA41">
        <v>0.17499999999999999</v>
      </c>
      <c r="BB41">
        <v>1.8200000000000001E-2</v>
      </c>
    </row>
    <row r="42" spans="1:54" x14ac:dyDescent="0.4">
      <c r="A42">
        <v>0.90449999999999997</v>
      </c>
      <c r="B42">
        <v>0.29389999999999999</v>
      </c>
      <c r="C42">
        <v>-24</v>
      </c>
      <c r="D42">
        <v>0</v>
      </c>
      <c r="E42">
        <v>0.6</v>
      </c>
      <c r="F42">
        <v>0</v>
      </c>
      <c r="I42">
        <v>0.90449999999999997</v>
      </c>
      <c r="J42">
        <v>0.29389999999999999</v>
      </c>
      <c r="K42">
        <v>-24</v>
      </c>
      <c r="L42">
        <v>0</v>
      </c>
      <c r="M42">
        <v>0.6</v>
      </c>
      <c r="N42">
        <v>0</v>
      </c>
      <c r="Q42">
        <v>1.1291000000000001E-2</v>
      </c>
      <c r="R42">
        <v>7.9342700000000002E-2</v>
      </c>
      <c r="S42">
        <v>-24</v>
      </c>
      <c r="T42">
        <v>-0.3881</v>
      </c>
      <c r="U42">
        <v>0.19359999999999999</v>
      </c>
      <c r="V42">
        <v>-1.06E-2</v>
      </c>
      <c r="Y42">
        <v>1.1291000000000001E-2</v>
      </c>
      <c r="Z42">
        <v>5.9506999999999997E-2</v>
      </c>
      <c r="AA42">
        <v>-24</v>
      </c>
      <c r="AB42">
        <v>-0.77559999999999996</v>
      </c>
      <c r="AC42">
        <v>0.17510000000000001</v>
      </c>
      <c r="AD42">
        <v>-4.0000000000000002E-4</v>
      </c>
      <c r="AG42">
        <v>1.1299999999999999E-2</v>
      </c>
      <c r="AH42">
        <v>4.0009999999999997E-2</v>
      </c>
      <c r="AI42">
        <v>-24</v>
      </c>
      <c r="AJ42">
        <v>-0.93100000000000005</v>
      </c>
      <c r="AK42">
        <v>0.16539999999999999</v>
      </c>
      <c r="AL42">
        <v>4.4999999999999997E-3</v>
      </c>
      <c r="AO42">
        <v>0.140291</v>
      </c>
      <c r="AP42">
        <v>0.105771</v>
      </c>
      <c r="AQ42">
        <v>-24</v>
      </c>
      <c r="AR42">
        <v>-1.1294</v>
      </c>
      <c r="AS42">
        <v>0.14230000000000001</v>
      </c>
      <c r="AT42">
        <v>5.3E-3</v>
      </c>
      <c r="AW42">
        <v>0.140291</v>
      </c>
      <c r="AX42">
        <v>0.105771</v>
      </c>
      <c r="AY42">
        <v>-24</v>
      </c>
      <c r="AZ42">
        <v>-1.1294</v>
      </c>
      <c r="BA42">
        <v>0.14230000000000001</v>
      </c>
      <c r="BB42">
        <v>5.3E-3</v>
      </c>
    </row>
    <row r="43" spans="1:54" x14ac:dyDescent="0.4">
      <c r="A43">
        <v>0.89929999999999999</v>
      </c>
      <c r="B43">
        <v>0.3009</v>
      </c>
      <c r="C43">
        <v>-22</v>
      </c>
      <c r="D43">
        <v>0</v>
      </c>
      <c r="E43">
        <v>0.6</v>
      </c>
      <c r="F43">
        <v>0</v>
      </c>
      <c r="I43">
        <v>0.89929999999999999</v>
      </c>
      <c r="J43">
        <v>0.3009</v>
      </c>
      <c r="K43">
        <v>-22</v>
      </c>
      <c r="L43">
        <v>0</v>
      </c>
      <c r="M43">
        <v>0.6</v>
      </c>
      <c r="N43">
        <v>0</v>
      </c>
      <c r="Q43">
        <v>5.0309999999999999E-3</v>
      </c>
      <c r="R43">
        <v>5.5206699999999997E-2</v>
      </c>
      <c r="S43">
        <v>-22</v>
      </c>
      <c r="T43">
        <v>-0.31609999999999999</v>
      </c>
      <c r="U43">
        <v>0.17319999999999999</v>
      </c>
      <c r="V43">
        <v>-1.9699999999999999E-2</v>
      </c>
      <c r="Y43">
        <v>5.0309999999999999E-3</v>
      </c>
      <c r="Z43">
        <v>4.1404999999999997E-2</v>
      </c>
      <c r="AA43">
        <v>-22</v>
      </c>
      <c r="AB43">
        <v>-0.74409999999999998</v>
      </c>
      <c r="AC43">
        <v>0.15129999999999999</v>
      </c>
      <c r="AD43">
        <v>-8.8999999999999999E-3</v>
      </c>
      <c r="AG43">
        <v>5.0299999999999997E-3</v>
      </c>
      <c r="AH43">
        <v>2.6669999999999999E-2</v>
      </c>
      <c r="AI43">
        <v>-22</v>
      </c>
      <c r="AJ43">
        <v>-0.90469999999999995</v>
      </c>
      <c r="AK43">
        <v>0.14169999999999999</v>
      </c>
      <c r="AL43">
        <v>-3.8999999999999998E-3</v>
      </c>
      <c r="AO43">
        <v>0.119098</v>
      </c>
      <c r="AP43">
        <v>9.8982000000000001E-2</v>
      </c>
      <c r="AQ43">
        <v>-22</v>
      </c>
      <c r="AR43">
        <v>-1.1233</v>
      </c>
      <c r="AS43">
        <v>0.1183</v>
      </c>
      <c r="AT43">
        <v>-2.8999999999999998E-3</v>
      </c>
      <c r="AW43">
        <v>0.119098</v>
      </c>
      <c r="AX43">
        <v>9.8982000000000001E-2</v>
      </c>
      <c r="AY43">
        <v>-22</v>
      </c>
      <c r="AZ43">
        <v>-1.1233</v>
      </c>
      <c r="BA43">
        <v>0.1183</v>
      </c>
      <c r="BB43">
        <v>-2.8999999999999998E-3</v>
      </c>
    </row>
    <row r="44" spans="1:54" x14ac:dyDescent="0.4">
      <c r="A44">
        <v>0.89400000000000002</v>
      </c>
      <c r="B44">
        <v>0.30780000000000002</v>
      </c>
      <c r="C44">
        <v>-20</v>
      </c>
      <c r="D44">
        <v>0</v>
      </c>
      <c r="E44">
        <v>0.6</v>
      </c>
      <c r="F44">
        <v>0</v>
      </c>
      <c r="I44">
        <v>0.89400000000000002</v>
      </c>
      <c r="J44">
        <v>0.30780000000000002</v>
      </c>
      <c r="K44">
        <v>-20</v>
      </c>
      <c r="L44">
        <v>0</v>
      </c>
      <c r="M44">
        <v>0.6</v>
      </c>
      <c r="N44">
        <v>0</v>
      </c>
      <c r="Q44">
        <v>1.2600000000000001E-3</v>
      </c>
      <c r="R44">
        <v>2.3402699999999999E-2</v>
      </c>
      <c r="S44">
        <v>-20</v>
      </c>
      <c r="T44">
        <v>-0.2442</v>
      </c>
      <c r="U44">
        <v>0.15290000000000001</v>
      </c>
      <c r="V44">
        <v>-2.8899999999999999E-2</v>
      </c>
      <c r="Y44">
        <v>1.2600000000000001E-3</v>
      </c>
      <c r="Z44">
        <v>1.7552000000000002E-2</v>
      </c>
      <c r="AA44">
        <v>-20</v>
      </c>
      <c r="AB44">
        <v>-0.71260000000000001</v>
      </c>
      <c r="AC44">
        <v>0.12740000000000001</v>
      </c>
      <c r="AD44">
        <v>-1.7399999999999999E-2</v>
      </c>
      <c r="AG44">
        <v>1.2600000000000001E-3</v>
      </c>
      <c r="AH44">
        <v>1.3259999999999999E-2</v>
      </c>
      <c r="AI44">
        <v>-20</v>
      </c>
      <c r="AJ44">
        <v>-0.87839999999999996</v>
      </c>
      <c r="AK44">
        <v>0.1181</v>
      </c>
      <c r="AL44">
        <v>-1.23E-2</v>
      </c>
      <c r="AO44">
        <v>9.8726999999999995E-2</v>
      </c>
      <c r="AP44">
        <v>9.1206999999999996E-2</v>
      </c>
      <c r="AQ44">
        <v>-20</v>
      </c>
      <c r="AR44">
        <v>-1.1171</v>
      </c>
      <c r="AS44">
        <v>9.4399999999999998E-2</v>
      </c>
      <c r="AT44">
        <v>-1.12E-2</v>
      </c>
      <c r="AW44">
        <v>9.8726999999999995E-2</v>
      </c>
      <c r="AX44">
        <v>9.1206999999999996E-2</v>
      </c>
      <c r="AY44">
        <v>-20</v>
      </c>
      <c r="AZ44">
        <v>-1.1171</v>
      </c>
      <c r="BA44">
        <v>9.4399999999999998E-2</v>
      </c>
      <c r="BB44">
        <v>-1.12E-2</v>
      </c>
    </row>
    <row r="45" spans="1:54" x14ac:dyDescent="0.4">
      <c r="A45">
        <v>0.88859999999999995</v>
      </c>
      <c r="B45">
        <v>0.31469999999999998</v>
      </c>
      <c r="C45">
        <v>-19</v>
      </c>
      <c r="D45">
        <v>0</v>
      </c>
      <c r="E45">
        <v>0.6</v>
      </c>
      <c r="F45">
        <v>0</v>
      </c>
      <c r="I45">
        <v>0.88859999999999995</v>
      </c>
      <c r="J45">
        <v>0.31469999999999998</v>
      </c>
      <c r="K45">
        <v>-19</v>
      </c>
      <c r="L45">
        <v>0</v>
      </c>
      <c r="M45">
        <v>0.6</v>
      </c>
      <c r="N45">
        <v>0</v>
      </c>
      <c r="Q45">
        <v>0</v>
      </c>
      <c r="R45">
        <v>8.1613299999999996E-3</v>
      </c>
      <c r="S45">
        <v>-19</v>
      </c>
      <c r="T45">
        <v>-0.20415</v>
      </c>
      <c r="U45">
        <v>0.14419999999999999</v>
      </c>
      <c r="V45">
        <v>-3.2849999999999997E-2</v>
      </c>
      <c r="Y45">
        <v>0</v>
      </c>
      <c r="Z45">
        <v>6.1209999999999997E-3</v>
      </c>
      <c r="AA45">
        <v>-19</v>
      </c>
      <c r="AB45">
        <v>-0.69019999999999992</v>
      </c>
      <c r="AC45">
        <v>0.11795</v>
      </c>
      <c r="AD45">
        <v>-2.0150000000000001E-2</v>
      </c>
      <c r="AG45">
        <v>0</v>
      </c>
      <c r="AH45">
        <v>-1.1900000000000001E-3</v>
      </c>
      <c r="AI45">
        <v>-19</v>
      </c>
      <c r="AJ45">
        <v>-0.86214999999999997</v>
      </c>
      <c r="AK45">
        <v>0.10835</v>
      </c>
      <c r="AL45">
        <v>-1.49E-2</v>
      </c>
      <c r="AO45">
        <v>7.9409999999999994E-2</v>
      </c>
      <c r="AP45">
        <v>8.2479999999999998E-2</v>
      </c>
      <c r="AQ45">
        <v>-19</v>
      </c>
      <c r="AR45">
        <v>-1.10205</v>
      </c>
      <c r="AS45">
        <v>8.5800000000000001E-2</v>
      </c>
      <c r="AT45">
        <v>-1.2799999999999999E-2</v>
      </c>
      <c r="AW45">
        <v>7.9409999999999994E-2</v>
      </c>
      <c r="AX45">
        <v>8.2479999999999998E-2</v>
      </c>
      <c r="AY45">
        <v>-19</v>
      </c>
      <c r="AZ45">
        <v>-1.10205</v>
      </c>
      <c r="BA45">
        <v>8.5800000000000001E-2</v>
      </c>
      <c r="BB45">
        <v>-1.2799999999999999E-2</v>
      </c>
    </row>
    <row r="46" spans="1:54" x14ac:dyDescent="0.4">
      <c r="A46">
        <v>0.88300000000000001</v>
      </c>
      <c r="B46">
        <v>0.32140000000000002</v>
      </c>
      <c r="C46">
        <v>-18</v>
      </c>
      <c r="D46">
        <v>0</v>
      </c>
      <c r="E46">
        <v>0.6</v>
      </c>
      <c r="F46">
        <v>0</v>
      </c>
      <c r="I46">
        <v>0.88300000000000001</v>
      </c>
      <c r="J46">
        <v>0.32140000000000002</v>
      </c>
      <c r="K46">
        <v>-18</v>
      </c>
      <c r="L46">
        <v>0</v>
      </c>
      <c r="M46">
        <v>0.6</v>
      </c>
      <c r="N46">
        <v>0</v>
      </c>
      <c r="Q46">
        <v>1.2600000000000001E-3</v>
      </c>
      <c r="R46">
        <v>-1.9456000000000001E-2</v>
      </c>
      <c r="S46">
        <v>-18</v>
      </c>
      <c r="T46">
        <v>-0.1641</v>
      </c>
      <c r="U46">
        <v>0.13550000000000001</v>
      </c>
      <c r="V46">
        <v>-3.6799999999999999E-2</v>
      </c>
      <c r="Y46">
        <v>1.2600000000000001E-3</v>
      </c>
      <c r="Z46">
        <v>-1.4592000000000001E-2</v>
      </c>
      <c r="AA46">
        <v>-18</v>
      </c>
      <c r="AB46">
        <v>-0.66779999999999995</v>
      </c>
      <c r="AC46">
        <v>0.1085</v>
      </c>
      <c r="AD46">
        <v>-2.29E-2</v>
      </c>
      <c r="AG46">
        <v>1.2600000000000001E-3</v>
      </c>
      <c r="AH46">
        <v>-1.256E-2</v>
      </c>
      <c r="AI46">
        <v>-18</v>
      </c>
      <c r="AJ46">
        <v>-0.84589999999999999</v>
      </c>
      <c r="AK46">
        <v>9.8599999999999993E-2</v>
      </c>
      <c r="AL46">
        <v>-1.7500000000000002E-2</v>
      </c>
      <c r="AO46">
        <v>6.1484999999999998E-2</v>
      </c>
      <c r="AP46">
        <v>7.2898000000000004E-2</v>
      </c>
      <c r="AQ46">
        <v>-18</v>
      </c>
      <c r="AR46">
        <v>-1.087</v>
      </c>
      <c r="AS46">
        <v>7.7200000000000005E-2</v>
      </c>
      <c r="AT46">
        <v>-1.44E-2</v>
      </c>
      <c r="AW46">
        <v>6.1484999999999998E-2</v>
      </c>
      <c r="AX46">
        <v>7.2898000000000004E-2</v>
      </c>
      <c r="AY46">
        <v>-18</v>
      </c>
      <c r="AZ46">
        <v>-1.087</v>
      </c>
      <c r="BA46">
        <v>7.7200000000000005E-2</v>
      </c>
      <c r="BB46">
        <v>-1.44E-2</v>
      </c>
    </row>
    <row r="47" spans="1:54" x14ac:dyDescent="0.4">
      <c r="A47">
        <v>0.87739999999999996</v>
      </c>
      <c r="B47">
        <v>0.32800000000000001</v>
      </c>
      <c r="C47">
        <v>-17</v>
      </c>
      <c r="D47">
        <v>0</v>
      </c>
      <c r="E47">
        <v>0.6</v>
      </c>
      <c r="F47">
        <v>0</v>
      </c>
      <c r="I47">
        <v>0.87739999999999996</v>
      </c>
      <c r="J47">
        <v>0.32800000000000001</v>
      </c>
      <c r="K47">
        <v>-17</v>
      </c>
      <c r="L47">
        <v>0</v>
      </c>
      <c r="M47">
        <v>0.6</v>
      </c>
      <c r="N47">
        <v>0</v>
      </c>
      <c r="Q47">
        <v>5.0309999999999999E-3</v>
      </c>
      <c r="R47">
        <v>-4.8325300000000002E-2</v>
      </c>
      <c r="S47">
        <v>-17</v>
      </c>
      <c r="T47">
        <v>-0.12409999999999999</v>
      </c>
      <c r="U47">
        <v>0.12675</v>
      </c>
      <c r="V47">
        <v>-4.0800000000000003E-2</v>
      </c>
      <c r="Y47">
        <v>5.0309999999999999E-3</v>
      </c>
      <c r="Z47">
        <v>-3.6243999999999998E-2</v>
      </c>
      <c r="AA47">
        <v>-17</v>
      </c>
      <c r="AB47">
        <v>-0.64544999999999997</v>
      </c>
      <c r="AC47">
        <v>9.9049999999999999E-2</v>
      </c>
      <c r="AD47">
        <v>-2.5700000000000001E-2</v>
      </c>
      <c r="AG47">
        <v>5.0299999999999997E-3</v>
      </c>
      <c r="AH47">
        <v>-2.5020000000000001E-2</v>
      </c>
      <c r="AI47">
        <v>-17</v>
      </c>
      <c r="AJ47">
        <v>-0.82965</v>
      </c>
      <c r="AK47">
        <v>8.8900000000000007E-2</v>
      </c>
      <c r="AL47">
        <v>-2.01E-2</v>
      </c>
      <c r="AO47">
        <v>4.5395999999999999E-2</v>
      </c>
      <c r="AP47">
        <v>6.2669000000000002E-2</v>
      </c>
      <c r="AQ47">
        <v>-17</v>
      </c>
      <c r="AR47">
        <v>-1.07195</v>
      </c>
      <c r="AS47">
        <v>6.8650000000000003E-2</v>
      </c>
      <c r="AT47">
        <v>-1.6050000000000002E-2</v>
      </c>
      <c r="AW47">
        <v>4.5395999999999999E-2</v>
      </c>
      <c r="AX47">
        <v>6.2669000000000002E-2</v>
      </c>
      <c r="AY47">
        <v>-17</v>
      </c>
      <c r="AZ47">
        <v>-1.07195</v>
      </c>
      <c r="BA47">
        <v>6.8650000000000003E-2</v>
      </c>
      <c r="BB47">
        <v>-1.6050000000000002E-2</v>
      </c>
    </row>
    <row r="48" spans="1:54" x14ac:dyDescent="0.4">
      <c r="A48">
        <v>0.87160000000000004</v>
      </c>
      <c r="B48">
        <v>0.33460000000000001</v>
      </c>
      <c r="C48">
        <v>-16</v>
      </c>
      <c r="D48">
        <v>0</v>
      </c>
      <c r="E48">
        <v>0.6</v>
      </c>
      <c r="F48">
        <v>0</v>
      </c>
      <c r="I48">
        <v>0.87160000000000004</v>
      </c>
      <c r="J48">
        <v>0.33460000000000001</v>
      </c>
      <c r="K48">
        <v>-16</v>
      </c>
      <c r="L48">
        <v>0</v>
      </c>
      <c r="M48">
        <v>0.6</v>
      </c>
      <c r="N48">
        <v>0</v>
      </c>
      <c r="Q48">
        <v>1.1291000000000001E-2</v>
      </c>
      <c r="R48">
        <v>-7.1074700000000005E-2</v>
      </c>
      <c r="S48">
        <v>-16</v>
      </c>
      <c r="T48">
        <v>-8.4099999999999994E-2</v>
      </c>
      <c r="U48">
        <v>0.11799999999999999</v>
      </c>
      <c r="V48">
        <v>-4.48E-2</v>
      </c>
      <c r="Y48">
        <v>1.1291000000000001E-2</v>
      </c>
      <c r="Z48">
        <v>-5.3305999999999999E-2</v>
      </c>
      <c r="AA48">
        <v>-16</v>
      </c>
      <c r="AB48">
        <v>-0.62309999999999999</v>
      </c>
      <c r="AC48">
        <v>8.9599999999999999E-2</v>
      </c>
      <c r="AD48">
        <v>-2.8500000000000001E-2</v>
      </c>
      <c r="AG48">
        <v>1.1299999999999999E-2</v>
      </c>
      <c r="AH48">
        <v>-3.764E-2</v>
      </c>
      <c r="AI48">
        <v>-16</v>
      </c>
      <c r="AJ48">
        <v>-0.81340000000000001</v>
      </c>
      <c r="AK48">
        <v>7.9200000000000007E-2</v>
      </c>
      <c r="AL48">
        <v>-2.2700000000000001E-2</v>
      </c>
      <c r="AO48">
        <v>3.1676999999999997E-2</v>
      </c>
      <c r="AP48">
        <v>5.2172000000000003E-2</v>
      </c>
      <c r="AQ48">
        <v>-16</v>
      </c>
      <c r="AR48">
        <v>-1.0569</v>
      </c>
      <c r="AS48">
        <v>6.0100000000000001E-2</v>
      </c>
      <c r="AT48">
        <v>-1.77E-2</v>
      </c>
      <c r="AW48">
        <v>3.1676999999999997E-2</v>
      </c>
      <c r="AX48">
        <v>5.2172000000000003E-2</v>
      </c>
      <c r="AY48">
        <v>-16</v>
      </c>
      <c r="AZ48">
        <v>-1.0569</v>
      </c>
      <c r="BA48">
        <v>6.0100000000000001E-2</v>
      </c>
      <c r="BB48">
        <v>-1.77E-2</v>
      </c>
    </row>
    <row r="49" spans="1:54" x14ac:dyDescent="0.4">
      <c r="A49">
        <v>0.86570000000000003</v>
      </c>
      <c r="B49">
        <v>0.34100000000000003</v>
      </c>
      <c r="C49">
        <v>-15</v>
      </c>
      <c r="D49">
        <v>0</v>
      </c>
      <c r="E49">
        <v>0.6</v>
      </c>
      <c r="F49">
        <v>0</v>
      </c>
      <c r="I49">
        <v>0.86570000000000003</v>
      </c>
      <c r="J49">
        <v>0.34100000000000003</v>
      </c>
      <c r="K49">
        <v>-15</v>
      </c>
      <c r="L49">
        <v>0</v>
      </c>
      <c r="M49">
        <v>0.6</v>
      </c>
      <c r="N49">
        <v>0</v>
      </c>
      <c r="Q49">
        <v>2.0022000000000002E-2</v>
      </c>
      <c r="R49">
        <v>-9.3423999999999993E-2</v>
      </c>
      <c r="S49">
        <v>-15</v>
      </c>
      <c r="T49">
        <v>-4.0999999999999995E-2</v>
      </c>
      <c r="U49">
        <v>0.11074999999999999</v>
      </c>
      <c r="V49">
        <v>-4.7899999999999998E-2</v>
      </c>
      <c r="Y49">
        <v>2.0022000000000002E-2</v>
      </c>
      <c r="Z49">
        <v>-7.0068000000000005E-2</v>
      </c>
      <c r="AA49">
        <v>-15</v>
      </c>
      <c r="AB49">
        <v>-0.59865000000000002</v>
      </c>
      <c r="AC49">
        <v>8.2199999999999995E-2</v>
      </c>
      <c r="AD49">
        <v>-2.9249999999999998E-2</v>
      </c>
      <c r="AG49">
        <v>2.0029999999999999E-2</v>
      </c>
      <c r="AH49">
        <v>-5.0351E-2</v>
      </c>
      <c r="AI49">
        <v>-15</v>
      </c>
      <c r="AJ49">
        <v>-0.79310000000000003</v>
      </c>
      <c r="AK49">
        <v>7.1750000000000008E-2</v>
      </c>
      <c r="AL49">
        <v>-2.3100000000000002E-2</v>
      </c>
      <c r="AO49">
        <v>2.0660999999999999E-2</v>
      </c>
      <c r="AP49">
        <v>4.1849999999999998E-2</v>
      </c>
      <c r="AQ49">
        <v>-15</v>
      </c>
      <c r="AR49">
        <v>-1.0403500000000001</v>
      </c>
      <c r="AS49">
        <v>5.3449999999999998E-2</v>
      </c>
      <c r="AT49">
        <v>-1.7399999999999999E-2</v>
      </c>
      <c r="AW49">
        <v>2.0660999999999999E-2</v>
      </c>
      <c r="AX49">
        <v>4.1849999999999998E-2</v>
      </c>
      <c r="AY49">
        <v>-15</v>
      </c>
      <c r="AZ49">
        <v>-1.0403500000000001</v>
      </c>
      <c r="BA49">
        <v>5.3449999999999998E-2</v>
      </c>
      <c r="BB49">
        <v>-1.7399999999999999E-2</v>
      </c>
    </row>
    <row r="50" spans="1:54" x14ac:dyDescent="0.4">
      <c r="A50">
        <v>0.85970000000000002</v>
      </c>
      <c r="B50">
        <v>0.3473</v>
      </c>
      <c r="C50">
        <v>-14</v>
      </c>
      <c r="D50">
        <v>0</v>
      </c>
      <c r="E50">
        <v>0.6</v>
      </c>
      <c r="F50">
        <v>0</v>
      </c>
      <c r="I50">
        <v>0.85970000000000002</v>
      </c>
      <c r="J50">
        <v>0.3473</v>
      </c>
      <c r="K50">
        <v>-14</v>
      </c>
      <c r="L50">
        <v>0</v>
      </c>
      <c r="M50">
        <v>0.6</v>
      </c>
      <c r="N50">
        <v>0</v>
      </c>
      <c r="Q50">
        <v>3.1174E-2</v>
      </c>
      <c r="R50">
        <v>-0.114507</v>
      </c>
      <c r="S50">
        <v>-14</v>
      </c>
      <c r="T50">
        <v>2.0999999999999999E-3</v>
      </c>
      <c r="U50">
        <v>0.10349999999999999</v>
      </c>
      <c r="V50">
        <v>-5.0999999999999997E-2</v>
      </c>
      <c r="Y50">
        <v>3.1174E-2</v>
      </c>
      <c r="Z50">
        <v>-8.5879999999999998E-2</v>
      </c>
      <c r="AA50">
        <v>-14</v>
      </c>
      <c r="AB50">
        <v>-0.57420000000000004</v>
      </c>
      <c r="AC50">
        <v>7.4800000000000005E-2</v>
      </c>
      <c r="AD50">
        <v>-0.03</v>
      </c>
      <c r="AG50">
        <v>3.1179999999999999E-2</v>
      </c>
      <c r="AH50">
        <v>-6.3120999999999997E-2</v>
      </c>
      <c r="AI50">
        <v>-14</v>
      </c>
      <c r="AJ50">
        <v>-0.77280000000000004</v>
      </c>
      <c r="AK50">
        <v>6.4299999999999996E-2</v>
      </c>
      <c r="AL50">
        <v>-2.35E-2</v>
      </c>
      <c r="AO50">
        <v>1.2498E-2</v>
      </c>
      <c r="AP50">
        <v>3.2221E-2</v>
      </c>
      <c r="AQ50">
        <v>-14</v>
      </c>
      <c r="AR50">
        <v>-1.0238</v>
      </c>
      <c r="AS50">
        <v>4.6800000000000001E-2</v>
      </c>
      <c r="AT50">
        <v>-1.7100000000000001E-2</v>
      </c>
      <c r="AW50">
        <v>1.2498E-2</v>
      </c>
      <c r="AX50">
        <v>3.2221E-2</v>
      </c>
      <c r="AY50">
        <v>-14</v>
      </c>
      <c r="AZ50">
        <v>-1.0238</v>
      </c>
      <c r="BA50">
        <v>4.6800000000000001E-2</v>
      </c>
      <c r="BB50">
        <v>-1.7100000000000001E-2</v>
      </c>
    </row>
    <row r="51" spans="1:54" x14ac:dyDescent="0.4">
      <c r="A51">
        <v>0.85360000000000003</v>
      </c>
      <c r="B51">
        <v>0.35360000000000003</v>
      </c>
      <c r="C51">
        <v>-13.5</v>
      </c>
      <c r="D51">
        <v>0</v>
      </c>
      <c r="E51">
        <v>0.6</v>
      </c>
      <c r="F51">
        <v>0</v>
      </c>
      <c r="I51">
        <v>0.85360000000000003</v>
      </c>
      <c r="J51">
        <v>0.35360000000000003</v>
      </c>
      <c r="K51">
        <v>-13.5</v>
      </c>
      <c r="L51">
        <v>0</v>
      </c>
      <c r="M51">
        <v>0.6</v>
      </c>
      <c r="N51">
        <v>0</v>
      </c>
      <c r="Q51">
        <v>4.4694999999999999E-2</v>
      </c>
      <c r="R51">
        <v>-0.13420299999999999</v>
      </c>
      <c r="S51">
        <v>-13.5</v>
      </c>
      <c r="T51">
        <v>2.3650000000000001E-2</v>
      </c>
      <c r="U51">
        <v>9.9874999999999992E-2</v>
      </c>
      <c r="V51">
        <v>-5.2549999999999999E-2</v>
      </c>
      <c r="Y51">
        <v>4.4694999999999999E-2</v>
      </c>
      <c r="Z51">
        <v>-0.10065200000000001</v>
      </c>
      <c r="AA51">
        <v>-13.5</v>
      </c>
      <c r="AB51">
        <v>-0.56195000000000006</v>
      </c>
      <c r="AC51">
        <v>7.1099999999999997E-2</v>
      </c>
      <c r="AD51">
        <v>-3.0349999999999999E-2</v>
      </c>
      <c r="AG51">
        <v>4.4699999999999997E-2</v>
      </c>
      <c r="AH51">
        <v>-7.5821E-2</v>
      </c>
      <c r="AI51">
        <v>-13.5</v>
      </c>
      <c r="AJ51">
        <v>-0.76265000000000005</v>
      </c>
      <c r="AK51">
        <v>6.0600000000000001E-2</v>
      </c>
      <c r="AL51">
        <v>-2.3725000000000003E-2</v>
      </c>
      <c r="AO51">
        <v>6.7060000000000002E-3</v>
      </c>
      <c r="AP51">
        <v>2.3335999999999999E-2</v>
      </c>
      <c r="AQ51">
        <v>-13.5</v>
      </c>
      <c r="AR51">
        <v>-1.01555</v>
      </c>
      <c r="AS51">
        <v>4.3475E-2</v>
      </c>
      <c r="AT51">
        <v>-1.6975000000000001E-2</v>
      </c>
      <c r="AW51">
        <v>6.7060000000000002E-3</v>
      </c>
      <c r="AX51">
        <v>2.3335999999999999E-2</v>
      </c>
      <c r="AY51">
        <v>-13.5</v>
      </c>
      <c r="AZ51">
        <v>-1.01555</v>
      </c>
      <c r="BA51">
        <v>4.3475E-2</v>
      </c>
      <c r="BB51">
        <v>-1.6975000000000001E-2</v>
      </c>
    </row>
    <row r="52" spans="1:54" x14ac:dyDescent="0.4">
      <c r="A52">
        <v>0.84730000000000005</v>
      </c>
      <c r="B52">
        <v>0.35970000000000002</v>
      </c>
      <c r="C52">
        <v>-13</v>
      </c>
      <c r="D52">
        <v>0</v>
      </c>
      <c r="E52">
        <v>0.6</v>
      </c>
      <c r="F52">
        <v>0</v>
      </c>
      <c r="I52">
        <v>0.84730000000000005</v>
      </c>
      <c r="J52">
        <v>0.35970000000000002</v>
      </c>
      <c r="K52">
        <v>-13</v>
      </c>
      <c r="L52">
        <v>0</v>
      </c>
      <c r="M52">
        <v>0.6</v>
      </c>
      <c r="N52">
        <v>0</v>
      </c>
      <c r="Q52">
        <v>6.0517000000000001E-2</v>
      </c>
      <c r="R52">
        <v>-0.15255199999999999</v>
      </c>
      <c r="S52">
        <v>-13</v>
      </c>
      <c r="T52">
        <v>4.5200000000000004E-2</v>
      </c>
      <c r="U52">
        <v>9.6250000000000002E-2</v>
      </c>
      <c r="V52">
        <v>-5.4099999999999995E-2</v>
      </c>
      <c r="Y52">
        <v>6.0517000000000001E-2</v>
      </c>
      <c r="Z52">
        <v>-0.114414</v>
      </c>
      <c r="AA52">
        <v>-13</v>
      </c>
      <c r="AB52">
        <v>-0.54970000000000008</v>
      </c>
      <c r="AC52">
        <v>6.7400000000000002E-2</v>
      </c>
      <c r="AD52">
        <v>-3.0699999999999998E-2</v>
      </c>
      <c r="AG52">
        <v>6.0520999999999998E-2</v>
      </c>
      <c r="AH52">
        <v>-8.8250999999999996E-2</v>
      </c>
      <c r="AI52">
        <v>-13</v>
      </c>
      <c r="AJ52">
        <v>-0.75249999999999995</v>
      </c>
      <c r="AK52">
        <v>5.6899999999999999E-2</v>
      </c>
      <c r="AL52">
        <v>-2.3949999999999999E-2</v>
      </c>
      <c r="AO52">
        <v>3.0000000000000001E-3</v>
      </c>
      <c r="AP52">
        <v>1.5476E-2</v>
      </c>
      <c r="AQ52">
        <v>-13</v>
      </c>
      <c r="AR52">
        <v>-1.0073000000000001</v>
      </c>
      <c r="AS52">
        <v>4.0150000000000005E-2</v>
      </c>
      <c r="AT52">
        <v>-1.685E-2</v>
      </c>
      <c r="AW52">
        <v>3.0000000000000001E-3</v>
      </c>
      <c r="AX52">
        <v>1.5476E-2</v>
      </c>
      <c r="AY52">
        <v>-13</v>
      </c>
      <c r="AZ52">
        <v>-1.0073000000000001</v>
      </c>
      <c r="BA52">
        <v>4.0150000000000005E-2</v>
      </c>
      <c r="BB52">
        <v>-1.685E-2</v>
      </c>
    </row>
    <row r="53" spans="1:54" x14ac:dyDescent="0.4">
      <c r="A53">
        <v>0.84099999999999997</v>
      </c>
      <c r="B53">
        <v>0.36570000000000003</v>
      </c>
      <c r="C53">
        <v>-12.5</v>
      </c>
      <c r="D53">
        <v>0</v>
      </c>
      <c r="E53">
        <v>0.6</v>
      </c>
      <c r="F53">
        <v>0</v>
      </c>
      <c r="I53">
        <v>0.84099999999999997</v>
      </c>
      <c r="J53">
        <v>0.36570000000000003</v>
      </c>
      <c r="K53">
        <v>-12.5</v>
      </c>
      <c r="L53">
        <v>0</v>
      </c>
      <c r="M53">
        <v>0.6</v>
      </c>
      <c r="N53">
        <v>0</v>
      </c>
      <c r="Q53">
        <v>7.8569E-2</v>
      </c>
      <c r="R53">
        <v>-0.16928699999999999</v>
      </c>
      <c r="S53">
        <v>-12.5</v>
      </c>
      <c r="T53">
        <v>6.6750000000000004E-2</v>
      </c>
      <c r="U53">
        <v>9.2624999999999999E-2</v>
      </c>
      <c r="V53">
        <v>-5.5649999999999998E-2</v>
      </c>
      <c r="Y53">
        <v>7.8569E-2</v>
      </c>
      <c r="Z53">
        <v>-0.12696499999999999</v>
      </c>
      <c r="AA53">
        <v>-12.5</v>
      </c>
      <c r="AB53">
        <v>-0.53744999999999998</v>
      </c>
      <c r="AC53">
        <v>6.3700000000000007E-2</v>
      </c>
      <c r="AD53">
        <v>-3.1049999999999998E-2</v>
      </c>
      <c r="AG53">
        <v>7.8580999999999998E-2</v>
      </c>
      <c r="AH53">
        <v>-0.10018100000000001</v>
      </c>
      <c r="AI53">
        <v>-12.5</v>
      </c>
      <c r="AJ53">
        <v>-0.74235000000000007</v>
      </c>
      <c r="AK53">
        <v>5.3200000000000004E-2</v>
      </c>
      <c r="AL53">
        <v>-2.4175000000000002E-2</v>
      </c>
      <c r="AO53">
        <v>9.0899999999999998E-4</v>
      </c>
      <c r="AP53">
        <v>8.2869999999999992E-3</v>
      </c>
      <c r="AQ53">
        <v>-12.5</v>
      </c>
      <c r="AR53">
        <v>-0.99904999999999999</v>
      </c>
      <c r="AS53">
        <v>3.6825000000000004E-2</v>
      </c>
      <c r="AT53">
        <v>-1.6725E-2</v>
      </c>
      <c r="AW53">
        <v>9.0899999999999998E-4</v>
      </c>
      <c r="AX53">
        <v>8.2869999999999992E-3</v>
      </c>
      <c r="AY53">
        <v>-12.5</v>
      </c>
      <c r="AZ53">
        <v>-0.99904999999999999</v>
      </c>
      <c r="BA53">
        <v>3.6825000000000004E-2</v>
      </c>
      <c r="BB53">
        <v>-1.6725E-2</v>
      </c>
    </row>
    <row r="54" spans="1:54" x14ac:dyDescent="0.4">
      <c r="A54">
        <v>0.83460000000000001</v>
      </c>
      <c r="B54">
        <v>0.37159999999999999</v>
      </c>
      <c r="C54">
        <v>-12</v>
      </c>
      <c r="D54">
        <v>0</v>
      </c>
      <c r="E54">
        <v>0.6</v>
      </c>
      <c r="F54">
        <v>0</v>
      </c>
      <c r="I54">
        <v>0.83460000000000001</v>
      </c>
      <c r="J54">
        <v>0.37159999999999999</v>
      </c>
      <c r="K54">
        <v>-12</v>
      </c>
      <c r="L54">
        <v>0</v>
      </c>
      <c r="M54">
        <v>0.6</v>
      </c>
      <c r="N54">
        <v>0</v>
      </c>
      <c r="Q54">
        <v>9.8762000000000003E-2</v>
      </c>
      <c r="R54">
        <v>-0.18430299999999999</v>
      </c>
      <c r="S54">
        <v>-12</v>
      </c>
      <c r="T54">
        <v>8.8300000000000003E-2</v>
      </c>
      <c r="U54">
        <v>8.8999999999999996E-2</v>
      </c>
      <c r="V54">
        <v>-5.7200000000000001E-2</v>
      </c>
      <c r="Y54">
        <v>9.8762000000000003E-2</v>
      </c>
      <c r="Z54">
        <v>-0.13822699999999999</v>
      </c>
      <c r="AA54">
        <v>-12</v>
      </c>
      <c r="AB54">
        <v>-0.5252</v>
      </c>
      <c r="AC54">
        <v>0.06</v>
      </c>
      <c r="AD54">
        <v>-3.1399999999999997E-2</v>
      </c>
      <c r="AG54">
        <v>9.8770999999999998E-2</v>
      </c>
      <c r="AH54">
        <v>-0.111361</v>
      </c>
      <c r="AI54">
        <v>-12</v>
      </c>
      <c r="AJ54">
        <v>-0.73219999999999996</v>
      </c>
      <c r="AK54">
        <v>4.9500000000000002E-2</v>
      </c>
      <c r="AL54">
        <v>-2.4400000000000002E-2</v>
      </c>
      <c r="AO54">
        <v>0</v>
      </c>
      <c r="AP54">
        <v>1.6249999999999999E-3</v>
      </c>
      <c r="AQ54">
        <v>-12</v>
      </c>
      <c r="AR54">
        <v>-0.99080000000000001</v>
      </c>
      <c r="AS54">
        <v>3.3500000000000002E-2</v>
      </c>
      <c r="AT54">
        <v>-1.66E-2</v>
      </c>
      <c r="AW54">
        <v>0</v>
      </c>
      <c r="AX54">
        <v>1.6249999999999999E-3</v>
      </c>
      <c r="AY54">
        <v>-12</v>
      </c>
      <c r="AZ54">
        <v>-0.99080000000000001</v>
      </c>
      <c r="BA54">
        <v>3.3500000000000002E-2</v>
      </c>
      <c r="BB54">
        <v>-1.66E-2</v>
      </c>
    </row>
    <row r="55" spans="1:54" x14ac:dyDescent="0.4">
      <c r="A55">
        <v>0.82799999999999996</v>
      </c>
      <c r="B55">
        <v>0.37740000000000001</v>
      </c>
      <c r="C55">
        <v>-11.5</v>
      </c>
      <c r="D55">
        <v>0</v>
      </c>
      <c r="E55">
        <v>0.6</v>
      </c>
      <c r="F55">
        <v>0</v>
      </c>
      <c r="I55">
        <v>0.82799999999999996</v>
      </c>
      <c r="J55">
        <v>0.37740000000000001</v>
      </c>
      <c r="K55">
        <v>-11.5</v>
      </c>
      <c r="L55">
        <v>0</v>
      </c>
      <c r="M55">
        <v>0.6</v>
      </c>
      <c r="N55">
        <v>0</v>
      </c>
      <c r="Q55">
        <v>0.121005</v>
      </c>
      <c r="R55">
        <v>-0.19759699999999999</v>
      </c>
      <c r="S55">
        <v>-11.5</v>
      </c>
      <c r="T55">
        <v>0.10927500000000001</v>
      </c>
      <c r="U55">
        <v>8.6074999999999999E-2</v>
      </c>
      <c r="V55">
        <v>-5.8000000000000003E-2</v>
      </c>
      <c r="Y55">
        <v>0.121005</v>
      </c>
      <c r="Z55">
        <v>-0.148198</v>
      </c>
      <c r="AA55">
        <v>-11.5</v>
      </c>
      <c r="AB55">
        <v>-0.514575</v>
      </c>
      <c r="AC55">
        <v>5.7124999999999995E-2</v>
      </c>
      <c r="AD55">
        <v>-3.0524999999999997E-2</v>
      </c>
      <c r="AG55">
        <v>0.12101099999999999</v>
      </c>
      <c r="AH55">
        <v>-0.12155100000000001</v>
      </c>
      <c r="AI55">
        <v>-11.5</v>
      </c>
      <c r="AJ55">
        <v>-0.72252500000000008</v>
      </c>
      <c r="AK55">
        <v>4.6650000000000004E-2</v>
      </c>
      <c r="AL55">
        <v>-2.3975E-2</v>
      </c>
      <c r="AO55">
        <v>2.9599999999999998E-4</v>
      </c>
      <c r="AP55">
        <v>-4.6280000000000002E-3</v>
      </c>
      <c r="AQ55">
        <v>-11.5</v>
      </c>
      <c r="AR55">
        <v>-0.95794999999999997</v>
      </c>
      <c r="AS55">
        <v>3.1175000000000001E-2</v>
      </c>
      <c r="AT55">
        <v>-1.9424999999999998E-2</v>
      </c>
      <c r="AW55">
        <v>2.9599999999999998E-4</v>
      </c>
      <c r="AX55">
        <v>-4.6280000000000002E-3</v>
      </c>
      <c r="AY55">
        <v>-11.5</v>
      </c>
      <c r="AZ55">
        <v>-0.95794999999999997</v>
      </c>
      <c r="BA55">
        <v>3.1175000000000001E-2</v>
      </c>
      <c r="BB55">
        <v>-1.9424999999999998E-2</v>
      </c>
    </row>
    <row r="56" spans="1:54" x14ac:dyDescent="0.4">
      <c r="A56">
        <v>0.82140000000000002</v>
      </c>
      <c r="B56">
        <v>0.38300000000000001</v>
      </c>
      <c r="C56">
        <v>-11</v>
      </c>
      <c r="D56">
        <v>0</v>
      </c>
      <c r="E56">
        <v>0.6</v>
      </c>
      <c r="F56">
        <v>0</v>
      </c>
      <c r="I56">
        <v>0.82140000000000002</v>
      </c>
      <c r="J56">
        <v>0.38300000000000001</v>
      </c>
      <c r="K56">
        <v>-11</v>
      </c>
      <c r="L56">
        <v>0</v>
      </c>
      <c r="M56">
        <v>0.6</v>
      </c>
      <c r="N56">
        <v>0</v>
      </c>
      <c r="Q56">
        <v>0.145177</v>
      </c>
      <c r="R56">
        <v>-0.20913200000000001</v>
      </c>
      <c r="S56">
        <v>-11</v>
      </c>
      <c r="T56">
        <v>0.13025</v>
      </c>
      <c r="U56">
        <v>8.3150000000000002E-2</v>
      </c>
      <c r="V56">
        <v>-5.8800000000000005E-2</v>
      </c>
      <c r="Y56">
        <v>0.145177</v>
      </c>
      <c r="Z56">
        <v>-0.15684899999999999</v>
      </c>
      <c r="AA56">
        <v>-11</v>
      </c>
      <c r="AB56">
        <v>-0.50395000000000001</v>
      </c>
      <c r="AC56">
        <v>5.425E-2</v>
      </c>
      <c r="AD56">
        <v>-2.9649999999999999E-2</v>
      </c>
      <c r="AG56">
        <v>0.145181</v>
      </c>
      <c r="AH56">
        <v>-0.130521</v>
      </c>
      <c r="AI56">
        <v>-11</v>
      </c>
      <c r="AJ56">
        <v>-0.71284999999999998</v>
      </c>
      <c r="AK56">
        <v>4.3800000000000006E-2</v>
      </c>
      <c r="AL56">
        <v>-2.3550000000000001E-2</v>
      </c>
      <c r="AO56">
        <v>1.8810000000000001E-3</v>
      </c>
      <c r="AP56">
        <v>-1.0678999999999999E-2</v>
      </c>
      <c r="AQ56">
        <v>-11</v>
      </c>
      <c r="AR56">
        <v>-0.92510000000000003</v>
      </c>
      <c r="AS56">
        <v>2.8850000000000001E-2</v>
      </c>
      <c r="AT56">
        <v>-2.2249999999999999E-2</v>
      </c>
      <c r="AW56">
        <v>1.8810000000000001E-3</v>
      </c>
      <c r="AX56">
        <v>-1.0678999999999999E-2</v>
      </c>
      <c r="AY56">
        <v>-11</v>
      </c>
      <c r="AZ56">
        <v>-0.92510000000000003</v>
      </c>
      <c r="BA56">
        <v>2.8850000000000001E-2</v>
      </c>
      <c r="BB56">
        <v>-2.2249999999999999E-2</v>
      </c>
    </row>
    <row r="57" spans="1:54" x14ac:dyDescent="0.4">
      <c r="A57">
        <v>0.81469999999999998</v>
      </c>
      <c r="B57">
        <v>0.3886</v>
      </c>
      <c r="C57">
        <v>-10.5</v>
      </c>
      <c r="D57">
        <v>0</v>
      </c>
      <c r="E57">
        <v>0.6</v>
      </c>
      <c r="F57">
        <v>0</v>
      </c>
      <c r="I57">
        <v>0.81469999999999998</v>
      </c>
      <c r="J57">
        <v>0.3886</v>
      </c>
      <c r="K57">
        <v>-10.5</v>
      </c>
      <c r="L57">
        <v>0</v>
      </c>
      <c r="M57">
        <v>0.6</v>
      </c>
      <c r="N57">
        <v>0</v>
      </c>
      <c r="Q57">
        <v>0.171181</v>
      </c>
      <c r="R57">
        <v>-0.21872</v>
      </c>
      <c r="S57">
        <v>-10.5</v>
      </c>
      <c r="T57">
        <v>0.151225</v>
      </c>
      <c r="U57">
        <v>8.0224999999999991E-2</v>
      </c>
      <c r="V57">
        <v>-5.96E-2</v>
      </c>
      <c r="Y57">
        <v>0.171181</v>
      </c>
      <c r="Z57">
        <v>-0.16403999999999999</v>
      </c>
      <c r="AA57">
        <v>-10.5</v>
      </c>
      <c r="AB57">
        <v>-0.49332500000000001</v>
      </c>
      <c r="AC57">
        <v>5.1375000000000004E-2</v>
      </c>
      <c r="AD57">
        <v>-2.8774999999999998E-2</v>
      </c>
      <c r="AG57">
        <v>0.171182</v>
      </c>
      <c r="AH57">
        <v>-0.138101</v>
      </c>
      <c r="AI57">
        <v>-10.5</v>
      </c>
      <c r="AJ57">
        <v>-0.70317499999999988</v>
      </c>
      <c r="AK57">
        <v>4.095E-2</v>
      </c>
      <c r="AL57">
        <v>-2.3125000000000003E-2</v>
      </c>
      <c r="AO57">
        <v>4.9880000000000002E-3</v>
      </c>
      <c r="AP57">
        <v>-1.7058E-2</v>
      </c>
      <c r="AQ57">
        <v>-10.5</v>
      </c>
      <c r="AR57">
        <v>-0.8922500000000001</v>
      </c>
      <c r="AS57">
        <v>2.6525E-2</v>
      </c>
      <c r="AT57">
        <v>-2.5075E-2</v>
      </c>
      <c r="AW57">
        <v>4.9880000000000002E-3</v>
      </c>
      <c r="AX57">
        <v>-1.7058E-2</v>
      </c>
      <c r="AY57">
        <v>-10.5</v>
      </c>
      <c r="AZ57">
        <v>-0.8922500000000001</v>
      </c>
      <c r="BA57">
        <v>2.6525E-2</v>
      </c>
      <c r="BB57">
        <v>-2.5075E-2</v>
      </c>
    </row>
    <row r="58" spans="1:54" x14ac:dyDescent="0.4">
      <c r="A58">
        <v>0.80779999999999996</v>
      </c>
      <c r="B58">
        <v>0.39400000000000002</v>
      </c>
      <c r="C58">
        <v>-10</v>
      </c>
      <c r="D58">
        <v>0</v>
      </c>
      <c r="E58">
        <v>0.6</v>
      </c>
      <c r="F58">
        <v>0</v>
      </c>
      <c r="I58">
        <v>0.80779999999999996</v>
      </c>
      <c r="J58">
        <v>0.39400000000000002</v>
      </c>
      <c r="K58">
        <v>-10</v>
      </c>
      <c r="L58">
        <v>0</v>
      </c>
      <c r="M58">
        <v>0.6</v>
      </c>
      <c r="N58">
        <v>0</v>
      </c>
      <c r="Q58">
        <v>0.198874</v>
      </c>
      <c r="R58">
        <v>-0.22629299999999999</v>
      </c>
      <c r="S58">
        <v>-10</v>
      </c>
      <c r="T58">
        <v>0.17219999999999999</v>
      </c>
      <c r="U58">
        <v>7.7299999999999994E-2</v>
      </c>
      <c r="V58">
        <v>-6.0400000000000002E-2</v>
      </c>
      <c r="Y58">
        <v>0.198874</v>
      </c>
      <c r="Z58">
        <v>-0.16972000000000001</v>
      </c>
      <c r="AA58">
        <v>-10</v>
      </c>
      <c r="AB58">
        <v>-0.48270000000000002</v>
      </c>
      <c r="AC58">
        <v>4.8500000000000001E-2</v>
      </c>
      <c r="AD58">
        <v>-2.7900000000000001E-2</v>
      </c>
      <c r="AG58">
        <v>0.198882</v>
      </c>
      <c r="AH58">
        <v>-0.14411099999999999</v>
      </c>
      <c r="AI58">
        <v>-10</v>
      </c>
      <c r="AJ58">
        <v>-0.69350000000000001</v>
      </c>
      <c r="AK58">
        <v>3.8100000000000002E-2</v>
      </c>
      <c r="AL58">
        <v>-2.2700000000000001E-2</v>
      </c>
      <c r="AO58">
        <v>9.9059999999999999E-3</v>
      </c>
      <c r="AP58">
        <v>-2.4055E-2</v>
      </c>
      <c r="AQ58">
        <v>-10</v>
      </c>
      <c r="AR58">
        <v>-0.85940000000000005</v>
      </c>
      <c r="AS58">
        <v>2.4199999999999999E-2</v>
      </c>
      <c r="AT58">
        <v>-2.7900000000000001E-2</v>
      </c>
      <c r="AW58">
        <v>9.9059999999999999E-3</v>
      </c>
      <c r="AX58">
        <v>-2.4055E-2</v>
      </c>
      <c r="AY58">
        <v>-10</v>
      </c>
      <c r="AZ58">
        <v>-0.85940000000000005</v>
      </c>
      <c r="BA58">
        <v>2.4199999999999999E-2</v>
      </c>
      <c r="BB58">
        <v>-2.7900000000000001E-2</v>
      </c>
    </row>
    <row r="59" spans="1:54" x14ac:dyDescent="0.4">
      <c r="A59">
        <v>0.80089999999999995</v>
      </c>
      <c r="B59">
        <v>0.39929999999999999</v>
      </c>
      <c r="C59">
        <v>-9.5</v>
      </c>
      <c r="D59">
        <v>0</v>
      </c>
      <c r="E59">
        <v>0.6</v>
      </c>
      <c r="F59">
        <v>0</v>
      </c>
      <c r="I59">
        <v>0.80089999999999995</v>
      </c>
      <c r="J59">
        <v>0.39929999999999999</v>
      </c>
      <c r="K59">
        <v>-9.5</v>
      </c>
      <c r="L59">
        <v>0</v>
      </c>
      <c r="M59">
        <v>0.6</v>
      </c>
      <c r="N59">
        <v>0</v>
      </c>
      <c r="Q59">
        <v>0.22813700000000001</v>
      </c>
      <c r="R59">
        <v>-0.23169500000000001</v>
      </c>
      <c r="S59">
        <v>-9.5</v>
      </c>
      <c r="T59">
        <v>0.19317499999999999</v>
      </c>
      <c r="U59">
        <v>7.4374999999999997E-2</v>
      </c>
      <c r="V59">
        <v>-6.1200000000000004E-2</v>
      </c>
      <c r="Y59">
        <v>0.22813700000000001</v>
      </c>
      <c r="Z59">
        <v>-0.17377100000000001</v>
      </c>
      <c r="AA59">
        <v>-9.5</v>
      </c>
      <c r="AB59">
        <v>-0.47207500000000002</v>
      </c>
      <c r="AC59">
        <v>4.5625000000000006E-2</v>
      </c>
      <c r="AD59">
        <v>-2.7025E-2</v>
      </c>
      <c r="AG59">
        <v>0.228132</v>
      </c>
      <c r="AH59">
        <v>-0.14847099999999999</v>
      </c>
      <c r="AI59">
        <v>-9.5</v>
      </c>
      <c r="AJ59">
        <v>-0.68379999999999996</v>
      </c>
      <c r="AK59">
        <v>3.5250000000000004E-2</v>
      </c>
      <c r="AL59">
        <v>-2.2275000000000003E-2</v>
      </c>
      <c r="AO59">
        <v>1.7340999999999999E-2</v>
      </c>
      <c r="AP59">
        <v>-3.2025999999999999E-2</v>
      </c>
      <c r="AQ59">
        <v>-9.5</v>
      </c>
      <c r="AR59">
        <v>-0.82652500000000007</v>
      </c>
      <c r="AS59">
        <v>2.1899999999999999E-2</v>
      </c>
      <c r="AT59">
        <v>-3.0724999999999999E-2</v>
      </c>
      <c r="AW59">
        <v>1.7340999999999999E-2</v>
      </c>
      <c r="AX59">
        <v>-3.2025999999999999E-2</v>
      </c>
      <c r="AY59">
        <v>-9.5</v>
      </c>
      <c r="AZ59">
        <v>-0.82652500000000007</v>
      </c>
      <c r="BA59">
        <v>2.1899999999999999E-2</v>
      </c>
      <c r="BB59">
        <v>-3.0724999999999999E-2</v>
      </c>
    </row>
    <row r="60" spans="1:54" x14ac:dyDescent="0.4">
      <c r="A60">
        <v>0.79390000000000005</v>
      </c>
      <c r="B60">
        <v>0.40450000000000003</v>
      </c>
      <c r="C60">
        <v>-9</v>
      </c>
      <c r="D60">
        <v>0</v>
      </c>
      <c r="E60">
        <v>0.6</v>
      </c>
      <c r="F60">
        <v>0</v>
      </c>
      <c r="I60">
        <v>0.79390000000000005</v>
      </c>
      <c r="J60">
        <v>0.40450000000000003</v>
      </c>
      <c r="K60">
        <v>-9</v>
      </c>
      <c r="L60">
        <v>0</v>
      </c>
      <c r="M60">
        <v>0.6</v>
      </c>
      <c r="N60">
        <v>0</v>
      </c>
      <c r="Q60">
        <v>0.25882100000000002</v>
      </c>
      <c r="R60">
        <v>-0.234735</v>
      </c>
      <c r="S60">
        <v>-9</v>
      </c>
      <c r="T60">
        <v>0.21415000000000001</v>
      </c>
      <c r="U60">
        <v>7.145E-2</v>
      </c>
      <c r="V60">
        <v>-6.2E-2</v>
      </c>
      <c r="Y60">
        <v>0.25882100000000002</v>
      </c>
      <c r="Z60">
        <v>-0.17605100000000001</v>
      </c>
      <c r="AA60">
        <v>-9</v>
      </c>
      <c r="AB60">
        <v>-0.46145000000000003</v>
      </c>
      <c r="AC60">
        <v>4.2749999999999996E-2</v>
      </c>
      <c r="AD60">
        <v>-2.615E-2</v>
      </c>
      <c r="AG60">
        <v>0.25882300000000003</v>
      </c>
      <c r="AH60">
        <v>-0.15108199999999999</v>
      </c>
      <c r="AI60">
        <v>-9</v>
      </c>
      <c r="AJ60">
        <v>-0.67409999999999992</v>
      </c>
      <c r="AK60">
        <v>3.2399999999999998E-2</v>
      </c>
      <c r="AL60">
        <v>-2.1850000000000001E-2</v>
      </c>
      <c r="AO60">
        <v>2.7932999999999999E-2</v>
      </c>
      <c r="AP60">
        <v>-4.1172E-2</v>
      </c>
      <c r="AQ60">
        <v>-9</v>
      </c>
      <c r="AR60">
        <v>-0.79364999999999997</v>
      </c>
      <c r="AS60">
        <v>1.9599999999999999E-2</v>
      </c>
      <c r="AT60">
        <v>-3.3549999999999996E-2</v>
      </c>
      <c r="AW60">
        <v>2.7932999999999999E-2</v>
      </c>
      <c r="AX60">
        <v>-4.1172E-2</v>
      </c>
      <c r="AY60">
        <v>-9</v>
      </c>
      <c r="AZ60">
        <v>-0.79364999999999997</v>
      </c>
      <c r="BA60">
        <v>1.9599999999999999E-2</v>
      </c>
      <c r="BB60">
        <v>-3.3549999999999996E-2</v>
      </c>
    </row>
    <row r="61" spans="1:54" x14ac:dyDescent="0.4">
      <c r="A61">
        <v>0.78680000000000005</v>
      </c>
      <c r="B61">
        <v>0.40960000000000002</v>
      </c>
      <c r="C61">
        <v>-8.5</v>
      </c>
      <c r="D61">
        <v>0</v>
      </c>
      <c r="E61">
        <v>0.6</v>
      </c>
      <c r="F61">
        <v>0</v>
      </c>
      <c r="I61">
        <v>0.78680000000000005</v>
      </c>
      <c r="J61">
        <v>0.40960000000000002</v>
      </c>
      <c r="K61">
        <v>-8.5</v>
      </c>
      <c r="L61">
        <v>0</v>
      </c>
      <c r="M61">
        <v>0.6</v>
      </c>
      <c r="N61">
        <v>0</v>
      </c>
      <c r="Q61">
        <v>0.29077500000000001</v>
      </c>
      <c r="R61">
        <v>-0.235268</v>
      </c>
      <c r="S61">
        <v>-8.5</v>
      </c>
      <c r="T61">
        <v>0.235125</v>
      </c>
      <c r="U61">
        <v>6.8525000000000003E-2</v>
      </c>
      <c r="V61">
        <v>-6.2800000000000009E-2</v>
      </c>
      <c r="Y61">
        <v>0.29077500000000001</v>
      </c>
      <c r="Z61">
        <v>-0.176451</v>
      </c>
      <c r="AA61">
        <v>-8.5</v>
      </c>
      <c r="AB61">
        <v>-0.45082500000000003</v>
      </c>
      <c r="AC61">
        <v>3.9874999999999994E-2</v>
      </c>
      <c r="AD61">
        <v>-2.5274999999999999E-2</v>
      </c>
      <c r="AG61">
        <v>0.29078300000000001</v>
      </c>
      <c r="AH61">
        <v>-0.15188199999999999</v>
      </c>
      <c r="AI61">
        <v>-8.5</v>
      </c>
      <c r="AJ61">
        <v>-0.66439999999999988</v>
      </c>
      <c r="AK61">
        <v>2.955E-2</v>
      </c>
      <c r="AL61">
        <v>-2.1425E-2</v>
      </c>
      <c r="AO61">
        <v>4.1917000000000003E-2</v>
      </c>
      <c r="AP61">
        <v>-5.1166999999999997E-2</v>
      </c>
      <c r="AQ61">
        <v>-8.5</v>
      </c>
      <c r="AR61">
        <v>-0.76077499999999998</v>
      </c>
      <c r="AS61">
        <v>1.7299999999999999E-2</v>
      </c>
      <c r="AT61">
        <v>-3.6374999999999998E-2</v>
      </c>
      <c r="AW61">
        <v>4.1917000000000003E-2</v>
      </c>
      <c r="AX61">
        <v>-5.1166999999999997E-2</v>
      </c>
      <c r="AY61">
        <v>-8.5</v>
      </c>
      <c r="AZ61">
        <v>-0.76077499999999998</v>
      </c>
      <c r="BA61">
        <v>1.7299999999999999E-2</v>
      </c>
      <c r="BB61">
        <v>-3.6374999999999998E-2</v>
      </c>
    </row>
    <row r="62" spans="1:54" x14ac:dyDescent="0.4">
      <c r="A62">
        <v>0.77959999999999996</v>
      </c>
      <c r="B62">
        <v>0.41449999999999998</v>
      </c>
      <c r="C62">
        <v>-8</v>
      </c>
      <c r="D62">
        <v>0</v>
      </c>
      <c r="E62">
        <v>0.6</v>
      </c>
      <c r="F62">
        <v>0</v>
      </c>
      <c r="I62">
        <v>0.77959999999999996</v>
      </c>
      <c r="J62">
        <v>0.41449999999999998</v>
      </c>
      <c r="K62">
        <v>-8</v>
      </c>
      <c r="L62">
        <v>0</v>
      </c>
      <c r="M62">
        <v>0.6</v>
      </c>
      <c r="N62">
        <v>0</v>
      </c>
      <c r="Q62">
        <v>0.32385900000000001</v>
      </c>
      <c r="R62">
        <v>-0.23320099999999999</v>
      </c>
      <c r="S62">
        <v>-8</v>
      </c>
      <c r="T62">
        <v>0.25609999999999999</v>
      </c>
      <c r="U62">
        <v>6.5600000000000006E-2</v>
      </c>
      <c r="V62">
        <v>-6.3600000000000004E-2</v>
      </c>
      <c r="Y62">
        <v>0.32385900000000001</v>
      </c>
      <c r="Z62">
        <v>-0.174901</v>
      </c>
      <c r="AA62">
        <v>-8</v>
      </c>
      <c r="AB62">
        <v>-0.44019999999999998</v>
      </c>
      <c r="AC62">
        <v>3.6999999999999998E-2</v>
      </c>
      <c r="AD62">
        <v>-2.4400000000000002E-2</v>
      </c>
      <c r="AG62">
        <v>0.32386300000000001</v>
      </c>
      <c r="AH62">
        <v>-0.15080199999999999</v>
      </c>
      <c r="AI62">
        <v>-8</v>
      </c>
      <c r="AJ62">
        <v>-0.65469999999999995</v>
      </c>
      <c r="AK62">
        <v>2.6700000000000002E-2</v>
      </c>
      <c r="AL62">
        <v>-2.1000000000000001E-2</v>
      </c>
      <c r="AO62">
        <v>5.8601E-2</v>
      </c>
      <c r="AP62">
        <v>-6.1268000000000003E-2</v>
      </c>
      <c r="AQ62">
        <v>-8</v>
      </c>
      <c r="AR62">
        <v>-0.72789999999999999</v>
      </c>
      <c r="AS62">
        <v>1.4999999999999999E-2</v>
      </c>
      <c r="AT62">
        <v>-3.9199999999999999E-2</v>
      </c>
      <c r="AW62">
        <v>5.8601E-2</v>
      </c>
      <c r="AX62">
        <v>-6.1268000000000003E-2</v>
      </c>
      <c r="AY62">
        <v>-8</v>
      </c>
      <c r="AZ62">
        <v>-0.72789999999999999</v>
      </c>
      <c r="BA62">
        <v>1.4999999999999999E-2</v>
      </c>
      <c r="BB62">
        <v>-3.9199999999999999E-2</v>
      </c>
    </row>
    <row r="63" spans="1:54" x14ac:dyDescent="0.4">
      <c r="A63">
        <v>0.77229999999999999</v>
      </c>
      <c r="B63">
        <v>0.41930000000000001</v>
      </c>
      <c r="C63">
        <v>-7.5</v>
      </c>
      <c r="D63">
        <v>0</v>
      </c>
      <c r="E63">
        <v>0.6</v>
      </c>
      <c r="F63">
        <v>0</v>
      </c>
      <c r="I63">
        <v>0.77229999999999999</v>
      </c>
      <c r="J63">
        <v>0.41930000000000001</v>
      </c>
      <c r="K63">
        <v>-7.5</v>
      </c>
      <c r="L63">
        <v>0</v>
      </c>
      <c r="M63">
        <v>0.6</v>
      </c>
      <c r="N63">
        <v>0</v>
      </c>
      <c r="Q63">
        <v>0.35791299999999998</v>
      </c>
      <c r="R63">
        <v>-0.22848099999999999</v>
      </c>
      <c r="S63">
        <v>-7.5</v>
      </c>
      <c r="T63">
        <v>0.27155000000000001</v>
      </c>
      <c r="U63">
        <v>6.3275000000000012E-2</v>
      </c>
      <c r="V63">
        <v>-6.2825000000000006E-2</v>
      </c>
      <c r="Y63">
        <v>0.35791299999999998</v>
      </c>
      <c r="Z63">
        <v>-0.17136100000000001</v>
      </c>
      <c r="AA63">
        <v>-7.5</v>
      </c>
      <c r="AB63">
        <v>-0.404725</v>
      </c>
      <c r="AC63">
        <v>3.5099999999999999E-2</v>
      </c>
      <c r="AD63">
        <v>-2.7275000000000001E-2</v>
      </c>
      <c r="AG63">
        <v>0.35791400000000001</v>
      </c>
      <c r="AH63">
        <v>-0.14780099999999999</v>
      </c>
      <c r="AI63">
        <v>-7.5</v>
      </c>
      <c r="AJ63">
        <v>-0.6036999999999999</v>
      </c>
      <c r="AK63">
        <v>2.5125000000000001E-2</v>
      </c>
      <c r="AL63">
        <v>-2.5474999999999998E-2</v>
      </c>
      <c r="AO63">
        <v>7.7174000000000006E-2</v>
      </c>
      <c r="AP63">
        <v>-7.0902000000000007E-2</v>
      </c>
      <c r="AQ63">
        <v>-7.5</v>
      </c>
      <c r="AR63">
        <v>-0.66317499999999996</v>
      </c>
      <c r="AS63">
        <v>1.44E-2</v>
      </c>
      <c r="AT63">
        <v>-4.265E-2</v>
      </c>
      <c r="AW63">
        <v>7.7174000000000006E-2</v>
      </c>
      <c r="AX63">
        <v>-7.0902000000000007E-2</v>
      </c>
      <c r="AY63">
        <v>-7.5</v>
      </c>
      <c r="AZ63">
        <v>-0.66317499999999996</v>
      </c>
      <c r="BA63">
        <v>1.44E-2</v>
      </c>
      <c r="BB63">
        <v>-4.265E-2</v>
      </c>
    </row>
    <row r="64" spans="1:54" x14ac:dyDescent="0.4">
      <c r="A64">
        <v>0.76500000000000001</v>
      </c>
      <c r="B64">
        <v>0.42399999999999999</v>
      </c>
      <c r="C64">
        <v>-7</v>
      </c>
      <c r="D64">
        <v>0</v>
      </c>
      <c r="E64">
        <v>0.6</v>
      </c>
      <c r="F64">
        <v>0</v>
      </c>
      <c r="I64">
        <v>0.76500000000000001</v>
      </c>
      <c r="J64">
        <v>0.42399999999999999</v>
      </c>
      <c r="K64">
        <v>-7</v>
      </c>
      <c r="L64">
        <v>0</v>
      </c>
      <c r="M64">
        <v>0.6</v>
      </c>
      <c r="N64">
        <v>0</v>
      </c>
      <c r="Q64">
        <v>0.39275700000000002</v>
      </c>
      <c r="R64">
        <v>-0.22106700000000001</v>
      </c>
      <c r="S64">
        <v>-7</v>
      </c>
      <c r="T64">
        <v>0.28700000000000003</v>
      </c>
      <c r="U64">
        <v>6.0950000000000004E-2</v>
      </c>
      <c r="V64">
        <v>-6.2050000000000001E-2</v>
      </c>
      <c r="Y64">
        <v>0.39275700000000002</v>
      </c>
      <c r="Z64">
        <v>-0.1658</v>
      </c>
      <c r="AA64">
        <v>-7</v>
      </c>
      <c r="AB64">
        <v>-0.36924999999999997</v>
      </c>
      <c r="AC64">
        <v>3.32E-2</v>
      </c>
      <c r="AD64">
        <v>-3.0150000000000003E-2</v>
      </c>
      <c r="AG64">
        <v>0.392764</v>
      </c>
      <c r="AH64">
        <v>-0.14283100000000001</v>
      </c>
      <c r="AI64">
        <v>-7</v>
      </c>
      <c r="AJ64">
        <v>-0.55269999999999997</v>
      </c>
      <c r="AK64">
        <v>2.3550000000000001E-2</v>
      </c>
      <c r="AL64">
        <v>-2.9949999999999997E-2</v>
      </c>
      <c r="AO64">
        <v>9.6992999999999996E-2</v>
      </c>
      <c r="AP64">
        <v>-7.9752000000000003E-2</v>
      </c>
      <c r="AQ64">
        <v>-7</v>
      </c>
      <c r="AR64">
        <v>-0.59844999999999993</v>
      </c>
      <c r="AS64">
        <v>1.38E-2</v>
      </c>
      <c r="AT64">
        <v>-4.6100000000000002E-2</v>
      </c>
      <c r="AW64">
        <v>9.6992999999999996E-2</v>
      </c>
      <c r="AX64">
        <v>-7.9752000000000003E-2</v>
      </c>
      <c r="AY64">
        <v>-7</v>
      </c>
      <c r="AZ64">
        <v>-0.59844999999999993</v>
      </c>
      <c r="BA64">
        <v>1.38E-2</v>
      </c>
      <c r="BB64">
        <v>-4.6100000000000002E-2</v>
      </c>
    </row>
    <row r="65" spans="1:54" x14ac:dyDescent="0.4">
      <c r="A65">
        <v>0.75749999999999995</v>
      </c>
      <c r="B65">
        <v>0.42859999999999998</v>
      </c>
      <c r="C65">
        <v>-6.5</v>
      </c>
      <c r="D65">
        <v>0</v>
      </c>
      <c r="E65">
        <v>0.6</v>
      </c>
      <c r="F65">
        <v>0</v>
      </c>
      <c r="I65">
        <v>0.75749999999999995</v>
      </c>
      <c r="J65">
        <v>0.42859999999999998</v>
      </c>
      <c r="K65">
        <v>-6.5</v>
      </c>
      <c r="L65">
        <v>0</v>
      </c>
      <c r="M65">
        <v>0.6</v>
      </c>
      <c r="N65">
        <v>0</v>
      </c>
      <c r="Q65">
        <v>0.42824099999999998</v>
      </c>
      <c r="R65">
        <v>-0.21090500000000001</v>
      </c>
      <c r="S65">
        <v>-6.5</v>
      </c>
      <c r="T65">
        <v>0.30245</v>
      </c>
      <c r="U65">
        <v>5.8624999999999997E-2</v>
      </c>
      <c r="V65">
        <v>-6.1274999999999996E-2</v>
      </c>
      <c r="Y65">
        <v>0.42824099999999998</v>
      </c>
      <c r="Z65">
        <v>-0.15817899999999999</v>
      </c>
      <c r="AA65">
        <v>-6.5</v>
      </c>
      <c r="AB65">
        <v>-0.33377499999999999</v>
      </c>
      <c r="AC65">
        <v>3.1300000000000001E-2</v>
      </c>
      <c r="AD65">
        <v>-3.3024999999999999E-2</v>
      </c>
      <c r="AG65">
        <v>0.42824400000000001</v>
      </c>
      <c r="AH65">
        <v>-0.135911</v>
      </c>
      <c r="AI65">
        <v>-6.5</v>
      </c>
      <c r="AJ65">
        <v>-0.50170000000000003</v>
      </c>
      <c r="AK65">
        <v>2.1975000000000001E-2</v>
      </c>
      <c r="AL65">
        <v>-3.4424999999999997E-2</v>
      </c>
      <c r="AO65">
        <v>0.117714</v>
      </c>
      <c r="AP65">
        <v>-8.7695999999999996E-2</v>
      </c>
      <c r="AQ65">
        <v>-6.5</v>
      </c>
      <c r="AR65">
        <v>-0.533725</v>
      </c>
      <c r="AS65">
        <v>1.32E-2</v>
      </c>
      <c r="AT65">
        <v>-4.9549999999999997E-2</v>
      </c>
      <c r="AW65">
        <v>0.117714</v>
      </c>
      <c r="AX65">
        <v>-8.7695999999999996E-2</v>
      </c>
      <c r="AY65">
        <v>-6.5</v>
      </c>
      <c r="AZ65">
        <v>-0.533725</v>
      </c>
      <c r="BA65">
        <v>1.32E-2</v>
      </c>
      <c r="BB65">
        <v>-4.9549999999999997E-2</v>
      </c>
    </row>
    <row r="66" spans="1:54" x14ac:dyDescent="0.4">
      <c r="A66">
        <v>0.75</v>
      </c>
      <c r="B66">
        <v>0.433</v>
      </c>
      <c r="C66">
        <v>-6</v>
      </c>
      <c r="D66">
        <v>0</v>
      </c>
      <c r="E66">
        <v>0.6</v>
      </c>
      <c r="F66">
        <v>0</v>
      </c>
      <c r="I66">
        <v>0.75</v>
      </c>
      <c r="J66">
        <v>0.433</v>
      </c>
      <c r="K66">
        <v>-6</v>
      </c>
      <c r="L66">
        <v>0</v>
      </c>
      <c r="M66">
        <v>0.6</v>
      </c>
      <c r="N66">
        <v>0</v>
      </c>
      <c r="Q66">
        <v>0.464196</v>
      </c>
      <c r="R66">
        <v>-0.19799700000000001</v>
      </c>
      <c r="S66">
        <v>-6</v>
      </c>
      <c r="T66">
        <v>0.31790000000000002</v>
      </c>
      <c r="U66">
        <v>5.6300000000000003E-2</v>
      </c>
      <c r="V66">
        <v>-6.0499999999999998E-2</v>
      </c>
      <c r="Y66">
        <v>0.464196</v>
      </c>
      <c r="Z66">
        <v>-0.14849799999999999</v>
      </c>
      <c r="AA66">
        <v>-6</v>
      </c>
      <c r="AB66">
        <v>-0.29830000000000001</v>
      </c>
      <c r="AC66">
        <v>2.9399999999999999E-2</v>
      </c>
      <c r="AD66">
        <v>-3.5900000000000001E-2</v>
      </c>
      <c r="AG66">
        <v>0.46419500000000002</v>
      </c>
      <c r="AH66">
        <v>-0.12710099999999999</v>
      </c>
      <c r="AI66">
        <v>-6</v>
      </c>
      <c r="AJ66">
        <v>-0.45069999999999999</v>
      </c>
      <c r="AK66">
        <v>2.0400000000000001E-2</v>
      </c>
      <c r="AL66">
        <v>-3.8899999999999997E-2</v>
      </c>
      <c r="AO66">
        <v>0.13913400000000001</v>
      </c>
      <c r="AP66">
        <v>-9.4690999999999997E-2</v>
      </c>
      <c r="AQ66">
        <v>-6</v>
      </c>
      <c r="AR66">
        <v>-0.46899999999999997</v>
      </c>
      <c r="AS66">
        <v>1.26E-2</v>
      </c>
      <c r="AT66">
        <v>-5.2999999999999999E-2</v>
      </c>
      <c r="AW66">
        <v>0.13913400000000001</v>
      </c>
      <c r="AX66">
        <v>-9.4690999999999997E-2</v>
      </c>
      <c r="AY66">
        <v>-6</v>
      </c>
      <c r="AZ66">
        <v>-0.46899999999999997</v>
      </c>
      <c r="BA66">
        <v>1.26E-2</v>
      </c>
      <c r="BB66">
        <v>-5.2999999999999999E-2</v>
      </c>
    </row>
    <row r="67" spans="1:54" x14ac:dyDescent="0.4">
      <c r="A67">
        <v>0.74239999999999995</v>
      </c>
      <c r="B67">
        <v>0.43730000000000002</v>
      </c>
      <c r="C67">
        <v>-5.5</v>
      </c>
      <c r="D67">
        <v>0</v>
      </c>
      <c r="E67">
        <v>0.6</v>
      </c>
      <c r="F67">
        <v>0</v>
      </c>
      <c r="I67">
        <v>0.74239999999999995</v>
      </c>
      <c r="J67">
        <v>0.43730000000000002</v>
      </c>
      <c r="K67">
        <v>-5.5</v>
      </c>
      <c r="L67">
        <v>0</v>
      </c>
      <c r="M67">
        <v>0.6</v>
      </c>
      <c r="N67">
        <v>0</v>
      </c>
      <c r="Q67">
        <v>0.50043000000000004</v>
      </c>
      <c r="R67">
        <v>-0.182755</v>
      </c>
      <c r="S67">
        <v>-5.5</v>
      </c>
      <c r="T67">
        <v>0.33337499999999998</v>
      </c>
      <c r="U67">
        <v>5.3974999999999995E-2</v>
      </c>
      <c r="V67">
        <v>-5.9725E-2</v>
      </c>
      <c r="Y67">
        <v>0.50043000000000004</v>
      </c>
      <c r="Z67">
        <v>-0.13706599999999999</v>
      </c>
      <c r="AA67">
        <v>-5.5</v>
      </c>
      <c r="AB67">
        <v>-0.26282500000000003</v>
      </c>
      <c r="AC67">
        <v>2.7525000000000001E-2</v>
      </c>
      <c r="AD67">
        <v>-3.8775000000000004E-2</v>
      </c>
      <c r="AG67">
        <v>0.50043499999999996</v>
      </c>
      <c r="AH67">
        <v>-0.116521</v>
      </c>
      <c r="AI67">
        <v>-5.5</v>
      </c>
      <c r="AJ67">
        <v>-0.3997</v>
      </c>
      <c r="AK67">
        <v>1.8800000000000001E-2</v>
      </c>
      <c r="AL67">
        <v>-4.3400000000000001E-2</v>
      </c>
      <c r="AO67">
        <v>0.16111</v>
      </c>
      <c r="AP67">
        <v>-0.100728</v>
      </c>
      <c r="AQ67">
        <v>-5.5</v>
      </c>
      <c r="AR67">
        <v>-0.404275</v>
      </c>
      <c r="AS67">
        <v>1.2025000000000001E-2</v>
      </c>
      <c r="AT67">
        <v>-5.6474999999999997E-2</v>
      </c>
      <c r="AW67">
        <v>0.16111</v>
      </c>
      <c r="AX67">
        <v>-0.100728</v>
      </c>
      <c r="AY67">
        <v>-5.5</v>
      </c>
      <c r="AZ67">
        <v>-0.404275</v>
      </c>
      <c r="BA67">
        <v>1.2025000000000001E-2</v>
      </c>
      <c r="BB67">
        <v>-5.6474999999999997E-2</v>
      </c>
    </row>
    <row r="68" spans="1:54" x14ac:dyDescent="0.4">
      <c r="A68">
        <v>0.73470000000000002</v>
      </c>
      <c r="B68">
        <v>0.4415</v>
      </c>
      <c r="C68">
        <v>-5</v>
      </c>
      <c r="D68">
        <v>0</v>
      </c>
      <c r="E68">
        <v>0.6</v>
      </c>
      <c r="F68">
        <v>0</v>
      </c>
      <c r="I68">
        <v>0.73470000000000002</v>
      </c>
      <c r="J68">
        <v>0.4415</v>
      </c>
      <c r="K68">
        <v>-5</v>
      </c>
      <c r="L68">
        <v>0</v>
      </c>
      <c r="M68">
        <v>0.6</v>
      </c>
      <c r="N68">
        <v>0</v>
      </c>
      <c r="Q68">
        <v>0.53679399999999999</v>
      </c>
      <c r="R68">
        <v>-0.16556699999999999</v>
      </c>
      <c r="S68">
        <v>-5</v>
      </c>
      <c r="T68">
        <v>0.34884999999999999</v>
      </c>
      <c r="U68">
        <v>5.1650000000000001E-2</v>
      </c>
      <c r="V68">
        <v>-5.8950000000000002E-2</v>
      </c>
      <c r="Y68">
        <v>0.53679399999999999</v>
      </c>
      <c r="Z68">
        <v>-0.12417499999999999</v>
      </c>
      <c r="AA68">
        <v>-5</v>
      </c>
      <c r="AB68">
        <v>-0.22735</v>
      </c>
      <c r="AC68">
        <v>2.5649999999999999E-2</v>
      </c>
      <c r="AD68">
        <v>-4.165E-2</v>
      </c>
      <c r="AG68">
        <v>0.53679500000000002</v>
      </c>
      <c r="AH68">
        <v>-0.104421</v>
      </c>
      <c r="AI68">
        <v>-5</v>
      </c>
      <c r="AJ68">
        <v>-0.34870000000000001</v>
      </c>
      <c r="AK68">
        <v>1.72E-2</v>
      </c>
      <c r="AL68">
        <v>-4.7899999999999998E-2</v>
      </c>
      <c r="AO68">
        <v>0.18353900000000001</v>
      </c>
      <c r="AP68">
        <v>-0.105809</v>
      </c>
      <c r="AQ68">
        <v>-5</v>
      </c>
      <c r="AR68">
        <v>-0.33955000000000002</v>
      </c>
      <c r="AS68">
        <v>1.145E-2</v>
      </c>
      <c r="AT68">
        <v>-5.9950000000000003E-2</v>
      </c>
      <c r="AW68">
        <v>0.18353900000000001</v>
      </c>
      <c r="AX68">
        <v>-0.105809</v>
      </c>
      <c r="AY68">
        <v>-5</v>
      </c>
      <c r="AZ68">
        <v>-0.33955000000000002</v>
      </c>
      <c r="BA68">
        <v>1.145E-2</v>
      </c>
      <c r="BB68">
        <v>-5.9950000000000003E-2</v>
      </c>
    </row>
    <row r="69" spans="1:54" x14ac:dyDescent="0.4">
      <c r="A69">
        <v>0.72699999999999998</v>
      </c>
      <c r="B69">
        <v>0.44550000000000001</v>
      </c>
      <c r="C69">
        <v>-4.5</v>
      </c>
      <c r="D69">
        <v>0</v>
      </c>
      <c r="E69">
        <v>0.6</v>
      </c>
      <c r="F69">
        <v>0</v>
      </c>
      <c r="I69">
        <v>0.72699999999999998</v>
      </c>
      <c r="J69">
        <v>0.44550000000000001</v>
      </c>
      <c r="K69">
        <v>-4.5</v>
      </c>
      <c r="L69">
        <v>0</v>
      </c>
      <c r="M69">
        <v>0.6</v>
      </c>
      <c r="N69">
        <v>0</v>
      </c>
      <c r="Q69">
        <v>0.57308899999999996</v>
      </c>
      <c r="R69">
        <v>-0.14680399999999999</v>
      </c>
      <c r="S69">
        <v>-4.5</v>
      </c>
      <c r="T69">
        <v>0.36432500000000007</v>
      </c>
      <c r="U69">
        <v>4.9325000000000008E-2</v>
      </c>
      <c r="V69">
        <v>-5.8174999999999998E-2</v>
      </c>
      <c r="Y69">
        <v>0.57308899999999996</v>
      </c>
      <c r="Z69">
        <v>-0.11010300000000001</v>
      </c>
      <c r="AA69">
        <v>-4.5</v>
      </c>
      <c r="AB69">
        <v>-0.19187500000000002</v>
      </c>
      <c r="AC69">
        <v>2.3774999999999998E-2</v>
      </c>
      <c r="AD69">
        <v>-4.4524999999999995E-2</v>
      </c>
      <c r="AG69">
        <v>0.57309600000000005</v>
      </c>
      <c r="AH69">
        <v>-9.1161000000000006E-2</v>
      </c>
      <c r="AI69">
        <v>-4.5</v>
      </c>
      <c r="AJ69">
        <v>-0.29769999999999996</v>
      </c>
      <c r="AK69">
        <v>1.5600000000000001E-2</v>
      </c>
      <c r="AL69">
        <v>-5.2399999999999995E-2</v>
      </c>
      <c r="AO69">
        <v>0.20633499999999999</v>
      </c>
      <c r="AP69">
        <v>-0.109948</v>
      </c>
      <c r="AQ69">
        <v>-4.5</v>
      </c>
      <c r="AR69">
        <v>-0.27482499999999999</v>
      </c>
      <c r="AS69">
        <v>1.0874999999999999E-2</v>
      </c>
      <c r="AT69">
        <v>-6.3424999999999995E-2</v>
      </c>
      <c r="AW69">
        <v>0.20633499999999999</v>
      </c>
      <c r="AX69">
        <v>-0.109948</v>
      </c>
      <c r="AY69">
        <v>-4.5</v>
      </c>
      <c r="AZ69">
        <v>-0.27482499999999999</v>
      </c>
      <c r="BA69">
        <v>1.0874999999999999E-2</v>
      </c>
      <c r="BB69">
        <v>-6.3424999999999995E-2</v>
      </c>
    </row>
    <row r="70" spans="1:54" x14ac:dyDescent="0.4">
      <c r="A70">
        <v>0.71919999999999995</v>
      </c>
      <c r="B70">
        <v>0.44940000000000002</v>
      </c>
      <c r="C70">
        <v>-4</v>
      </c>
      <c r="D70">
        <v>0</v>
      </c>
      <c r="E70">
        <v>0.6</v>
      </c>
      <c r="F70">
        <v>0</v>
      </c>
      <c r="I70">
        <v>0.71919999999999995</v>
      </c>
      <c r="J70">
        <v>0.44940000000000002</v>
      </c>
      <c r="K70">
        <v>-4</v>
      </c>
      <c r="L70">
        <v>0</v>
      </c>
      <c r="M70">
        <v>0.6</v>
      </c>
      <c r="N70">
        <v>0</v>
      </c>
      <c r="Q70">
        <v>0.60916300000000001</v>
      </c>
      <c r="R70">
        <v>-0.126975</v>
      </c>
      <c r="S70">
        <v>-4</v>
      </c>
      <c r="T70">
        <v>0.37980000000000003</v>
      </c>
      <c r="U70">
        <v>4.7E-2</v>
      </c>
      <c r="V70">
        <v>-5.74E-2</v>
      </c>
      <c r="Y70">
        <v>0.60916300000000001</v>
      </c>
      <c r="Z70">
        <v>-9.5230999999999996E-2</v>
      </c>
      <c r="AA70">
        <v>-4</v>
      </c>
      <c r="AB70">
        <v>-0.15640000000000001</v>
      </c>
      <c r="AC70">
        <v>2.1899999999999999E-2</v>
      </c>
      <c r="AD70">
        <v>-4.7399999999999998E-2</v>
      </c>
      <c r="AG70">
        <v>0.60916599999999999</v>
      </c>
      <c r="AH70">
        <v>-7.7220999999999998E-2</v>
      </c>
      <c r="AI70">
        <v>-4</v>
      </c>
      <c r="AJ70">
        <v>-0.2467</v>
      </c>
      <c r="AK70">
        <v>1.4E-2</v>
      </c>
      <c r="AL70">
        <v>-5.6899999999999999E-2</v>
      </c>
      <c r="AO70">
        <v>0.229437</v>
      </c>
      <c r="AP70">
        <v>-0.113167</v>
      </c>
      <c r="AQ70">
        <v>-4</v>
      </c>
      <c r="AR70">
        <v>-0.21010000000000001</v>
      </c>
      <c r="AS70">
        <v>1.03E-2</v>
      </c>
      <c r="AT70">
        <v>-6.6900000000000001E-2</v>
      </c>
      <c r="AW70">
        <v>0.229437</v>
      </c>
      <c r="AX70">
        <v>-0.113167</v>
      </c>
      <c r="AY70">
        <v>-4</v>
      </c>
      <c r="AZ70">
        <v>-0.21010000000000001</v>
      </c>
      <c r="BA70">
        <v>1.03E-2</v>
      </c>
      <c r="BB70">
        <v>-6.6900000000000001E-2</v>
      </c>
    </row>
    <row r="71" spans="1:54" x14ac:dyDescent="0.4">
      <c r="A71">
        <v>0.71130000000000004</v>
      </c>
      <c r="B71">
        <v>0.45319999999999999</v>
      </c>
      <c r="C71">
        <v>-3.5</v>
      </c>
      <c r="D71">
        <v>0</v>
      </c>
      <c r="E71">
        <v>0.6</v>
      </c>
      <c r="F71">
        <v>0</v>
      </c>
      <c r="I71">
        <v>0.71130000000000004</v>
      </c>
      <c r="J71">
        <v>0.45319999999999999</v>
      </c>
      <c r="K71">
        <v>-3.5</v>
      </c>
      <c r="L71">
        <v>0</v>
      </c>
      <c r="M71">
        <v>0.6</v>
      </c>
      <c r="N71">
        <v>0</v>
      </c>
      <c r="Q71">
        <v>0.64482700000000004</v>
      </c>
      <c r="R71">
        <v>-0.10668</v>
      </c>
      <c r="S71">
        <v>-3.5</v>
      </c>
      <c r="T71">
        <v>0.37417500000000004</v>
      </c>
      <c r="U71">
        <v>4.5375000000000006E-2</v>
      </c>
      <c r="V71">
        <v>-5.1824999999999996E-2</v>
      </c>
      <c r="Y71">
        <v>0.64482700000000004</v>
      </c>
      <c r="Z71">
        <v>-8.0009999999999998E-2</v>
      </c>
      <c r="AA71">
        <v>-3.5</v>
      </c>
      <c r="AB71">
        <v>-7.3700000000000015E-2</v>
      </c>
      <c r="AC71">
        <v>2.1499999999999998E-2</v>
      </c>
      <c r="AD71">
        <v>-5.5099999999999996E-2</v>
      </c>
      <c r="AG71">
        <v>0.64483599999999996</v>
      </c>
      <c r="AH71">
        <v>-6.3181000000000001E-2</v>
      </c>
      <c r="AI71">
        <v>-3.5</v>
      </c>
      <c r="AJ71">
        <v>-0.17765</v>
      </c>
      <c r="AK71">
        <v>1.3725000000000001E-2</v>
      </c>
      <c r="AL71">
        <v>-6.0600000000000001E-2</v>
      </c>
      <c r="AO71">
        <v>0.252776</v>
      </c>
      <c r="AP71">
        <v>-0.115492</v>
      </c>
      <c r="AQ71">
        <v>-3.5</v>
      </c>
      <c r="AR71">
        <v>-0.14687500000000003</v>
      </c>
      <c r="AS71">
        <v>1.0200000000000001E-2</v>
      </c>
      <c r="AT71">
        <v>-6.8724999999999994E-2</v>
      </c>
      <c r="AW71">
        <v>0.252776</v>
      </c>
      <c r="AX71">
        <v>-0.115492</v>
      </c>
      <c r="AY71">
        <v>-3.5</v>
      </c>
      <c r="AZ71">
        <v>-0.14687500000000003</v>
      </c>
      <c r="BA71">
        <v>1.0200000000000001E-2</v>
      </c>
      <c r="BB71">
        <v>-6.8724999999999994E-2</v>
      </c>
    </row>
    <row r="72" spans="1:54" x14ac:dyDescent="0.4">
      <c r="A72">
        <v>0.70340000000000003</v>
      </c>
      <c r="B72">
        <v>0.45679999999999998</v>
      </c>
      <c r="C72">
        <v>-3</v>
      </c>
      <c r="D72">
        <v>0</v>
      </c>
      <c r="E72">
        <v>0.6</v>
      </c>
      <c r="F72">
        <v>0</v>
      </c>
      <c r="I72">
        <v>0.70340000000000003</v>
      </c>
      <c r="J72">
        <v>0.45679999999999998</v>
      </c>
      <c r="K72">
        <v>-3</v>
      </c>
      <c r="L72">
        <v>0</v>
      </c>
      <c r="M72">
        <v>0.6</v>
      </c>
      <c r="N72">
        <v>0</v>
      </c>
      <c r="Q72">
        <v>0.67992200000000003</v>
      </c>
      <c r="R72">
        <v>-8.6677299999999999E-2</v>
      </c>
      <c r="S72">
        <v>-3</v>
      </c>
      <c r="T72">
        <v>0.36855000000000004</v>
      </c>
      <c r="U72">
        <v>4.3749999999999997E-2</v>
      </c>
      <c r="V72">
        <v>-4.6249999999999999E-2</v>
      </c>
      <c r="Y72">
        <v>0.67992200000000003</v>
      </c>
      <c r="Z72">
        <v>-6.5007999999999996E-2</v>
      </c>
      <c r="AA72">
        <v>-3</v>
      </c>
      <c r="AB72">
        <v>8.9999999999999941E-3</v>
      </c>
      <c r="AC72">
        <v>2.1100000000000001E-2</v>
      </c>
      <c r="AD72">
        <v>-6.2799999999999995E-2</v>
      </c>
      <c r="AG72">
        <v>0.67992699999999995</v>
      </c>
      <c r="AH72">
        <v>-4.9660000000000003E-2</v>
      </c>
      <c r="AI72">
        <v>-3</v>
      </c>
      <c r="AJ72">
        <v>-0.1086</v>
      </c>
      <c r="AK72">
        <v>1.345E-2</v>
      </c>
      <c r="AL72">
        <v>-6.4299999999999996E-2</v>
      </c>
      <c r="AO72">
        <v>0.27628900000000001</v>
      </c>
      <c r="AP72">
        <v>-0.116947</v>
      </c>
      <c r="AQ72">
        <v>-3</v>
      </c>
      <c r="AR72">
        <v>-8.3650000000000002E-2</v>
      </c>
      <c r="AS72">
        <v>1.0100000000000001E-2</v>
      </c>
      <c r="AT72">
        <v>-7.0550000000000002E-2</v>
      </c>
      <c r="AW72">
        <v>0.27628900000000001</v>
      </c>
      <c r="AX72">
        <v>-0.116947</v>
      </c>
      <c r="AY72">
        <v>-3</v>
      </c>
      <c r="AZ72">
        <v>-8.3650000000000002E-2</v>
      </c>
      <c r="BA72">
        <v>1.0100000000000001E-2</v>
      </c>
      <c r="BB72">
        <v>-7.0550000000000002E-2</v>
      </c>
    </row>
    <row r="73" spans="1:54" x14ac:dyDescent="0.4">
      <c r="A73">
        <v>0.69540000000000002</v>
      </c>
      <c r="B73">
        <v>0.46029999999999999</v>
      </c>
      <c r="C73">
        <v>-2.5</v>
      </c>
      <c r="D73">
        <v>0</v>
      </c>
      <c r="E73">
        <v>0.6</v>
      </c>
      <c r="F73">
        <v>0</v>
      </c>
      <c r="I73">
        <v>0.69540000000000002</v>
      </c>
      <c r="J73">
        <v>0.46029999999999999</v>
      </c>
      <c r="K73">
        <v>-2.5</v>
      </c>
      <c r="L73">
        <v>0</v>
      </c>
      <c r="M73">
        <v>0.6</v>
      </c>
      <c r="N73">
        <v>0</v>
      </c>
      <c r="Q73">
        <v>0.71427600000000002</v>
      </c>
      <c r="R73">
        <v>-6.7781300000000003E-2</v>
      </c>
      <c r="S73">
        <v>-2.5</v>
      </c>
      <c r="T73">
        <v>0.36292500000000005</v>
      </c>
      <c r="U73">
        <v>4.2124999999999996E-2</v>
      </c>
      <c r="V73">
        <v>-4.0675000000000003E-2</v>
      </c>
      <c r="Y73">
        <v>0.71427600000000002</v>
      </c>
      <c r="Z73">
        <v>-5.0835999999999999E-2</v>
      </c>
      <c r="AA73">
        <v>-2.5</v>
      </c>
      <c r="AB73">
        <v>9.1700000000000004E-2</v>
      </c>
      <c r="AC73">
        <v>2.07E-2</v>
      </c>
      <c r="AD73">
        <v>-7.0500000000000007E-2</v>
      </c>
      <c r="AG73">
        <v>0.71427700000000005</v>
      </c>
      <c r="AH73">
        <v>-3.7220000000000003E-2</v>
      </c>
      <c r="AI73">
        <v>-2.5</v>
      </c>
      <c r="AJ73">
        <v>-3.9550000000000002E-2</v>
      </c>
      <c r="AK73">
        <v>1.3174999999999999E-2</v>
      </c>
      <c r="AL73">
        <v>-6.8000000000000005E-2</v>
      </c>
      <c r="AO73">
        <v>0.29991200000000001</v>
      </c>
      <c r="AP73">
        <v>-0.117549</v>
      </c>
      <c r="AQ73">
        <v>-2.5</v>
      </c>
      <c r="AR73">
        <v>-2.0425000000000006E-2</v>
      </c>
      <c r="AS73">
        <v>1.0000000000000002E-2</v>
      </c>
      <c r="AT73">
        <v>-7.2375000000000009E-2</v>
      </c>
      <c r="AW73">
        <v>0.29991200000000001</v>
      </c>
      <c r="AX73">
        <v>-0.117549</v>
      </c>
      <c r="AY73">
        <v>-2.5</v>
      </c>
      <c r="AZ73">
        <v>-2.0425000000000006E-2</v>
      </c>
      <c r="BA73">
        <v>1.0000000000000002E-2</v>
      </c>
      <c r="BB73">
        <v>-7.2375000000000009E-2</v>
      </c>
    </row>
    <row r="74" spans="1:54" x14ac:dyDescent="0.4">
      <c r="A74">
        <v>0.68730000000000002</v>
      </c>
      <c r="B74">
        <v>0.46360000000000001</v>
      </c>
      <c r="C74">
        <v>-2</v>
      </c>
      <c r="D74">
        <v>0</v>
      </c>
      <c r="E74">
        <v>0.6</v>
      </c>
      <c r="F74">
        <v>0</v>
      </c>
      <c r="I74">
        <v>0.68730000000000002</v>
      </c>
      <c r="J74">
        <v>0.46360000000000001</v>
      </c>
      <c r="K74">
        <v>-2</v>
      </c>
      <c r="L74">
        <v>0</v>
      </c>
      <c r="M74">
        <v>0.6</v>
      </c>
      <c r="N74">
        <v>0</v>
      </c>
      <c r="Q74">
        <v>0.74770999999999999</v>
      </c>
      <c r="R74">
        <v>-5.0766699999999998E-2</v>
      </c>
      <c r="S74">
        <v>-2</v>
      </c>
      <c r="T74">
        <v>0.35730000000000001</v>
      </c>
      <c r="U74">
        <v>4.0500000000000001E-2</v>
      </c>
      <c r="V74">
        <v>-3.5099999999999999E-2</v>
      </c>
      <c r="Y74">
        <v>0.74770999999999999</v>
      </c>
      <c r="Z74">
        <v>-3.8074999999999998E-2</v>
      </c>
      <c r="AA74">
        <v>-2</v>
      </c>
      <c r="AB74">
        <v>0.1744</v>
      </c>
      <c r="AC74">
        <v>2.0299999999999999E-2</v>
      </c>
      <c r="AD74">
        <v>-7.8200000000000006E-2</v>
      </c>
      <c r="AG74">
        <v>0.74771699999999996</v>
      </c>
      <c r="AH74">
        <v>-2.631E-2</v>
      </c>
      <c r="AI74">
        <v>-2</v>
      </c>
      <c r="AJ74">
        <v>2.9499999999999998E-2</v>
      </c>
      <c r="AK74">
        <v>1.29E-2</v>
      </c>
      <c r="AL74">
        <v>-7.17E-2</v>
      </c>
      <c r="AO74">
        <v>0.32359900000000003</v>
      </c>
      <c r="AP74">
        <v>-0.117308</v>
      </c>
      <c r="AQ74">
        <v>-2</v>
      </c>
      <c r="AR74">
        <v>4.2799999999999998E-2</v>
      </c>
      <c r="AS74">
        <v>9.9000000000000008E-3</v>
      </c>
      <c r="AT74">
        <v>-7.4200000000000002E-2</v>
      </c>
      <c r="AW74">
        <v>0.32359900000000003</v>
      </c>
      <c r="AX74">
        <v>-0.117308</v>
      </c>
      <c r="AY74">
        <v>-2</v>
      </c>
      <c r="AZ74">
        <v>4.2799999999999998E-2</v>
      </c>
      <c r="BA74">
        <v>9.9000000000000008E-3</v>
      </c>
      <c r="BB74">
        <v>-7.4200000000000002E-2</v>
      </c>
    </row>
    <row r="75" spans="1:54" x14ac:dyDescent="0.4">
      <c r="A75">
        <v>0.67920000000000003</v>
      </c>
      <c r="B75">
        <v>0.46679999999999999</v>
      </c>
      <c r="C75">
        <v>-1.5</v>
      </c>
      <c r="D75">
        <v>0</v>
      </c>
      <c r="E75">
        <v>0.6</v>
      </c>
      <c r="F75">
        <v>0</v>
      </c>
      <c r="I75">
        <v>0.67920000000000003</v>
      </c>
      <c r="J75">
        <v>0.46679999999999999</v>
      </c>
      <c r="K75">
        <v>-1.5</v>
      </c>
      <c r="L75">
        <v>0</v>
      </c>
      <c r="M75">
        <v>0.6</v>
      </c>
      <c r="N75">
        <v>0</v>
      </c>
      <c r="Q75">
        <v>0.780084</v>
      </c>
      <c r="R75">
        <v>-3.6177300000000003E-2</v>
      </c>
      <c r="S75">
        <v>-1.5</v>
      </c>
      <c r="T75">
        <v>0.35167500000000002</v>
      </c>
      <c r="U75">
        <v>3.8899999999999997E-2</v>
      </c>
      <c r="V75">
        <v>-2.9525000000000003E-2</v>
      </c>
      <c r="Y75">
        <v>0.780084</v>
      </c>
      <c r="Z75">
        <v>-2.7133000000000001E-2</v>
      </c>
      <c r="AA75">
        <v>-1.5</v>
      </c>
      <c r="AB75">
        <v>0.25712499999999999</v>
      </c>
      <c r="AC75">
        <v>1.9900000000000001E-2</v>
      </c>
      <c r="AD75">
        <v>-8.5900000000000004E-2</v>
      </c>
      <c r="AG75">
        <v>0.780088</v>
      </c>
      <c r="AH75">
        <v>-1.7149999999999999E-2</v>
      </c>
      <c r="AI75">
        <v>-1.5</v>
      </c>
      <c r="AJ75">
        <v>9.8525000000000001E-2</v>
      </c>
      <c r="AK75">
        <v>1.2624999999999999E-2</v>
      </c>
      <c r="AL75">
        <v>-7.5399999999999995E-2</v>
      </c>
      <c r="AO75">
        <v>0.34731800000000002</v>
      </c>
      <c r="AP75">
        <v>-0.11623699999999999</v>
      </c>
      <c r="AQ75">
        <v>-1.5</v>
      </c>
      <c r="AR75">
        <v>0.10599999999999998</v>
      </c>
      <c r="AS75">
        <v>9.8250000000000004E-3</v>
      </c>
      <c r="AT75">
        <v>-7.6050000000000006E-2</v>
      </c>
      <c r="AW75">
        <v>0.34731800000000002</v>
      </c>
      <c r="AX75">
        <v>-0.11623699999999999</v>
      </c>
      <c r="AY75">
        <v>-1.5</v>
      </c>
      <c r="AZ75">
        <v>0.10599999999999998</v>
      </c>
      <c r="BA75">
        <v>9.8250000000000004E-3</v>
      </c>
      <c r="BB75">
        <v>-7.6050000000000006E-2</v>
      </c>
    </row>
    <row r="76" spans="1:54" x14ac:dyDescent="0.4">
      <c r="A76">
        <v>0.67100000000000004</v>
      </c>
      <c r="B76">
        <v>0.4698</v>
      </c>
      <c r="C76">
        <v>-1</v>
      </c>
      <c r="D76">
        <v>0</v>
      </c>
      <c r="E76">
        <v>0.6</v>
      </c>
      <c r="F76">
        <v>0</v>
      </c>
      <c r="I76">
        <v>0.67100000000000004</v>
      </c>
      <c r="J76">
        <v>0.4698</v>
      </c>
      <c r="K76">
        <v>-1</v>
      </c>
      <c r="L76">
        <v>0</v>
      </c>
      <c r="M76">
        <v>0.6</v>
      </c>
      <c r="N76">
        <v>0</v>
      </c>
      <c r="Q76">
        <v>0.81123699999999999</v>
      </c>
      <c r="R76">
        <v>-2.4216000000000001E-2</v>
      </c>
      <c r="S76">
        <v>-1</v>
      </c>
      <c r="T76">
        <v>0.34604999999999997</v>
      </c>
      <c r="U76">
        <v>3.73E-2</v>
      </c>
      <c r="V76">
        <v>-2.3949999999999999E-2</v>
      </c>
      <c r="Y76">
        <v>0.81123699999999999</v>
      </c>
      <c r="Z76">
        <v>-1.8162000000000001E-2</v>
      </c>
      <c r="AA76">
        <v>-1</v>
      </c>
      <c r="AB76">
        <v>0.33984999999999999</v>
      </c>
      <c r="AC76">
        <v>1.95E-2</v>
      </c>
      <c r="AD76">
        <v>-9.3600000000000003E-2</v>
      </c>
      <c r="AG76">
        <v>0.81123800000000001</v>
      </c>
      <c r="AH76">
        <v>-1.0019999999999999E-2</v>
      </c>
      <c r="AI76">
        <v>-1</v>
      </c>
      <c r="AJ76">
        <v>0.16754999999999998</v>
      </c>
      <c r="AK76">
        <v>1.235E-2</v>
      </c>
      <c r="AL76">
        <v>-7.9100000000000004E-2</v>
      </c>
      <c r="AO76">
        <v>0.37103799999999998</v>
      </c>
      <c r="AP76">
        <v>-0.114352</v>
      </c>
      <c r="AQ76">
        <v>-1</v>
      </c>
      <c r="AR76">
        <v>0.16919999999999999</v>
      </c>
      <c r="AS76">
        <v>9.75E-3</v>
      </c>
      <c r="AT76">
        <v>-7.7899999999999997E-2</v>
      </c>
      <c r="AW76">
        <v>0.37103799999999998</v>
      </c>
      <c r="AX76">
        <v>-0.114352</v>
      </c>
      <c r="AY76">
        <v>-1</v>
      </c>
      <c r="AZ76">
        <v>0.16919999999999999</v>
      </c>
      <c r="BA76">
        <v>9.75E-3</v>
      </c>
      <c r="BB76">
        <v>-7.7899999999999997E-2</v>
      </c>
    </row>
    <row r="77" spans="1:54" x14ac:dyDescent="0.4">
      <c r="A77">
        <v>0.66279999999999994</v>
      </c>
      <c r="B77">
        <v>0.4728</v>
      </c>
      <c r="C77">
        <v>-0.5</v>
      </c>
      <c r="D77">
        <v>0</v>
      </c>
      <c r="E77">
        <v>0.6</v>
      </c>
      <c r="F77">
        <v>0</v>
      </c>
      <c r="I77">
        <v>0.66279999999999994</v>
      </c>
      <c r="J77">
        <v>0.4728</v>
      </c>
      <c r="K77">
        <v>-0.5</v>
      </c>
      <c r="L77">
        <v>0</v>
      </c>
      <c r="M77">
        <v>0.6</v>
      </c>
      <c r="N77">
        <v>0</v>
      </c>
      <c r="Q77">
        <v>0.84101099999999995</v>
      </c>
      <c r="R77">
        <v>-1.49347E-2</v>
      </c>
      <c r="S77">
        <v>-0.5</v>
      </c>
      <c r="T77">
        <v>0.34042499999999998</v>
      </c>
      <c r="U77">
        <v>3.5700000000000003E-2</v>
      </c>
      <c r="V77">
        <v>-1.8375000000000002E-2</v>
      </c>
      <c r="Y77">
        <v>0.84101099999999995</v>
      </c>
      <c r="Z77">
        <v>-1.1200999999999999E-2</v>
      </c>
      <c r="AA77">
        <v>-0.5</v>
      </c>
      <c r="AB77">
        <v>0.42257499999999992</v>
      </c>
      <c r="AC77">
        <v>1.9099999999999999E-2</v>
      </c>
      <c r="AD77">
        <v>-0.1013</v>
      </c>
      <c r="AG77">
        <v>0.84100799999999998</v>
      </c>
      <c r="AH77">
        <v>-4.79E-3</v>
      </c>
      <c r="AI77">
        <v>-0.5</v>
      </c>
      <c r="AJ77">
        <v>0.23657499999999998</v>
      </c>
      <c r="AK77">
        <v>1.2075000000000001E-2</v>
      </c>
      <c r="AL77">
        <v>-8.2799999999999985E-2</v>
      </c>
      <c r="AO77">
        <v>0.39472800000000002</v>
      </c>
      <c r="AP77">
        <v>-0.111676</v>
      </c>
      <c r="AQ77">
        <v>-0.5</v>
      </c>
      <c r="AR77">
        <v>0.23239999999999997</v>
      </c>
      <c r="AS77">
        <v>9.6749999999999996E-3</v>
      </c>
      <c r="AT77">
        <v>-7.9750000000000001E-2</v>
      </c>
      <c r="AW77">
        <v>0.39472800000000002</v>
      </c>
      <c r="AX77">
        <v>-0.111676</v>
      </c>
      <c r="AY77">
        <v>-0.5</v>
      </c>
      <c r="AZ77">
        <v>0.23239999999999997</v>
      </c>
      <c r="BA77">
        <v>9.6749999999999996E-3</v>
      </c>
      <c r="BB77">
        <v>-7.9750000000000001E-2</v>
      </c>
    </row>
    <row r="78" spans="1:54" x14ac:dyDescent="0.4">
      <c r="A78">
        <v>0.65449999999999997</v>
      </c>
      <c r="B78">
        <v>0.47549999999999998</v>
      </c>
      <c r="C78">
        <v>0</v>
      </c>
      <c r="D78">
        <v>0</v>
      </c>
      <c r="E78">
        <v>0.6</v>
      </c>
      <c r="F78">
        <v>0</v>
      </c>
      <c r="I78">
        <v>0.65449999999999997</v>
      </c>
      <c r="J78">
        <v>0.47549999999999998</v>
      </c>
      <c r="K78">
        <v>0</v>
      </c>
      <c r="L78">
        <v>0</v>
      </c>
      <c r="M78">
        <v>0.6</v>
      </c>
      <c r="N78">
        <v>0</v>
      </c>
      <c r="Q78">
        <v>0.86927399999999999</v>
      </c>
      <c r="R78">
        <v>-8.4813300000000005E-3</v>
      </c>
      <c r="S78">
        <v>0</v>
      </c>
      <c r="T78">
        <v>0.33479999999999999</v>
      </c>
      <c r="U78">
        <v>3.4099999999999998E-2</v>
      </c>
      <c r="V78">
        <v>-1.2800000000000001E-2</v>
      </c>
      <c r="Y78">
        <v>0.86927399999999999</v>
      </c>
      <c r="Z78">
        <v>-6.3610000000000003E-3</v>
      </c>
      <c r="AA78">
        <v>0</v>
      </c>
      <c r="AB78">
        <v>0.50529999999999997</v>
      </c>
      <c r="AC78">
        <v>1.8700000000000001E-2</v>
      </c>
      <c r="AD78">
        <v>-0.109</v>
      </c>
      <c r="AG78">
        <v>0.86926899999999996</v>
      </c>
      <c r="AH78">
        <v>-1.34E-3</v>
      </c>
      <c r="AI78">
        <v>0</v>
      </c>
      <c r="AJ78">
        <v>0.30559999999999998</v>
      </c>
      <c r="AK78">
        <v>1.18E-2</v>
      </c>
      <c r="AL78">
        <v>-8.6499999999999994E-2</v>
      </c>
      <c r="AO78">
        <v>0.41836800000000002</v>
      </c>
      <c r="AP78">
        <v>-0.108227</v>
      </c>
      <c r="AQ78">
        <v>0</v>
      </c>
      <c r="AR78">
        <v>0.29559999999999997</v>
      </c>
      <c r="AS78">
        <v>9.5999999999999992E-3</v>
      </c>
      <c r="AT78">
        <v>-8.1600000000000006E-2</v>
      </c>
      <c r="AW78">
        <v>0.41836800000000002</v>
      </c>
      <c r="AX78">
        <v>-0.108227</v>
      </c>
      <c r="AY78">
        <v>0</v>
      </c>
      <c r="AZ78">
        <v>0.29559999999999997</v>
      </c>
      <c r="BA78">
        <v>9.5999999999999992E-3</v>
      </c>
      <c r="BB78">
        <v>-8.1600000000000006E-2</v>
      </c>
    </row>
    <row r="79" spans="1:54" x14ac:dyDescent="0.4">
      <c r="A79">
        <v>0.6462</v>
      </c>
      <c r="B79">
        <v>0.47820000000000001</v>
      </c>
      <c r="C79">
        <v>0.5</v>
      </c>
      <c r="D79">
        <v>0</v>
      </c>
      <c r="E79">
        <v>0.6</v>
      </c>
      <c r="F79">
        <v>0</v>
      </c>
      <c r="I79">
        <v>0.6462</v>
      </c>
      <c r="J79">
        <v>0.47820000000000001</v>
      </c>
      <c r="K79">
        <v>0.5</v>
      </c>
      <c r="L79">
        <v>0</v>
      </c>
      <c r="M79">
        <v>0.6</v>
      </c>
      <c r="N79">
        <v>0</v>
      </c>
      <c r="Q79">
        <v>0.89587700000000003</v>
      </c>
      <c r="R79">
        <v>-4.8133300000000002E-3</v>
      </c>
      <c r="S79">
        <v>0.5</v>
      </c>
      <c r="T79">
        <v>0.39239999999999997</v>
      </c>
      <c r="U79">
        <v>3.3475000000000005E-2</v>
      </c>
      <c r="V79">
        <v>-2.1950000000000001E-2</v>
      </c>
      <c r="Y79">
        <v>0.89587700000000003</v>
      </c>
      <c r="Z79">
        <v>-3.6099999999999999E-3</v>
      </c>
      <c r="AA79">
        <v>0.5</v>
      </c>
      <c r="AB79">
        <v>0.58499999999999996</v>
      </c>
      <c r="AC79">
        <v>1.8725000000000002E-2</v>
      </c>
      <c r="AD79">
        <v>-0.11497499999999999</v>
      </c>
      <c r="AG79">
        <v>0.89587899999999998</v>
      </c>
      <c r="AH79">
        <v>4.0000000000000002E-4</v>
      </c>
      <c r="AI79">
        <v>0.5</v>
      </c>
      <c r="AJ79">
        <v>0.37095</v>
      </c>
      <c r="AK79">
        <v>1.1825E-2</v>
      </c>
      <c r="AL79">
        <v>-8.8724999999999984E-2</v>
      </c>
      <c r="AO79">
        <v>0.44194099999999997</v>
      </c>
      <c r="AP79">
        <v>-0.104035</v>
      </c>
      <c r="AQ79">
        <v>0.5</v>
      </c>
      <c r="AR79">
        <v>0.35757499999999998</v>
      </c>
      <c r="AS79">
        <v>9.6499999999999989E-3</v>
      </c>
      <c r="AT79">
        <v>-8.3025000000000002E-2</v>
      </c>
      <c r="AW79">
        <v>0.44194099999999997</v>
      </c>
      <c r="AX79">
        <v>-0.104035</v>
      </c>
      <c r="AY79">
        <v>0.5</v>
      </c>
      <c r="AZ79">
        <v>0.35757499999999998</v>
      </c>
      <c r="BA79">
        <v>9.6499999999999989E-3</v>
      </c>
      <c r="BB79">
        <v>-8.3025000000000002E-2</v>
      </c>
    </row>
    <row r="80" spans="1:54" x14ac:dyDescent="0.4">
      <c r="A80">
        <v>0.63780000000000003</v>
      </c>
      <c r="B80">
        <v>0.48060000000000003</v>
      </c>
      <c r="C80">
        <v>1</v>
      </c>
      <c r="D80">
        <v>0</v>
      </c>
      <c r="E80">
        <v>0.6</v>
      </c>
      <c r="F80">
        <v>0</v>
      </c>
      <c r="I80">
        <v>0.63780000000000003</v>
      </c>
      <c r="J80">
        <v>0.48060000000000003</v>
      </c>
      <c r="K80">
        <v>1</v>
      </c>
      <c r="L80">
        <v>0</v>
      </c>
      <c r="M80">
        <v>0.6</v>
      </c>
      <c r="N80">
        <v>0</v>
      </c>
      <c r="Q80">
        <v>0.92071000000000003</v>
      </c>
      <c r="R80">
        <v>-3.64E-3</v>
      </c>
      <c r="S80">
        <v>1</v>
      </c>
      <c r="T80">
        <v>0.45</v>
      </c>
      <c r="U80">
        <v>3.2850000000000004E-2</v>
      </c>
      <c r="V80">
        <v>-3.1099999999999999E-2</v>
      </c>
      <c r="Y80">
        <v>0.92071000000000003</v>
      </c>
      <c r="Z80">
        <v>-2.7299999999999998E-3</v>
      </c>
      <c r="AA80">
        <v>1</v>
      </c>
      <c r="AB80">
        <v>0.66470000000000007</v>
      </c>
      <c r="AC80">
        <v>1.8750000000000003E-2</v>
      </c>
      <c r="AD80">
        <v>-0.12095</v>
      </c>
      <c r="AG80">
        <v>0.920709</v>
      </c>
      <c r="AH80">
        <v>5.8E-4</v>
      </c>
      <c r="AI80">
        <v>1</v>
      </c>
      <c r="AJ80">
        <v>0.43629999999999997</v>
      </c>
      <c r="AK80">
        <v>1.1849999999999999E-2</v>
      </c>
      <c r="AL80">
        <v>-9.0950000000000003E-2</v>
      </c>
      <c r="AO80">
        <v>0.46543099999999998</v>
      </c>
      <c r="AP80">
        <v>-9.9137000000000003E-2</v>
      </c>
      <c r="AQ80">
        <v>1</v>
      </c>
      <c r="AR80">
        <v>0.41954999999999998</v>
      </c>
      <c r="AS80">
        <v>9.7000000000000003E-3</v>
      </c>
      <c r="AT80">
        <v>-8.4449999999999997E-2</v>
      </c>
      <c r="AW80">
        <v>0.46543099999999998</v>
      </c>
      <c r="AX80">
        <v>-9.9137000000000003E-2</v>
      </c>
      <c r="AY80">
        <v>1</v>
      </c>
      <c r="AZ80">
        <v>0.41954999999999998</v>
      </c>
      <c r="BA80">
        <v>9.7000000000000003E-3</v>
      </c>
      <c r="BB80">
        <v>-8.4449999999999997E-2</v>
      </c>
    </row>
    <row r="81" spans="1:54" x14ac:dyDescent="0.4">
      <c r="A81">
        <v>0.62939999999999996</v>
      </c>
      <c r="B81">
        <v>0.48299999999999998</v>
      </c>
      <c r="C81">
        <v>1.5</v>
      </c>
      <c r="D81">
        <v>0</v>
      </c>
      <c r="E81">
        <v>0.6</v>
      </c>
      <c r="F81">
        <v>0</v>
      </c>
      <c r="I81">
        <v>0.62939999999999996</v>
      </c>
      <c r="J81">
        <v>0.48299999999999998</v>
      </c>
      <c r="K81">
        <v>1.5</v>
      </c>
      <c r="L81">
        <v>0</v>
      </c>
      <c r="M81">
        <v>0.6</v>
      </c>
      <c r="N81">
        <v>0</v>
      </c>
      <c r="Q81">
        <v>0.94364300000000001</v>
      </c>
      <c r="R81">
        <v>-4.5599999999999998E-3</v>
      </c>
      <c r="S81">
        <v>1.5</v>
      </c>
      <c r="T81">
        <v>0.50760000000000005</v>
      </c>
      <c r="U81">
        <v>3.2225000000000004E-2</v>
      </c>
      <c r="V81">
        <v>-4.0250000000000001E-2</v>
      </c>
      <c r="Y81">
        <v>0.94364300000000001</v>
      </c>
      <c r="Z81">
        <v>-3.4199999999999999E-3</v>
      </c>
      <c r="AA81">
        <v>1.5</v>
      </c>
      <c r="AB81">
        <v>0.74440000000000006</v>
      </c>
      <c r="AC81">
        <v>1.8775E-2</v>
      </c>
      <c r="AD81">
        <v>-0.12692499999999998</v>
      </c>
      <c r="AG81">
        <v>0.94363900000000001</v>
      </c>
      <c r="AH81">
        <v>-5.1000000000000004E-4</v>
      </c>
      <c r="AI81">
        <v>1.5</v>
      </c>
      <c r="AJ81">
        <v>0.50164999999999993</v>
      </c>
      <c r="AK81">
        <v>1.1875E-2</v>
      </c>
      <c r="AL81">
        <v>-9.3175000000000008E-2</v>
      </c>
      <c r="AO81">
        <v>0.48883399999999999</v>
      </c>
      <c r="AP81">
        <v>-9.3566999999999997E-2</v>
      </c>
      <c r="AQ81">
        <v>1.5</v>
      </c>
      <c r="AR81">
        <v>0.48152499999999998</v>
      </c>
      <c r="AS81">
        <v>9.75E-3</v>
      </c>
      <c r="AT81">
        <v>-8.5875000000000007E-2</v>
      </c>
      <c r="AW81">
        <v>0.48883399999999999</v>
      </c>
      <c r="AX81">
        <v>-9.3566999999999997E-2</v>
      </c>
      <c r="AY81">
        <v>1.5</v>
      </c>
      <c r="AZ81">
        <v>0.48152499999999998</v>
      </c>
      <c r="BA81">
        <v>9.75E-3</v>
      </c>
      <c r="BB81">
        <v>-8.5875000000000007E-2</v>
      </c>
    </row>
    <row r="82" spans="1:54" x14ac:dyDescent="0.4">
      <c r="A82">
        <v>0.621</v>
      </c>
      <c r="B82">
        <v>0.48509999999999998</v>
      </c>
      <c r="C82">
        <v>2</v>
      </c>
      <c r="D82">
        <v>0</v>
      </c>
      <c r="E82">
        <v>0.6</v>
      </c>
      <c r="F82">
        <v>0</v>
      </c>
      <c r="I82">
        <v>0.621</v>
      </c>
      <c r="J82">
        <v>0.48509999999999998</v>
      </c>
      <c r="K82">
        <v>2</v>
      </c>
      <c r="L82">
        <v>0</v>
      </c>
      <c r="M82">
        <v>0.6</v>
      </c>
      <c r="N82">
        <v>0</v>
      </c>
      <c r="Q82">
        <v>0.96456600000000003</v>
      </c>
      <c r="R82">
        <v>-7.4013300000000002E-3</v>
      </c>
      <c r="S82">
        <v>2</v>
      </c>
      <c r="T82">
        <v>0.56520000000000004</v>
      </c>
      <c r="U82">
        <v>3.1600000000000003E-2</v>
      </c>
      <c r="V82">
        <v>-4.9399999999999999E-2</v>
      </c>
      <c r="Y82">
        <v>0.96456600000000003</v>
      </c>
      <c r="Z82">
        <v>-5.5510000000000004E-3</v>
      </c>
      <c r="AA82">
        <v>2</v>
      </c>
      <c r="AB82">
        <v>0.82410000000000005</v>
      </c>
      <c r="AC82">
        <v>1.8800000000000001E-2</v>
      </c>
      <c r="AD82">
        <v>-0.13289999999999999</v>
      </c>
      <c r="AG82">
        <v>0.96457000000000004</v>
      </c>
      <c r="AH82">
        <v>-2.6099999999999999E-3</v>
      </c>
      <c r="AI82">
        <v>2</v>
      </c>
      <c r="AJ82">
        <v>0.56699999999999995</v>
      </c>
      <c r="AK82">
        <v>1.1900000000000001E-2</v>
      </c>
      <c r="AL82">
        <v>-9.5399999999999999E-2</v>
      </c>
      <c r="AO82">
        <v>0.51219099999999995</v>
      </c>
      <c r="AP82">
        <v>-8.7375999999999995E-2</v>
      </c>
      <c r="AQ82">
        <v>2</v>
      </c>
      <c r="AR82">
        <v>0.54349999999999998</v>
      </c>
      <c r="AS82">
        <v>9.7999999999999997E-3</v>
      </c>
      <c r="AT82">
        <v>-8.7300000000000003E-2</v>
      </c>
      <c r="AW82">
        <v>0.51219099999999995</v>
      </c>
      <c r="AX82">
        <v>-8.7375999999999995E-2</v>
      </c>
      <c r="AY82">
        <v>2</v>
      </c>
      <c r="AZ82">
        <v>0.54349999999999998</v>
      </c>
      <c r="BA82">
        <v>9.7999999999999997E-3</v>
      </c>
      <c r="BB82">
        <v>-8.7300000000000003E-2</v>
      </c>
    </row>
    <row r="83" spans="1:54" x14ac:dyDescent="0.4">
      <c r="A83">
        <v>0.61250000000000004</v>
      </c>
      <c r="B83">
        <v>0.48720000000000002</v>
      </c>
      <c r="C83">
        <v>2.5</v>
      </c>
      <c r="D83">
        <v>0</v>
      </c>
      <c r="E83">
        <v>0.6</v>
      </c>
      <c r="F83">
        <v>0</v>
      </c>
      <c r="I83">
        <v>0.61250000000000004</v>
      </c>
      <c r="J83">
        <v>0.48720000000000002</v>
      </c>
      <c r="K83">
        <v>2.5</v>
      </c>
      <c r="L83">
        <v>0</v>
      </c>
      <c r="M83">
        <v>0.6</v>
      </c>
      <c r="N83">
        <v>0</v>
      </c>
      <c r="Q83">
        <v>0.98338800000000004</v>
      </c>
      <c r="R83">
        <v>-1.2374700000000001E-2</v>
      </c>
      <c r="S83">
        <v>2.5</v>
      </c>
      <c r="T83">
        <v>0.64312500000000006</v>
      </c>
      <c r="U83">
        <v>3.2274999999999998E-2</v>
      </c>
      <c r="V83">
        <v>-5.9399999999999994E-2</v>
      </c>
      <c r="Y83">
        <v>0.98338800000000004</v>
      </c>
      <c r="Z83">
        <v>-9.2809999999999993E-3</v>
      </c>
      <c r="AA83">
        <v>2.5</v>
      </c>
      <c r="AB83">
        <v>0.8983000000000001</v>
      </c>
      <c r="AC83">
        <v>1.9000000000000003E-2</v>
      </c>
      <c r="AD83">
        <v>-0.13742499999999999</v>
      </c>
      <c r="AG83">
        <v>0.98338000000000003</v>
      </c>
      <c r="AH83">
        <v>-5.5799999999999999E-3</v>
      </c>
      <c r="AI83">
        <v>2.5</v>
      </c>
      <c r="AJ83">
        <v>0.63022499999999992</v>
      </c>
      <c r="AK83">
        <v>1.2050000000000002E-2</v>
      </c>
      <c r="AL83">
        <v>-9.715E-2</v>
      </c>
      <c r="AO83">
        <v>0.53553799999999996</v>
      </c>
      <c r="AP83">
        <v>-8.0654000000000003E-2</v>
      </c>
      <c r="AQ83">
        <v>2.5</v>
      </c>
      <c r="AR83">
        <v>0.60430000000000006</v>
      </c>
      <c r="AS83">
        <v>9.9249999999999998E-3</v>
      </c>
      <c r="AT83">
        <v>-8.8474999999999998E-2</v>
      </c>
      <c r="AW83">
        <v>0.53553799999999996</v>
      </c>
      <c r="AX83">
        <v>-8.0654000000000003E-2</v>
      </c>
      <c r="AY83">
        <v>2.5</v>
      </c>
      <c r="AZ83">
        <v>0.60430000000000006</v>
      </c>
      <c r="BA83">
        <v>9.9249999999999998E-3</v>
      </c>
      <c r="BB83">
        <v>-8.8474999999999998E-2</v>
      </c>
    </row>
    <row r="84" spans="1:54" x14ac:dyDescent="0.4">
      <c r="A84">
        <v>0.60399999999999998</v>
      </c>
      <c r="B84">
        <v>0.48909999999999998</v>
      </c>
      <c r="C84">
        <v>3</v>
      </c>
      <c r="D84">
        <v>0</v>
      </c>
      <c r="E84">
        <v>0.6</v>
      </c>
      <c r="F84">
        <v>0</v>
      </c>
      <c r="I84">
        <v>0.60399999999999998</v>
      </c>
      <c r="J84">
        <v>0.48909999999999998</v>
      </c>
      <c r="K84">
        <v>3</v>
      </c>
      <c r="L84">
        <v>0</v>
      </c>
      <c r="M84">
        <v>0.6</v>
      </c>
      <c r="N84">
        <v>0</v>
      </c>
      <c r="Q84">
        <v>1</v>
      </c>
      <c r="R84">
        <v>-1.8575999999999999E-2</v>
      </c>
      <c r="S84">
        <v>3</v>
      </c>
      <c r="T84">
        <v>0.72104999999999997</v>
      </c>
      <c r="U84">
        <v>3.295E-2</v>
      </c>
      <c r="V84">
        <v>-6.9399999999999989E-2</v>
      </c>
      <c r="Y84">
        <v>1</v>
      </c>
      <c r="Z84">
        <v>-1.3932E-2</v>
      </c>
      <c r="AA84">
        <v>3</v>
      </c>
      <c r="AB84">
        <v>0.97250000000000003</v>
      </c>
      <c r="AC84">
        <v>1.9200000000000002E-2</v>
      </c>
      <c r="AD84">
        <v>-0.14194999999999999</v>
      </c>
      <c r="AG84">
        <v>1</v>
      </c>
      <c r="AH84">
        <v>-8.9099999999999995E-3</v>
      </c>
      <c r="AI84">
        <v>3</v>
      </c>
      <c r="AJ84">
        <v>0.6934499999999999</v>
      </c>
      <c r="AK84">
        <v>1.2200000000000001E-2</v>
      </c>
      <c r="AL84">
        <v>-9.8900000000000002E-2</v>
      </c>
      <c r="AO84">
        <v>0.55888099999999996</v>
      </c>
      <c r="AP84">
        <v>-7.3505000000000001E-2</v>
      </c>
      <c r="AQ84">
        <v>3</v>
      </c>
      <c r="AR84">
        <v>0.66510000000000002</v>
      </c>
      <c r="AS84">
        <v>1.005E-2</v>
      </c>
      <c r="AT84">
        <v>-8.9650000000000007E-2</v>
      </c>
      <c r="AW84">
        <v>0.55888099999999996</v>
      </c>
      <c r="AX84">
        <v>-7.3505000000000001E-2</v>
      </c>
      <c r="AY84">
        <v>3</v>
      </c>
      <c r="AZ84">
        <v>0.66510000000000002</v>
      </c>
      <c r="BA84">
        <v>1.005E-2</v>
      </c>
      <c r="BB84">
        <v>-8.9650000000000007E-2</v>
      </c>
    </row>
    <row r="85" spans="1:54" x14ac:dyDescent="0.4">
      <c r="A85">
        <v>0.59540000000000004</v>
      </c>
      <c r="B85">
        <v>0.49080000000000001</v>
      </c>
      <c r="C85">
        <v>3.5</v>
      </c>
      <c r="D85">
        <v>0</v>
      </c>
      <c r="E85">
        <v>0.6</v>
      </c>
      <c r="F85">
        <v>0</v>
      </c>
      <c r="I85">
        <v>0.59540000000000004</v>
      </c>
      <c r="J85">
        <v>0.49080000000000001</v>
      </c>
      <c r="K85">
        <v>3.5</v>
      </c>
      <c r="L85">
        <v>0</v>
      </c>
      <c r="M85">
        <v>0.6</v>
      </c>
      <c r="N85">
        <v>0</v>
      </c>
      <c r="S85">
        <v>3.5</v>
      </c>
      <c r="T85">
        <v>0.79897499999999999</v>
      </c>
      <c r="U85">
        <v>3.3625000000000002E-2</v>
      </c>
      <c r="V85">
        <v>-7.9399999999999998E-2</v>
      </c>
      <c r="AA85">
        <v>3.5</v>
      </c>
      <c r="AB85">
        <v>1.0467</v>
      </c>
      <c r="AC85">
        <v>1.9400000000000001E-2</v>
      </c>
      <c r="AD85">
        <v>-0.14647499999999999</v>
      </c>
      <c r="AI85">
        <v>3.5</v>
      </c>
      <c r="AJ85">
        <v>0.75667499999999999</v>
      </c>
      <c r="AK85">
        <v>1.2350000000000002E-2</v>
      </c>
      <c r="AL85">
        <v>-0.10065</v>
      </c>
      <c r="AO85">
        <v>0.58223599999999998</v>
      </c>
      <c r="AP85">
        <v>-6.6020999999999996E-2</v>
      </c>
      <c r="AQ85">
        <v>3.5</v>
      </c>
      <c r="AR85">
        <v>0.72589999999999999</v>
      </c>
      <c r="AS85">
        <v>1.0175E-2</v>
      </c>
      <c r="AT85">
        <v>-9.0825000000000003E-2</v>
      </c>
      <c r="AW85">
        <v>0.58223599999999998</v>
      </c>
      <c r="AX85">
        <v>-6.6020999999999996E-2</v>
      </c>
      <c r="AY85">
        <v>3.5</v>
      </c>
      <c r="AZ85">
        <v>0.72589999999999999</v>
      </c>
      <c r="BA85">
        <v>1.0175E-2</v>
      </c>
      <c r="BB85">
        <v>-9.0825000000000003E-2</v>
      </c>
    </row>
    <row r="86" spans="1:54" x14ac:dyDescent="0.4">
      <c r="A86">
        <v>0.58679999999999999</v>
      </c>
      <c r="B86">
        <v>0.4924</v>
      </c>
      <c r="C86">
        <v>4</v>
      </c>
      <c r="D86">
        <v>0</v>
      </c>
      <c r="E86">
        <v>0.6</v>
      </c>
      <c r="F86">
        <v>0</v>
      </c>
      <c r="I86">
        <v>0.58679999999999999</v>
      </c>
      <c r="J86">
        <v>0.4924</v>
      </c>
      <c r="K86">
        <v>4</v>
      </c>
      <c r="L86">
        <v>0</v>
      </c>
      <c r="M86">
        <v>0.6</v>
      </c>
      <c r="N86">
        <v>0</v>
      </c>
      <c r="S86">
        <v>4</v>
      </c>
      <c r="T86">
        <v>0.87690000000000001</v>
      </c>
      <c r="U86">
        <v>3.4299999999999997E-2</v>
      </c>
      <c r="V86">
        <v>-8.9399999999999993E-2</v>
      </c>
      <c r="AA86">
        <v>4</v>
      </c>
      <c r="AB86">
        <v>1.1209</v>
      </c>
      <c r="AC86">
        <v>1.9599999999999999E-2</v>
      </c>
      <c r="AD86">
        <v>-0.151</v>
      </c>
      <c r="AI86">
        <v>4</v>
      </c>
      <c r="AJ86">
        <v>0.81989999999999996</v>
      </c>
      <c r="AK86">
        <v>1.2500000000000001E-2</v>
      </c>
      <c r="AL86">
        <v>-0.1024</v>
      </c>
      <c r="AO86">
        <v>0.60566200000000003</v>
      </c>
      <c r="AP86">
        <v>-5.8295E-2</v>
      </c>
      <c r="AQ86">
        <v>4</v>
      </c>
      <c r="AR86">
        <v>0.78669999999999995</v>
      </c>
      <c r="AS86">
        <v>1.03E-2</v>
      </c>
      <c r="AT86">
        <v>-9.1999999999999998E-2</v>
      </c>
      <c r="AW86">
        <v>0.60566200000000003</v>
      </c>
      <c r="AX86">
        <v>-5.8295E-2</v>
      </c>
      <c r="AY86">
        <v>4</v>
      </c>
      <c r="AZ86">
        <v>0.78669999999999995</v>
      </c>
      <c r="BA86">
        <v>1.03E-2</v>
      </c>
      <c r="BB86">
        <v>-9.1999999999999998E-2</v>
      </c>
    </row>
    <row r="87" spans="1:54" x14ac:dyDescent="0.4">
      <c r="A87">
        <v>0.57820000000000005</v>
      </c>
      <c r="B87">
        <v>0.49380000000000002</v>
      </c>
      <c r="C87">
        <v>4.5</v>
      </c>
      <c r="D87">
        <v>0</v>
      </c>
      <c r="E87">
        <v>0.6</v>
      </c>
      <c r="F87">
        <v>0</v>
      </c>
      <c r="I87">
        <v>0.57820000000000005</v>
      </c>
      <c r="J87">
        <v>0.49380000000000002</v>
      </c>
      <c r="K87">
        <v>4.5</v>
      </c>
      <c r="L87">
        <v>0</v>
      </c>
      <c r="M87">
        <v>0.6</v>
      </c>
      <c r="N87">
        <v>0</v>
      </c>
      <c r="S87">
        <v>4.5</v>
      </c>
      <c r="T87">
        <v>0.91830000000000001</v>
      </c>
      <c r="U87">
        <v>3.6999999999999998E-2</v>
      </c>
      <c r="V87">
        <v>-9.4969999999999999E-2</v>
      </c>
      <c r="AA87">
        <v>4.5</v>
      </c>
      <c r="AB87">
        <v>1.1880999999999999</v>
      </c>
      <c r="AC87">
        <v>2.0025000000000001E-2</v>
      </c>
      <c r="AD87">
        <v>-0.15399499999999999</v>
      </c>
      <c r="AI87">
        <v>4.5</v>
      </c>
      <c r="AJ87">
        <v>0.88027499999999992</v>
      </c>
      <c r="AK87">
        <v>1.2775000000000002E-2</v>
      </c>
      <c r="AL87">
        <v>-0.103575</v>
      </c>
      <c r="AO87">
        <v>0.62914400000000004</v>
      </c>
      <c r="AP87">
        <v>-5.0466999999999998E-2</v>
      </c>
      <c r="AQ87">
        <v>4.5</v>
      </c>
      <c r="AR87">
        <v>0.84572500000000006</v>
      </c>
      <c r="AS87">
        <v>1.0525E-2</v>
      </c>
      <c r="AT87">
        <v>-9.290000000000001E-2</v>
      </c>
      <c r="AW87">
        <v>0.62914400000000004</v>
      </c>
      <c r="AX87">
        <v>-5.0466999999999998E-2</v>
      </c>
      <c r="AY87">
        <v>4.5</v>
      </c>
      <c r="AZ87">
        <v>0.84572500000000006</v>
      </c>
      <c r="BA87">
        <v>1.0525E-2</v>
      </c>
      <c r="BB87">
        <v>-9.290000000000001E-2</v>
      </c>
    </row>
    <row r="88" spans="1:54" x14ac:dyDescent="0.4">
      <c r="A88">
        <v>0.5696</v>
      </c>
      <c r="B88">
        <v>0.49509999999999998</v>
      </c>
      <c r="C88">
        <v>5</v>
      </c>
      <c r="D88">
        <v>0</v>
      </c>
      <c r="E88">
        <v>0.6</v>
      </c>
      <c r="F88">
        <v>0</v>
      </c>
      <c r="I88">
        <v>0.5696</v>
      </c>
      <c r="J88">
        <v>0.49509999999999998</v>
      </c>
      <c r="K88">
        <v>5</v>
      </c>
      <c r="L88">
        <v>0</v>
      </c>
      <c r="M88">
        <v>0.6</v>
      </c>
      <c r="N88">
        <v>0</v>
      </c>
      <c r="S88">
        <v>5</v>
      </c>
      <c r="T88">
        <v>0.9597</v>
      </c>
      <c r="U88">
        <v>3.9699999999999999E-2</v>
      </c>
      <c r="V88">
        <v>-0.10053999999999999</v>
      </c>
      <c r="AA88">
        <v>5</v>
      </c>
      <c r="AB88">
        <v>1.2553000000000001</v>
      </c>
      <c r="AC88">
        <v>2.0449999999999999E-2</v>
      </c>
      <c r="AD88">
        <v>-0.15699000000000002</v>
      </c>
      <c r="AI88">
        <v>5</v>
      </c>
      <c r="AJ88">
        <v>0.94064999999999999</v>
      </c>
      <c r="AK88">
        <v>1.3049999999999999E-2</v>
      </c>
      <c r="AL88">
        <v>-0.10475000000000001</v>
      </c>
      <c r="AO88">
        <v>0.65256899999999995</v>
      </c>
      <c r="AP88">
        <v>-4.2720000000000001E-2</v>
      </c>
      <c r="AQ88">
        <v>5</v>
      </c>
      <c r="AR88">
        <v>0.90474999999999994</v>
      </c>
      <c r="AS88">
        <v>1.0749999999999999E-2</v>
      </c>
      <c r="AT88">
        <v>-9.3799999999999994E-2</v>
      </c>
      <c r="AW88">
        <v>0.65256899999999995</v>
      </c>
      <c r="AX88">
        <v>-4.2720000000000001E-2</v>
      </c>
      <c r="AY88">
        <v>5</v>
      </c>
      <c r="AZ88">
        <v>0.90474999999999994</v>
      </c>
      <c r="BA88">
        <v>1.0749999999999999E-2</v>
      </c>
      <c r="BB88">
        <v>-9.3799999999999994E-2</v>
      </c>
    </row>
    <row r="89" spans="1:54" x14ac:dyDescent="0.4">
      <c r="A89">
        <v>0.56089999999999995</v>
      </c>
      <c r="B89">
        <v>0.49630000000000002</v>
      </c>
      <c r="C89">
        <v>5.5</v>
      </c>
      <c r="D89">
        <v>0</v>
      </c>
      <c r="E89">
        <v>0.6</v>
      </c>
      <c r="F89">
        <v>0</v>
      </c>
      <c r="I89">
        <v>0.56089999999999995</v>
      </c>
      <c r="J89">
        <v>0.49630000000000002</v>
      </c>
      <c r="K89">
        <v>5.5</v>
      </c>
      <c r="L89">
        <v>0</v>
      </c>
      <c r="M89">
        <v>0.6</v>
      </c>
      <c r="N89">
        <v>0</v>
      </c>
      <c r="S89">
        <v>5.5</v>
      </c>
      <c r="T89">
        <v>1.0011000000000001</v>
      </c>
      <c r="U89">
        <v>4.24E-2</v>
      </c>
      <c r="V89">
        <v>-0.10611</v>
      </c>
      <c r="AA89">
        <v>5.5</v>
      </c>
      <c r="AB89">
        <v>1.3225</v>
      </c>
      <c r="AC89">
        <v>2.0874999999999998E-2</v>
      </c>
      <c r="AD89">
        <v>-0.15998500000000002</v>
      </c>
      <c r="AI89">
        <v>5.5</v>
      </c>
      <c r="AJ89">
        <v>1.0010249999999998</v>
      </c>
      <c r="AK89">
        <v>1.3325E-2</v>
      </c>
      <c r="AL89">
        <v>-0.10592500000000001</v>
      </c>
      <c r="AO89">
        <v>0.67591000000000001</v>
      </c>
      <c r="AP89">
        <v>-3.5205E-2</v>
      </c>
      <c r="AQ89">
        <v>5.5</v>
      </c>
      <c r="AR89">
        <v>0.96377499999999983</v>
      </c>
      <c r="AS89">
        <v>1.0974999999999999E-2</v>
      </c>
      <c r="AT89">
        <v>-9.4700000000000006E-2</v>
      </c>
      <c r="AW89">
        <v>0.67591000000000001</v>
      </c>
      <c r="AX89">
        <v>-3.5205E-2</v>
      </c>
      <c r="AY89">
        <v>5.5</v>
      </c>
      <c r="AZ89">
        <v>0.96377499999999983</v>
      </c>
      <c r="BA89">
        <v>1.0974999999999999E-2</v>
      </c>
      <c r="BB89">
        <v>-9.4700000000000006E-2</v>
      </c>
    </row>
    <row r="90" spans="1:54" x14ac:dyDescent="0.4">
      <c r="A90">
        <v>0.55230000000000001</v>
      </c>
      <c r="B90">
        <v>0.49730000000000002</v>
      </c>
      <c r="C90">
        <v>6</v>
      </c>
      <c r="D90">
        <v>0</v>
      </c>
      <c r="E90">
        <v>0.6</v>
      </c>
      <c r="F90">
        <v>0</v>
      </c>
      <c r="I90">
        <v>0.55230000000000001</v>
      </c>
      <c r="J90">
        <v>0.49730000000000002</v>
      </c>
      <c r="K90">
        <v>6</v>
      </c>
      <c r="L90">
        <v>0</v>
      </c>
      <c r="M90">
        <v>0.6</v>
      </c>
      <c r="N90">
        <v>0</v>
      </c>
      <c r="S90">
        <v>6</v>
      </c>
      <c r="T90">
        <v>1.0425</v>
      </c>
      <c r="U90">
        <v>4.5100000000000001E-2</v>
      </c>
      <c r="V90">
        <v>-0.11168</v>
      </c>
      <c r="AA90">
        <v>6</v>
      </c>
      <c r="AB90">
        <v>1.3896999999999999</v>
      </c>
      <c r="AC90">
        <v>2.1299999999999999E-2</v>
      </c>
      <c r="AD90">
        <v>-0.16298000000000001</v>
      </c>
      <c r="AI90">
        <v>6</v>
      </c>
      <c r="AJ90">
        <v>1.0613999999999999</v>
      </c>
      <c r="AK90">
        <v>1.3599999999999999E-2</v>
      </c>
      <c r="AL90">
        <v>-0.1071</v>
      </c>
      <c r="AO90">
        <v>0.69917899999999999</v>
      </c>
      <c r="AP90">
        <v>-2.8060000000000002E-2</v>
      </c>
      <c r="AQ90">
        <v>6</v>
      </c>
      <c r="AR90">
        <v>1.0227999999999999</v>
      </c>
      <c r="AS90">
        <v>1.12E-2</v>
      </c>
      <c r="AT90">
        <v>-9.5600000000000004E-2</v>
      </c>
      <c r="AW90">
        <v>0.69917899999999999</v>
      </c>
      <c r="AX90">
        <v>-2.8060000000000002E-2</v>
      </c>
      <c r="AY90">
        <v>6</v>
      </c>
      <c r="AZ90">
        <v>1.0227999999999999</v>
      </c>
      <c r="BA90">
        <v>1.12E-2</v>
      </c>
      <c r="BB90">
        <v>-9.5600000000000004E-2</v>
      </c>
    </row>
    <row r="91" spans="1:54" x14ac:dyDescent="0.4">
      <c r="A91">
        <v>0.54359999999999997</v>
      </c>
      <c r="B91">
        <v>0.49809999999999999</v>
      </c>
      <c r="C91">
        <v>6.5</v>
      </c>
      <c r="D91">
        <v>0</v>
      </c>
      <c r="E91">
        <v>0.6</v>
      </c>
      <c r="F91">
        <v>0</v>
      </c>
      <c r="I91">
        <v>0.54359999999999997</v>
      </c>
      <c r="J91">
        <v>0.49809999999999999</v>
      </c>
      <c r="K91">
        <v>6.5</v>
      </c>
      <c r="L91">
        <v>0</v>
      </c>
      <c r="M91">
        <v>0.6</v>
      </c>
      <c r="N91">
        <v>0</v>
      </c>
      <c r="S91">
        <v>6.5</v>
      </c>
      <c r="T91">
        <v>1.01905</v>
      </c>
      <c r="U91">
        <v>5.1325000000000003E-2</v>
      </c>
      <c r="V91">
        <v>-0.11397</v>
      </c>
      <c r="AA91">
        <v>6.5</v>
      </c>
      <c r="AB91">
        <v>1.4486250000000001</v>
      </c>
      <c r="AC91">
        <v>2.1975000000000001E-2</v>
      </c>
      <c r="AD91">
        <v>-0.16450500000000001</v>
      </c>
      <c r="AI91">
        <v>6.5</v>
      </c>
      <c r="AJ91">
        <v>1.1178999999999999</v>
      </c>
      <c r="AK91">
        <v>1.3999999999999999E-2</v>
      </c>
      <c r="AL91">
        <v>-0.10767500000000001</v>
      </c>
      <c r="AO91">
        <v>0.72243199999999996</v>
      </c>
      <c r="AP91">
        <v>-2.1408E-2</v>
      </c>
      <c r="AQ91">
        <v>6.5</v>
      </c>
      <c r="AR91">
        <v>1.0789499999999999</v>
      </c>
      <c r="AS91">
        <v>1.155E-2</v>
      </c>
      <c r="AT91">
        <v>-9.6074999999999994E-2</v>
      </c>
      <c r="AW91">
        <v>0.72243199999999996</v>
      </c>
      <c r="AX91">
        <v>-2.1408E-2</v>
      </c>
      <c r="AY91">
        <v>6.5</v>
      </c>
      <c r="AZ91">
        <v>1.0789499999999999</v>
      </c>
      <c r="BA91">
        <v>1.155E-2</v>
      </c>
      <c r="BB91">
        <v>-9.6074999999999994E-2</v>
      </c>
    </row>
    <row r="92" spans="1:54" x14ac:dyDescent="0.4">
      <c r="A92">
        <v>0.53490000000000004</v>
      </c>
      <c r="B92">
        <v>0.49880000000000002</v>
      </c>
      <c r="C92">
        <v>7</v>
      </c>
      <c r="D92">
        <v>0</v>
      </c>
      <c r="E92">
        <v>0.6</v>
      </c>
      <c r="F92">
        <v>0</v>
      </c>
      <c r="I92">
        <v>0.53490000000000004</v>
      </c>
      <c r="J92">
        <v>0.49880000000000002</v>
      </c>
      <c r="K92">
        <v>7</v>
      </c>
      <c r="L92">
        <v>0</v>
      </c>
      <c r="M92">
        <v>0.6</v>
      </c>
      <c r="N92">
        <v>0</v>
      </c>
      <c r="S92">
        <v>7</v>
      </c>
      <c r="T92">
        <v>0.99560000000000004</v>
      </c>
      <c r="U92">
        <v>5.7550000000000004E-2</v>
      </c>
      <c r="V92">
        <v>-0.11626</v>
      </c>
      <c r="AA92">
        <v>7</v>
      </c>
      <c r="AB92">
        <v>1.5075499999999999</v>
      </c>
      <c r="AC92">
        <v>2.265E-2</v>
      </c>
      <c r="AD92">
        <v>-0.16603000000000001</v>
      </c>
      <c r="AI92">
        <v>7</v>
      </c>
      <c r="AJ92">
        <v>1.1743999999999999</v>
      </c>
      <c r="AK92">
        <v>1.44E-2</v>
      </c>
      <c r="AL92">
        <v>-0.10825</v>
      </c>
      <c r="AO92">
        <v>0.74572300000000002</v>
      </c>
      <c r="AP92">
        <v>-1.5321E-2</v>
      </c>
      <c r="AQ92">
        <v>7</v>
      </c>
      <c r="AR92">
        <v>1.1351</v>
      </c>
      <c r="AS92">
        <v>1.1900000000000001E-2</v>
      </c>
      <c r="AT92">
        <v>-9.6549999999999997E-2</v>
      </c>
      <c r="AW92">
        <v>0.74572300000000002</v>
      </c>
      <c r="AX92">
        <v>-1.5321E-2</v>
      </c>
      <c r="AY92">
        <v>7</v>
      </c>
      <c r="AZ92">
        <v>1.1351</v>
      </c>
      <c r="BA92">
        <v>1.1900000000000001E-2</v>
      </c>
      <c r="BB92">
        <v>-9.6549999999999997E-2</v>
      </c>
    </row>
    <row r="93" spans="1:54" x14ac:dyDescent="0.4">
      <c r="A93">
        <v>0.5262</v>
      </c>
      <c r="B93">
        <v>0.49930000000000002</v>
      </c>
      <c r="C93">
        <v>7.5</v>
      </c>
      <c r="D93">
        <v>0</v>
      </c>
      <c r="E93">
        <v>0.6</v>
      </c>
      <c r="F93">
        <v>0</v>
      </c>
      <c r="I93">
        <v>0.5262</v>
      </c>
      <c r="J93">
        <v>0.49930000000000002</v>
      </c>
      <c r="K93">
        <v>7.5</v>
      </c>
      <c r="L93">
        <v>0</v>
      </c>
      <c r="M93">
        <v>0.6</v>
      </c>
      <c r="N93">
        <v>0</v>
      </c>
      <c r="S93">
        <v>7.5</v>
      </c>
      <c r="T93">
        <v>0.97214999999999996</v>
      </c>
      <c r="U93">
        <v>6.3774999999999998E-2</v>
      </c>
      <c r="V93">
        <v>-0.11855</v>
      </c>
      <c r="AA93">
        <v>7.5</v>
      </c>
      <c r="AB93">
        <v>1.5664750000000001</v>
      </c>
      <c r="AC93">
        <v>2.3325000000000002E-2</v>
      </c>
      <c r="AD93">
        <v>-0.16755500000000001</v>
      </c>
      <c r="AI93">
        <v>7.5</v>
      </c>
      <c r="AJ93">
        <v>1.2309000000000001</v>
      </c>
      <c r="AK93">
        <v>1.4800000000000001E-2</v>
      </c>
      <c r="AL93">
        <v>-0.10882500000000001</v>
      </c>
      <c r="AO93">
        <v>0.76901699999999995</v>
      </c>
      <c r="AP93">
        <v>-9.8910000000000005E-3</v>
      </c>
      <c r="AQ93">
        <v>7.5</v>
      </c>
      <c r="AR93">
        <v>1.1912500000000001</v>
      </c>
      <c r="AS93">
        <v>1.225E-2</v>
      </c>
      <c r="AT93">
        <v>-9.7025E-2</v>
      </c>
      <c r="AW93">
        <v>0.76901699999999995</v>
      </c>
      <c r="AX93">
        <v>-9.8910000000000005E-3</v>
      </c>
      <c r="AY93">
        <v>7.5</v>
      </c>
      <c r="AZ93">
        <v>1.1912500000000001</v>
      </c>
      <c r="BA93">
        <v>1.225E-2</v>
      </c>
      <c r="BB93">
        <v>-9.7025E-2</v>
      </c>
    </row>
    <row r="94" spans="1:54" x14ac:dyDescent="0.4">
      <c r="A94">
        <v>0.51739999999999997</v>
      </c>
      <c r="B94">
        <v>0.49969999999999998</v>
      </c>
      <c r="C94">
        <v>8</v>
      </c>
      <c r="D94">
        <v>0</v>
      </c>
      <c r="E94">
        <v>0.6</v>
      </c>
      <c r="F94">
        <v>0</v>
      </c>
      <c r="I94">
        <v>0.51739999999999997</v>
      </c>
      <c r="J94">
        <v>0.49969999999999998</v>
      </c>
      <c r="K94">
        <v>8</v>
      </c>
      <c r="L94">
        <v>0</v>
      </c>
      <c r="M94">
        <v>0.6</v>
      </c>
      <c r="N94">
        <v>0</v>
      </c>
      <c r="S94">
        <v>8</v>
      </c>
      <c r="T94">
        <v>0.94869999999999999</v>
      </c>
      <c r="U94">
        <v>7.0000000000000007E-2</v>
      </c>
      <c r="V94">
        <v>-0.12084</v>
      </c>
      <c r="AA94">
        <v>8</v>
      </c>
      <c r="AB94">
        <v>1.6254</v>
      </c>
      <c r="AC94">
        <v>2.4E-2</v>
      </c>
      <c r="AD94">
        <v>-0.16908000000000001</v>
      </c>
      <c r="AI94">
        <v>8</v>
      </c>
      <c r="AJ94">
        <v>1.2874000000000001</v>
      </c>
      <c r="AK94">
        <v>1.52E-2</v>
      </c>
      <c r="AL94">
        <v>-0.1094</v>
      </c>
      <c r="AO94">
        <v>0.79227899999999996</v>
      </c>
      <c r="AP94">
        <v>-5.241E-3</v>
      </c>
      <c r="AQ94">
        <v>8</v>
      </c>
      <c r="AR94">
        <v>1.2474000000000001</v>
      </c>
      <c r="AS94">
        <v>1.26E-2</v>
      </c>
      <c r="AT94">
        <v>-9.7500000000000003E-2</v>
      </c>
      <c r="AW94">
        <v>0.79227899999999996</v>
      </c>
      <c r="AX94">
        <v>-5.241E-3</v>
      </c>
      <c r="AY94">
        <v>8</v>
      </c>
      <c r="AZ94">
        <v>1.2474000000000001</v>
      </c>
      <c r="BA94">
        <v>1.26E-2</v>
      </c>
      <c r="BB94">
        <v>-9.7500000000000003E-2</v>
      </c>
    </row>
    <row r="95" spans="1:54" x14ac:dyDescent="0.4">
      <c r="A95">
        <v>0.50870000000000004</v>
      </c>
      <c r="B95">
        <v>0.49990000000000001</v>
      </c>
      <c r="C95">
        <v>8.5</v>
      </c>
      <c r="D95">
        <v>0</v>
      </c>
      <c r="E95">
        <v>0.6</v>
      </c>
      <c r="F95">
        <v>0</v>
      </c>
      <c r="I95">
        <v>0.50870000000000004</v>
      </c>
      <c r="J95">
        <v>0.49990000000000001</v>
      </c>
      <c r="K95">
        <v>8.5</v>
      </c>
      <c r="L95">
        <v>0</v>
      </c>
      <c r="M95">
        <v>0.6</v>
      </c>
      <c r="N95">
        <v>0</v>
      </c>
      <c r="S95">
        <v>8.5</v>
      </c>
      <c r="T95">
        <v>0.93872500000000003</v>
      </c>
      <c r="U95">
        <v>7.4650000000000008E-2</v>
      </c>
      <c r="V95">
        <v>-0.12503</v>
      </c>
      <c r="AA95">
        <v>8.5</v>
      </c>
      <c r="AB95">
        <v>1.671775</v>
      </c>
      <c r="AC95">
        <v>2.4975000000000004E-2</v>
      </c>
      <c r="AD95">
        <v>-0.16889000000000001</v>
      </c>
      <c r="AI95">
        <v>8.5</v>
      </c>
      <c r="AJ95">
        <v>1.3365500000000001</v>
      </c>
      <c r="AK95">
        <v>1.5900000000000001E-2</v>
      </c>
      <c r="AL95">
        <v>-0.10904</v>
      </c>
      <c r="AO95">
        <v>0.81558200000000003</v>
      </c>
      <c r="AP95">
        <v>-1.4580000000000001E-3</v>
      </c>
      <c r="AQ95">
        <v>8.5</v>
      </c>
      <c r="AR95">
        <v>1.299925</v>
      </c>
      <c r="AS95">
        <v>1.3100000000000001E-2</v>
      </c>
      <c r="AT95">
        <v>-9.7529999999999992E-2</v>
      </c>
      <c r="AW95">
        <v>0.81558200000000003</v>
      </c>
      <c r="AX95">
        <v>-1.4580000000000001E-3</v>
      </c>
      <c r="AY95">
        <v>8.5</v>
      </c>
      <c r="AZ95">
        <v>1.299925</v>
      </c>
      <c r="BA95">
        <v>1.3100000000000001E-2</v>
      </c>
      <c r="BB95">
        <v>-9.7529999999999992E-2</v>
      </c>
    </row>
    <row r="96" spans="1:54" x14ac:dyDescent="0.4">
      <c r="A96">
        <v>0.5</v>
      </c>
      <c r="B96">
        <v>0.5</v>
      </c>
      <c r="C96">
        <v>9</v>
      </c>
      <c r="D96">
        <v>0</v>
      </c>
      <c r="E96">
        <v>0.6</v>
      </c>
      <c r="F96">
        <v>0</v>
      </c>
      <c r="I96">
        <v>0.5</v>
      </c>
      <c r="J96">
        <v>0.5</v>
      </c>
      <c r="K96">
        <v>9</v>
      </c>
      <c r="L96">
        <v>0</v>
      </c>
      <c r="M96">
        <v>0.6</v>
      </c>
      <c r="N96">
        <v>0</v>
      </c>
      <c r="S96">
        <v>9</v>
      </c>
      <c r="T96">
        <v>0.92874999999999996</v>
      </c>
      <c r="U96">
        <v>7.9300000000000009E-2</v>
      </c>
      <c r="V96">
        <v>-0.12922</v>
      </c>
      <c r="AA96">
        <v>9</v>
      </c>
      <c r="AB96">
        <v>1.7181500000000001</v>
      </c>
      <c r="AC96">
        <v>2.5950000000000001E-2</v>
      </c>
      <c r="AD96">
        <v>-0.16870000000000002</v>
      </c>
      <c r="AI96">
        <v>9</v>
      </c>
      <c r="AJ96">
        <v>1.3856999999999999</v>
      </c>
      <c r="AK96">
        <v>1.66E-2</v>
      </c>
      <c r="AL96">
        <v>-0.10868</v>
      </c>
      <c r="AO96">
        <v>0.83903000000000005</v>
      </c>
      <c r="AP96">
        <v>1.4790000000000001E-3</v>
      </c>
      <c r="AQ96">
        <v>9</v>
      </c>
      <c r="AR96">
        <v>1.3524500000000002</v>
      </c>
      <c r="AS96">
        <v>1.3600000000000001E-2</v>
      </c>
      <c r="AT96">
        <v>-9.7560000000000008E-2</v>
      </c>
      <c r="AW96">
        <v>0.83903000000000005</v>
      </c>
      <c r="AX96">
        <v>1.4790000000000001E-3</v>
      </c>
      <c r="AY96">
        <v>9</v>
      </c>
      <c r="AZ96">
        <v>1.3524500000000002</v>
      </c>
      <c r="BA96">
        <v>1.3600000000000001E-2</v>
      </c>
      <c r="BB96">
        <v>-9.7560000000000008E-2</v>
      </c>
    </row>
    <row r="97" spans="1:54" x14ac:dyDescent="0.4">
      <c r="A97">
        <v>0.49130000000000001</v>
      </c>
      <c r="B97">
        <v>0.49990000000000001</v>
      </c>
      <c r="C97">
        <v>9.5</v>
      </c>
      <c r="D97">
        <v>0</v>
      </c>
      <c r="E97">
        <v>0.6</v>
      </c>
      <c r="F97">
        <v>0</v>
      </c>
      <c r="I97">
        <v>0.49130000000000001</v>
      </c>
      <c r="J97">
        <v>0.49990000000000001</v>
      </c>
      <c r="K97">
        <v>9.5</v>
      </c>
      <c r="L97">
        <v>0</v>
      </c>
      <c r="M97">
        <v>0.6</v>
      </c>
      <c r="N97">
        <v>0</v>
      </c>
      <c r="S97">
        <v>9.5</v>
      </c>
      <c r="T97">
        <v>0.91877500000000001</v>
      </c>
      <c r="U97">
        <v>8.3949999999999997E-2</v>
      </c>
      <c r="V97">
        <v>-0.13341</v>
      </c>
      <c r="AA97">
        <v>9.5</v>
      </c>
      <c r="AB97">
        <v>1.7645249999999999</v>
      </c>
      <c r="AC97">
        <v>2.6924999999999998E-2</v>
      </c>
      <c r="AD97">
        <v>-0.16850999999999999</v>
      </c>
      <c r="AI97">
        <v>9.5</v>
      </c>
      <c r="AJ97">
        <v>1.43485</v>
      </c>
      <c r="AK97">
        <v>1.7299999999999999E-2</v>
      </c>
      <c r="AL97">
        <v>-0.10832</v>
      </c>
      <c r="AO97">
        <v>0.86257899999999998</v>
      </c>
      <c r="AP97">
        <v>3.6120000000000002E-3</v>
      </c>
      <c r="AQ97">
        <v>9.5</v>
      </c>
      <c r="AR97">
        <v>1.4049750000000001</v>
      </c>
      <c r="AS97">
        <v>1.41E-2</v>
      </c>
      <c r="AT97">
        <v>-9.759000000000001E-2</v>
      </c>
      <c r="AW97">
        <v>0.86257899999999998</v>
      </c>
      <c r="AX97">
        <v>3.6120000000000002E-3</v>
      </c>
      <c r="AY97">
        <v>9.5</v>
      </c>
      <c r="AZ97">
        <v>1.4049750000000001</v>
      </c>
      <c r="BA97">
        <v>1.41E-2</v>
      </c>
      <c r="BB97">
        <v>-9.759000000000001E-2</v>
      </c>
    </row>
    <row r="98" spans="1:54" x14ac:dyDescent="0.4">
      <c r="A98">
        <v>0.48259999999999997</v>
      </c>
      <c r="B98">
        <v>0.49969999999999998</v>
      </c>
      <c r="C98">
        <v>10</v>
      </c>
      <c r="D98">
        <v>0</v>
      </c>
      <c r="E98">
        <v>0.6</v>
      </c>
      <c r="F98">
        <v>0</v>
      </c>
      <c r="I98">
        <v>0.48259999999999997</v>
      </c>
      <c r="J98">
        <v>0.49969999999999998</v>
      </c>
      <c r="K98">
        <v>10</v>
      </c>
      <c r="L98">
        <v>0</v>
      </c>
      <c r="M98">
        <v>0.6</v>
      </c>
      <c r="N98">
        <v>0</v>
      </c>
      <c r="S98">
        <v>10</v>
      </c>
      <c r="T98">
        <v>0.90880000000000005</v>
      </c>
      <c r="U98">
        <v>8.8599999999999998E-2</v>
      </c>
      <c r="V98">
        <v>-0.1376</v>
      </c>
      <c r="AA98">
        <v>10</v>
      </c>
      <c r="AB98">
        <v>1.8109</v>
      </c>
      <c r="AC98">
        <v>2.7900000000000001E-2</v>
      </c>
      <c r="AD98">
        <v>-0.16832</v>
      </c>
      <c r="AI98">
        <v>10</v>
      </c>
      <c r="AJ98">
        <v>1.484</v>
      </c>
      <c r="AK98">
        <v>1.7999999999999999E-2</v>
      </c>
      <c r="AL98">
        <v>-0.10796</v>
      </c>
      <c r="AO98">
        <v>0.88606499999999999</v>
      </c>
      <c r="AP98">
        <v>4.9329999999999999E-3</v>
      </c>
      <c r="AQ98">
        <v>10</v>
      </c>
      <c r="AR98">
        <v>1.4575</v>
      </c>
      <c r="AS98">
        <v>1.46E-2</v>
      </c>
      <c r="AT98">
        <v>-9.7619999999999998E-2</v>
      </c>
      <c r="AW98">
        <v>0.88606499999999999</v>
      </c>
      <c r="AX98">
        <v>4.9329999999999999E-3</v>
      </c>
      <c r="AY98">
        <v>10</v>
      </c>
      <c r="AZ98">
        <v>1.4575</v>
      </c>
      <c r="BA98">
        <v>1.46E-2</v>
      </c>
      <c r="BB98">
        <v>-9.7619999999999998E-2</v>
      </c>
    </row>
    <row r="99" spans="1:54" x14ac:dyDescent="0.4">
      <c r="A99">
        <v>0.4738</v>
      </c>
      <c r="B99">
        <v>0.49930000000000002</v>
      </c>
      <c r="C99">
        <v>10.5</v>
      </c>
      <c r="D99">
        <v>0</v>
      </c>
      <c r="E99">
        <v>0.6</v>
      </c>
      <c r="F99">
        <v>0</v>
      </c>
      <c r="I99">
        <v>0.4738</v>
      </c>
      <c r="J99">
        <v>0.49930000000000002</v>
      </c>
      <c r="K99">
        <v>10.5</v>
      </c>
      <c r="L99">
        <v>0</v>
      </c>
      <c r="M99">
        <v>0.6</v>
      </c>
      <c r="N99">
        <v>0</v>
      </c>
      <c r="S99">
        <v>10.5</v>
      </c>
      <c r="T99">
        <v>0.92562499999999992</v>
      </c>
      <c r="U99">
        <v>9.1274999999999995E-2</v>
      </c>
      <c r="V99">
        <v>-0.14305499999999999</v>
      </c>
      <c r="AA99">
        <v>10.5</v>
      </c>
      <c r="AB99">
        <v>1.8229</v>
      </c>
      <c r="AC99">
        <v>3.005E-2</v>
      </c>
      <c r="AD99">
        <v>-0.16586000000000001</v>
      </c>
      <c r="AI99">
        <v>10.5</v>
      </c>
      <c r="AJ99">
        <v>1.5226999999999999</v>
      </c>
      <c r="AK99">
        <v>1.9099999999999999E-2</v>
      </c>
      <c r="AL99">
        <v>-0.10661</v>
      </c>
      <c r="AO99">
        <v>0.90939400000000004</v>
      </c>
      <c r="AP99">
        <v>5.3670000000000002E-3</v>
      </c>
      <c r="AQ99">
        <v>10.5</v>
      </c>
      <c r="AR99">
        <v>1.5036750000000001</v>
      </c>
      <c r="AS99">
        <v>1.5325E-2</v>
      </c>
      <c r="AT99">
        <v>-9.6935000000000007E-2</v>
      </c>
      <c r="AW99">
        <v>0.90939400000000004</v>
      </c>
      <c r="AX99">
        <v>5.3670000000000002E-3</v>
      </c>
      <c r="AY99">
        <v>10.5</v>
      </c>
      <c r="AZ99">
        <v>1.5036750000000001</v>
      </c>
      <c r="BA99">
        <v>1.5325E-2</v>
      </c>
      <c r="BB99">
        <v>-9.6935000000000007E-2</v>
      </c>
    </row>
    <row r="100" spans="1:54" x14ac:dyDescent="0.4">
      <c r="A100">
        <v>0.46510000000000001</v>
      </c>
      <c r="B100">
        <v>0.49880000000000002</v>
      </c>
      <c r="C100">
        <v>11</v>
      </c>
      <c r="D100">
        <v>0</v>
      </c>
      <c r="E100">
        <v>0.6</v>
      </c>
      <c r="F100">
        <v>0</v>
      </c>
      <c r="I100">
        <v>0.46510000000000001</v>
      </c>
      <c r="J100">
        <v>0.49880000000000002</v>
      </c>
      <c r="K100">
        <v>11</v>
      </c>
      <c r="L100">
        <v>0</v>
      </c>
      <c r="M100">
        <v>0.6</v>
      </c>
      <c r="N100">
        <v>0</v>
      </c>
      <c r="S100">
        <v>11</v>
      </c>
      <c r="T100">
        <v>0.94245000000000001</v>
      </c>
      <c r="U100">
        <v>9.3950000000000006E-2</v>
      </c>
      <c r="V100">
        <v>-0.14851</v>
      </c>
      <c r="AA100">
        <v>11</v>
      </c>
      <c r="AB100">
        <v>1.8349</v>
      </c>
      <c r="AC100">
        <v>3.2199999999999999E-2</v>
      </c>
      <c r="AD100">
        <v>-0.16339999999999999</v>
      </c>
      <c r="AI100">
        <v>11</v>
      </c>
      <c r="AJ100">
        <v>1.5613999999999999</v>
      </c>
      <c r="AK100">
        <v>2.0199999999999999E-2</v>
      </c>
      <c r="AL100">
        <v>-0.10525999999999999</v>
      </c>
      <c r="AO100">
        <v>0.93256499999999998</v>
      </c>
      <c r="AP100">
        <v>4.8539999999999998E-3</v>
      </c>
      <c r="AQ100">
        <v>11</v>
      </c>
      <c r="AR100">
        <v>1.5498500000000002</v>
      </c>
      <c r="AS100">
        <v>1.6050000000000002E-2</v>
      </c>
      <c r="AT100">
        <v>-9.6250000000000002E-2</v>
      </c>
      <c r="AW100">
        <v>0.93256499999999998</v>
      </c>
      <c r="AX100">
        <v>4.8539999999999998E-3</v>
      </c>
      <c r="AY100">
        <v>11</v>
      </c>
      <c r="AZ100">
        <v>1.5498500000000002</v>
      </c>
      <c r="BA100">
        <v>1.6050000000000002E-2</v>
      </c>
      <c r="BB100">
        <v>-9.6250000000000002E-2</v>
      </c>
    </row>
    <row r="101" spans="1:54" x14ac:dyDescent="0.4">
      <c r="A101">
        <v>0.45639999999999997</v>
      </c>
      <c r="B101">
        <v>0.49809999999999999</v>
      </c>
      <c r="C101">
        <v>11.5</v>
      </c>
      <c r="D101">
        <v>0</v>
      </c>
      <c r="E101">
        <v>0.6</v>
      </c>
      <c r="F101">
        <v>0</v>
      </c>
      <c r="I101">
        <v>0.45639999999999997</v>
      </c>
      <c r="J101">
        <v>0.49809999999999999</v>
      </c>
      <c r="K101">
        <v>11.5</v>
      </c>
      <c r="L101">
        <v>0</v>
      </c>
      <c r="M101">
        <v>0.6</v>
      </c>
      <c r="N101">
        <v>0</v>
      </c>
      <c r="S101">
        <v>11.5</v>
      </c>
      <c r="T101">
        <v>0.9592750000000001</v>
      </c>
      <c r="U101">
        <v>9.6625000000000003E-2</v>
      </c>
      <c r="V101">
        <v>-0.15396500000000002</v>
      </c>
      <c r="AA101">
        <v>11.5</v>
      </c>
      <c r="AB101">
        <v>1.8469</v>
      </c>
      <c r="AC101">
        <v>3.4349999999999999E-2</v>
      </c>
      <c r="AD101">
        <v>-0.16094</v>
      </c>
      <c r="AI101">
        <v>11.5</v>
      </c>
      <c r="AJ101">
        <v>1.6001000000000001</v>
      </c>
      <c r="AK101">
        <v>2.1299999999999999E-2</v>
      </c>
      <c r="AL101">
        <v>-0.10391</v>
      </c>
      <c r="AO101">
        <v>0.95567199999999997</v>
      </c>
      <c r="AP101">
        <v>3.3999999999999998E-3</v>
      </c>
      <c r="AQ101">
        <v>11.5</v>
      </c>
      <c r="AR101">
        <v>1.596025</v>
      </c>
      <c r="AS101">
        <v>1.6775000000000002E-2</v>
      </c>
      <c r="AT101">
        <v>-9.5564999999999997E-2</v>
      </c>
      <c r="AW101">
        <v>0.95567199999999997</v>
      </c>
      <c r="AX101">
        <v>3.3999999999999998E-3</v>
      </c>
      <c r="AY101">
        <v>11.5</v>
      </c>
      <c r="AZ101">
        <v>1.596025</v>
      </c>
      <c r="BA101">
        <v>1.6775000000000002E-2</v>
      </c>
      <c r="BB101">
        <v>-9.5564999999999997E-2</v>
      </c>
    </row>
    <row r="102" spans="1:54" x14ac:dyDescent="0.4">
      <c r="A102">
        <v>0.44769999999999999</v>
      </c>
      <c r="B102">
        <v>0.49730000000000002</v>
      </c>
      <c r="C102">
        <v>12</v>
      </c>
      <c r="D102">
        <v>0</v>
      </c>
      <c r="E102">
        <v>0.6</v>
      </c>
      <c r="F102">
        <v>0</v>
      </c>
      <c r="I102">
        <v>0.44769999999999999</v>
      </c>
      <c r="J102">
        <v>0.49730000000000002</v>
      </c>
      <c r="K102">
        <v>12</v>
      </c>
      <c r="L102">
        <v>0</v>
      </c>
      <c r="M102">
        <v>0.6</v>
      </c>
      <c r="N102">
        <v>0</v>
      </c>
      <c r="S102">
        <v>12</v>
      </c>
      <c r="T102">
        <v>0.97609999999999997</v>
      </c>
      <c r="U102">
        <v>9.9299999999999999E-2</v>
      </c>
      <c r="V102">
        <v>-0.15942000000000001</v>
      </c>
      <c r="AA102">
        <v>12</v>
      </c>
      <c r="AB102">
        <v>1.8589</v>
      </c>
      <c r="AC102">
        <v>3.6499999999999998E-2</v>
      </c>
      <c r="AD102">
        <v>-0.15848000000000001</v>
      </c>
      <c r="AI102">
        <v>12</v>
      </c>
      <c r="AJ102">
        <v>1.6388</v>
      </c>
      <c r="AK102">
        <v>2.24E-2</v>
      </c>
      <c r="AL102">
        <v>-0.10256</v>
      </c>
      <c r="AO102">
        <v>0.97841299999999998</v>
      </c>
      <c r="AP102">
        <v>1.1360000000000001E-3</v>
      </c>
      <c r="AQ102">
        <v>12</v>
      </c>
      <c r="AR102">
        <v>1.6422000000000001</v>
      </c>
      <c r="AS102">
        <v>1.7500000000000002E-2</v>
      </c>
      <c r="AT102">
        <v>-9.4880000000000006E-2</v>
      </c>
      <c r="AW102">
        <v>0.97841299999999998</v>
      </c>
      <c r="AX102">
        <v>1.1360000000000001E-3</v>
      </c>
      <c r="AY102">
        <v>12</v>
      </c>
      <c r="AZ102">
        <v>1.6422000000000001</v>
      </c>
      <c r="BA102">
        <v>1.7500000000000002E-2</v>
      </c>
      <c r="BB102">
        <v>-9.4880000000000006E-2</v>
      </c>
    </row>
    <row r="103" spans="1:54" x14ac:dyDescent="0.4">
      <c r="A103">
        <v>0.43909999999999999</v>
      </c>
      <c r="B103">
        <v>0.49630000000000002</v>
      </c>
      <c r="C103">
        <v>12.5</v>
      </c>
      <c r="D103">
        <v>0</v>
      </c>
      <c r="E103">
        <v>0.6</v>
      </c>
      <c r="F103">
        <v>0</v>
      </c>
      <c r="I103">
        <v>0.43909999999999999</v>
      </c>
      <c r="J103">
        <v>0.49630000000000002</v>
      </c>
      <c r="K103">
        <v>12.5</v>
      </c>
      <c r="L103">
        <v>0</v>
      </c>
      <c r="M103">
        <v>0.6</v>
      </c>
      <c r="N103">
        <v>0</v>
      </c>
      <c r="S103">
        <v>12.5</v>
      </c>
      <c r="T103">
        <v>1.0103249999999999</v>
      </c>
      <c r="U103">
        <v>0.101225</v>
      </c>
      <c r="V103">
        <v>-0.16515000000000002</v>
      </c>
      <c r="AA103">
        <v>12.5</v>
      </c>
      <c r="AB103">
        <v>1.84815</v>
      </c>
      <c r="AC103">
        <v>4.6375E-2</v>
      </c>
      <c r="AD103">
        <v>-0.1578</v>
      </c>
      <c r="AI103">
        <v>12.5</v>
      </c>
      <c r="AJ103">
        <v>1.6622750000000002</v>
      </c>
      <c r="AK103">
        <v>2.4375000000000001E-2</v>
      </c>
      <c r="AL103">
        <v>-0.10073</v>
      </c>
      <c r="AO103">
        <v>1</v>
      </c>
      <c r="AP103">
        <v>-1.5479999999999999E-3</v>
      </c>
      <c r="AQ103">
        <v>12.5</v>
      </c>
      <c r="AR103">
        <v>1.6772500000000001</v>
      </c>
      <c r="AS103">
        <v>1.8800000000000001E-2</v>
      </c>
      <c r="AT103">
        <v>-9.3480000000000008E-2</v>
      </c>
      <c r="AW103">
        <v>1</v>
      </c>
      <c r="AX103">
        <v>-1.5479999999999999E-3</v>
      </c>
      <c r="AY103">
        <v>12.5</v>
      </c>
      <c r="AZ103">
        <v>1.6772500000000001</v>
      </c>
      <c r="BA103">
        <v>1.8800000000000001E-2</v>
      </c>
      <c r="BB103">
        <v>-9.3480000000000008E-2</v>
      </c>
    </row>
    <row r="104" spans="1:54" x14ac:dyDescent="0.4">
      <c r="A104">
        <v>0.4304</v>
      </c>
      <c r="B104">
        <v>0.49509999999999998</v>
      </c>
      <c r="C104">
        <v>13</v>
      </c>
      <c r="D104">
        <v>0</v>
      </c>
      <c r="E104">
        <v>0.6</v>
      </c>
      <c r="F104">
        <v>0</v>
      </c>
      <c r="I104">
        <v>0.4304</v>
      </c>
      <c r="J104">
        <v>0.49509999999999998</v>
      </c>
      <c r="K104">
        <v>13</v>
      </c>
      <c r="L104">
        <v>0</v>
      </c>
      <c r="M104">
        <v>0.6</v>
      </c>
      <c r="N104">
        <v>0</v>
      </c>
      <c r="S104">
        <v>13</v>
      </c>
      <c r="T104">
        <v>1.0445500000000001</v>
      </c>
      <c r="U104">
        <v>0.10314999999999999</v>
      </c>
      <c r="V104">
        <v>-0.17088</v>
      </c>
      <c r="AA104">
        <v>13</v>
      </c>
      <c r="AB104">
        <v>1.8374000000000001</v>
      </c>
      <c r="AC104">
        <v>5.6249999999999994E-2</v>
      </c>
      <c r="AD104">
        <v>-0.15712000000000001</v>
      </c>
      <c r="AI104">
        <v>13</v>
      </c>
      <c r="AJ104">
        <v>1.6857500000000001</v>
      </c>
      <c r="AK104">
        <v>2.6349999999999998E-2</v>
      </c>
      <c r="AL104">
        <v>-9.8900000000000002E-2</v>
      </c>
      <c r="AQ104">
        <v>13</v>
      </c>
      <c r="AR104">
        <v>1.7122999999999999</v>
      </c>
      <c r="AS104">
        <v>2.01E-2</v>
      </c>
      <c r="AT104">
        <v>-9.2079999999999995E-2</v>
      </c>
      <c r="AY104">
        <v>13</v>
      </c>
      <c r="AZ104">
        <v>1.7122999999999999</v>
      </c>
      <c r="BA104">
        <v>2.01E-2</v>
      </c>
      <c r="BB104">
        <v>-9.2079999999999995E-2</v>
      </c>
    </row>
    <row r="105" spans="1:54" x14ac:dyDescent="0.4">
      <c r="A105">
        <v>0.42180000000000001</v>
      </c>
      <c r="B105">
        <v>0.49380000000000002</v>
      </c>
      <c r="C105">
        <v>13.5</v>
      </c>
      <c r="D105">
        <v>0</v>
      </c>
      <c r="E105">
        <v>0.6</v>
      </c>
      <c r="F105">
        <v>0</v>
      </c>
      <c r="I105">
        <v>0.42180000000000001</v>
      </c>
      <c r="J105">
        <v>0.49380000000000002</v>
      </c>
      <c r="K105">
        <v>13.5</v>
      </c>
      <c r="L105">
        <v>0</v>
      </c>
      <c r="M105">
        <v>0.6</v>
      </c>
      <c r="N105">
        <v>0</v>
      </c>
      <c r="S105">
        <v>13.5</v>
      </c>
      <c r="T105">
        <v>1.078775</v>
      </c>
      <c r="U105">
        <v>0.105075</v>
      </c>
      <c r="V105">
        <v>-0.17661000000000002</v>
      </c>
      <c r="AA105">
        <v>13.5</v>
      </c>
      <c r="AB105">
        <v>1.8266500000000001</v>
      </c>
      <c r="AC105">
        <v>6.6124999999999989E-2</v>
      </c>
      <c r="AD105">
        <v>-0.15644000000000002</v>
      </c>
      <c r="AI105">
        <v>13.5</v>
      </c>
      <c r="AJ105">
        <v>1.709225</v>
      </c>
      <c r="AK105">
        <v>2.8325000000000003E-2</v>
      </c>
      <c r="AL105">
        <v>-9.7070000000000004E-2</v>
      </c>
      <c r="AQ105">
        <v>13.5</v>
      </c>
      <c r="AR105">
        <v>1.74735</v>
      </c>
      <c r="AS105">
        <v>2.1400000000000002E-2</v>
      </c>
      <c r="AT105">
        <v>-9.0679999999999997E-2</v>
      </c>
      <c r="AY105">
        <v>13.5</v>
      </c>
      <c r="AZ105">
        <v>1.74735</v>
      </c>
      <c r="BA105">
        <v>2.1400000000000002E-2</v>
      </c>
      <c r="BB105">
        <v>-9.0679999999999997E-2</v>
      </c>
    </row>
    <row r="106" spans="1:54" x14ac:dyDescent="0.4">
      <c r="A106">
        <v>0.41320000000000001</v>
      </c>
      <c r="B106">
        <v>0.4924</v>
      </c>
      <c r="C106">
        <v>14</v>
      </c>
      <c r="D106">
        <v>0</v>
      </c>
      <c r="E106">
        <v>0.6</v>
      </c>
      <c r="F106">
        <v>0</v>
      </c>
      <c r="I106">
        <v>0.41320000000000001</v>
      </c>
      <c r="J106">
        <v>0.4924</v>
      </c>
      <c r="K106">
        <v>14</v>
      </c>
      <c r="L106">
        <v>0</v>
      </c>
      <c r="M106">
        <v>0.6</v>
      </c>
      <c r="N106">
        <v>0</v>
      </c>
      <c r="S106">
        <v>14</v>
      </c>
      <c r="T106">
        <v>1.113</v>
      </c>
      <c r="U106">
        <v>0.107</v>
      </c>
      <c r="V106">
        <v>-0.18234</v>
      </c>
      <c r="AA106">
        <v>14</v>
      </c>
      <c r="AB106">
        <v>1.8159000000000001</v>
      </c>
      <c r="AC106">
        <v>7.5999999999999998E-2</v>
      </c>
      <c r="AD106">
        <v>-0.15576000000000001</v>
      </c>
      <c r="AI106">
        <v>14</v>
      </c>
      <c r="AJ106">
        <v>1.7326999999999999</v>
      </c>
      <c r="AK106">
        <v>3.0300000000000001E-2</v>
      </c>
      <c r="AL106">
        <v>-9.5240000000000005E-2</v>
      </c>
      <c r="AQ106">
        <v>14</v>
      </c>
      <c r="AR106">
        <v>1.7824</v>
      </c>
      <c r="AS106">
        <v>2.2700000000000001E-2</v>
      </c>
      <c r="AT106">
        <v>-8.9279999999999998E-2</v>
      </c>
      <c r="AY106">
        <v>14</v>
      </c>
      <c r="AZ106">
        <v>1.7824</v>
      </c>
      <c r="BA106">
        <v>2.2700000000000001E-2</v>
      </c>
      <c r="BB106">
        <v>-8.9279999999999998E-2</v>
      </c>
    </row>
    <row r="107" spans="1:54" x14ac:dyDescent="0.4">
      <c r="A107">
        <v>0.40460000000000002</v>
      </c>
      <c r="B107">
        <v>0.49080000000000001</v>
      </c>
      <c r="C107">
        <v>15</v>
      </c>
      <c r="D107">
        <v>0</v>
      </c>
      <c r="E107">
        <v>0.6</v>
      </c>
      <c r="F107">
        <v>0</v>
      </c>
      <c r="I107">
        <v>0.40460000000000002</v>
      </c>
      <c r="J107">
        <v>0.49080000000000001</v>
      </c>
      <c r="K107">
        <v>15</v>
      </c>
      <c r="L107">
        <v>0</v>
      </c>
      <c r="M107">
        <v>0.6</v>
      </c>
      <c r="N107">
        <v>0</v>
      </c>
      <c r="S107">
        <v>15</v>
      </c>
      <c r="T107">
        <v>1.2097500000000001</v>
      </c>
      <c r="U107">
        <v>0.11165</v>
      </c>
      <c r="V107">
        <v>-0.19449</v>
      </c>
      <c r="AA107">
        <v>15</v>
      </c>
      <c r="AB107">
        <v>1.79725</v>
      </c>
      <c r="AC107">
        <v>9.6250000000000002E-2</v>
      </c>
      <c r="AD107">
        <v>-0.16136</v>
      </c>
      <c r="AI107">
        <v>15</v>
      </c>
      <c r="AJ107">
        <v>1.7234499999999999</v>
      </c>
      <c r="AK107">
        <v>4.2099999999999999E-2</v>
      </c>
      <c r="AL107">
        <v>-9.3140000000000001E-2</v>
      </c>
      <c r="AQ107">
        <v>15</v>
      </c>
      <c r="AR107">
        <v>1.79955</v>
      </c>
      <c r="AS107">
        <v>2.9200000000000004E-2</v>
      </c>
      <c r="AT107">
        <v>-8.5589999999999999E-2</v>
      </c>
      <c r="AY107">
        <v>15</v>
      </c>
      <c r="AZ107">
        <v>1.79955</v>
      </c>
      <c r="BA107">
        <v>2.9200000000000004E-2</v>
      </c>
      <c r="BB107">
        <v>-8.5589999999999999E-2</v>
      </c>
    </row>
    <row r="108" spans="1:54" x14ac:dyDescent="0.4">
      <c r="A108">
        <v>0.39600000000000002</v>
      </c>
      <c r="B108">
        <v>0.48909999999999998</v>
      </c>
      <c r="C108">
        <v>16</v>
      </c>
      <c r="D108">
        <v>0</v>
      </c>
      <c r="E108">
        <v>0.6</v>
      </c>
      <c r="F108">
        <v>0</v>
      </c>
      <c r="I108">
        <v>0.39600000000000002</v>
      </c>
      <c r="J108">
        <v>0.48909999999999998</v>
      </c>
      <c r="K108">
        <v>16</v>
      </c>
      <c r="L108">
        <v>0</v>
      </c>
      <c r="M108">
        <v>0.6</v>
      </c>
      <c r="N108">
        <v>0</v>
      </c>
      <c r="S108">
        <v>16</v>
      </c>
      <c r="T108">
        <v>1.3065</v>
      </c>
      <c r="U108">
        <v>0.1163</v>
      </c>
      <c r="V108">
        <v>-0.20663999999999999</v>
      </c>
      <c r="AA108">
        <v>16</v>
      </c>
      <c r="AB108">
        <v>1.7786</v>
      </c>
      <c r="AC108">
        <v>0.11650000000000001</v>
      </c>
      <c r="AD108">
        <v>-0.16696</v>
      </c>
      <c r="AI108">
        <v>16</v>
      </c>
      <c r="AJ108">
        <v>1.7141999999999999</v>
      </c>
      <c r="AK108">
        <v>5.3900000000000003E-2</v>
      </c>
      <c r="AL108">
        <v>-9.1039999999999996E-2</v>
      </c>
      <c r="AQ108">
        <v>16</v>
      </c>
      <c r="AR108">
        <v>1.8167</v>
      </c>
      <c r="AS108">
        <v>3.5700000000000003E-2</v>
      </c>
      <c r="AT108">
        <v>-8.1900000000000001E-2</v>
      </c>
      <c r="AY108">
        <v>16</v>
      </c>
      <c r="AZ108">
        <v>1.8167</v>
      </c>
      <c r="BA108">
        <v>3.5700000000000003E-2</v>
      </c>
      <c r="BB108">
        <v>-8.1900000000000001E-2</v>
      </c>
    </row>
    <row r="109" spans="1:54" x14ac:dyDescent="0.4">
      <c r="A109">
        <v>0.38750000000000001</v>
      </c>
      <c r="B109">
        <v>0.48720000000000002</v>
      </c>
      <c r="C109">
        <v>17</v>
      </c>
      <c r="D109">
        <v>0</v>
      </c>
      <c r="E109">
        <v>0.6</v>
      </c>
      <c r="F109">
        <v>0</v>
      </c>
      <c r="I109">
        <v>0.38750000000000001</v>
      </c>
      <c r="J109">
        <v>0.48720000000000002</v>
      </c>
      <c r="K109">
        <v>17</v>
      </c>
      <c r="L109">
        <v>0</v>
      </c>
      <c r="M109">
        <v>0.6</v>
      </c>
      <c r="N109">
        <v>0</v>
      </c>
      <c r="S109">
        <v>17</v>
      </c>
      <c r="T109">
        <v>1.42395</v>
      </c>
      <c r="U109">
        <v>0.124</v>
      </c>
      <c r="V109">
        <v>-0.21906999999999999</v>
      </c>
      <c r="AA109">
        <v>17</v>
      </c>
      <c r="AB109">
        <v>1.7673000000000001</v>
      </c>
      <c r="AC109">
        <v>0.1368</v>
      </c>
      <c r="AD109">
        <v>-0.17394999999999999</v>
      </c>
      <c r="AI109">
        <v>17</v>
      </c>
      <c r="AJ109">
        <v>1.6985000000000001</v>
      </c>
      <c r="AK109">
        <v>7.4649999999999994E-2</v>
      </c>
      <c r="AL109">
        <v>-9.4489999999999991E-2</v>
      </c>
      <c r="AQ109">
        <v>17</v>
      </c>
      <c r="AR109">
        <v>1.7965</v>
      </c>
      <c r="AS109">
        <v>5.0299999999999997E-2</v>
      </c>
      <c r="AT109">
        <v>-8.0600000000000005E-2</v>
      </c>
      <c r="AY109">
        <v>17</v>
      </c>
      <c r="AZ109">
        <v>1.7965</v>
      </c>
      <c r="BA109">
        <v>5.0299999999999997E-2</v>
      </c>
      <c r="BB109">
        <v>-8.0600000000000005E-2</v>
      </c>
    </row>
    <row r="110" spans="1:54" x14ac:dyDescent="0.4">
      <c r="A110">
        <v>0.379</v>
      </c>
      <c r="B110">
        <v>0.48509999999999998</v>
      </c>
      <c r="C110">
        <v>18</v>
      </c>
      <c r="D110">
        <v>0</v>
      </c>
      <c r="E110">
        <v>0.6</v>
      </c>
      <c r="F110">
        <v>0</v>
      </c>
      <c r="I110">
        <v>0.379</v>
      </c>
      <c r="J110">
        <v>0.48509999999999998</v>
      </c>
      <c r="K110">
        <v>18</v>
      </c>
      <c r="L110">
        <v>0</v>
      </c>
      <c r="M110">
        <v>0.6</v>
      </c>
      <c r="N110">
        <v>0</v>
      </c>
      <c r="S110">
        <v>18</v>
      </c>
      <c r="T110">
        <v>1.5414000000000001</v>
      </c>
      <c r="U110">
        <v>0.13170000000000001</v>
      </c>
      <c r="V110">
        <v>-0.23150000000000001</v>
      </c>
      <c r="AA110">
        <v>18</v>
      </c>
      <c r="AB110">
        <v>1.756</v>
      </c>
      <c r="AC110">
        <v>0.15709999999999999</v>
      </c>
      <c r="AD110">
        <v>-0.18093999999999999</v>
      </c>
      <c r="AI110">
        <v>18</v>
      </c>
      <c r="AJ110">
        <v>1.6828000000000001</v>
      </c>
      <c r="AK110">
        <v>9.5399999999999999E-2</v>
      </c>
      <c r="AL110">
        <v>-9.7939999999999999E-2</v>
      </c>
      <c r="AQ110">
        <v>18</v>
      </c>
      <c r="AR110">
        <v>1.7763</v>
      </c>
      <c r="AS110">
        <v>6.4899999999999999E-2</v>
      </c>
      <c r="AT110">
        <v>-7.9299999999999995E-2</v>
      </c>
      <c r="AY110">
        <v>18</v>
      </c>
      <c r="AZ110">
        <v>1.7763</v>
      </c>
      <c r="BA110">
        <v>6.4899999999999999E-2</v>
      </c>
      <c r="BB110">
        <v>-7.9299999999999995E-2</v>
      </c>
    </row>
    <row r="111" spans="1:54" x14ac:dyDescent="0.4">
      <c r="A111">
        <v>0.37059999999999998</v>
      </c>
      <c r="B111">
        <v>0.48299999999999998</v>
      </c>
      <c r="C111">
        <v>19</v>
      </c>
      <c r="D111">
        <v>0</v>
      </c>
      <c r="E111">
        <v>0.6</v>
      </c>
      <c r="F111">
        <v>0</v>
      </c>
      <c r="I111">
        <v>0.37059999999999998</v>
      </c>
      <c r="J111">
        <v>0.48299999999999998</v>
      </c>
      <c r="K111">
        <v>19</v>
      </c>
      <c r="L111">
        <v>0</v>
      </c>
      <c r="M111">
        <v>0.6</v>
      </c>
      <c r="N111">
        <v>0</v>
      </c>
      <c r="S111">
        <v>19</v>
      </c>
      <c r="T111">
        <v>1.6731500000000001</v>
      </c>
      <c r="U111">
        <v>0.14435000000000001</v>
      </c>
      <c r="V111">
        <v>-0.24406</v>
      </c>
      <c r="AA111">
        <v>19</v>
      </c>
      <c r="AB111">
        <v>1.7595000000000001</v>
      </c>
      <c r="AC111">
        <v>0.1817</v>
      </c>
      <c r="AD111">
        <v>-0.18845999999999999</v>
      </c>
      <c r="AI111">
        <v>19</v>
      </c>
      <c r="AJ111">
        <v>1.6697500000000001</v>
      </c>
      <c r="AK111">
        <v>0.11945</v>
      </c>
      <c r="AL111">
        <v>-0.10411999999999999</v>
      </c>
      <c r="AQ111">
        <v>19</v>
      </c>
      <c r="AR111">
        <v>1.71855</v>
      </c>
      <c r="AS111">
        <v>8.3199999999999996E-2</v>
      </c>
      <c r="AT111">
        <v>-8.2169999999999993E-2</v>
      </c>
      <c r="AY111">
        <v>19</v>
      </c>
      <c r="AZ111">
        <v>1.71855</v>
      </c>
      <c r="BA111">
        <v>8.3199999999999996E-2</v>
      </c>
      <c r="BB111">
        <v>-8.2169999999999993E-2</v>
      </c>
    </row>
    <row r="112" spans="1:54" x14ac:dyDescent="0.4">
      <c r="A112">
        <v>0.36220000000000002</v>
      </c>
      <c r="B112">
        <v>0.48060000000000003</v>
      </c>
      <c r="C112">
        <v>20</v>
      </c>
      <c r="D112">
        <v>0</v>
      </c>
      <c r="E112">
        <v>0.6</v>
      </c>
      <c r="F112">
        <v>0</v>
      </c>
      <c r="I112">
        <v>0.36220000000000002</v>
      </c>
      <c r="J112">
        <v>0.48060000000000003</v>
      </c>
      <c r="K112">
        <v>20</v>
      </c>
      <c r="L112">
        <v>0</v>
      </c>
      <c r="M112">
        <v>0.6</v>
      </c>
      <c r="N112">
        <v>0</v>
      </c>
      <c r="S112">
        <v>20</v>
      </c>
      <c r="T112">
        <v>1.8048999999999999</v>
      </c>
      <c r="U112">
        <v>0.157</v>
      </c>
      <c r="V112">
        <v>-0.25662000000000001</v>
      </c>
      <c r="AA112">
        <v>20</v>
      </c>
      <c r="AB112">
        <v>1.7629999999999999</v>
      </c>
      <c r="AC112">
        <v>0.20630000000000001</v>
      </c>
      <c r="AD112">
        <v>-0.19597999999999999</v>
      </c>
      <c r="AI112">
        <v>20</v>
      </c>
      <c r="AJ112">
        <v>1.6567000000000001</v>
      </c>
      <c r="AK112">
        <v>0.14349999999999999</v>
      </c>
      <c r="AL112">
        <v>-0.1103</v>
      </c>
      <c r="AQ112">
        <v>20</v>
      </c>
      <c r="AR112">
        <v>1.6608000000000001</v>
      </c>
      <c r="AS112">
        <v>0.10150000000000001</v>
      </c>
      <c r="AT112">
        <v>-8.5040000000000004E-2</v>
      </c>
      <c r="AY112">
        <v>20</v>
      </c>
      <c r="AZ112">
        <v>1.6608000000000001</v>
      </c>
      <c r="BA112">
        <v>0.10150000000000001</v>
      </c>
      <c r="BB112">
        <v>-8.5040000000000004E-2</v>
      </c>
    </row>
    <row r="113" spans="1:54" x14ac:dyDescent="0.4">
      <c r="A113">
        <v>0.3538</v>
      </c>
      <c r="B113">
        <v>0.47820000000000001</v>
      </c>
      <c r="C113">
        <v>22</v>
      </c>
      <c r="D113">
        <v>0</v>
      </c>
      <c r="E113">
        <v>0.6</v>
      </c>
      <c r="F113">
        <v>0</v>
      </c>
      <c r="I113">
        <v>0.3538</v>
      </c>
      <c r="J113">
        <v>0.47820000000000001</v>
      </c>
      <c r="K113">
        <v>22</v>
      </c>
      <c r="L113">
        <v>0</v>
      </c>
      <c r="M113">
        <v>0.6</v>
      </c>
      <c r="N113">
        <v>0</v>
      </c>
      <c r="S113">
        <v>22</v>
      </c>
      <c r="T113">
        <v>2.0019999999999998</v>
      </c>
      <c r="U113">
        <v>0.2757</v>
      </c>
      <c r="V113">
        <v>-0.28058</v>
      </c>
      <c r="AA113">
        <v>22</v>
      </c>
      <c r="AB113">
        <v>1.8002</v>
      </c>
      <c r="AC113">
        <v>0.30570000000000003</v>
      </c>
      <c r="AD113">
        <v>-0.21428</v>
      </c>
      <c r="AI113">
        <v>22</v>
      </c>
      <c r="AJ113">
        <v>1.6444000000000001</v>
      </c>
      <c r="AK113">
        <v>0.22800000000000001</v>
      </c>
      <c r="AL113">
        <v>-0.12995999999999999</v>
      </c>
      <c r="AQ113">
        <v>22</v>
      </c>
      <c r="AR113">
        <v>1.5659000000000001</v>
      </c>
      <c r="AS113">
        <v>0.1411</v>
      </c>
      <c r="AT113">
        <v>-9.6100000000000005E-2</v>
      </c>
      <c r="AY113">
        <v>22</v>
      </c>
      <c r="AZ113">
        <v>1.5659000000000001</v>
      </c>
      <c r="BA113">
        <v>0.1411</v>
      </c>
      <c r="BB113">
        <v>-9.6100000000000005E-2</v>
      </c>
    </row>
    <row r="114" spans="1:54" x14ac:dyDescent="0.4">
      <c r="A114">
        <v>0.34549999999999997</v>
      </c>
      <c r="B114">
        <v>0.47549999999999998</v>
      </c>
      <c r="C114">
        <v>24</v>
      </c>
      <c r="D114">
        <v>0</v>
      </c>
      <c r="E114">
        <v>0.6</v>
      </c>
      <c r="F114">
        <v>0</v>
      </c>
      <c r="I114">
        <v>0.34549999999999997</v>
      </c>
      <c r="J114">
        <v>0.47549999999999998</v>
      </c>
      <c r="K114">
        <v>24</v>
      </c>
      <c r="L114">
        <v>0</v>
      </c>
      <c r="M114">
        <v>0.6</v>
      </c>
      <c r="N114">
        <v>0</v>
      </c>
      <c r="S114">
        <v>24</v>
      </c>
      <c r="T114">
        <v>2.1215999999999999</v>
      </c>
      <c r="U114">
        <v>0.4224</v>
      </c>
      <c r="V114">
        <v>-0.30574000000000001</v>
      </c>
      <c r="AA114">
        <v>24</v>
      </c>
      <c r="AB114">
        <v>1.8494999999999999</v>
      </c>
      <c r="AC114">
        <v>0.4153</v>
      </c>
      <c r="AD114">
        <v>-0.23648</v>
      </c>
      <c r="AI114">
        <v>24</v>
      </c>
      <c r="AJ114">
        <v>1.6329</v>
      </c>
      <c r="AK114">
        <v>0.31480000000000002</v>
      </c>
      <c r="AL114">
        <v>-0.15332000000000001</v>
      </c>
      <c r="AQ114">
        <v>24</v>
      </c>
      <c r="AR114">
        <v>1.4785999999999999</v>
      </c>
      <c r="AS114">
        <v>0.18090000000000001</v>
      </c>
      <c r="AT114">
        <v>-0.10746</v>
      </c>
      <c r="AY114">
        <v>24</v>
      </c>
      <c r="AZ114">
        <v>1.4785999999999999</v>
      </c>
      <c r="BA114">
        <v>0.18090000000000001</v>
      </c>
      <c r="BB114">
        <v>-0.10746</v>
      </c>
    </row>
    <row r="115" spans="1:54" x14ac:dyDescent="0.4">
      <c r="A115">
        <v>0.3372</v>
      </c>
      <c r="B115">
        <v>0.4728</v>
      </c>
      <c r="C115">
        <v>26</v>
      </c>
      <c r="D115">
        <v>0</v>
      </c>
      <c r="E115">
        <v>0.6</v>
      </c>
      <c r="F115">
        <v>0</v>
      </c>
      <c r="I115">
        <v>0.3372</v>
      </c>
      <c r="J115">
        <v>0.4728</v>
      </c>
      <c r="K115">
        <v>26</v>
      </c>
      <c r="L115">
        <v>0</v>
      </c>
      <c r="M115">
        <v>0.6</v>
      </c>
      <c r="N115">
        <v>0</v>
      </c>
      <c r="S115">
        <v>26</v>
      </c>
      <c r="T115">
        <v>2.1916000000000002</v>
      </c>
      <c r="U115">
        <v>0.56100000000000005</v>
      </c>
      <c r="V115">
        <v>-0.32940000000000003</v>
      </c>
      <c r="AA115">
        <v>26</v>
      </c>
      <c r="AB115">
        <v>1.8774999999999999</v>
      </c>
      <c r="AC115">
        <v>0.51629999999999998</v>
      </c>
      <c r="AD115">
        <v>-0.25881999999999999</v>
      </c>
      <c r="AI115">
        <v>26</v>
      </c>
      <c r="AJ115">
        <v>1.6333</v>
      </c>
      <c r="AK115">
        <v>0.3926</v>
      </c>
      <c r="AL115">
        <v>-0.17599999999999999</v>
      </c>
      <c r="AQ115">
        <v>26</v>
      </c>
      <c r="AR115">
        <v>1.4097999999999999</v>
      </c>
      <c r="AS115">
        <v>0.23549999999999999</v>
      </c>
      <c r="AT115">
        <v>-0.12168</v>
      </c>
      <c r="AY115">
        <v>26</v>
      </c>
      <c r="AZ115">
        <v>1.4097999999999999</v>
      </c>
      <c r="BA115">
        <v>0.23549999999999999</v>
      </c>
      <c r="BB115">
        <v>-0.12168</v>
      </c>
    </row>
    <row r="116" spans="1:54" x14ac:dyDescent="0.4">
      <c r="A116">
        <v>0.32900000000000001</v>
      </c>
      <c r="B116">
        <v>0.4698</v>
      </c>
      <c r="C116">
        <v>28</v>
      </c>
      <c r="D116">
        <v>0</v>
      </c>
      <c r="E116">
        <v>0.6</v>
      </c>
      <c r="F116">
        <v>0</v>
      </c>
      <c r="I116">
        <v>0.32900000000000001</v>
      </c>
      <c r="J116">
        <v>0.4698</v>
      </c>
      <c r="K116">
        <v>28</v>
      </c>
      <c r="L116">
        <v>0</v>
      </c>
      <c r="M116">
        <v>0.6</v>
      </c>
      <c r="N116">
        <v>0</v>
      </c>
      <c r="S116">
        <v>28</v>
      </c>
      <c r="T116">
        <v>2.2290999999999999</v>
      </c>
      <c r="U116">
        <v>0.68610000000000004</v>
      </c>
      <c r="V116">
        <v>-0.35198000000000002</v>
      </c>
      <c r="AA116">
        <v>28</v>
      </c>
      <c r="AB116">
        <v>1.8828</v>
      </c>
      <c r="AC116">
        <v>0.6069</v>
      </c>
      <c r="AD116">
        <v>-0.27966000000000002</v>
      </c>
      <c r="AI116">
        <v>28</v>
      </c>
      <c r="AJ116">
        <v>1.6174999999999999</v>
      </c>
      <c r="AK116">
        <v>0.46229999999999999</v>
      </c>
      <c r="AL116">
        <v>-0.19658</v>
      </c>
      <c r="AQ116">
        <v>28</v>
      </c>
      <c r="AR116">
        <v>1.3403</v>
      </c>
      <c r="AS116">
        <v>0.29980000000000001</v>
      </c>
      <c r="AT116">
        <v>-0.1358</v>
      </c>
      <c r="AY116">
        <v>28</v>
      </c>
      <c r="AZ116">
        <v>1.3403</v>
      </c>
      <c r="BA116">
        <v>0.29980000000000001</v>
      </c>
      <c r="BB116">
        <v>-0.1358</v>
      </c>
    </row>
    <row r="117" spans="1:54" x14ac:dyDescent="0.4">
      <c r="A117">
        <v>0.32079999999999997</v>
      </c>
      <c r="B117">
        <v>0.46679999999999999</v>
      </c>
      <c r="C117">
        <v>30</v>
      </c>
      <c r="D117">
        <v>0</v>
      </c>
      <c r="E117">
        <v>0.6</v>
      </c>
      <c r="F117">
        <v>0</v>
      </c>
      <c r="I117">
        <v>0.32079999999999997</v>
      </c>
      <c r="J117">
        <v>0.46679999999999999</v>
      </c>
      <c r="K117">
        <v>30</v>
      </c>
      <c r="L117">
        <v>0</v>
      </c>
      <c r="M117">
        <v>0.6</v>
      </c>
      <c r="N117">
        <v>0</v>
      </c>
      <c r="S117">
        <v>30</v>
      </c>
      <c r="T117">
        <v>2.2322000000000002</v>
      </c>
      <c r="U117">
        <v>0.79579999999999995</v>
      </c>
      <c r="V117">
        <v>-0.371</v>
      </c>
      <c r="AA117">
        <v>30</v>
      </c>
      <c r="AB117">
        <v>1.8689</v>
      </c>
      <c r="AC117">
        <v>0.68920000000000003</v>
      </c>
      <c r="AD117">
        <v>-0.29830000000000001</v>
      </c>
      <c r="AI117">
        <v>30</v>
      </c>
      <c r="AJ117">
        <v>1.5974999999999999</v>
      </c>
      <c r="AK117">
        <v>0.52659999999999996</v>
      </c>
      <c r="AL117">
        <v>-0.21490000000000001</v>
      </c>
      <c r="AQ117">
        <v>30</v>
      </c>
      <c r="AR117">
        <v>1.2959000000000001</v>
      </c>
      <c r="AS117">
        <v>0.36399999999999999</v>
      </c>
      <c r="AT117">
        <v>-0.15193999999999999</v>
      </c>
      <c r="AY117">
        <v>30</v>
      </c>
      <c r="AZ117">
        <v>1.2959000000000001</v>
      </c>
      <c r="BA117">
        <v>0.36399999999999999</v>
      </c>
      <c r="BB117">
        <v>-0.15193999999999999</v>
      </c>
    </row>
    <row r="118" spans="1:54" x14ac:dyDescent="0.4">
      <c r="A118">
        <v>0.31269999999999998</v>
      </c>
      <c r="B118">
        <v>0.46360000000000001</v>
      </c>
      <c r="C118">
        <v>32</v>
      </c>
      <c r="D118">
        <v>0</v>
      </c>
      <c r="E118">
        <v>0.6</v>
      </c>
      <c r="F118">
        <v>0</v>
      </c>
      <c r="I118">
        <v>0.31269999999999998</v>
      </c>
      <c r="J118">
        <v>0.46360000000000001</v>
      </c>
      <c r="K118">
        <v>32</v>
      </c>
      <c r="L118">
        <v>0</v>
      </c>
      <c r="M118">
        <v>0.6</v>
      </c>
      <c r="N118">
        <v>0</v>
      </c>
      <c r="S118">
        <v>32</v>
      </c>
      <c r="T118">
        <v>2.2187999999999999</v>
      </c>
      <c r="U118">
        <v>0.89149999999999996</v>
      </c>
      <c r="V118">
        <v>-0.38784000000000002</v>
      </c>
      <c r="AA118">
        <v>32</v>
      </c>
      <c r="AB118">
        <v>1.8439000000000001</v>
      </c>
      <c r="AC118">
        <v>0.76249999999999996</v>
      </c>
      <c r="AD118">
        <v>-0.31466</v>
      </c>
      <c r="AI118">
        <v>32</v>
      </c>
      <c r="AJ118">
        <v>1.5708</v>
      </c>
      <c r="AK118">
        <v>0.58550000000000002</v>
      </c>
      <c r="AL118">
        <v>-0.23130000000000001</v>
      </c>
      <c r="AQ118">
        <v>32</v>
      </c>
      <c r="AR118">
        <v>1.2412000000000001</v>
      </c>
      <c r="AS118">
        <v>0.438</v>
      </c>
      <c r="AT118">
        <v>-0.16788</v>
      </c>
      <c r="AY118">
        <v>32</v>
      </c>
      <c r="AZ118">
        <v>1.2412000000000001</v>
      </c>
      <c r="BA118">
        <v>0.438</v>
      </c>
      <c r="BB118">
        <v>-0.16788</v>
      </c>
    </row>
    <row r="119" spans="1:54" x14ac:dyDescent="0.4">
      <c r="A119">
        <v>0.30459999999999998</v>
      </c>
      <c r="B119">
        <v>0.46029999999999999</v>
      </c>
      <c r="C119">
        <v>34</v>
      </c>
      <c r="D119">
        <v>0</v>
      </c>
      <c r="E119">
        <v>0.6</v>
      </c>
      <c r="F119">
        <v>0</v>
      </c>
      <c r="I119">
        <v>0.30459999999999998</v>
      </c>
      <c r="J119">
        <v>0.46029999999999999</v>
      </c>
      <c r="K119">
        <v>34</v>
      </c>
      <c r="L119">
        <v>0</v>
      </c>
      <c r="M119">
        <v>0.6</v>
      </c>
      <c r="N119">
        <v>0</v>
      </c>
      <c r="S119">
        <v>34</v>
      </c>
      <c r="T119">
        <v>2.1926999999999999</v>
      </c>
      <c r="U119">
        <v>0.94720000000000004</v>
      </c>
      <c r="V119">
        <v>-0.38059999999999999</v>
      </c>
      <c r="AA119">
        <v>34</v>
      </c>
      <c r="AB119">
        <v>1.8297000000000001</v>
      </c>
      <c r="AC119">
        <v>0.82320000000000004</v>
      </c>
      <c r="AD119">
        <v>-0.31059999999999999</v>
      </c>
      <c r="AI119">
        <v>34</v>
      </c>
      <c r="AJ119">
        <v>1.5570999999999999</v>
      </c>
      <c r="AK119">
        <v>0.65620000000000001</v>
      </c>
      <c r="AL119">
        <v>-0.24060000000000001</v>
      </c>
      <c r="AQ119">
        <v>34</v>
      </c>
      <c r="AR119">
        <v>1.1825000000000001</v>
      </c>
      <c r="AS119">
        <v>0.50827</v>
      </c>
      <c r="AT119">
        <v>-0.18060000000000001</v>
      </c>
      <c r="AY119">
        <v>34</v>
      </c>
      <c r="AZ119">
        <v>1.1825000000000001</v>
      </c>
      <c r="BA119">
        <v>0.50827</v>
      </c>
      <c r="BB119">
        <v>-0.18060000000000001</v>
      </c>
    </row>
    <row r="120" spans="1:54" x14ac:dyDescent="0.4">
      <c r="A120">
        <v>0.29659999999999997</v>
      </c>
      <c r="B120">
        <v>0.45679999999999998</v>
      </c>
      <c r="C120">
        <v>36</v>
      </c>
      <c r="D120">
        <v>0</v>
      </c>
      <c r="E120">
        <v>0.6</v>
      </c>
      <c r="F120">
        <v>0</v>
      </c>
      <c r="I120">
        <v>0.29659999999999997</v>
      </c>
      <c r="J120">
        <v>0.45679999999999998</v>
      </c>
      <c r="K120">
        <v>36</v>
      </c>
      <c r="L120">
        <v>0</v>
      </c>
      <c r="M120">
        <v>0.6</v>
      </c>
      <c r="N120">
        <v>0</v>
      </c>
      <c r="S120">
        <v>36</v>
      </c>
      <c r="T120">
        <v>2.1313</v>
      </c>
      <c r="U120">
        <v>0.9889</v>
      </c>
      <c r="V120">
        <v>-0.36870000000000003</v>
      </c>
      <c r="AA120">
        <v>36</v>
      </c>
      <c r="AB120">
        <v>1.7854000000000001</v>
      </c>
      <c r="AC120">
        <v>0.86839999999999995</v>
      </c>
      <c r="AD120">
        <v>-0.29870000000000002</v>
      </c>
      <c r="AI120">
        <v>36</v>
      </c>
      <c r="AJ120">
        <v>1.5267999999999999</v>
      </c>
      <c r="AK120">
        <v>0.71479999999999999</v>
      </c>
      <c r="AL120">
        <v>-0.2487</v>
      </c>
      <c r="AQ120">
        <v>36</v>
      </c>
      <c r="AR120">
        <v>1.1352</v>
      </c>
      <c r="AS120">
        <v>0.57369000000000003</v>
      </c>
      <c r="AT120">
        <v>-0.18870000000000001</v>
      </c>
      <c r="AY120">
        <v>36</v>
      </c>
      <c r="AZ120">
        <v>1.1352</v>
      </c>
      <c r="BA120">
        <v>0.57369000000000003</v>
      </c>
      <c r="BB120">
        <v>-0.18870000000000001</v>
      </c>
    </row>
    <row r="121" spans="1:54" x14ac:dyDescent="0.4">
      <c r="A121">
        <v>0.28870000000000001</v>
      </c>
      <c r="B121">
        <v>0.45319999999999999</v>
      </c>
      <c r="C121">
        <v>38</v>
      </c>
      <c r="D121">
        <v>0</v>
      </c>
      <c r="E121">
        <v>0.6</v>
      </c>
      <c r="F121">
        <v>0</v>
      </c>
      <c r="I121">
        <v>0.28870000000000001</v>
      </c>
      <c r="J121">
        <v>0.45319999999999999</v>
      </c>
      <c r="K121">
        <v>38</v>
      </c>
      <c r="L121">
        <v>0</v>
      </c>
      <c r="M121">
        <v>0.6</v>
      </c>
      <c r="N121">
        <v>0</v>
      </c>
      <c r="S121">
        <v>38</v>
      </c>
      <c r="T121">
        <v>2.0434999999999999</v>
      </c>
      <c r="U121">
        <v>1.0284</v>
      </c>
      <c r="V121">
        <v>-0.35649999999999998</v>
      </c>
      <c r="AA121">
        <v>38</v>
      </c>
      <c r="AB121">
        <v>1.7269000000000001</v>
      </c>
      <c r="AC121">
        <v>0.90659999999999996</v>
      </c>
      <c r="AD121">
        <v>-0.28649999999999998</v>
      </c>
      <c r="AI121">
        <v>38</v>
      </c>
      <c r="AJ121">
        <v>1.5139</v>
      </c>
      <c r="AK121">
        <v>0.7762</v>
      </c>
      <c r="AL121">
        <v>-0.2455</v>
      </c>
      <c r="AQ121">
        <v>38</v>
      </c>
      <c r="AR121">
        <v>1.0976999999999999</v>
      </c>
      <c r="AS121">
        <v>0.63046000000000002</v>
      </c>
      <c r="AT121">
        <v>-0.19650000000000001</v>
      </c>
      <c r="AY121">
        <v>38</v>
      </c>
      <c r="AZ121">
        <v>1.0976999999999999</v>
      </c>
      <c r="BA121">
        <v>0.63046000000000002</v>
      </c>
      <c r="BB121">
        <v>-0.19650000000000001</v>
      </c>
    </row>
    <row r="122" spans="1:54" x14ac:dyDescent="0.4">
      <c r="A122">
        <v>0.28079999999999999</v>
      </c>
      <c r="B122">
        <v>0.44940000000000002</v>
      </c>
      <c r="C122">
        <v>40</v>
      </c>
      <c r="D122">
        <v>0</v>
      </c>
      <c r="E122">
        <v>0.6</v>
      </c>
      <c r="F122">
        <v>0</v>
      </c>
      <c r="I122">
        <v>0.28079999999999999</v>
      </c>
      <c r="J122">
        <v>0.44940000000000002</v>
      </c>
      <c r="K122">
        <v>40</v>
      </c>
      <c r="L122">
        <v>0</v>
      </c>
      <c r="M122">
        <v>0.6</v>
      </c>
      <c r="N122">
        <v>0</v>
      </c>
      <c r="S122">
        <v>40</v>
      </c>
      <c r="T122">
        <v>1.9418</v>
      </c>
      <c r="U122">
        <v>1.0769</v>
      </c>
      <c r="V122">
        <v>-0.34429999999999999</v>
      </c>
      <c r="AA122">
        <v>40</v>
      </c>
      <c r="AB122">
        <v>1.6457999999999999</v>
      </c>
      <c r="AC122">
        <v>0.9385</v>
      </c>
      <c r="AD122">
        <v>-0.28029999999999999</v>
      </c>
      <c r="AI122">
        <v>40</v>
      </c>
      <c r="AJ122">
        <v>1.4596</v>
      </c>
      <c r="AK122">
        <v>0.81969999999999998</v>
      </c>
      <c r="AL122">
        <v>-0.24229999999999999</v>
      </c>
      <c r="AQ122">
        <v>40</v>
      </c>
      <c r="AR122">
        <v>1.0597000000000001</v>
      </c>
      <c r="AS122">
        <v>0.67845999999999995</v>
      </c>
      <c r="AT122">
        <v>-0.20430000000000001</v>
      </c>
      <c r="AY122">
        <v>40</v>
      </c>
      <c r="AZ122">
        <v>1.0597000000000001</v>
      </c>
      <c r="BA122">
        <v>0.67845999999999995</v>
      </c>
      <c r="BB122">
        <v>-0.20430000000000001</v>
      </c>
    </row>
    <row r="123" spans="1:54" x14ac:dyDescent="0.4">
      <c r="A123">
        <v>0.27300000000000002</v>
      </c>
      <c r="B123">
        <v>0.44550000000000001</v>
      </c>
      <c r="C123">
        <v>45</v>
      </c>
      <c r="D123">
        <v>0</v>
      </c>
      <c r="E123">
        <v>0.6</v>
      </c>
      <c r="F123">
        <v>0</v>
      </c>
      <c r="I123">
        <v>0.27300000000000002</v>
      </c>
      <c r="J123">
        <v>0.44550000000000001</v>
      </c>
      <c r="K123">
        <v>45</v>
      </c>
      <c r="L123">
        <v>0</v>
      </c>
      <c r="M123">
        <v>0.6</v>
      </c>
      <c r="N123">
        <v>0</v>
      </c>
      <c r="S123">
        <v>45</v>
      </c>
      <c r="T123">
        <v>1.6775</v>
      </c>
      <c r="U123">
        <v>1.1697</v>
      </c>
      <c r="V123">
        <v>-0.32329999999999998</v>
      </c>
      <c r="AA123">
        <v>45</v>
      </c>
      <c r="AB123">
        <v>1.4473</v>
      </c>
      <c r="AC123">
        <v>1.0289999999999999</v>
      </c>
      <c r="AD123">
        <v>-0.26329999999999998</v>
      </c>
      <c r="AI123">
        <v>45</v>
      </c>
      <c r="AJ123">
        <v>1.2950999999999999</v>
      </c>
      <c r="AK123">
        <v>0.91220000000000001</v>
      </c>
      <c r="AL123">
        <v>-0.23730000000000001</v>
      </c>
      <c r="AQ123">
        <v>45</v>
      </c>
      <c r="AR123">
        <v>1.0043</v>
      </c>
      <c r="AS123">
        <v>0.79603999999999997</v>
      </c>
      <c r="AT123">
        <v>-0.21329999999999999</v>
      </c>
      <c r="AY123">
        <v>45</v>
      </c>
      <c r="AZ123">
        <v>1.0043</v>
      </c>
      <c r="BA123">
        <v>0.79603999999999997</v>
      </c>
      <c r="BB123">
        <v>-0.21329999999999999</v>
      </c>
    </row>
    <row r="124" spans="1:54" x14ac:dyDescent="0.4">
      <c r="A124">
        <v>0.26529999999999998</v>
      </c>
      <c r="B124">
        <v>0.4415</v>
      </c>
      <c r="C124">
        <v>50</v>
      </c>
      <c r="D124">
        <v>0</v>
      </c>
      <c r="E124">
        <v>0.6</v>
      </c>
      <c r="F124">
        <v>0</v>
      </c>
      <c r="I124">
        <v>0.26529999999999998</v>
      </c>
      <c r="J124">
        <v>0.4415</v>
      </c>
      <c r="K124">
        <v>50</v>
      </c>
      <c r="L124">
        <v>0</v>
      </c>
      <c r="M124">
        <v>0.6</v>
      </c>
      <c r="N124">
        <v>0</v>
      </c>
      <c r="S124">
        <v>50</v>
      </c>
      <c r="T124">
        <v>1.2856000000000001</v>
      </c>
      <c r="U124">
        <v>1.1964999999999999</v>
      </c>
      <c r="V124">
        <v>-0.30436999999999997</v>
      </c>
      <c r="AA124">
        <v>50</v>
      </c>
      <c r="AB124">
        <v>1.1355999999999999</v>
      </c>
      <c r="AC124">
        <v>1.0714999999999999</v>
      </c>
      <c r="AD124">
        <v>-0.25436999999999999</v>
      </c>
      <c r="AI124">
        <v>50</v>
      </c>
      <c r="AJ124">
        <v>1.1255999999999999</v>
      </c>
      <c r="AK124">
        <v>0.96650000000000003</v>
      </c>
      <c r="AL124">
        <v>-0.23537</v>
      </c>
      <c r="AQ124">
        <v>50</v>
      </c>
      <c r="AR124">
        <v>0.97560000000000002</v>
      </c>
      <c r="AS124">
        <v>0.89595999999999998</v>
      </c>
      <c r="AT124">
        <v>-0.21837000000000001</v>
      </c>
      <c r="AY124">
        <v>50</v>
      </c>
      <c r="AZ124">
        <v>0.97560000000000002</v>
      </c>
      <c r="BA124">
        <v>0.89595999999999998</v>
      </c>
      <c r="BB124">
        <v>-0.21837000000000001</v>
      </c>
    </row>
    <row r="125" spans="1:54" x14ac:dyDescent="0.4">
      <c r="A125">
        <v>0.2576</v>
      </c>
      <c r="B125">
        <v>0.43730000000000002</v>
      </c>
      <c r="C125">
        <v>55</v>
      </c>
      <c r="D125">
        <v>0</v>
      </c>
      <c r="E125">
        <v>0.6</v>
      </c>
      <c r="F125">
        <v>0</v>
      </c>
      <c r="I125">
        <v>0.2576</v>
      </c>
      <c r="J125">
        <v>0.43730000000000002</v>
      </c>
      <c r="K125">
        <v>55</v>
      </c>
      <c r="L125">
        <v>0</v>
      </c>
      <c r="M125">
        <v>0.6</v>
      </c>
      <c r="N125">
        <v>0</v>
      </c>
      <c r="S125">
        <v>55</v>
      </c>
      <c r="T125">
        <v>1.0307999999999999</v>
      </c>
      <c r="U125">
        <v>1.1957</v>
      </c>
      <c r="V125">
        <v>-0.29543000000000003</v>
      </c>
      <c r="AA125">
        <v>55</v>
      </c>
      <c r="AB125">
        <v>0.98080000000000001</v>
      </c>
      <c r="AC125">
        <v>1.0857000000000001</v>
      </c>
      <c r="AD125">
        <v>-0.24543000000000001</v>
      </c>
      <c r="AI125">
        <v>55</v>
      </c>
      <c r="AJ125">
        <v>0.98080000000000001</v>
      </c>
      <c r="AK125">
        <v>0.99570000000000003</v>
      </c>
      <c r="AL125">
        <v>-0.23243</v>
      </c>
      <c r="AQ125">
        <v>55</v>
      </c>
      <c r="AR125">
        <v>0.92079999999999995</v>
      </c>
      <c r="AS125">
        <v>1.0104200000000001</v>
      </c>
      <c r="AT125">
        <v>-0.22142999999999999</v>
      </c>
      <c r="AY125">
        <v>55</v>
      </c>
      <c r="AZ125">
        <v>0.92079999999999995</v>
      </c>
      <c r="BA125">
        <v>1.0104200000000001</v>
      </c>
      <c r="BB125">
        <v>-0.22142999999999999</v>
      </c>
    </row>
    <row r="126" spans="1:54" x14ac:dyDescent="0.4">
      <c r="A126">
        <v>0.25</v>
      </c>
      <c r="B126">
        <v>0.433</v>
      </c>
      <c r="C126">
        <v>60</v>
      </c>
      <c r="D126">
        <v>0</v>
      </c>
      <c r="E126">
        <v>0.6</v>
      </c>
      <c r="F126">
        <v>0</v>
      </c>
      <c r="I126">
        <v>0.25</v>
      </c>
      <c r="J126">
        <v>0.433</v>
      </c>
      <c r="K126">
        <v>60</v>
      </c>
      <c r="L126">
        <v>0</v>
      </c>
      <c r="M126">
        <v>0.6</v>
      </c>
      <c r="N126">
        <v>0</v>
      </c>
      <c r="S126">
        <v>60</v>
      </c>
      <c r="T126">
        <v>0.86599999999999999</v>
      </c>
      <c r="U126">
        <v>1.19</v>
      </c>
      <c r="V126">
        <v>-0.28649999999999998</v>
      </c>
      <c r="AA126">
        <v>60</v>
      </c>
      <c r="AB126">
        <v>0.86599999999999999</v>
      </c>
      <c r="AC126">
        <v>1.1000000000000001</v>
      </c>
      <c r="AD126">
        <v>-0.23649999999999999</v>
      </c>
      <c r="AI126">
        <v>60</v>
      </c>
      <c r="AJ126">
        <v>0.86599999999999999</v>
      </c>
      <c r="AK126">
        <v>1.0349999999999999</v>
      </c>
      <c r="AL126">
        <v>-0.23350000000000001</v>
      </c>
      <c r="AQ126">
        <v>60</v>
      </c>
      <c r="AR126">
        <v>0.86599999999999999</v>
      </c>
      <c r="AS126">
        <v>1.125</v>
      </c>
      <c r="AT126">
        <v>-0.22550000000000001</v>
      </c>
      <c r="AY126">
        <v>60</v>
      </c>
      <c r="AZ126">
        <v>0.86599999999999999</v>
      </c>
      <c r="BA126">
        <v>1.125</v>
      </c>
      <c r="BB126">
        <v>-0.22550000000000001</v>
      </c>
    </row>
    <row r="127" spans="1:54" x14ac:dyDescent="0.4">
      <c r="A127">
        <v>0.24249999999999999</v>
      </c>
      <c r="B127">
        <v>0.42859999999999998</v>
      </c>
      <c r="C127">
        <v>65</v>
      </c>
      <c r="D127">
        <v>0</v>
      </c>
      <c r="E127">
        <v>0.6</v>
      </c>
      <c r="F127">
        <v>0</v>
      </c>
      <c r="I127">
        <v>0.24249999999999999</v>
      </c>
      <c r="J127">
        <v>0.42859999999999998</v>
      </c>
      <c r="K127">
        <v>65</v>
      </c>
      <c r="L127">
        <v>0</v>
      </c>
      <c r="M127">
        <v>0.6</v>
      </c>
      <c r="N127">
        <v>0</v>
      </c>
      <c r="S127">
        <v>65</v>
      </c>
      <c r="T127">
        <v>0.76600000000000001</v>
      </c>
      <c r="U127">
        <v>1.1928000000000001</v>
      </c>
      <c r="V127">
        <v>-0.27660000000000001</v>
      </c>
      <c r="AA127">
        <v>65</v>
      </c>
      <c r="AB127">
        <v>0.76600000000000001</v>
      </c>
      <c r="AC127">
        <v>1.1277999999999999</v>
      </c>
      <c r="AD127">
        <v>-0.2366</v>
      </c>
      <c r="AI127">
        <v>65</v>
      </c>
      <c r="AJ127">
        <v>0.76600000000000001</v>
      </c>
      <c r="AK127">
        <v>1.0828</v>
      </c>
      <c r="AL127">
        <v>-0.2336</v>
      </c>
      <c r="AQ127">
        <v>65</v>
      </c>
      <c r="AR127">
        <v>0.76600000000000001</v>
      </c>
      <c r="AS127">
        <v>1.2320800000000001</v>
      </c>
      <c r="AT127">
        <v>-0.2306</v>
      </c>
      <c r="AY127">
        <v>65</v>
      </c>
      <c r="AZ127">
        <v>0.76600000000000001</v>
      </c>
      <c r="BA127">
        <v>1.2320800000000001</v>
      </c>
      <c r="BB127">
        <v>-0.2306</v>
      </c>
    </row>
    <row r="128" spans="1:54" x14ac:dyDescent="0.4">
      <c r="A128">
        <v>0.23499999999999999</v>
      </c>
      <c r="B128">
        <v>0.42399999999999999</v>
      </c>
      <c r="C128">
        <v>70</v>
      </c>
      <c r="D128">
        <v>0</v>
      </c>
      <c r="E128">
        <v>0.6</v>
      </c>
      <c r="F128">
        <v>0</v>
      </c>
      <c r="I128">
        <v>0.23499999999999999</v>
      </c>
      <c r="J128">
        <v>0.42399999999999999</v>
      </c>
      <c r="K128">
        <v>70</v>
      </c>
      <c r="L128">
        <v>0</v>
      </c>
      <c r="M128">
        <v>0.6</v>
      </c>
      <c r="N128">
        <v>0</v>
      </c>
      <c r="S128">
        <v>70</v>
      </c>
      <c r="T128">
        <v>0.64280000000000004</v>
      </c>
      <c r="U128">
        <v>1.2029000000000001</v>
      </c>
      <c r="V128">
        <v>-0.26490000000000002</v>
      </c>
      <c r="AA128">
        <v>70</v>
      </c>
      <c r="AB128">
        <v>0.64280000000000004</v>
      </c>
      <c r="AC128">
        <v>1.1629</v>
      </c>
      <c r="AD128">
        <v>-0.2389</v>
      </c>
      <c r="AI128">
        <v>70</v>
      </c>
      <c r="AJ128">
        <v>0.64280000000000004</v>
      </c>
      <c r="AK128">
        <v>1.1478999999999999</v>
      </c>
      <c r="AL128">
        <v>-0.2349</v>
      </c>
      <c r="AQ128">
        <v>70</v>
      </c>
      <c r="AR128">
        <v>0.64280000000000004</v>
      </c>
      <c r="AS128">
        <v>1.3245</v>
      </c>
      <c r="AT128">
        <v>-0.2349</v>
      </c>
      <c r="AY128">
        <v>70</v>
      </c>
      <c r="AZ128">
        <v>0.64280000000000004</v>
      </c>
      <c r="BA128">
        <v>1.3245</v>
      </c>
      <c r="BB128">
        <v>-0.2349</v>
      </c>
    </row>
    <row r="129" spans="1:54" x14ac:dyDescent="0.4">
      <c r="A129">
        <v>0.22770000000000001</v>
      </c>
      <c r="B129">
        <v>0.41930000000000001</v>
      </c>
      <c r="C129">
        <v>75</v>
      </c>
      <c r="D129">
        <v>0</v>
      </c>
      <c r="E129">
        <v>0.6</v>
      </c>
      <c r="F129">
        <v>0</v>
      </c>
      <c r="I129">
        <v>0.22770000000000001</v>
      </c>
      <c r="J129">
        <v>0.41930000000000001</v>
      </c>
      <c r="K129">
        <v>75</v>
      </c>
      <c r="L129">
        <v>0</v>
      </c>
      <c r="M129">
        <v>0.6</v>
      </c>
      <c r="N129">
        <v>0</v>
      </c>
      <c r="S129">
        <v>75</v>
      </c>
      <c r="T129">
        <v>0.5</v>
      </c>
      <c r="U129">
        <v>1.2129000000000001</v>
      </c>
      <c r="V129">
        <v>-0.2515</v>
      </c>
      <c r="AA129">
        <v>75</v>
      </c>
      <c r="AB129">
        <v>0.5</v>
      </c>
      <c r="AC129">
        <v>1.2129000000000001</v>
      </c>
      <c r="AD129">
        <v>-0.24149999999999999</v>
      </c>
      <c r="AI129">
        <v>75</v>
      </c>
      <c r="AJ129">
        <v>0.5</v>
      </c>
      <c r="AK129">
        <v>1.2129000000000001</v>
      </c>
      <c r="AL129">
        <v>-0.24149999999999999</v>
      </c>
      <c r="AQ129">
        <v>75</v>
      </c>
      <c r="AR129">
        <v>0.5</v>
      </c>
      <c r="AS129">
        <v>1.3995</v>
      </c>
      <c r="AT129">
        <v>-0.24149999999999999</v>
      </c>
      <c r="AY129">
        <v>75</v>
      </c>
      <c r="AZ129">
        <v>0.5</v>
      </c>
      <c r="BA129">
        <v>1.3995</v>
      </c>
      <c r="BB129">
        <v>-0.24149999999999999</v>
      </c>
    </row>
    <row r="130" spans="1:54" x14ac:dyDescent="0.4">
      <c r="A130">
        <v>0.22040000000000001</v>
      </c>
      <c r="B130">
        <v>0.41449999999999998</v>
      </c>
      <c r="C130">
        <v>80</v>
      </c>
      <c r="D130">
        <v>0</v>
      </c>
      <c r="E130">
        <v>0.6</v>
      </c>
      <c r="F130">
        <v>0</v>
      </c>
      <c r="I130">
        <v>0.22040000000000001</v>
      </c>
      <c r="J130">
        <v>0.41449999999999998</v>
      </c>
      <c r="K130">
        <v>80</v>
      </c>
      <c r="L130">
        <v>0</v>
      </c>
      <c r="M130">
        <v>0.6</v>
      </c>
      <c r="N130">
        <v>0</v>
      </c>
      <c r="S130">
        <v>80</v>
      </c>
      <c r="T130">
        <v>0.34200000000000003</v>
      </c>
      <c r="U130">
        <v>1.2607999999999999</v>
      </c>
      <c r="V130">
        <v>-0.2462</v>
      </c>
      <c r="AA130">
        <v>80</v>
      </c>
      <c r="AB130">
        <v>0.34200000000000003</v>
      </c>
      <c r="AC130">
        <v>1.2607999999999999</v>
      </c>
      <c r="AD130">
        <v>-0.2462</v>
      </c>
      <c r="AI130">
        <v>80</v>
      </c>
      <c r="AJ130">
        <v>0.34200000000000003</v>
      </c>
      <c r="AK130">
        <v>1.2607999999999999</v>
      </c>
      <c r="AL130">
        <v>-0.2462</v>
      </c>
      <c r="AQ130">
        <v>80</v>
      </c>
      <c r="AR130">
        <v>0.34200000000000003</v>
      </c>
      <c r="AS130">
        <v>1.4547699999999999</v>
      </c>
      <c r="AT130">
        <v>-0.2462</v>
      </c>
      <c r="AY130">
        <v>80</v>
      </c>
      <c r="AZ130">
        <v>0.34200000000000003</v>
      </c>
      <c r="BA130">
        <v>1.4547699999999999</v>
      </c>
      <c r="BB130">
        <v>-0.2462</v>
      </c>
    </row>
    <row r="131" spans="1:54" x14ac:dyDescent="0.4">
      <c r="A131">
        <v>0.2132</v>
      </c>
      <c r="B131">
        <v>0.40960000000000002</v>
      </c>
      <c r="C131">
        <v>85</v>
      </c>
      <c r="D131">
        <v>0</v>
      </c>
      <c r="E131">
        <v>0.6</v>
      </c>
      <c r="F131">
        <v>0</v>
      </c>
      <c r="I131">
        <v>0.2132</v>
      </c>
      <c r="J131">
        <v>0.40960000000000002</v>
      </c>
      <c r="K131">
        <v>85</v>
      </c>
      <c r="L131">
        <v>0</v>
      </c>
      <c r="M131">
        <v>0.6</v>
      </c>
      <c r="N131">
        <v>0</v>
      </c>
      <c r="S131">
        <v>85</v>
      </c>
      <c r="T131">
        <v>0.1736</v>
      </c>
      <c r="U131">
        <v>1.2901</v>
      </c>
      <c r="V131">
        <v>-0.249</v>
      </c>
      <c r="AA131">
        <v>85</v>
      </c>
      <c r="AB131">
        <v>0.1736</v>
      </c>
      <c r="AC131">
        <v>1.2901</v>
      </c>
      <c r="AD131">
        <v>-0.249</v>
      </c>
      <c r="AI131">
        <v>85</v>
      </c>
      <c r="AJ131">
        <v>0.1736</v>
      </c>
      <c r="AK131">
        <v>1.2901</v>
      </c>
      <c r="AL131">
        <v>-0.249</v>
      </c>
      <c r="AQ131">
        <v>85</v>
      </c>
      <c r="AR131">
        <v>0.1736</v>
      </c>
      <c r="AS131">
        <v>1.48858</v>
      </c>
      <c r="AT131">
        <v>-0.249</v>
      </c>
      <c r="AY131">
        <v>85</v>
      </c>
      <c r="AZ131">
        <v>0.1736</v>
      </c>
      <c r="BA131">
        <v>1.48858</v>
      </c>
      <c r="BB131">
        <v>-0.249</v>
      </c>
    </row>
    <row r="132" spans="1:54" x14ac:dyDescent="0.4">
      <c r="A132">
        <v>0.20610000000000001</v>
      </c>
      <c r="B132">
        <v>0.40450000000000003</v>
      </c>
      <c r="C132">
        <v>90</v>
      </c>
      <c r="D132">
        <v>0</v>
      </c>
      <c r="E132">
        <v>0.6</v>
      </c>
      <c r="F132">
        <v>0</v>
      </c>
      <c r="I132">
        <v>0.20610000000000001</v>
      </c>
      <c r="J132">
        <v>0.40450000000000003</v>
      </c>
      <c r="K132">
        <v>90</v>
      </c>
      <c r="L132">
        <v>0</v>
      </c>
      <c r="M132">
        <v>0.6</v>
      </c>
      <c r="N132">
        <v>0</v>
      </c>
      <c r="S132">
        <v>90</v>
      </c>
      <c r="T132">
        <v>0</v>
      </c>
      <c r="U132">
        <v>1.3</v>
      </c>
      <c r="V132">
        <v>-0.25</v>
      </c>
      <c r="AA132">
        <v>90</v>
      </c>
      <c r="AB132">
        <v>0</v>
      </c>
      <c r="AC132">
        <v>1.3</v>
      </c>
      <c r="AD132">
        <v>-0.25</v>
      </c>
      <c r="AI132">
        <v>90</v>
      </c>
      <c r="AJ132">
        <v>0</v>
      </c>
      <c r="AK132">
        <v>1.3</v>
      </c>
      <c r="AL132">
        <v>-0.25</v>
      </c>
      <c r="AQ132">
        <v>90</v>
      </c>
      <c r="AR132">
        <v>0</v>
      </c>
      <c r="AS132">
        <v>1.5</v>
      </c>
      <c r="AT132">
        <v>-0.25</v>
      </c>
      <c r="AY132">
        <v>90</v>
      </c>
      <c r="AZ132">
        <v>0</v>
      </c>
      <c r="BA132">
        <v>1.5</v>
      </c>
      <c r="BB132">
        <v>-0.25</v>
      </c>
    </row>
    <row r="133" spans="1:54" x14ac:dyDescent="0.4">
      <c r="A133">
        <v>0.1991</v>
      </c>
      <c r="B133">
        <v>0.39929999999999999</v>
      </c>
      <c r="C133">
        <v>95</v>
      </c>
      <c r="D133">
        <v>0</v>
      </c>
      <c r="E133">
        <v>0.6</v>
      </c>
      <c r="F133">
        <v>0</v>
      </c>
      <c r="I133">
        <v>0.1991</v>
      </c>
      <c r="J133">
        <v>0.39929999999999999</v>
      </c>
      <c r="K133">
        <v>95</v>
      </c>
      <c r="L133">
        <v>0</v>
      </c>
      <c r="M133">
        <v>0.6</v>
      </c>
      <c r="N133">
        <v>0</v>
      </c>
      <c r="S133">
        <v>95</v>
      </c>
      <c r="T133">
        <v>-0.1736</v>
      </c>
      <c r="U133">
        <v>1.2901</v>
      </c>
      <c r="V133">
        <v>-0.249</v>
      </c>
      <c r="AA133">
        <v>95</v>
      </c>
      <c r="AB133">
        <v>-0.1736</v>
      </c>
      <c r="AC133">
        <v>1.2901</v>
      </c>
      <c r="AD133">
        <v>-0.249</v>
      </c>
      <c r="AI133">
        <v>95</v>
      </c>
      <c r="AJ133">
        <v>-0.1736</v>
      </c>
      <c r="AK133">
        <v>1.2901</v>
      </c>
      <c r="AL133">
        <v>-0.249</v>
      </c>
      <c r="AQ133">
        <v>95</v>
      </c>
      <c r="AR133">
        <v>-0.1736</v>
      </c>
      <c r="AS133">
        <v>1.48858</v>
      </c>
      <c r="AT133">
        <v>-0.249</v>
      </c>
      <c r="AY133">
        <v>95</v>
      </c>
      <c r="AZ133">
        <v>-0.1736</v>
      </c>
      <c r="BA133">
        <v>1.48858</v>
      </c>
      <c r="BB133">
        <v>-0.249</v>
      </c>
    </row>
    <row r="134" spans="1:54" x14ac:dyDescent="0.4">
      <c r="A134">
        <v>0.19220000000000001</v>
      </c>
      <c r="B134">
        <v>0.39400000000000002</v>
      </c>
      <c r="C134">
        <v>100</v>
      </c>
      <c r="D134">
        <v>0</v>
      </c>
      <c r="E134">
        <v>0.6</v>
      </c>
      <c r="F134">
        <v>0</v>
      </c>
      <c r="I134">
        <v>0.19220000000000001</v>
      </c>
      <c r="J134">
        <v>0.39400000000000002</v>
      </c>
      <c r="K134">
        <v>100</v>
      </c>
      <c r="L134">
        <v>0</v>
      </c>
      <c r="M134">
        <v>0.6</v>
      </c>
      <c r="N134">
        <v>0</v>
      </c>
      <c r="S134">
        <v>100</v>
      </c>
      <c r="T134">
        <v>-0.34200000000000003</v>
      </c>
      <c r="U134">
        <v>1.2607999999999999</v>
      </c>
      <c r="V134">
        <v>-0.2462</v>
      </c>
      <c r="AA134">
        <v>100</v>
      </c>
      <c r="AB134">
        <v>-0.34200000000000003</v>
      </c>
      <c r="AC134">
        <v>1.2607999999999999</v>
      </c>
      <c r="AD134">
        <v>-0.2462</v>
      </c>
      <c r="AI134">
        <v>100</v>
      </c>
      <c r="AJ134">
        <v>-0.34200000000000003</v>
      </c>
      <c r="AK134">
        <v>1.2607999999999999</v>
      </c>
      <c r="AL134">
        <v>-0.2462</v>
      </c>
      <c r="AQ134">
        <v>100</v>
      </c>
      <c r="AR134">
        <v>-0.34200000000000003</v>
      </c>
      <c r="AS134">
        <v>1.4547699999999999</v>
      </c>
      <c r="AT134">
        <v>-0.2462</v>
      </c>
      <c r="AY134">
        <v>100</v>
      </c>
      <c r="AZ134">
        <v>-0.34200000000000003</v>
      </c>
      <c r="BA134">
        <v>1.4547699999999999</v>
      </c>
      <c r="BB134">
        <v>-0.2462</v>
      </c>
    </row>
    <row r="135" spans="1:54" x14ac:dyDescent="0.4">
      <c r="A135">
        <v>0.18529999999999999</v>
      </c>
      <c r="B135">
        <v>0.3886</v>
      </c>
      <c r="C135">
        <v>105</v>
      </c>
      <c r="D135">
        <v>0</v>
      </c>
      <c r="E135">
        <v>0.6</v>
      </c>
      <c r="F135">
        <v>0</v>
      </c>
      <c r="I135">
        <v>0.18529999999999999</v>
      </c>
      <c r="J135">
        <v>0.3886</v>
      </c>
      <c r="K135">
        <v>105</v>
      </c>
      <c r="L135">
        <v>0</v>
      </c>
      <c r="M135">
        <v>0.6</v>
      </c>
      <c r="N135">
        <v>0</v>
      </c>
      <c r="S135">
        <v>105</v>
      </c>
      <c r="T135">
        <v>-0.5</v>
      </c>
      <c r="U135">
        <v>1.2129000000000001</v>
      </c>
      <c r="V135">
        <v>-0.24149999999999999</v>
      </c>
      <c r="AA135">
        <v>105</v>
      </c>
      <c r="AB135">
        <v>-0.5</v>
      </c>
      <c r="AC135">
        <v>1.2129000000000001</v>
      </c>
      <c r="AD135">
        <v>-0.24149999999999999</v>
      </c>
      <c r="AI135">
        <v>105</v>
      </c>
      <c r="AJ135">
        <v>-0.5</v>
      </c>
      <c r="AK135">
        <v>1.2129000000000001</v>
      </c>
      <c r="AL135">
        <v>-0.24149999999999999</v>
      </c>
      <c r="AQ135">
        <v>105</v>
      </c>
      <c r="AR135">
        <v>-0.5</v>
      </c>
      <c r="AS135">
        <v>1.3995</v>
      </c>
      <c r="AT135">
        <v>-0.24149999999999999</v>
      </c>
      <c r="AY135">
        <v>105</v>
      </c>
      <c r="AZ135">
        <v>-0.5</v>
      </c>
      <c r="BA135">
        <v>1.3995</v>
      </c>
      <c r="BB135">
        <v>-0.24149999999999999</v>
      </c>
    </row>
    <row r="136" spans="1:54" x14ac:dyDescent="0.4">
      <c r="A136">
        <v>0.17860000000000001</v>
      </c>
      <c r="B136">
        <v>0.38300000000000001</v>
      </c>
      <c r="C136">
        <v>110</v>
      </c>
      <c r="D136">
        <v>0</v>
      </c>
      <c r="E136">
        <v>0.6</v>
      </c>
      <c r="F136">
        <v>0</v>
      </c>
      <c r="I136">
        <v>0.17860000000000001</v>
      </c>
      <c r="J136">
        <v>0.38300000000000001</v>
      </c>
      <c r="K136">
        <v>110</v>
      </c>
      <c r="L136">
        <v>0</v>
      </c>
      <c r="M136">
        <v>0.6</v>
      </c>
      <c r="N136">
        <v>0</v>
      </c>
      <c r="S136">
        <v>110</v>
      </c>
      <c r="T136">
        <v>-0.64280000000000004</v>
      </c>
      <c r="U136">
        <v>1.1478999999999999</v>
      </c>
      <c r="V136">
        <v>-0.2349</v>
      </c>
      <c r="AA136">
        <v>110</v>
      </c>
      <c r="AB136">
        <v>-0.64280000000000004</v>
      </c>
      <c r="AC136">
        <v>1.1478999999999999</v>
      </c>
      <c r="AD136">
        <v>-0.2349</v>
      </c>
      <c r="AI136">
        <v>110</v>
      </c>
      <c r="AJ136">
        <v>-0.64280000000000004</v>
      </c>
      <c r="AK136">
        <v>1.1478999999999999</v>
      </c>
      <c r="AL136">
        <v>-0.2349</v>
      </c>
      <c r="AQ136">
        <v>110</v>
      </c>
      <c r="AR136">
        <v>-0.64280000000000004</v>
      </c>
      <c r="AS136">
        <v>1.3245</v>
      </c>
      <c r="AT136">
        <v>-0.2349</v>
      </c>
      <c r="AY136">
        <v>110</v>
      </c>
      <c r="AZ136">
        <v>-0.64280000000000004</v>
      </c>
      <c r="BA136">
        <v>1.3245</v>
      </c>
      <c r="BB136">
        <v>-0.2349</v>
      </c>
    </row>
    <row r="137" spans="1:54" x14ac:dyDescent="0.4">
      <c r="A137">
        <v>0.17199999999999999</v>
      </c>
      <c r="B137">
        <v>0.37740000000000001</v>
      </c>
      <c r="C137">
        <v>115</v>
      </c>
      <c r="D137">
        <v>0</v>
      </c>
      <c r="E137">
        <v>0.6</v>
      </c>
      <c r="F137">
        <v>0</v>
      </c>
      <c r="I137">
        <v>0.17199999999999999</v>
      </c>
      <c r="J137">
        <v>0.37740000000000001</v>
      </c>
      <c r="K137">
        <v>115</v>
      </c>
      <c r="L137">
        <v>0</v>
      </c>
      <c r="M137">
        <v>0.6</v>
      </c>
      <c r="N137">
        <v>0</v>
      </c>
      <c r="S137">
        <v>115</v>
      </c>
      <c r="T137">
        <v>-0.76600000000000001</v>
      </c>
      <c r="U137">
        <v>1.0678000000000001</v>
      </c>
      <c r="V137">
        <v>-0.2266</v>
      </c>
      <c r="AA137">
        <v>115</v>
      </c>
      <c r="AB137">
        <v>-0.76600000000000001</v>
      </c>
      <c r="AC137">
        <v>1.0678000000000001</v>
      </c>
      <c r="AD137">
        <v>-0.2266</v>
      </c>
      <c r="AI137">
        <v>115</v>
      </c>
      <c r="AJ137">
        <v>-0.76600000000000001</v>
      </c>
      <c r="AK137">
        <v>1.0678000000000001</v>
      </c>
      <c r="AL137">
        <v>-0.2266</v>
      </c>
      <c r="AQ137">
        <v>115</v>
      </c>
      <c r="AR137">
        <v>-0.76600000000000001</v>
      </c>
      <c r="AS137">
        <v>1.2320800000000001</v>
      </c>
      <c r="AT137">
        <v>-0.2266</v>
      </c>
      <c r="AY137">
        <v>115</v>
      </c>
      <c r="AZ137">
        <v>-0.76600000000000001</v>
      </c>
      <c r="BA137">
        <v>1.2320800000000001</v>
      </c>
      <c r="BB137">
        <v>-0.2266</v>
      </c>
    </row>
    <row r="138" spans="1:54" x14ac:dyDescent="0.4">
      <c r="A138">
        <v>0.16539999999999999</v>
      </c>
      <c r="B138">
        <v>0.37159999999999999</v>
      </c>
      <c r="C138">
        <v>120</v>
      </c>
      <c r="D138">
        <v>0</v>
      </c>
      <c r="E138">
        <v>0.6</v>
      </c>
      <c r="F138">
        <v>0</v>
      </c>
      <c r="I138">
        <v>0.16539999999999999</v>
      </c>
      <c r="J138">
        <v>0.37159999999999999</v>
      </c>
      <c r="K138">
        <v>120</v>
      </c>
      <c r="L138">
        <v>0</v>
      </c>
      <c r="M138">
        <v>0.6</v>
      </c>
      <c r="N138">
        <v>0</v>
      </c>
      <c r="S138">
        <v>120</v>
      </c>
      <c r="T138">
        <v>-0.86599999999999999</v>
      </c>
      <c r="U138">
        <v>0.97499999999999998</v>
      </c>
      <c r="V138">
        <v>-0.2165</v>
      </c>
      <c r="AA138">
        <v>120</v>
      </c>
      <c r="AB138">
        <v>-0.86599999999999999</v>
      </c>
      <c r="AC138">
        <v>0.97499999999999998</v>
      </c>
      <c r="AD138">
        <v>-0.2165</v>
      </c>
      <c r="AI138">
        <v>120</v>
      </c>
      <c r="AJ138">
        <v>-0.86599999999999999</v>
      </c>
      <c r="AK138">
        <v>0.97499999999999998</v>
      </c>
      <c r="AL138">
        <v>-0.2165</v>
      </c>
      <c r="AQ138">
        <v>120</v>
      </c>
      <c r="AR138">
        <v>-0.86599999999999999</v>
      </c>
      <c r="AS138">
        <v>1.125</v>
      </c>
      <c r="AT138">
        <v>-0.2165</v>
      </c>
      <c r="AY138">
        <v>120</v>
      </c>
      <c r="AZ138">
        <v>-0.86599999999999999</v>
      </c>
      <c r="BA138">
        <v>1.125</v>
      </c>
      <c r="BB138">
        <v>-0.2165</v>
      </c>
    </row>
    <row r="139" spans="1:54" x14ac:dyDescent="0.4">
      <c r="A139">
        <v>0.159</v>
      </c>
      <c r="B139">
        <v>0.36570000000000003</v>
      </c>
      <c r="C139">
        <v>125</v>
      </c>
      <c r="D139">
        <v>0</v>
      </c>
      <c r="E139">
        <v>0.6</v>
      </c>
      <c r="F139">
        <v>0</v>
      </c>
      <c r="I139">
        <v>0.159</v>
      </c>
      <c r="J139">
        <v>0.36570000000000003</v>
      </c>
      <c r="K139">
        <v>125</v>
      </c>
      <c r="L139">
        <v>0</v>
      </c>
      <c r="M139">
        <v>0.6</v>
      </c>
      <c r="N139">
        <v>0</v>
      </c>
      <c r="S139">
        <v>125</v>
      </c>
      <c r="T139">
        <v>-0.93969999999999998</v>
      </c>
      <c r="U139">
        <v>0.87229999999999996</v>
      </c>
      <c r="V139">
        <v>-0.20480000000000001</v>
      </c>
      <c r="AA139">
        <v>125</v>
      </c>
      <c r="AB139">
        <v>-0.93969999999999998</v>
      </c>
      <c r="AC139">
        <v>0.87229999999999996</v>
      </c>
      <c r="AD139">
        <v>-0.20480000000000001</v>
      </c>
      <c r="AI139">
        <v>125</v>
      </c>
      <c r="AJ139">
        <v>-0.93969999999999998</v>
      </c>
      <c r="AK139">
        <v>0.87229999999999996</v>
      </c>
      <c r="AL139">
        <v>-0.20480000000000001</v>
      </c>
      <c r="AQ139">
        <v>125</v>
      </c>
      <c r="AR139">
        <v>-0.93969999999999998</v>
      </c>
      <c r="AS139">
        <v>1.0065</v>
      </c>
      <c r="AT139">
        <v>-0.20480000000000001</v>
      </c>
      <c r="AY139">
        <v>125</v>
      </c>
      <c r="AZ139">
        <v>-0.93969999999999998</v>
      </c>
      <c r="BA139">
        <v>1.0065</v>
      </c>
      <c r="BB139">
        <v>-0.20480000000000001</v>
      </c>
    </row>
    <row r="140" spans="1:54" x14ac:dyDescent="0.4">
      <c r="A140">
        <v>0.1527</v>
      </c>
      <c r="B140">
        <v>0.35970000000000002</v>
      </c>
      <c r="C140">
        <v>130</v>
      </c>
      <c r="D140">
        <v>0</v>
      </c>
      <c r="E140">
        <v>0.6</v>
      </c>
      <c r="F140">
        <v>0</v>
      </c>
      <c r="I140">
        <v>0.1527</v>
      </c>
      <c r="J140">
        <v>0.35970000000000002</v>
      </c>
      <c r="K140">
        <v>130</v>
      </c>
      <c r="L140">
        <v>0</v>
      </c>
      <c r="M140">
        <v>0.6</v>
      </c>
      <c r="N140">
        <v>0</v>
      </c>
      <c r="S140">
        <v>130</v>
      </c>
      <c r="T140">
        <v>-0.98480000000000001</v>
      </c>
      <c r="U140">
        <v>0.76290000000000002</v>
      </c>
      <c r="V140">
        <v>-0.1915</v>
      </c>
      <c r="AA140">
        <v>130</v>
      </c>
      <c r="AB140">
        <v>-0.98480000000000001</v>
      </c>
      <c r="AC140">
        <v>0.76290000000000002</v>
      </c>
      <c r="AD140">
        <v>-0.1915</v>
      </c>
      <c r="AI140">
        <v>130</v>
      </c>
      <c r="AJ140">
        <v>-0.98480000000000001</v>
      </c>
      <c r="AK140">
        <v>0.76290000000000002</v>
      </c>
      <c r="AL140">
        <v>-0.1915</v>
      </c>
      <c r="AQ140">
        <v>130</v>
      </c>
      <c r="AR140">
        <v>-0.98480000000000001</v>
      </c>
      <c r="AS140">
        <v>0.88027</v>
      </c>
      <c r="AT140">
        <v>-0.1915</v>
      </c>
      <c r="AY140">
        <v>130</v>
      </c>
      <c r="AZ140">
        <v>-0.98480000000000001</v>
      </c>
      <c r="BA140">
        <v>0.88027</v>
      </c>
      <c r="BB140">
        <v>-0.1915</v>
      </c>
    </row>
    <row r="141" spans="1:54" x14ac:dyDescent="0.4">
      <c r="A141">
        <v>0.1464</v>
      </c>
      <c r="B141">
        <v>0.35360000000000003</v>
      </c>
      <c r="C141">
        <v>135</v>
      </c>
      <c r="D141">
        <v>0</v>
      </c>
      <c r="E141">
        <v>0.6</v>
      </c>
      <c r="F141">
        <v>0</v>
      </c>
      <c r="I141">
        <v>0.1464</v>
      </c>
      <c r="J141">
        <v>0.35360000000000003</v>
      </c>
      <c r="K141">
        <v>135</v>
      </c>
      <c r="L141">
        <v>0</v>
      </c>
      <c r="M141">
        <v>0.6</v>
      </c>
      <c r="N141">
        <v>0</v>
      </c>
      <c r="S141">
        <v>135</v>
      </c>
      <c r="T141">
        <v>-1</v>
      </c>
      <c r="U141">
        <v>0.65</v>
      </c>
      <c r="V141">
        <v>-0.17680000000000001</v>
      </c>
      <c r="AA141">
        <v>135</v>
      </c>
      <c r="AB141">
        <v>-1</v>
      </c>
      <c r="AC141">
        <v>0.65</v>
      </c>
      <c r="AD141">
        <v>-0.17680000000000001</v>
      </c>
      <c r="AI141">
        <v>135</v>
      </c>
      <c r="AJ141">
        <v>-1</v>
      </c>
      <c r="AK141">
        <v>0.65</v>
      </c>
      <c r="AL141">
        <v>-0.17680000000000001</v>
      </c>
      <c r="AQ141">
        <v>135</v>
      </c>
      <c r="AR141">
        <v>-1</v>
      </c>
      <c r="AS141">
        <v>0.75</v>
      </c>
      <c r="AT141">
        <v>-0.17680000000000001</v>
      </c>
      <c r="AY141">
        <v>135</v>
      </c>
      <c r="AZ141">
        <v>-1</v>
      </c>
      <c r="BA141">
        <v>0.75</v>
      </c>
      <c r="BB141">
        <v>-0.17680000000000001</v>
      </c>
    </row>
    <row r="142" spans="1:54" x14ac:dyDescent="0.4">
      <c r="A142">
        <v>0.14030000000000001</v>
      </c>
      <c r="B142">
        <v>0.3473</v>
      </c>
      <c r="C142">
        <v>140</v>
      </c>
      <c r="D142">
        <v>0</v>
      </c>
      <c r="E142">
        <v>0.6</v>
      </c>
      <c r="F142">
        <v>0</v>
      </c>
      <c r="I142">
        <v>0.14030000000000001</v>
      </c>
      <c r="J142">
        <v>0.3473</v>
      </c>
      <c r="K142">
        <v>140</v>
      </c>
      <c r="L142">
        <v>0</v>
      </c>
      <c r="M142">
        <v>0.6</v>
      </c>
      <c r="N142">
        <v>0</v>
      </c>
      <c r="S142">
        <v>140</v>
      </c>
      <c r="T142">
        <v>-0.98480000000000001</v>
      </c>
      <c r="U142">
        <v>0.53710000000000002</v>
      </c>
      <c r="V142">
        <v>-0.16070000000000001</v>
      </c>
      <c r="AA142">
        <v>140</v>
      </c>
      <c r="AB142">
        <v>-0.98480000000000001</v>
      </c>
      <c r="AC142">
        <v>0.53710000000000002</v>
      </c>
      <c r="AD142">
        <v>-0.16070000000000001</v>
      </c>
      <c r="AI142">
        <v>140</v>
      </c>
      <c r="AJ142">
        <v>-0.98480000000000001</v>
      </c>
      <c r="AK142">
        <v>0.53710000000000002</v>
      </c>
      <c r="AL142">
        <v>-0.16070000000000001</v>
      </c>
      <c r="AQ142">
        <v>140</v>
      </c>
      <c r="AR142">
        <v>-0.98480000000000001</v>
      </c>
      <c r="AS142">
        <v>0.61973</v>
      </c>
      <c r="AT142">
        <v>-0.16070000000000001</v>
      </c>
      <c r="AY142">
        <v>140</v>
      </c>
      <c r="AZ142">
        <v>-0.98480000000000001</v>
      </c>
      <c r="BA142">
        <v>0.61973</v>
      </c>
      <c r="BB142">
        <v>-0.16070000000000001</v>
      </c>
    </row>
    <row r="143" spans="1:54" x14ac:dyDescent="0.4">
      <c r="A143">
        <v>0.1343</v>
      </c>
      <c r="B143">
        <v>0.34100000000000003</v>
      </c>
      <c r="C143">
        <v>145</v>
      </c>
      <c r="D143">
        <v>0</v>
      </c>
      <c r="E143">
        <v>0.6</v>
      </c>
      <c r="F143">
        <v>0</v>
      </c>
      <c r="I143">
        <v>0.1343</v>
      </c>
      <c r="J143">
        <v>0.34100000000000003</v>
      </c>
      <c r="K143">
        <v>145</v>
      </c>
      <c r="L143">
        <v>0</v>
      </c>
      <c r="M143">
        <v>0.6</v>
      </c>
      <c r="N143">
        <v>0</v>
      </c>
      <c r="S143">
        <v>145</v>
      </c>
      <c r="T143">
        <v>-0.93969999999999998</v>
      </c>
      <c r="U143">
        <v>0.42770000000000002</v>
      </c>
      <c r="V143">
        <v>-0.1434</v>
      </c>
      <c r="AA143">
        <v>145</v>
      </c>
      <c r="AB143">
        <v>-0.93969999999999998</v>
      </c>
      <c r="AC143">
        <v>0.42770000000000002</v>
      </c>
      <c r="AD143">
        <v>-0.1434</v>
      </c>
      <c r="AI143">
        <v>145</v>
      </c>
      <c r="AJ143">
        <v>-0.93969999999999998</v>
      </c>
      <c r="AK143">
        <v>0.42770000000000002</v>
      </c>
      <c r="AL143">
        <v>-0.1434</v>
      </c>
      <c r="AQ143">
        <v>145</v>
      </c>
      <c r="AR143">
        <v>-0.93969999999999998</v>
      </c>
      <c r="AS143">
        <v>0.49349999999999999</v>
      </c>
      <c r="AT143">
        <v>-0.1434</v>
      </c>
      <c r="AY143">
        <v>145</v>
      </c>
      <c r="AZ143">
        <v>-0.93969999999999998</v>
      </c>
      <c r="BA143">
        <v>0.49349999999999999</v>
      </c>
      <c r="BB143">
        <v>-0.1434</v>
      </c>
    </row>
    <row r="144" spans="1:54" x14ac:dyDescent="0.4">
      <c r="A144">
        <v>0.12839999999999999</v>
      </c>
      <c r="B144">
        <v>0.33460000000000001</v>
      </c>
      <c r="C144">
        <v>150</v>
      </c>
      <c r="D144">
        <v>0</v>
      </c>
      <c r="E144">
        <v>0.6</v>
      </c>
      <c r="F144">
        <v>0</v>
      </c>
      <c r="I144">
        <v>0.12839999999999999</v>
      </c>
      <c r="J144">
        <v>0.33460000000000001</v>
      </c>
      <c r="K144">
        <v>150</v>
      </c>
      <c r="L144">
        <v>0</v>
      </c>
      <c r="M144">
        <v>0.6</v>
      </c>
      <c r="N144">
        <v>0</v>
      </c>
      <c r="S144">
        <v>150</v>
      </c>
      <c r="T144">
        <v>-0.86599999999999999</v>
      </c>
      <c r="U144">
        <v>0.32500000000000001</v>
      </c>
      <c r="V144">
        <v>-0.125</v>
      </c>
      <c r="AA144">
        <v>150</v>
      </c>
      <c r="AB144">
        <v>-0.86599999999999999</v>
      </c>
      <c r="AC144">
        <v>0.32500000000000001</v>
      </c>
      <c r="AD144">
        <v>-0.125</v>
      </c>
      <c r="AI144">
        <v>150</v>
      </c>
      <c r="AJ144">
        <v>-0.86599999999999999</v>
      </c>
      <c r="AK144">
        <v>0.32500000000000001</v>
      </c>
      <c r="AL144">
        <v>-0.125</v>
      </c>
      <c r="AQ144">
        <v>150</v>
      </c>
      <c r="AR144">
        <v>-0.86599999999999999</v>
      </c>
      <c r="AS144">
        <v>0.375</v>
      </c>
      <c r="AT144">
        <v>-0.125</v>
      </c>
      <c r="AY144">
        <v>150</v>
      </c>
      <c r="AZ144">
        <v>-0.86599999999999999</v>
      </c>
      <c r="BA144">
        <v>0.375</v>
      </c>
      <c r="BB144">
        <v>-0.125</v>
      </c>
    </row>
    <row r="145" spans="1:54" x14ac:dyDescent="0.4">
      <c r="A145">
        <v>0.1226</v>
      </c>
      <c r="B145">
        <v>0.32800000000000001</v>
      </c>
      <c r="C145">
        <v>155</v>
      </c>
      <c r="D145">
        <v>0</v>
      </c>
      <c r="E145">
        <v>0.6</v>
      </c>
      <c r="F145">
        <v>0</v>
      </c>
      <c r="I145">
        <v>0.1226</v>
      </c>
      <c r="J145">
        <v>0.32800000000000001</v>
      </c>
      <c r="K145">
        <v>155</v>
      </c>
      <c r="L145">
        <v>0</v>
      </c>
      <c r="M145">
        <v>0.6</v>
      </c>
      <c r="N145">
        <v>0</v>
      </c>
      <c r="S145">
        <v>155</v>
      </c>
      <c r="T145">
        <v>-0.76600000000000001</v>
      </c>
      <c r="U145">
        <v>0.23219999999999999</v>
      </c>
      <c r="V145">
        <v>-0.1057</v>
      </c>
      <c r="AA145">
        <v>155</v>
      </c>
      <c r="AB145">
        <v>-0.76600000000000001</v>
      </c>
      <c r="AC145">
        <v>0.23219999999999999</v>
      </c>
      <c r="AD145">
        <v>-0.1057</v>
      </c>
      <c r="AI145">
        <v>155</v>
      </c>
      <c r="AJ145">
        <v>-0.76600000000000001</v>
      </c>
      <c r="AK145">
        <v>0.23219999999999999</v>
      </c>
      <c r="AL145">
        <v>-0.1057</v>
      </c>
      <c r="AQ145">
        <v>155</v>
      </c>
      <c r="AR145">
        <v>-0.76600000000000001</v>
      </c>
      <c r="AS145">
        <v>0.26791999999999999</v>
      </c>
      <c r="AT145">
        <v>-0.1057</v>
      </c>
      <c r="AY145">
        <v>155</v>
      </c>
      <c r="AZ145">
        <v>-0.76600000000000001</v>
      </c>
      <c r="BA145">
        <v>0.26791999999999999</v>
      </c>
      <c r="BB145">
        <v>-0.1057</v>
      </c>
    </row>
    <row r="146" spans="1:54" x14ac:dyDescent="0.4">
      <c r="A146">
        <v>0.11700000000000001</v>
      </c>
      <c r="B146">
        <v>0.32140000000000002</v>
      </c>
      <c r="C146">
        <v>160</v>
      </c>
      <c r="D146">
        <v>0</v>
      </c>
      <c r="E146">
        <v>0.6</v>
      </c>
      <c r="F146">
        <v>0</v>
      </c>
      <c r="I146">
        <v>0.11700000000000001</v>
      </c>
      <c r="J146">
        <v>0.32140000000000002</v>
      </c>
      <c r="K146">
        <v>160</v>
      </c>
      <c r="L146">
        <v>0</v>
      </c>
      <c r="M146">
        <v>0.6</v>
      </c>
      <c r="N146">
        <v>0</v>
      </c>
      <c r="S146">
        <v>160</v>
      </c>
      <c r="T146">
        <v>-0.64280000000000004</v>
      </c>
      <c r="U146">
        <v>0.15210000000000001</v>
      </c>
      <c r="V146">
        <v>-8.5500000000000007E-2</v>
      </c>
      <c r="AA146">
        <v>160</v>
      </c>
      <c r="AB146">
        <v>-0.64280000000000004</v>
      </c>
      <c r="AC146">
        <v>0.15210000000000001</v>
      </c>
      <c r="AD146">
        <v>-8.5500000000000007E-2</v>
      </c>
      <c r="AI146">
        <v>160</v>
      </c>
      <c r="AJ146">
        <v>-0.64280000000000004</v>
      </c>
      <c r="AK146">
        <v>0.15210000000000001</v>
      </c>
      <c r="AL146">
        <v>-8.5500000000000007E-2</v>
      </c>
      <c r="AQ146">
        <v>160</v>
      </c>
      <c r="AR146">
        <v>-0.64280000000000004</v>
      </c>
      <c r="AS146">
        <v>0.17549999999999999</v>
      </c>
      <c r="AT146">
        <v>-8.5500000000000007E-2</v>
      </c>
      <c r="AY146">
        <v>160</v>
      </c>
      <c r="AZ146">
        <v>-0.64280000000000004</v>
      </c>
      <c r="BA146">
        <v>0.17549999999999999</v>
      </c>
      <c r="BB146">
        <v>-8.5500000000000007E-2</v>
      </c>
    </row>
    <row r="147" spans="1:54" x14ac:dyDescent="0.4">
      <c r="A147">
        <v>0.1114</v>
      </c>
      <c r="B147">
        <v>0.31469999999999998</v>
      </c>
      <c r="C147">
        <v>165</v>
      </c>
      <c r="D147">
        <v>0</v>
      </c>
      <c r="E147">
        <v>0.6</v>
      </c>
      <c r="F147">
        <v>0</v>
      </c>
      <c r="I147">
        <v>0.1114</v>
      </c>
      <c r="J147">
        <v>0.31469999999999998</v>
      </c>
      <c r="K147">
        <v>165</v>
      </c>
      <c r="L147">
        <v>0</v>
      </c>
      <c r="M147">
        <v>0.6</v>
      </c>
      <c r="N147">
        <v>0</v>
      </c>
      <c r="S147">
        <v>165</v>
      </c>
      <c r="T147">
        <v>-0.5</v>
      </c>
      <c r="U147">
        <v>8.7099999999999997E-2</v>
      </c>
      <c r="V147">
        <v>-6.4699999999999994E-2</v>
      </c>
      <c r="AA147">
        <v>165</v>
      </c>
      <c r="AB147">
        <v>-0.5</v>
      </c>
      <c r="AC147">
        <v>8.7099999999999997E-2</v>
      </c>
      <c r="AD147">
        <v>-6.4699999999999994E-2</v>
      </c>
      <c r="AI147">
        <v>165</v>
      </c>
      <c r="AJ147">
        <v>-0.5</v>
      </c>
      <c r="AK147">
        <v>8.7099999999999997E-2</v>
      </c>
      <c r="AL147">
        <v>-6.4699999999999994E-2</v>
      </c>
      <c r="AQ147">
        <v>165</v>
      </c>
      <c r="AR147">
        <v>-0.5</v>
      </c>
      <c r="AS147">
        <v>0.10050000000000001</v>
      </c>
      <c r="AT147">
        <v>-6.4699999999999994E-2</v>
      </c>
      <c r="AY147">
        <v>165</v>
      </c>
      <c r="AZ147">
        <v>-0.5</v>
      </c>
      <c r="BA147">
        <v>0.10050000000000001</v>
      </c>
      <c r="BB147">
        <v>-6.4699999999999994E-2</v>
      </c>
    </row>
    <row r="148" spans="1:54" x14ac:dyDescent="0.4">
      <c r="A148">
        <v>0.106</v>
      </c>
      <c r="B148">
        <v>0.30780000000000002</v>
      </c>
      <c r="C148">
        <v>170</v>
      </c>
      <c r="D148">
        <v>0</v>
      </c>
      <c r="E148">
        <v>0.6</v>
      </c>
      <c r="F148">
        <v>0</v>
      </c>
      <c r="I148">
        <v>0.106</v>
      </c>
      <c r="J148">
        <v>0.30780000000000002</v>
      </c>
      <c r="K148">
        <v>170</v>
      </c>
      <c r="L148">
        <v>0</v>
      </c>
      <c r="M148">
        <v>0.6</v>
      </c>
      <c r="N148">
        <v>0</v>
      </c>
      <c r="S148">
        <v>170</v>
      </c>
      <c r="T148">
        <v>-0.34200000000000003</v>
      </c>
      <c r="U148">
        <v>3.9199999999999999E-2</v>
      </c>
      <c r="V148">
        <v>-4.3400000000000001E-2</v>
      </c>
      <c r="AA148">
        <v>170</v>
      </c>
      <c r="AB148">
        <v>-0.34200000000000003</v>
      </c>
      <c r="AC148">
        <v>3.9199999999999999E-2</v>
      </c>
      <c r="AD148">
        <v>-4.3400000000000001E-2</v>
      </c>
      <c r="AI148">
        <v>170</v>
      </c>
      <c r="AJ148">
        <v>-0.34200000000000003</v>
      </c>
      <c r="AK148">
        <v>3.9199999999999999E-2</v>
      </c>
      <c r="AL148">
        <v>-4.3400000000000001E-2</v>
      </c>
      <c r="AQ148">
        <v>170</v>
      </c>
      <c r="AR148">
        <v>-0.34200000000000003</v>
      </c>
      <c r="AS148">
        <v>4.5229999999999999E-2</v>
      </c>
      <c r="AT148">
        <v>-4.3400000000000001E-2</v>
      </c>
      <c r="AY148">
        <v>170</v>
      </c>
      <c r="AZ148">
        <v>-0.34200000000000003</v>
      </c>
      <c r="BA148">
        <v>4.5229999999999999E-2</v>
      </c>
      <c r="BB148">
        <v>-4.3400000000000001E-2</v>
      </c>
    </row>
    <row r="149" spans="1:54" x14ac:dyDescent="0.4">
      <c r="A149">
        <v>0.1007</v>
      </c>
      <c r="B149">
        <v>0.3009</v>
      </c>
      <c r="C149">
        <v>175</v>
      </c>
      <c r="D149">
        <v>0</v>
      </c>
      <c r="E149">
        <v>0.6</v>
      </c>
      <c r="F149">
        <v>0</v>
      </c>
      <c r="I149">
        <v>0.1007</v>
      </c>
      <c r="J149">
        <v>0.3009</v>
      </c>
      <c r="K149">
        <v>175</v>
      </c>
      <c r="L149">
        <v>0</v>
      </c>
      <c r="M149">
        <v>0.6</v>
      </c>
      <c r="N149">
        <v>0</v>
      </c>
      <c r="S149">
        <v>175</v>
      </c>
      <c r="T149">
        <v>-0.1736</v>
      </c>
      <c r="U149">
        <v>9.9000000000000008E-3</v>
      </c>
      <c r="V149">
        <v>-2.18E-2</v>
      </c>
      <c r="AA149">
        <v>175</v>
      </c>
      <c r="AB149">
        <v>-0.1736</v>
      </c>
      <c r="AC149">
        <v>9.9000000000000008E-3</v>
      </c>
      <c r="AD149">
        <v>-2.18E-2</v>
      </c>
      <c r="AI149">
        <v>175</v>
      </c>
      <c r="AJ149">
        <v>-0.1736</v>
      </c>
      <c r="AK149">
        <v>9.9000000000000008E-3</v>
      </c>
      <c r="AL149">
        <v>-2.18E-2</v>
      </c>
      <c r="AQ149">
        <v>175</v>
      </c>
      <c r="AR149">
        <v>-0.1736</v>
      </c>
      <c r="AS149">
        <v>1.142E-2</v>
      </c>
      <c r="AT149">
        <v>-2.18E-2</v>
      </c>
      <c r="AY149">
        <v>175</v>
      </c>
      <c r="AZ149">
        <v>-0.1736</v>
      </c>
      <c r="BA149">
        <v>1.142E-2</v>
      </c>
      <c r="BB149">
        <v>-2.18E-2</v>
      </c>
    </row>
    <row r="150" spans="1:54" x14ac:dyDescent="0.4">
      <c r="A150">
        <v>9.5500000000000002E-2</v>
      </c>
      <c r="B150">
        <v>0.29389999999999999</v>
      </c>
      <c r="C150">
        <v>180</v>
      </c>
      <c r="D150">
        <v>0</v>
      </c>
      <c r="E150">
        <v>0.6</v>
      </c>
      <c r="F150">
        <v>0</v>
      </c>
      <c r="I150">
        <v>9.5500000000000002E-2</v>
      </c>
      <c r="J150">
        <v>0.29389999999999999</v>
      </c>
      <c r="K150">
        <v>180</v>
      </c>
      <c r="L150">
        <v>0</v>
      </c>
      <c r="M150">
        <v>0.6</v>
      </c>
      <c r="N150">
        <v>0</v>
      </c>
      <c r="S150">
        <v>180</v>
      </c>
      <c r="T150">
        <v>0</v>
      </c>
      <c r="U150">
        <v>0</v>
      </c>
      <c r="V150">
        <v>0</v>
      </c>
      <c r="AA150">
        <v>180</v>
      </c>
      <c r="AB150">
        <v>0</v>
      </c>
      <c r="AC150">
        <v>0</v>
      </c>
      <c r="AD150">
        <v>0</v>
      </c>
      <c r="AI150">
        <v>180</v>
      </c>
      <c r="AJ150">
        <v>0</v>
      </c>
      <c r="AK150">
        <v>0</v>
      </c>
      <c r="AL150">
        <v>0</v>
      </c>
      <c r="AQ150">
        <v>180</v>
      </c>
      <c r="AR150">
        <v>0</v>
      </c>
      <c r="AS150">
        <v>0</v>
      </c>
      <c r="AT150">
        <v>0</v>
      </c>
      <c r="AY150">
        <v>180</v>
      </c>
      <c r="AZ150">
        <v>0</v>
      </c>
      <c r="BA150">
        <v>0</v>
      </c>
      <c r="BB150">
        <v>0</v>
      </c>
    </row>
    <row r="151" spans="1:54" x14ac:dyDescent="0.4">
      <c r="A151">
        <v>9.0399999999999994E-2</v>
      </c>
      <c r="B151">
        <v>0.2868</v>
      </c>
      <c r="I151">
        <v>9.0399999999999994E-2</v>
      </c>
      <c r="J151">
        <v>0.2868</v>
      </c>
    </row>
    <row r="152" spans="1:54" x14ac:dyDescent="0.4">
      <c r="A152">
        <v>8.5500000000000007E-2</v>
      </c>
      <c r="B152">
        <v>0.27960000000000002</v>
      </c>
      <c r="I152">
        <v>8.5500000000000007E-2</v>
      </c>
      <c r="J152">
        <v>0.27960000000000002</v>
      </c>
    </row>
    <row r="153" spans="1:54" x14ac:dyDescent="0.4">
      <c r="A153">
        <v>8.0699999999999994E-2</v>
      </c>
      <c r="B153">
        <v>0.27229999999999999</v>
      </c>
      <c r="I153">
        <v>8.0699999999999994E-2</v>
      </c>
      <c r="J153">
        <v>0.27229999999999999</v>
      </c>
    </row>
    <row r="154" spans="1:54" x14ac:dyDescent="0.4">
      <c r="A154">
        <v>7.5999999999999998E-2</v>
      </c>
      <c r="B154">
        <v>0.26500000000000001</v>
      </c>
      <c r="I154">
        <v>7.5999999999999998E-2</v>
      </c>
      <c r="J154">
        <v>0.26500000000000001</v>
      </c>
    </row>
    <row r="155" spans="1:54" x14ac:dyDescent="0.4">
      <c r="A155">
        <v>7.1400000000000005E-2</v>
      </c>
      <c r="B155">
        <v>0.25750000000000001</v>
      </c>
      <c r="I155">
        <v>7.1400000000000005E-2</v>
      </c>
      <c r="J155">
        <v>0.25750000000000001</v>
      </c>
    </row>
    <row r="156" spans="1:54" x14ac:dyDescent="0.4">
      <c r="A156">
        <v>6.7000000000000004E-2</v>
      </c>
      <c r="B156">
        <v>0.25</v>
      </c>
      <c r="I156">
        <v>6.7000000000000004E-2</v>
      </c>
      <c r="J156">
        <v>0.25</v>
      </c>
    </row>
    <row r="157" spans="1:54" x14ac:dyDescent="0.4">
      <c r="A157">
        <v>6.2700000000000006E-2</v>
      </c>
      <c r="B157">
        <v>0.2424</v>
      </c>
      <c r="I157">
        <v>6.2700000000000006E-2</v>
      </c>
      <c r="J157">
        <v>0.2424</v>
      </c>
    </row>
    <row r="158" spans="1:54" x14ac:dyDescent="0.4">
      <c r="A158">
        <v>5.8500000000000003E-2</v>
      </c>
      <c r="B158">
        <v>0.23469999999999999</v>
      </c>
      <c r="I158">
        <v>5.8500000000000003E-2</v>
      </c>
      <c r="J158">
        <v>0.23469999999999999</v>
      </c>
    </row>
    <row r="159" spans="1:54" x14ac:dyDescent="0.4">
      <c r="A159">
        <v>5.45E-2</v>
      </c>
      <c r="B159">
        <v>0.22700000000000001</v>
      </c>
      <c r="I159">
        <v>5.45E-2</v>
      </c>
      <c r="J159">
        <v>0.22700000000000001</v>
      </c>
    </row>
    <row r="160" spans="1:54" x14ac:dyDescent="0.4">
      <c r="A160">
        <v>5.0599999999999999E-2</v>
      </c>
      <c r="B160">
        <v>0.21920000000000001</v>
      </c>
      <c r="I160">
        <v>5.0599999999999999E-2</v>
      </c>
      <c r="J160">
        <v>0.21920000000000001</v>
      </c>
    </row>
    <row r="161" spans="1:10" x14ac:dyDescent="0.4">
      <c r="A161">
        <v>4.6800000000000001E-2</v>
      </c>
      <c r="B161">
        <v>0.21129999999999999</v>
      </c>
      <c r="I161">
        <v>4.6800000000000001E-2</v>
      </c>
      <c r="J161">
        <v>0.21129999999999999</v>
      </c>
    </row>
    <row r="162" spans="1:10" x14ac:dyDescent="0.4">
      <c r="A162">
        <v>4.3200000000000002E-2</v>
      </c>
      <c r="B162">
        <v>0.2034</v>
      </c>
      <c r="I162">
        <v>4.3200000000000002E-2</v>
      </c>
      <c r="J162">
        <v>0.2034</v>
      </c>
    </row>
    <row r="163" spans="1:10" x14ac:dyDescent="0.4">
      <c r="A163">
        <v>3.9699999999999999E-2</v>
      </c>
      <c r="B163">
        <v>0.19539999999999999</v>
      </c>
      <c r="I163">
        <v>3.9699999999999999E-2</v>
      </c>
      <c r="J163">
        <v>0.19539999999999999</v>
      </c>
    </row>
    <row r="164" spans="1:10" x14ac:dyDescent="0.4">
      <c r="A164">
        <v>3.6400000000000002E-2</v>
      </c>
      <c r="B164">
        <v>0.18729999999999999</v>
      </c>
      <c r="I164">
        <v>3.6400000000000002E-2</v>
      </c>
      <c r="J164">
        <v>0.18729999999999999</v>
      </c>
    </row>
    <row r="165" spans="1:10" x14ac:dyDescent="0.4">
      <c r="A165">
        <v>3.32E-2</v>
      </c>
      <c r="B165">
        <v>0.1792</v>
      </c>
      <c r="I165">
        <v>3.32E-2</v>
      </c>
      <c r="J165">
        <v>0.1792</v>
      </c>
    </row>
    <row r="166" spans="1:10" x14ac:dyDescent="0.4">
      <c r="A166">
        <v>3.0200000000000001E-2</v>
      </c>
      <c r="B166">
        <v>0.17100000000000001</v>
      </c>
      <c r="I166">
        <v>3.0200000000000001E-2</v>
      </c>
      <c r="J166">
        <v>0.17100000000000001</v>
      </c>
    </row>
    <row r="167" spans="1:10" x14ac:dyDescent="0.4">
      <c r="A167">
        <v>2.7199999999999998E-2</v>
      </c>
      <c r="B167">
        <v>0.1628</v>
      </c>
      <c r="I167">
        <v>2.7199999999999998E-2</v>
      </c>
      <c r="J167">
        <v>0.1628</v>
      </c>
    </row>
    <row r="168" spans="1:10" x14ac:dyDescent="0.4">
      <c r="A168">
        <v>2.4500000000000001E-2</v>
      </c>
      <c r="B168">
        <v>0.1545</v>
      </c>
      <c r="I168">
        <v>2.4500000000000001E-2</v>
      </c>
      <c r="J168">
        <v>0.1545</v>
      </c>
    </row>
    <row r="169" spans="1:10" x14ac:dyDescent="0.4">
      <c r="A169">
        <v>2.18E-2</v>
      </c>
      <c r="B169">
        <v>0.1462</v>
      </c>
      <c r="I169">
        <v>2.18E-2</v>
      </c>
      <c r="J169">
        <v>0.1462</v>
      </c>
    </row>
    <row r="170" spans="1:10" x14ac:dyDescent="0.4">
      <c r="A170">
        <v>1.9400000000000001E-2</v>
      </c>
      <c r="B170">
        <v>0.13780000000000001</v>
      </c>
      <c r="I170">
        <v>1.9400000000000001E-2</v>
      </c>
      <c r="J170">
        <v>0.13780000000000001</v>
      </c>
    </row>
    <row r="171" spans="1:10" x14ac:dyDescent="0.4">
      <c r="A171">
        <v>1.7000000000000001E-2</v>
      </c>
      <c r="B171">
        <v>0.12939999999999999</v>
      </c>
      <c r="I171">
        <v>1.7000000000000001E-2</v>
      </c>
      <c r="J171">
        <v>0.12939999999999999</v>
      </c>
    </row>
    <row r="172" spans="1:10" x14ac:dyDescent="0.4">
      <c r="A172">
        <v>1.49E-2</v>
      </c>
      <c r="B172">
        <v>0.121</v>
      </c>
      <c r="I172">
        <v>1.49E-2</v>
      </c>
      <c r="J172">
        <v>0.121</v>
      </c>
    </row>
    <row r="173" spans="1:10" x14ac:dyDescent="0.4">
      <c r="A173">
        <v>1.2800000000000001E-2</v>
      </c>
      <c r="B173">
        <v>0.1125</v>
      </c>
      <c r="I173">
        <v>1.2800000000000001E-2</v>
      </c>
      <c r="J173">
        <v>0.1125</v>
      </c>
    </row>
    <row r="174" spans="1:10" x14ac:dyDescent="0.4">
      <c r="A174">
        <v>1.09E-2</v>
      </c>
      <c r="B174">
        <v>0.104</v>
      </c>
      <c r="I174">
        <v>1.09E-2</v>
      </c>
      <c r="J174">
        <v>0.104</v>
      </c>
    </row>
    <row r="175" spans="1:10" x14ac:dyDescent="0.4">
      <c r="A175">
        <v>9.1999999999999998E-3</v>
      </c>
      <c r="B175">
        <v>9.5399999999999999E-2</v>
      </c>
      <c r="I175">
        <v>9.1999999999999998E-3</v>
      </c>
      <c r="J175">
        <v>9.5399999999999999E-2</v>
      </c>
    </row>
    <row r="176" spans="1:10" x14ac:dyDescent="0.4">
      <c r="A176">
        <v>7.6E-3</v>
      </c>
      <c r="B176">
        <v>8.6800000000000002E-2</v>
      </c>
      <c r="I176">
        <v>7.6E-3</v>
      </c>
      <c r="J176">
        <v>8.6800000000000002E-2</v>
      </c>
    </row>
    <row r="177" spans="1:10" x14ac:dyDescent="0.4">
      <c r="A177">
        <v>6.1999999999999998E-3</v>
      </c>
      <c r="B177">
        <v>7.8200000000000006E-2</v>
      </c>
      <c r="I177">
        <v>6.1999999999999998E-3</v>
      </c>
      <c r="J177">
        <v>7.8200000000000006E-2</v>
      </c>
    </row>
    <row r="178" spans="1:10" x14ac:dyDescent="0.4">
      <c r="A178">
        <v>4.8999999999999998E-3</v>
      </c>
      <c r="B178">
        <v>6.9599999999999995E-2</v>
      </c>
      <c r="I178">
        <v>4.8999999999999998E-3</v>
      </c>
      <c r="J178">
        <v>6.9599999999999995E-2</v>
      </c>
    </row>
    <row r="179" spans="1:10" x14ac:dyDescent="0.4">
      <c r="A179">
        <v>3.7000000000000002E-3</v>
      </c>
      <c r="B179">
        <v>6.0900000000000003E-2</v>
      </c>
      <c r="I179">
        <v>3.7000000000000002E-3</v>
      </c>
      <c r="J179">
        <v>6.0900000000000003E-2</v>
      </c>
    </row>
    <row r="180" spans="1:10" x14ac:dyDescent="0.4">
      <c r="A180">
        <v>2.7000000000000001E-3</v>
      </c>
      <c r="B180">
        <v>5.2299999999999999E-2</v>
      </c>
      <c r="I180">
        <v>2.7000000000000001E-3</v>
      </c>
      <c r="J180">
        <v>5.2299999999999999E-2</v>
      </c>
    </row>
    <row r="181" spans="1:10" x14ac:dyDescent="0.4">
      <c r="A181">
        <v>1.9E-3</v>
      </c>
      <c r="B181">
        <v>4.36E-2</v>
      </c>
      <c r="I181">
        <v>1.9E-3</v>
      </c>
      <c r="J181">
        <v>4.36E-2</v>
      </c>
    </row>
    <row r="182" spans="1:10" x14ac:dyDescent="0.4">
      <c r="A182">
        <v>1.1999999999999999E-3</v>
      </c>
      <c r="B182">
        <v>3.49E-2</v>
      </c>
      <c r="I182">
        <v>1.1999999999999999E-3</v>
      </c>
      <c r="J182">
        <v>3.49E-2</v>
      </c>
    </row>
    <row r="183" spans="1:10" x14ac:dyDescent="0.4">
      <c r="A183">
        <v>6.9999999999999999E-4</v>
      </c>
      <c r="B183">
        <v>2.6200000000000001E-2</v>
      </c>
      <c r="I183">
        <v>6.9999999999999999E-4</v>
      </c>
      <c r="J183">
        <v>2.6200000000000001E-2</v>
      </c>
    </row>
    <row r="184" spans="1:10" x14ac:dyDescent="0.4">
      <c r="A184">
        <v>2.9999999999999997E-4</v>
      </c>
      <c r="B184">
        <v>1.7399999999999999E-2</v>
      </c>
      <c r="I184">
        <v>2.9999999999999997E-4</v>
      </c>
      <c r="J184">
        <v>1.7399999999999999E-2</v>
      </c>
    </row>
    <row r="185" spans="1:10" x14ac:dyDescent="0.4">
      <c r="A185">
        <v>1E-4</v>
      </c>
      <c r="B185">
        <v>8.6999999999999994E-3</v>
      </c>
      <c r="I185">
        <v>1E-4</v>
      </c>
      <c r="J185">
        <v>8.6999999999999994E-3</v>
      </c>
    </row>
    <row r="186" spans="1:10" x14ac:dyDescent="0.4">
      <c r="A186">
        <v>0</v>
      </c>
      <c r="B186">
        <v>0</v>
      </c>
      <c r="I186">
        <v>0</v>
      </c>
      <c r="J186">
        <v>0</v>
      </c>
    </row>
    <row r="187" spans="1:10" x14ac:dyDescent="0.4">
      <c r="A187">
        <v>1E-4</v>
      </c>
      <c r="B187">
        <v>-8.6999999999999994E-3</v>
      </c>
      <c r="I187">
        <v>1E-4</v>
      </c>
      <c r="J187">
        <v>-8.6999999999999994E-3</v>
      </c>
    </row>
    <row r="188" spans="1:10" x14ac:dyDescent="0.4">
      <c r="A188">
        <v>2.9999999999999997E-4</v>
      </c>
      <c r="B188">
        <v>-1.7399999999999999E-2</v>
      </c>
      <c r="I188">
        <v>2.9999999999999997E-4</v>
      </c>
      <c r="J188">
        <v>-1.7399999999999999E-2</v>
      </c>
    </row>
    <row r="189" spans="1:10" x14ac:dyDescent="0.4">
      <c r="A189">
        <v>6.9999999999999999E-4</v>
      </c>
      <c r="B189">
        <v>-2.6200000000000001E-2</v>
      </c>
      <c r="I189">
        <v>6.9999999999999999E-4</v>
      </c>
      <c r="J189">
        <v>-2.6200000000000001E-2</v>
      </c>
    </row>
    <row r="190" spans="1:10" x14ac:dyDescent="0.4">
      <c r="A190">
        <v>1.1999999999999999E-3</v>
      </c>
      <c r="B190">
        <v>-3.49E-2</v>
      </c>
      <c r="I190">
        <v>1.1999999999999999E-3</v>
      </c>
      <c r="J190">
        <v>-3.49E-2</v>
      </c>
    </row>
    <row r="191" spans="1:10" x14ac:dyDescent="0.4">
      <c r="A191">
        <v>1.9E-3</v>
      </c>
      <c r="B191">
        <v>-4.36E-2</v>
      </c>
      <c r="I191">
        <v>1.9E-3</v>
      </c>
      <c r="J191">
        <v>-4.36E-2</v>
      </c>
    </row>
    <row r="192" spans="1:10" x14ac:dyDescent="0.4">
      <c r="A192">
        <v>2.7000000000000001E-3</v>
      </c>
      <c r="B192">
        <v>-5.2299999999999999E-2</v>
      </c>
      <c r="I192">
        <v>2.7000000000000001E-3</v>
      </c>
      <c r="J192">
        <v>-5.2299999999999999E-2</v>
      </c>
    </row>
    <row r="193" spans="1:10" x14ac:dyDescent="0.4">
      <c r="A193">
        <v>3.7000000000000002E-3</v>
      </c>
      <c r="B193">
        <v>-6.0900000000000003E-2</v>
      </c>
      <c r="I193">
        <v>3.7000000000000002E-3</v>
      </c>
      <c r="J193">
        <v>-6.0900000000000003E-2</v>
      </c>
    </row>
    <row r="194" spans="1:10" x14ac:dyDescent="0.4">
      <c r="A194">
        <v>4.8999999999999998E-3</v>
      </c>
      <c r="B194">
        <v>-6.9599999999999995E-2</v>
      </c>
      <c r="I194">
        <v>4.8999999999999998E-3</v>
      </c>
      <c r="J194">
        <v>-6.9599999999999995E-2</v>
      </c>
    </row>
    <row r="195" spans="1:10" x14ac:dyDescent="0.4">
      <c r="A195">
        <v>6.1999999999999998E-3</v>
      </c>
      <c r="B195">
        <v>-7.8200000000000006E-2</v>
      </c>
      <c r="I195">
        <v>6.1999999999999998E-3</v>
      </c>
      <c r="J195">
        <v>-7.8200000000000006E-2</v>
      </c>
    </row>
    <row r="196" spans="1:10" x14ac:dyDescent="0.4">
      <c r="A196">
        <v>7.6E-3</v>
      </c>
      <c r="B196">
        <v>-8.6800000000000002E-2</v>
      </c>
      <c r="I196">
        <v>7.6E-3</v>
      </c>
      <c r="J196">
        <v>-8.6800000000000002E-2</v>
      </c>
    </row>
    <row r="197" spans="1:10" x14ac:dyDescent="0.4">
      <c r="A197">
        <v>9.1999999999999998E-3</v>
      </c>
      <c r="B197">
        <v>-9.5399999999999999E-2</v>
      </c>
      <c r="I197">
        <v>9.1999999999999998E-3</v>
      </c>
      <c r="J197">
        <v>-9.5399999999999999E-2</v>
      </c>
    </row>
    <row r="198" spans="1:10" x14ac:dyDescent="0.4">
      <c r="A198">
        <v>1.09E-2</v>
      </c>
      <c r="B198">
        <v>-0.104</v>
      </c>
      <c r="I198">
        <v>1.09E-2</v>
      </c>
      <c r="J198">
        <v>-0.104</v>
      </c>
    </row>
    <row r="199" spans="1:10" x14ac:dyDescent="0.4">
      <c r="A199">
        <v>1.2800000000000001E-2</v>
      </c>
      <c r="B199">
        <v>-0.1125</v>
      </c>
      <c r="I199">
        <v>1.2800000000000001E-2</v>
      </c>
      <c r="J199">
        <v>-0.1125</v>
      </c>
    </row>
    <row r="200" spans="1:10" x14ac:dyDescent="0.4">
      <c r="A200">
        <v>1.49E-2</v>
      </c>
      <c r="B200">
        <v>-0.121</v>
      </c>
      <c r="I200">
        <v>1.49E-2</v>
      </c>
      <c r="J200">
        <v>-0.121</v>
      </c>
    </row>
    <row r="201" spans="1:10" x14ac:dyDescent="0.4">
      <c r="A201">
        <v>1.7000000000000001E-2</v>
      </c>
      <c r="B201">
        <v>-0.12939999999999999</v>
      </c>
      <c r="I201">
        <v>1.7000000000000001E-2</v>
      </c>
      <c r="J201">
        <v>-0.12939999999999999</v>
      </c>
    </row>
    <row r="202" spans="1:10" x14ac:dyDescent="0.4">
      <c r="A202">
        <v>1.9400000000000001E-2</v>
      </c>
      <c r="B202">
        <v>-0.13780000000000001</v>
      </c>
      <c r="I202">
        <v>1.9400000000000001E-2</v>
      </c>
      <c r="J202">
        <v>-0.13780000000000001</v>
      </c>
    </row>
    <row r="203" spans="1:10" x14ac:dyDescent="0.4">
      <c r="A203">
        <v>2.18E-2</v>
      </c>
      <c r="B203">
        <v>-0.1462</v>
      </c>
      <c r="I203">
        <v>2.18E-2</v>
      </c>
      <c r="J203">
        <v>-0.1462</v>
      </c>
    </row>
    <row r="204" spans="1:10" x14ac:dyDescent="0.4">
      <c r="A204">
        <v>2.4500000000000001E-2</v>
      </c>
      <c r="B204">
        <v>-0.1545</v>
      </c>
      <c r="I204">
        <v>2.4500000000000001E-2</v>
      </c>
      <c r="J204">
        <v>-0.1545</v>
      </c>
    </row>
    <row r="205" spans="1:10" x14ac:dyDescent="0.4">
      <c r="A205">
        <v>2.7199999999999998E-2</v>
      </c>
      <c r="B205">
        <v>-0.1628</v>
      </c>
      <c r="I205">
        <v>2.7199999999999998E-2</v>
      </c>
      <c r="J205">
        <v>-0.1628</v>
      </c>
    </row>
    <row r="206" spans="1:10" x14ac:dyDescent="0.4">
      <c r="A206">
        <v>3.0200000000000001E-2</v>
      </c>
      <c r="B206">
        <v>-0.17100000000000001</v>
      </c>
      <c r="I206">
        <v>3.0200000000000001E-2</v>
      </c>
      <c r="J206">
        <v>-0.17100000000000001</v>
      </c>
    </row>
    <row r="207" spans="1:10" x14ac:dyDescent="0.4">
      <c r="A207">
        <v>3.32E-2</v>
      </c>
      <c r="B207">
        <v>-0.1792</v>
      </c>
      <c r="I207">
        <v>3.32E-2</v>
      </c>
      <c r="J207">
        <v>-0.1792</v>
      </c>
    </row>
    <row r="208" spans="1:10" x14ac:dyDescent="0.4">
      <c r="A208">
        <v>3.6400000000000002E-2</v>
      </c>
      <c r="B208">
        <v>-0.18729999999999999</v>
      </c>
      <c r="I208">
        <v>3.6400000000000002E-2</v>
      </c>
      <c r="J208">
        <v>-0.18729999999999999</v>
      </c>
    </row>
    <row r="209" spans="1:10" x14ac:dyDescent="0.4">
      <c r="A209">
        <v>3.9699999999999999E-2</v>
      </c>
      <c r="B209">
        <v>-0.19539999999999999</v>
      </c>
      <c r="I209">
        <v>3.9699999999999999E-2</v>
      </c>
      <c r="J209">
        <v>-0.19539999999999999</v>
      </c>
    </row>
    <row r="210" spans="1:10" x14ac:dyDescent="0.4">
      <c r="A210">
        <v>4.3200000000000002E-2</v>
      </c>
      <c r="B210">
        <v>-0.2034</v>
      </c>
      <c r="I210">
        <v>4.3200000000000002E-2</v>
      </c>
      <c r="J210">
        <v>-0.2034</v>
      </c>
    </row>
    <row r="211" spans="1:10" x14ac:dyDescent="0.4">
      <c r="A211">
        <v>4.6800000000000001E-2</v>
      </c>
      <c r="B211">
        <v>-0.21129999999999999</v>
      </c>
      <c r="I211">
        <v>4.6800000000000001E-2</v>
      </c>
      <c r="J211">
        <v>-0.21129999999999999</v>
      </c>
    </row>
    <row r="212" spans="1:10" x14ac:dyDescent="0.4">
      <c r="A212">
        <v>5.0599999999999999E-2</v>
      </c>
      <c r="B212">
        <v>-0.21920000000000001</v>
      </c>
      <c r="I212">
        <v>5.0599999999999999E-2</v>
      </c>
      <c r="J212">
        <v>-0.21920000000000001</v>
      </c>
    </row>
    <row r="213" spans="1:10" x14ac:dyDescent="0.4">
      <c r="A213">
        <v>5.45E-2</v>
      </c>
      <c r="B213">
        <v>-0.22700000000000001</v>
      </c>
      <c r="I213">
        <v>5.45E-2</v>
      </c>
      <c r="J213">
        <v>-0.22700000000000001</v>
      </c>
    </row>
    <row r="214" spans="1:10" x14ac:dyDescent="0.4">
      <c r="A214">
        <v>5.8500000000000003E-2</v>
      </c>
      <c r="B214">
        <v>-0.23469999999999999</v>
      </c>
      <c r="I214">
        <v>5.8500000000000003E-2</v>
      </c>
      <c r="J214">
        <v>-0.23469999999999999</v>
      </c>
    </row>
    <row r="215" spans="1:10" x14ac:dyDescent="0.4">
      <c r="A215">
        <v>6.2700000000000006E-2</v>
      </c>
      <c r="B215">
        <v>-0.2424</v>
      </c>
      <c r="I215">
        <v>6.2700000000000006E-2</v>
      </c>
      <c r="J215">
        <v>-0.2424</v>
      </c>
    </row>
    <row r="216" spans="1:10" x14ac:dyDescent="0.4">
      <c r="A216">
        <v>6.7000000000000004E-2</v>
      </c>
      <c r="B216">
        <v>-0.25</v>
      </c>
      <c r="I216">
        <v>6.7000000000000004E-2</v>
      </c>
      <c r="J216">
        <v>-0.25</v>
      </c>
    </row>
    <row r="217" spans="1:10" x14ac:dyDescent="0.4">
      <c r="A217">
        <v>7.1400000000000005E-2</v>
      </c>
      <c r="B217">
        <v>-0.25750000000000001</v>
      </c>
      <c r="I217">
        <v>7.1400000000000005E-2</v>
      </c>
      <c r="J217">
        <v>-0.25750000000000001</v>
      </c>
    </row>
    <row r="218" spans="1:10" x14ac:dyDescent="0.4">
      <c r="A218">
        <v>7.5999999999999998E-2</v>
      </c>
      <c r="B218">
        <v>-0.26500000000000001</v>
      </c>
      <c r="I218">
        <v>7.5999999999999998E-2</v>
      </c>
      <c r="J218">
        <v>-0.26500000000000001</v>
      </c>
    </row>
    <row r="219" spans="1:10" x14ac:dyDescent="0.4">
      <c r="A219">
        <v>8.0699999999999994E-2</v>
      </c>
      <c r="B219">
        <v>-0.27229999999999999</v>
      </c>
      <c r="I219">
        <v>8.0699999999999994E-2</v>
      </c>
      <c r="J219">
        <v>-0.27229999999999999</v>
      </c>
    </row>
    <row r="220" spans="1:10" x14ac:dyDescent="0.4">
      <c r="A220">
        <v>8.5500000000000007E-2</v>
      </c>
      <c r="B220">
        <v>-0.27960000000000002</v>
      </c>
      <c r="I220">
        <v>8.5500000000000007E-2</v>
      </c>
      <c r="J220">
        <v>-0.27960000000000002</v>
      </c>
    </row>
    <row r="221" spans="1:10" x14ac:dyDescent="0.4">
      <c r="A221">
        <v>9.0399999999999994E-2</v>
      </c>
      <c r="B221">
        <v>-0.2868</v>
      </c>
      <c r="I221">
        <v>9.0399999999999994E-2</v>
      </c>
      <c r="J221">
        <v>-0.2868</v>
      </c>
    </row>
    <row r="222" spans="1:10" x14ac:dyDescent="0.4">
      <c r="A222">
        <v>9.5500000000000002E-2</v>
      </c>
      <c r="B222">
        <v>-0.29389999999999999</v>
      </c>
      <c r="I222">
        <v>9.5500000000000002E-2</v>
      </c>
      <c r="J222">
        <v>-0.29389999999999999</v>
      </c>
    </row>
    <row r="223" spans="1:10" x14ac:dyDescent="0.4">
      <c r="A223">
        <v>0.1007</v>
      </c>
      <c r="B223">
        <v>-0.3009</v>
      </c>
      <c r="I223">
        <v>0.1007</v>
      </c>
      <c r="J223">
        <v>-0.3009</v>
      </c>
    </row>
    <row r="224" spans="1:10" x14ac:dyDescent="0.4">
      <c r="A224">
        <v>0.106</v>
      </c>
      <c r="B224">
        <v>-0.30780000000000002</v>
      </c>
      <c r="I224">
        <v>0.106</v>
      </c>
      <c r="J224">
        <v>-0.30780000000000002</v>
      </c>
    </row>
    <row r="225" spans="1:10" x14ac:dyDescent="0.4">
      <c r="A225">
        <v>0.1114</v>
      </c>
      <c r="B225">
        <v>-0.31469999999999998</v>
      </c>
      <c r="I225">
        <v>0.1114</v>
      </c>
      <c r="J225">
        <v>-0.31469999999999998</v>
      </c>
    </row>
    <row r="226" spans="1:10" x14ac:dyDescent="0.4">
      <c r="A226">
        <v>0.11700000000000001</v>
      </c>
      <c r="B226">
        <v>-0.32140000000000002</v>
      </c>
      <c r="I226">
        <v>0.11700000000000001</v>
      </c>
      <c r="J226">
        <v>-0.32140000000000002</v>
      </c>
    </row>
    <row r="227" spans="1:10" x14ac:dyDescent="0.4">
      <c r="A227">
        <v>0.1226</v>
      </c>
      <c r="B227">
        <v>-0.32800000000000001</v>
      </c>
      <c r="I227">
        <v>0.1226</v>
      </c>
      <c r="J227">
        <v>-0.32800000000000001</v>
      </c>
    </row>
    <row r="228" spans="1:10" x14ac:dyDescent="0.4">
      <c r="A228">
        <v>0.12839999999999999</v>
      </c>
      <c r="B228">
        <v>-0.33460000000000001</v>
      </c>
      <c r="I228">
        <v>0.12839999999999999</v>
      </c>
      <c r="J228">
        <v>-0.33460000000000001</v>
      </c>
    </row>
    <row r="229" spans="1:10" x14ac:dyDescent="0.4">
      <c r="A229">
        <v>0.1343</v>
      </c>
      <c r="B229">
        <v>-0.34100000000000003</v>
      </c>
      <c r="I229">
        <v>0.1343</v>
      </c>
      <c r="J229">
        <v>-0.34100000000000003</v>
      </c>
    </row>
    <row r="230" spans="1:10" x14ac:dyDescent="0.4">
      <c r="A230">
        <v>0.14030000000000001</v>
      </c>
      <c r="B230">
        <v>-0.3473</v>
      </c>
      <c r="I230">
        <v>0.14030000000000001</v>
      </c>
      <c r="J230">
        <v>-0.3473</v>
      </c>
    </row>
    <row r="231" spans="1:10" x14ac:dyDescent="0.4">
      <c r="A231">
        <v>0.1464</v>
      </c>
      <c r="B231">
        <v>-0.35360000000000003</v>
      </c>
      <c r="I231">
        <v>0.1464</v>
      </c>
      <c r="J231">
        <v>-0.35360000000000003</v>
      </c>
    </row>
    <row r="232" spans="1:10" x14ac:dyDescent="0.4">
      <c r="A232">
        <v>0.1527</v>
      </c>
      <c r="B232">
        <v>-0.35970000000000002</v>
      </c>
      <c r="I232">
        <v>0.1527</v>
      </c>
      <c r="J232">
        <v>-0.35970000000000002</v>
      </c>
    </row>
    <row r="233" spans="1:10" x14ac:dyDescent="0.4">
      <c r="A233">
        <v>0.159</v>
      </c>
      <c r="B233">
        <v>-0.36570000000000003</v>
      </c>
      <c r="I233">
        <v>0.159</v>
      </c>
      <c r="J233">
        <v>-0.36570000000000003</v>
      </c>
    </row>
    <row r="234" spans="1:10" x14ac:dyDescent="0.4">
      <c r="A234">
        <v>0.16539999999999999</v>
      </c>
      <c r="B234">
        <v>-0.37159999999999999</v>
      </c>
      <c r="I234">
        <v>0.16539999999999999</v>
      </c>
      <c r="J234">
        <v>-0.37159999999999999</v>
      </c>
    </row>
    <row r="235" spans="1:10" x14ac:dyDescent="0.4">
      <c r="A235">
        <v>0.17199999999999999</v>
      </c>
      <c r="B235">
        <v>-0.37740000000000001</v>
      </c>
      <c r="I235">
        <v>0.17199999999999999</v>
      </c>
      <c r="J235">
        <v>-0.37740000000000001</v>
      </c>
    </row>
    <row r="236" spans="1:10" x14ac:dyDescent="0.4">
      <c r="A236">
        <v>0.17860000000000001</v>
      </c>
      <c r="B236">
        <v>-0.38300000000000001</v>
      </c>
      <c r="I236">
        <v>0.17860000000000001</v>
      </c>
      <c r="J236">
        <v>-0.38300000000000001</v>
      </c>
    </row>
    <row r="237" spans="1:10" x14ac:dyDescent="0.4">
      <c r="A237">
        <v>0.18529999999999999</v>
      </c>
      <c r="B237">
        <v>-0.3886</v>
      </c>
      <c r="I237">
        <v>0.18529999999999999</v>
      </c>
      <c r="J237">
        <v>-0.3886</v>
      </c>
    </row>
    <row r="238" spans="1:10" x14ac:dyDescent="0.4">
      <c r="A238">
        <v>0.19220000000000001</v>
      </c>
      <c r="B238">
        <v>-0.39400000000000002</v>
      </c>
      <c r="I238">
        <v>0.19220000000000001</v>
      </c>
      <c r="J238">
        <v>-0.39400000000000002</v>
      </c>
    </row>
    <row r="239" spans="1:10" x14ac:dyDescent="0.4">
      <c r="A239">
        <v>0.1991</v>
      </c>
      <c r="B239">
        <v>-0.39929999999999999</v>
      </c>
      <c r="I239">
        <v>0.1991</v>
      </c>
      <c r="J239">
        <v>-0.39929999999999999</v>
      </c>
    </row>
    <row r="240" spans="1:10" x14ac:dyDescent="0.4">
      <c r="A240">
        <v>0.20610000000000001</v>
      </c>
      <c r="B240">
        <v>-0.40450000000000003</v>
      </c>
      <c r="I240">
        <v>0.20610000000000001</v>
      </c>
      <c r="J240">
        <v>-0.40450000000000003</v>
      </c>
    </row>
    <row r="241" spans="1:10" x14ac:dyDescent="0.4">
      <c r="A241">
        <v>0.2132</v>
      </c>
      <c r="B241">
        <v>-0.40960000000000002</v>
      </c>
      <c r="I241">
        <v>0.2132</v>
      </c>
      <c r="J241">
        <v>-0.40960000000000002</v>
      </c>
    </row>
    <row r="242" spans="1:10" x14ac:dyDescent="0.4">
      <c r="A242">
        <v>0.22040000000000001</v>
      </c>
      <c r="B242">
        <v>-0.41449999999999998</v>
      </c>
      <c r="I242">
        <v>0.22040000000000001</v>
      </c>
      <c r="J242">
        <v>-0.41449999999999998</v>
      </c>
    </row>
    <row r="243" spans="1:10" x14ac:dyDescent="0.4">
      <c r="A243">
        <v>0.22770000000000001</v>
      </c>
      <c r="B243">
        <v>-0.41930000000000001</v>
      </c>
      <c r="I243">
        <v>0.22770000000000001</v>
      </c>
      <c r="J243">
        <v>-0.41930000000000001</v>
      </c>
    </row>
    <row r="244" spans="1:10" x14ac:dyDescent="0.4">
      <c r="A244">
        <v>0.23499999999999999</v>
      </c>
      <c r="B244">
        <v>-0.42399999999999999</v>
      </c>
      <c r="I244">
        <v>0.23499999999999999</v>
      </c>
      <c r="J244">
        <v>-0.42399999999999999</v>
      </c>
    </row>
    <row r="245" spans="1:10" x14ac:dyDescent="0.4">
      <c r="A245">
        <v>0.24249999999999999</v>
      </c>
      <c r="B245">
        <v>-0.42859999999999998</v>
      </c>
      <c r="I245">
        <v>0.24249999999999999</v>
      </c>
      <c r="J245">
        <v>-0.42859999999999998</v>
      </c>
    </row>
    <row r="246" spans="1:10" x14ac:dyDescent="0.4">
      <c r="A246">
        <v>0.25</v>
      </c>
      <c r="B246">
        <v>-0.433</v>
      </c>
      <c r="I246">
        <v>0.25</v>
      </c>
      <c r="J246">
        <v>-0.433</v>
      </c>
    </row>
    <row r="247" spans="1:10" x14ac:dyDescent="0.4">
      <c r="A247">
        <v>0.2576</v>
      </c>
      <c r="B247">
        <v>-0.43730000000000002</v>
      </c>
      <c r="I247">
        <v>0.2576</v>
      </c>
      <c r="J247">
        <v>-0.43730000000000002</v>
      </c>
    </row>
    <row r="248" spans="1:10" x14ac:dyDescent="0.4">
      <c r="A248">
        <v>0.26529999999999998</v>
      </c>
      <c r="B248">
        <v>-0.4415</v>
      </c>
      <c r="I248">
        <v>0.26529999999999998</v>
      </c>
      <c r="J248">
        <v>-0.4415</v>
      </c>
    </row>
    <row r="249" spans="1:10" x14ac:dyDescent="0.4">
      <c r="A249">
        <v>0.27300000000000002</v>
      </c>
      <c r="B249">
        <v>-0.44550000000000001</v>
      </c>
      <c r="I249">
        <v>0.27300000000000002</v>
      </c>
      <c r="J249">
        <v>-0.44550000000000001</v>
      </c>
    </row>
    <row r="250" spans="1:10" x14ac:dyDescent="0.4">
      <c r="A250">
        <v>0.28079999999999999</v>
      </c>
      <c r="B250">
        <v>-0.44940000000000002</v>
      </c>
      <c r="I250">
        <v>0.28079999999999999</v>
      </c>
      <c r="J250">
        <v>-0.44940000000000002</v>
      </c>
    </row>
    <row r="251" spans="1:10" x14ac:dyDescent="0.4">
      <c r="A251">
        <v>0.28870000000000001</v>
      </c>
      <c r="B251">
        <v>-0.45319999999999999</v>
      </c>
      <c r="I251">
        <v>0.28870000000000001</v>
      </c>
      <c r="J251">
        <v>-0.45319999999999999</v>
      </c>
    </row>
    <row r="252" spans="1:10" x14ac:dyDescent="0.4">
      <c r="A252">
        <v>0.29659999999999997</v>
      </c>
      <c r="B252">
        <v>-0.45679999999999998</v>
      </c>
      <c r="I252">
        <v>0.29659999999999997</v>
      </c>
      <c r="J252">
        <v>-0.45679999999999998</v>
      </c>
    </row>
    <row r="253" spans="1:10" x14ac:dyDescent="0.4">
      <c r="A253">
        <v>0.30459999999999998</v>
      </c>
      <c r="B253">
        <v>-0.46029999999999999</v>
      </c>
      <c r="I253">
        <v>0.30459999999999998</v>
      </c>
      <c r="J253">
        <v>-0.46029999999999999</v>
      </c>
    </row>
    <row r="254" spans="1:10" x14ac:dyDescent="0.4">
      <c r="A254">
        <v>0.31269999999999998</v>
      </c>
      <c r="B254">
        <v>-0.46360000000000001</v>
      </c>
      <c r="I254">
        <v>0.31269999999999998</v>
      </c>
      <c r="J254">
        <v>-0.46360000000000001</v>
      </c>
    </row>
    <row r="255" spans="1:10" x14ac:dyDescent="0.4">
      <c r="A255">
        <v>0.32079999999999997</v>
      </c>
      <c r="B255">
        <v>-0.46679999999999999</v>
      </c>
      <c r="I255">
        <v>0.32079999999999997</v>
      </c>
      <c r="J255">
        <v>-0.46679999999999999</v>
      </c>
    </row>
    <row r="256" spans="1:10" x14ac:dyDescent="0.4">
      <c r="A256">
        <v>0.32900000000000001</v>
      </c>
      <c r="B256">
        <v>-0.4698</v>
      </c>
      <c r="I256">
        <v>0.32900000000000001</v>
      </c>
      <c r="J256">
        <v>-0.4698</v>
      </c>
    </row>
    <row r="257" spans="1:10" x14ac:dyDescent="0.4">
      <c r="A257">
        <v>0.3372</v>
      </c>
      <c r="B257">
        <v>-0.4728</v>
      </c>
      <c r="I257">
        <v>0.3372</v>
      </c>
      <c r="J257">
        <v>-0.4728</v>
      </c>
    </row>
    <row r="258" spans="1:10" x14ac:dyDescent="0.4">
      <c r="A258">
        <v>0.34549999999999997</v>
      </c>
      <c r="B258">
        <v>-0.47549999999999998</v>
      </c>
      <c r="I258">
        <v>0.34549999999999997</v>
      </c>
      <c r="J258">
        <v>-0.47549999999999998</v>
      </c>
    </row>
    <row r="259" spans="1:10" x14ac:dyDescent="0.4">
      <c r="A259">
        <v>0.3538</v>
      </c>
      <c r="B259">
        <v>-0.47820000000000001</v>
      </c>
      <c r="I259">
        <v>0.3538</v>
      </c>
      <c r="J259">
        <v>-0.47820000000000001</v>
      </c>
    </row>
    <row r="260" spans="1:10" x14ac:dyDescent="0.4">
      <c r="A260">
        <v>0.36220000000000002</v>
      </c>
      <c r="B260">
        <v>-0.48060000000000003</v>
      </c>
      <c r="I260">
        <v>0.36220000000000002</v>
      </c>
      <c r="J260">
        <v>-0.48060000000000003</v>
      </c>
    </row>
    <row r="261" spans="1:10" x14ac:dyDescent="0.4">
      <c r="A261">
        <v>0.37059999999999998</v>
      </c>
      <c r="B261">
        <v>-0.48299999999999998</v>
      </c>
      <c r="I261">
        <v>0.37059999999999998</v>
      </c>
      <c r="J261">
        <v>-0.48299999999999998</v>
      </c>
    </row>
    <row r="262" spans="1:10" x14ac:dyDescent="0.4">
      <c r="A262">
        <v>0.379</v>
      </c>
      <c r="B262">
        <v>-0.48509999999999998</v>
      </c>
      <c r="I262">
        <v>0.379</v>
      </c>
      <c r="J262">
        <v>-0.48509999999999998</v>
      </c>
    </row>
    <row r="263" spans="1:10" x14ac:dyDescent="0.4">
      <c r="A263">
        <v>0.38750000000000001</v>
      </c>
      <c r="B263">
        <v>-0.48720000000000002</v>
      </c>
      <c r="I263">
        <v>0.38750000000000001</v>
      </c>
      <c r="J263">
        <v>-0.48720000000000002</v>
      </c>
    </row>
    <row r="264" spans="1:10" x14ac:dyDescent="0.4">
      <c r="A264">
        <v>0.39600000000000002</v>
      </c>
      <c r="B264">
        <v>-0.48909999999999998</v>
      </c>
      <c r="I264">
        <v>0.39600000000000002</v>
      </c>
      <c r="J264">
        <v>-0.48909999999999998</v>
      </c>
    </row>
    <row r="265" spans="1:10" x14ac:dyDescent="0.4">
      <c r="A265">
        <v>0.40460000000000002</v>
      </c>
      <c r="B265">
        <v>-0.49080000000000001</v>
      </c>
      <c r="I265">
        <v>0.40460000000000002</v>
      </c>
      <c r="J265">
        <v>-0.49080000000000001</v>
      </c>
    </row>
    <row r="266" spans="1:10" x14ac:dyDescent="0.4">
      <c r="A266">
        <v>0.41320000000000001</v>
      </c>
      <c r="B266">
        <v>-0.4924</v>
      </c>
      <c r="I266">
        <v>0.41320000000000001</v>
      </c>
      <c r="J266">
        <v>-0.4924</v>
      </c>
    </row>
    <row r="267" spans="1:10" x14ac:dyDescent="0.4">
      <c r="A267">
        <v>0.42180000000000001</v>
      </c>
      <c r="B267">
        <v>-0.49380000000000002</v>
      </c>
      <c r="I267">
        <v>0.42180000000000001</v>
      </c>
      <c r="J267">
        <v>-0.49380000000000002</v>
      </c>
    </row>
    <row r="268" spans="1:10" x14ac:dyDescent="0.4">
      <c r="A268">
        <v>0.4304</v>
      </c>
      <c r="B268">
        <v>-0.49509999999999998</v>
      </c>
      <c r="I268">
        <v>0.4304</v>
      </c>
      <c r="J268">
        <v>-0.49509999999999998</v>
      </c>
    </row>
    <row r="269" spans="1:10" x14ac:dyDescent="0.4">
      <c r="A269">
        <v>0.43909999999999999</v>
      </c>
      <c r="B269">
        <v>-0.49630000000000002</v>
      </c>
      <c r="I269">
        <v>0.43909999999999999</v>
      </c>
      <c r="J269">
        <v>-0.49630000000000002</v>
      </c>
    </row>
    <row r="270" spans="1:10" x14ac:dyDescent="0.4">
      <c r="A270">
        <v>0.44769999999999999</v>
      </c>
      <c r="B270">
        <v>-0.49730000000000002</v>
      </c>
      <c r="I270">
        <v>0.44769999999999999</v>
      </c>
      <c r="J270">
        <v>-0.49730000000000002</v>
      </c>
    </row>
    <row r="271" spans="1:10" x14ac:dyDescent="0.4">
      <c r="A271">
        <v>0.45639999999999997</v>
      </c>
      <c r="B271">
        <v>-0.49809999999999999</v>
      </c>
      <c r="I271">
        <v>0.45639999999999997</v>
      </c>
      <c r="J271">
        <v>-0.49809999999999999</v>
      </c>
    </row>
    <row r="272" spans="1:10" x14ac:dyDescent="0.4">
      <c r="A272">
        <v>0.46510000000000001</v>
      </c>
      <c r="B272">
        <v>-0.49880000000000002</v>
      </c>
      <c r="I272">
        <v>0.46510000000000001</v>
      </c>
      <c r="J272">
        <v>-0.49880000000000002</v>
      </c>
    </row>
    <row r="273" spans="1:10" x14ac:dyDescent="0.4">
      <c r="A273">
        <v>0.4738</v>
      </c>
      <c r="B273">
        <v>-0.49930000000000002</v>
      </c>
      <c r="I273">
        <v>0.4738</v>
      </c>
      <c r="J273">
        <v>-0.49930000000000002</v>
      </c>
    </row>
    <row r="274" spans="1:10" x14ac:dyDescent="0.4">
      <c r="A274">
        <v>0.48259999999999997</v>
      </c>
      <c r="B274">
        <v>-0.49969999999999998</v>
      </c>
      <c r="I274">
        <v>0.48259999999999997</v>
      </c>
      <c r="J274">
        <v>-0.49969999999999998</v>
      </c>
    </row>
    <row r="275" spans="1:10" x14ac:dyDescent="0.4">
      <c r="A275">
        <v>0.49130000000000001</v>
      </c>
      <c r="B275">
        <v>-0.49990000000000001</v>
      </c>
      <c r="I275">
        <v>0.49130000000000001</v>
      </c>
      <c r="J275">
        <v>-0.49990000000000001</v>
      </c>
    </row>
    <row r="276" spans="1:10" x14ac:dyDescent="0.4">
      <c r="A276">
        <v>0.5</v>
      </c>
      <c r="B276">
        <v>-0.5</v>
      </c>
      <c r="I276">
        <v>0.5</v>
      </c>
      <c r="J276">
        <v>-0.5</v>
      </c>
    </row>
    <row r="277" spans="1:10" x14ac:dyDescent="0.4">
      <c r="A277">
        <v>0.50870000000000004</v>
      </c>
      <c r="B277">
        <v>-0.49990000000000001</v>
      </c>
      <c r="I277">
        <v>0.50870000000000004</v>
      </c>
      <c r="J277">
        <v>-0.49990000000000001</v>
      </c>
    </row>
    <row r="278" spans="1:10" x14ac:dyDescent="0.4">
      <c r="A278">
        <v>0.51739999999999997</v>
      </c>
      <c r="B278">
        <v>-0.49969999999999998</v>
      </c>
      <c r="I278">
        <v>0.51739999999999997</v>
      </c>
      <c r="J278">
        <v>-0.49969999999999998</v>
      </c>
    </row>
    <row r="279" spans="1:10" x14ac:dyDescent="0.4">
      <c r="A279">
        <v>0.5262</v>
      </c>
      <c r="B279">
        <v>-0.49930000000000002</v>
      </c>
      <c r="I279">
        <v>0.5262</v>
      </c>
      <c r="J279">
        <v>-0.49930000000000002</v>
      </c>
    </row>
    <row r="280" spans="1:10" x14ac:dyDescent="0.4">
      <c r="A280">
        <v>0.53490000000000004</v>
      </c>
      <c r="B280">
        <v>-0.49880000000000002</v>
      </c>
      <c r="I280">
        <v>0.53490000000000004</v>
      </c>
      <c r="J280">
        <v>-0.49880000000000002</v>
      </c>
    </row>
    <row r="281" spans="1:10" x14ac:dyDescent="0.4">
      <c r="A281">
        <v>0.54359999999999997</v>
      </c>
      <c r="B281">
        <v>-0.49809999999999999</v>
      </c>
      <c r="I281">
        <v>0.54359999999999997</v>
      </c>
      <c r="J281">
        <v>-0.49809999999999999</v>
      </c>
    </row>
    <row r="282" spans="1:10" x14ac:dyDescent="0.4">
      <c r="A282">
        <v>0.55230000000000001</v>
      </c>
      <c r="B282">
        <v>-0.49730000000000002</v>
      </c>
      <c r="I282">
        <v>0.55230000000000001</v>
      </c>
      <c r="J282">
        <v>-0.49730000000000002</v>
      </c>
    </row>
    <row r="283" spans="1:10" x14ac:dyDescent="0.4">
      <c r="A283">
        <v>0.56089999999999995</v>
      </c>
      <c r="B283">
        <v>-0.49630000000000002</v>
      </c>
      <c r="I283">
        <v>0.56089999999999995</v>
      </c>
      <c r="J283">
        <v>-0.49630000000000002</v>
      </c>
    </row>
    <row r="284" spans="1:10" x14ac:dyDescent="0.4">
      <c r="A284">
        <v>0.5696</v>
      </c>
      <c r="B284">
        <v>-0.49509999999999998</v>
      </c>
      <c r="I284">
        <v>0.5696</v>
      </c>
      <c r="J284">
        <v>-0.49509999999999998</v>
      </c>
    </row>
    <row r="285" spans="1:10" x14ac:dyDescent="0.4">
      <c r="A285">
        <v>0.57820000000000005</v>
      </c>
      <c r="B285">
        <v>-0.49380000000000002</v>
      </c>
      <c r="I285">
        <v>0.57820000000000005</v>
      </c>
      <c r="J285">
        <v>-0.49380000000000002</v>
      </c>
    </row>
    <row r="286" spans="1:10" x14ac:dyDescent="0.4">
      <c r="A286">
        <v>0.58679999999999999</v>
      </c>
      <c r="B286">
        <v>-0.4924</v>
      </c>
      <c r="I286">
        <v>0.58679999999999999</v>
      </c>
      <c r="J286">
        <v>-0.4924</v>
      </c>
    </row>
    <row r="287" spans="1:10" x14ac:dyDescent="0.4">
      <c r="A287">
        <v>0.59540000000000004</v>
      </c>
      <c r="B287">
        <v>-0.49080000000000001</v>
      </c>
      <c r="I287">
        <v>0.59540000000000004</v>
      </c>
      <c r="J287">
        <v>-0.49080000000000001</v>
      </c>
    </row>
    <row r="288" spans="1:10" x14ac:dyDescent="0.4">
      <c r="A288">
        <v>0.60399999999999998</v>
      </c>
      <c r="B288">
        <v>-0.48909999999999998</v>
      </c>
      <c r="I288">
        <v>0.60399999999999998</v>
      </c>
      <c r="J288">
        <v>-0.48909999999999998</v>
      </c>
    </row>
    <row r="289" spans="1:10" x14ac:dyDescent="0.4">
      <c r="A289">
        <v>0.61250000000000004</v>
      </c>
      <c r="B289">
        <v>-0.48720000000000002</v>
      </c>
      <c r="I289">
        <v>0.61250000000000004</v>
      </c>
      <c r="J289">
        <v>-0.48720000000000002</v>
      </c>
    </row>
    <row r="290" spans="1:10" x14ac:dyDescent="0.4">
      <c r="A290">
        <v>0.621</v>
      </c>
      <c r="B290">
        <v>-0.48509999999999998</v>
      </c>
      <c r="I290">
        <v>0.621</v>
      </c>
      <c r="J290">
        <v>-0.48509999999999998</v>
      </c>
    </row>
    <row r="291" spans="1:10" x14ac:dyDescent="0.4">
      <c r="A291">
        <v>0.62939999999999996</v>
      </c>
      <c r="B291">
        <v>-0.48299999999999998</v>
      </c>
      <c r="I291">
        <v>0.62939999999999996</v>
      </c>
      <c r="J291">
        <v>-0.48299999999999998</v>
      </c>
    </row>
    <row r="292" spans="1:10" x14ac:dyDescent="0.4">
      <c r="A292">
        <v>0.63780000000000003</v>
      </c>
      <c r="B292">
        <v>-0.48060000000000003</v>
      </c>
      <c r="I292">
        <v>0.63780000000000003</v>
      </c>
      <c r="J292">
        <v>-0.48060000000000003</v>
      </c>
    </row>
    <row r="293" spans="1:10" x14ac:dyDescent="0.4">
      <c r="A293">
        <v>0.6462</v>
      </c>
      <c r="B293">
        <v>-0.47820000000000001</v>
      </c>
      <c r="I293">
        <v>0.6462</v>
      </c>
      <c r="J293">
        <v>-0.47820000000000001</v>
      </c>
    </row>
    <row r="294" spans="1:10" x14ac:dyDescent="0.4">
      <c r="A294">
        <v>0.65449999999999997</v>
      </c>
      <c r="B294">
        <v>-0.47549999999999998</v>
      </c>
      <c r="I294">
        <v>0.65449999999999997</v>
      </c>
      <c r="J294">
        <v>-0.47549999999999998</v>
      </c>
    </row>
    <row r="295" spans="1:10" x14ac:dyDescent="0.4">
      <c r="A295">
        <v>0.66279999999999994</v>
      </c>
      <c r="B295">
        <v>-0.4728</v>
      </c>
      <c r="I295">
        <v>0.66279999999999994</v>
      </c>
      <c r="J295">
        <v>-0.4728</v>
      </c>
    </row>
    <row r="296" spans="1:10" x14ac:dyDescent="0.4">
      <c r="A296">
        <v>0.67100000000000004</v>
      </c>
      <c r="B296">
        <v>-0.4698</v>
      </c>
      <c r="I296">
        <v>0.67100000000000004</v>
      </c>
      <c r="J296">
        <v>-0.4698</v>
      </c>
    </row>
    <row r="297" spans="1:10" x14ac:dyDescent="0.4">
      <c r="A297">
        <v>0.67920000000000003</v>
      </c>
      <c r="B297">
        <v>-0.46679999999999999</v>
      </c>
      <c r="I297">
        <v>0.67920000000000003</v>
      </c>
      <c r="J297">
        <v>-0.46679999999999999</v>
      </c>
    </row>
    <row r="298" spans="1:10" x14ac:dyDescent="0.4">
      <c r="A298">
        <v>0.68730000000000002</v>
      </c>
      <c r="B298">
        <v>-0.46360000000000001</v>
      </c>
      <c r="I298">
        <v>0.68730000000000002</v>
      </c>
      <c r="J298">
        <v>-0.46360000000000001</v>
      </c>
    </row>
    <row r="299" spans="1:10" x14ac:dyDescent="0.4">
      <c r="A299">
        <v>0.69540000000000002</v>
      </c>
      <c r="B299">
        <v>-0.46029999999999999</v>
      </c>
      <c r="I299">
        <v>0.69540000000000002</v>
      </c>
      <c r="J299">
        <v>-0.46029999999999999</v>
      </c>
    </row>
    <row r="300" spans="1:10" x14ac:dyDescent="0.4">
      <c r="A300">
        <v>0.70340000000000003</v>
      </c>
      <c r="B300">
        <v>-0.45679999999999998</v>
      </c>
      <c r="I300">
        <v>0.70340000000000003</v>
      </c>
      <c r="J300">
        <v>-0.45679999999999998</v>
      </c>
    </row>
    <row r="301" spans="1:10" x14ac:dyDescent="0.4">
      <c r="A301">
        <v>0.71130000000000004</v>
      </c>
      <c r="B301">
        <v>-0.45319999999999999</v>
      </c>
      <c r="I301">
        <v>0.71130000000000004</v>
      </c>
      <c r="J301">
        <v>-0.45319999999999999</v>
      </c>
    </row>
    <row r="302" spans="1:10" x14ac:dyDescent="0.4">
      <c r="A302">
        <v>0.71919999999999995</v>
      </c>
      <c r="B302">
        <v>-0.44940000000000002</v>
      </c>
      <c r="I302">
        <v>0.71919999999999995</v>
      </c>
      <c r="J302">
        <v>-0.44940000000000002</v>
      </c>
    </row>
    <row r="303" spans="1:10" x14ac:dyDescent="0.4">
      <c r="A303">
        <v>0.72699999999999998</v>
      </c>
      <c r="B303">
        <v>-0.44550000000000001</v>
      </c>
      <c r="I303">
        <v>0.72699999999999998</v>
      </c>
      <c r="J303">
        <v>-0.44550000000000001</v>
      </c>
    </row>
    <row r="304" spans="1:10" x14ac:dyDescent="0.4">
      <c r="A304">
        <v>0.73470000000000002</v>
      </c>
      <c r="B304">
        <v>-0.4415</v>
      </c>
      <c r="I304">
        <v>0.73470000000000002</v>
      </c>
      <c r="J304">
        <v>-0.4415</v>
      </c>
    </row>
    <row r="305" spans="1:10" x14ac:dyDescent="0.4">
      <c r="A305">
        <v>0.74239999999999995</v>
      </c>
      <c r="B305">
        <v>-0.43730000000000002</v>
      </c>
      <c r="I305">
        <v>0.74239999999999995</v>
      </c>
      <c r="J305">
        <v>-0.43730000000000002</v>
      </c>
    </row>
    <row r="306" spans="1:10" x14ac:dyDescent="0.4">
      <c r="A306">
        <v>0.75</v>
      </c>
      <c r="B306">
        <v>-0.433</v>
      </c>
      <c r="I306">
        <v>0.75</v>
      </c>
      <c r="J306">
        <v>-0.433</v>
      </c>
    </row>
    <row r="307" spans="1:10" x14ac:dyDescent="0.4">
      <c r="A307">
        <v>0.75749999999999995</v>
      </c>
      <c r="B307">
        <v>-0.42859999999999998</v>
      </c>
      <c r="I307">
        <v>0.75749999999999995</v>
      </c>
      <c r="J307">
        <v>-0.42859999999999998</v>
      </c>
    </row>
    <row r="308" spans="1:10" x14ac:dyDescent="0.4">
      <c r="A308">
        <v>0.76500000000000001</v>
      </c>
      <c r="B308">
        <v>-0.42399999999999999</v>
      </c>
      <c r="I308">
        <v>0.76500000000000001</v>
      </c>
      <c r="J308">
        <v>-0.42399999999999999</v>
      </c>
    </row>
    <row r="309" spans="1:10" x14ac:dyDescent="0.4">
      <c r="A309">
        <v>0.77229999999999999</v>
      </c>
      <c r="B309">
        <v>-0.41930000000000001</v>
      </c>
      <c r="I309">
        <v>0.77229999999999999</v>
      </c>
      <c r="J309">
        <v>-0.41930000000000001</v>
      </c>
    </row>
    <row r="310" spans="1:10" x14ac:dyDescent="0.4">
      <c r="A310">
        <v>0.77959999999999996</v>
      </c>
      <c r="B310">
        <v>-0.41449999999999998</v>
      </c>
      <c r="I310">
        <v>0.77959999999999996</v>
      </c>
      <c r="J310">
        <v>-0.41449999999999998</v>
      </c>
    </row>
    <row r="311" spans="1:10" x14ac:dyDescent="0.4">
      <c r="A311">
        <v>0.78680000000000005</v>
      </c>
      <c r="B311">
        <v>-0.40960000000000002</v>
      </c>
      <c r="I311">
        <v>0.78680000000000005</v>
      </c>
      <c r="J311">
        <v>-0.40960000000000002</v>
      </c>
    </row>
    <row r="312" spans="1:10" x14ac:dyDescent="0.4">
      <c r="A312">
        <v>0.79390000000000005</v>
      </c>
      <c r="B312">
        <v>-0.40450000000000003</v>
      </c>
      <c r="I312">
        <v>0.79390000000000005</v>
      </c>
      <c r="J312">
        <v>-0.40450000000000003</v>
      </c>
    </row>
    <row r="313" spans="1:10" x14ac:dyDescent="0.4">
      <c r="A313">
        <v>0.80089999999999995</v>
      </c>
      <c r="B313">
        <v>-0.39929999999999999</v>
      </c>
      <c r="I313">
        <v>0.80089999999999995</v>
      </c>
      <c r="J313">
        <v>-0.39929999999999999</v>
      </c>
    </row>
    <row r="314" spans="1:10" x14ac:dyDescent="0.4">
      <c r="A314">
        <v>0.80779999999999996</v>
      </c>
      <c r="B314">
        <v>-0.39400000000000002</v>
      </c>
      <c r="I314">
        <v>0.80779999999999996</v>
      </c>
      <c r="J314">
        <v>-0.39400000000000002</v>
      </c>
    </row>
    <row r="315" spans="1:10" x14ac:dyDescent="0.4">
      <c r="A315">
        <v>0.81469999999999998</v>
      </c>
      <c r="B315">
        <v>-0.3886</v>
      </c>
      <c r="I315">
        <v>0.81469999999999998</v>
      </c>
      <c r="J315">
        <v>-0.3886</v>
      </c>
    </row>
    <row r="316" spans="1:10" x14ac:dyDescent="0.4">
      <c r="A316">
        <v>0.82140000000000002</v>
      </c>
      <c r="B316">
        <v>-0.38300000000000001</v>
      </c>
      <c r="I316">
        <v>0.82140000000000002</v>
      </c>
      <c r="J316">
        <v>-0.38300000000000001</v>
      </c>
    </row>
    <row r="317" spans="1:10" x14ac:dyDescent="0.4">
      <c r="A317">
        <v>0.82799999999999996</v>
      </c>
      <c r="B317">
        <v>-0.37740000000000001</v>
      </c>
      <c r="I317">
        <v>0.82799999999999996</v>
      </c>
      <c r="J317">
        <v>-0.37740000000000001</v>
      </c>
    </row>
    <row r="318" spans="1:10" x14ac:dyDescent="0.4">
      <c r="A318">
        <v>0.83460000000000001</v>
      </c>
      <c r="B318">
        <v>-0.37159999999999999</v>
      </c>
      <c r="I318">
        <v>0.83460000000000001</v>
      </c>
      <c r="J318">
        <v>-0.37159999999999999</v>
      </c>
    </row>
    <row r="319" spans="1:10" x14ac:dyDescent="0.4">
      <c r="A319">
        <v>0.84099999999999997</v>
      </c>
      <c r="B319">
        <v>-0.36570000000000003</v>
      </c>
      <c r="I319">
        <v>0.84099999999999997</v>
      </c>
      <c r="J319">
        <v>-0.36570000000000003</v>
      </c>
    </row>
    <row r="320" spans="1:10" x14ac:dyDescent="0.4">
      <c r="A320">
        <v>0.84730000000000005</v>
      </c>
      <c r="B320">
        <v>-0.35970000000000002</v>
      </c>
      <c r="I320">
        <v>0.84730000000000005</v>
      </c>
      <c r="J320">
        <v>-0.35970000000000002</v>
      </c>
    </row>
    <row r="321" spans="1:10" x14ac:dyDescent="0.4">
      <c r="A321">
        <v>0.85360000000000003</v>
      </c>
      <c r="B321">
        <v>-0.35360000000000003</v>
      </c>
      <c r="I321">
        <v>0.85360000000000003</v>
      </c>
      <c r="J321">
        <v>-0.35360000000000003</v>
      </c>
    </row>
    <row r="322" spans="1:10" x14ac:dyDescent="0.4">
      <c r="A322">
        <v>0.85970000000000002</v>
      </c>
      <c r="B322">
        <v>-0.3473</v>
      </c>
      <c r="I322">
        <v>0.85970000000000002</v>
      </c>
      <c r="J322">
        <v>-0.3473</v>
      </c>
    </row>
    <row r="323" spans="1:10" x14ac:dyDescent="0.4">
      <c r="A323">
        <v>0.86570000000000003</v>
      </c>
      <c r="B323">
        <v>-0.34100000000000003</v>
      </c>
      <c r="I323">
        <v>0.86570000000000003</v>
      </c>
      <c r="J323">
        <v>-0.34100000000000003</v>
      </c>
    </row>
    <row r="324" spans="1:10" x14ac:dyDescent="0.4">
      <c r="A324">
        <v>0.87160000000000004</v>
      </c>
      <c r="B324">
        <v>-0.33460000000000001</v>
      </c>
      <c r="I324">
        <v>0.87160000000000004</v>
      </c>
      <c r="J324">
        <v>-0.33460000000000001</v>
      </c>
    </row>
    <row r="325" spans="1:10" x14ac:dyDescent="0.4">
      <c r="A325">
        <v>0.87739999999999996</v>
      </c>
      <c r="B325">
        <v>-0.32800000000000001</v>
      </c>
      <c r="I325">
        <v>0.87739999999999996</v>
      </c>
      <c r="J325">
        <v>-0.32800000000000001</v>
      </c>
    </row>
    <row r="326" spans="1:10" x14ac:dyDescent="0.4">
      <c r="A326">
        <v>0.88300000000000001</v>
      </c>
      <c r="B326">
        <v>-0.32140000000000002</v>
      </c>
      <c r="I326">
        <v>0.88300000000000001</v>
      </c>
      <c r="J326">
        <v>-0.32140000000000002</v>
      </c>
    </row>
    <row r="327" spans="1:10" x14ac:dyDescent="0.4">
      <c r="A327">
        <v>0.88859999999999995</v>
      </c>
      <c r="B327">
        <v>-0.31469999999999998</v>
      </c>
      <c r="I327">
        <v>0.88859999999999995</v>
      </c>
      <c r="J327">
        <v>-0.31469999999999998</v>
      </c>
    </row>
    <row r="328" spans="1:10" x14ac:dyDescent="0.4">
      <c r="A328">
        <v>0.89400000000000002</v>
      </c>
      <c r="B328">
        <v>-0.30780000000000002</v>
      </c>
      <c r="I328">
        <v>0.89400000000000002</v>
      </c>
      <c r="J328">
        <v>-0.30780000000000002</v>
      </c>
    </row>
    <row r="329" spans="1:10" x14ac:dyDescent="0.4">
      <c r="A329">
        <v>0.89929999999999999</v>
      </c>
      <c r="B329">
        <v>-0.3009</v>
      </c>
      <c r="I329">
        <v>0.89929999999999999</v>
      </c>
      <c r="J329">
        <v>-0.3009</v>
      </c>
    </row>
    <row r="330" spans="1:10" x14ac:dyDescent="0.4">
      <c r="A330">
        <v>0.90449999999999997</v>
      </c>
      <c r="B330">
        <v>-0.29389999999999999</v>
      </c>
      <c r="I330">
        <v>0.90449999999999997</v>
      </c>
      <c r="J330">
        <v>-0.29389999999999999</v>
      </c>
    </row>
    <row r="331" spans="1:10" x14ac:dyDescent="0.4">
      <c r="A331">
        <v>0.90959999999999996</v>
      </c>
      <c r="B331">
        <v>-0.2868</v>
      </c>
      <c r="I331">
        <v>0.90959999999999996</v>
      </c>
      <c r="J331">
        <v>-0.2868</v>
      </c>
    </row>
    <row r="332" spans="1:10" x14ac:dyDescent="0.4">
      <c r="A332">
        <v>0.91449999999999998</v>
      </c>
      <c r="B332">
        <v>-0.27960000000000002</v>
      </c>
      <c r="I332">
        <v>0.91449999999999998</v>
      </c>
      <c r="J332">
        <v>-0.27960000000000002</v>
      </c>
    </row>
    <row r="333" spans="1:10" x14ac:dyDescent="0.4">
      <c r="A333">
        <v>0.91930000000000001</v>
      </c>
      <c r="B333">
        <v>-0.27229999999999999</v>
      </c>
      <c r="I333">
        <v>0.91930000000000001</v>
      </c>
      <c r="J333">
        <v>-0.27229999999999999</v>
      </c>
    </row>
    <row r="334" spans="1:10" x14ac:dyDescent="0.4">
      <c r="A334">
        <v>0.92400000000000004</v>
      </c>
      <c r="B334">
        <v>-0.26500000000000001</v>
      </c>
      <c r="I334">
        <v>0.92400000000000004</v>
      </c>
      <c r="J334">
        <v>-0.26500000000000001</v>
      </c>
    </row>
    <row r="335" spans="1:10" x14ac:dyDescent="0.4">
      <c r="A335">
        <v>0.92859999999999998</v>
      </c>
      <c r="B335">
        <v>-0.25750000000000001</v>
      </c>
      <c r="I335">
        <v>0.92859999999999998</v>
      </c>
      <c r="J335">
        <v>-0.25750000000000001</v>
      </c>
    </row>
    <row r="336" spans="1:10" x14ac:dyDescent="0.4">
      <c r="A336">
        <v>0.93300000000000005</v>
      </c>
      <c r="B336">
        <v>-0.25</v>
      </c>
      <c r="I336">
        <v>0.93300000000000005</v>
      </c>
      <c r="J336">
        <v>-0.25</v>
      </c>
    </row>
    <row r="337" spans="1:10" x14ac:dyDescent="0.4">
      <c r="A337">
        <v>0.93730000000000002</v>
      </c>
      <c r="B337">
        <v>-0.2424</v>
      </c>
      <c r="I337">
        <v>0.93730000000000002</v>
      </c>
      <c r="J337">
        <v>-0.2424</v>
      </c>
    </row>
    <row r="338" spans="1:10" x14ac:dyDescent="0.4">
      <c r="A338">
        <v>0.9415</v>
      </c>
      <c r="B338">
        <v>-0.23469999999999999</v>
      </c>
      <c r="I338">
        <v>0.9415</v>
      </c>
      <c r="J338">
        <v>-0.23469999999999999</v>
      </c>
    </row>
    <row r="339" spans="1:10" x14ac:dyDescent="0.4">
      <c r="A339">
        <v>0.94550000000000001</v>
      </c>
      <c r="B339">
        <v>-0.22700000000000001</v>
      </c>
      <c r="I339">
        <v>0.94550000000000001</v>
      </c>
      <c r="J339">
        <v>-0.22700000000000001</v>
      </c>
    </row>
    <row r="340" spans="1:10" x14ac:dyDescent="0.4">
      <c r="A340">
        <v>0.94940000000000002</v>
      </c>
      <c r="B340">
        <v>-0.21920000000000001</v>
      </c>
      <c r="I340">
        <v>0.94940000000000002</v>
      </c>
      <c r="J340">
        <v>-0.21920000000000001</v>
      </c>
    </row>
    <row r="341" spans="1:10" x14ac:dyDescent="0.4">
      <c r="A341">
        <v>0.95320000000000005</v>
      </c>
      <c r="B341">
        <v>-0.21129999999999999</v>
      </c>
      <c r="I341">
        <v>0.95320000000000005</v>
      </c>
      <c r="J341">
        <v>-0.21129999999999999</v>
      </c>
    </row>
    <row r="342" spans="1:10" x14ac:dyDescent="0.4">
      <c r="A342">
        <v>0.95679999999999998</v>
      </c>
      <c r="B342">
        <v>-0.2034</v>
      </c>
      <c r="I342">
        <v>0.95679999999999998</v>
      </c>
      <c r="J342">
        <v>-0.2034</v>
      </c>
    </row>
    <row r="343" spans="1:10" x14ac:dyDescent="0.4">
      <c r="A343">
        <v>0.96030000000000004</v>
      </c>
      <c r="B343">
        <v>-0.19539999999999999</v>
      </c>
      <c r="I343">
        <v>0.96030000000000004</v>
      </c>
      <c r="J343">
        <v>-0.19539999999999999</v>
      </c>
    </row>
    <row r="344" spans="1:10" x14ac:dyDescent="0.4">
      <c r="A344">
        <v>0.96360000000000001</v>
      </c>
      <c r="B344">
        <v>-0.18729999999999999</v>
      </c>
      <c r="I344">
        <v>0.96360000000000001</v>
      </c>
      <c r="J344">
        <v>-0.18729999999999999</v>
      </c>
    </row>
    <row r="345" spans="1:10" x14ac:dyDescent="0.4">
      <c r="A345">
        <v>0.96679999999999999</v>
      </c>
      <c r="B345">
        <v>-0.1792</v>
      </c>
      <c r="I345">
        <v>0.96679999999999999</v>
      </c>
      <c r="J345">
        <v>-0.1792</v>
      </c>
    </row>
    <row r="346" spans="1:10" x14ac:dyDescent="0.4">
      <c r="A346">
        <v>0.9698</v>
      </c>
      <c r="B346">
        <v>-0.17100000000000001</v>
      </c>
      <c r="I346">
        <v>0.9698</v>
      </c>
      <c r="J346">
        <v>-0.17100000000000001</v>
      </c>
    </row>
    <row r="347" spans="1:10" x14ac:dyDescent="0.4">
      <c r="A347">
        <v>0.9728</v>
      </c>
      <c r="B347">
        <v>-0.1628</v>
      </c>
      <c r="I347">
        <v>0.9728</v>
      </c>
      <c r="J347">
        <v>-0.1628</v>
      </c>
    </row>
    <row r="348" spans="1:10" x14ac:dyDescent="0.4">
      <c r="A348">
        <v>0.97550000000000003</v>
      </c>
      <c r="B348">
        <v>-0.1545</v>
      </c>
      <c r="I348">
        <v>0.97550000000000003</v>
      </c>
      <c r="J348">
        <v>-0.1545</v>
      </c>
    </row>
    <row r="349" spans="1:10" x14ac:dyDescent="0.4">
      <c r="A349">
        <v>0.97819999999999996</v>
      </c>
      <c r="B349">
        <v>-0.1462</v>
      </c>
      <c r="I349">
        <v>0.97819999999999996</v>
      </c>
      <c r="J349">
        <v>-0.1462</v>
      </c>
    </row>
    <row r="350" spans="1:10" x14ac:dyDescent="0.4">
      <c r="A350">
        <v>0.98060000000000003</v>
      </c>
      <c r="B350">
        <v>-0.13780000000000001</v>
      </c>
      <c r="I350">
        <v>0.98060000000000003</v>
      </c>
      <c r="J350">
        <v>-0.13780000000000001</v>
      </c>
    </row>
    <row r="351" spans="1:10" x14ac:dyDescent="0.4">
      <c r="A351">
        <v>0.98299999999999998</v>
      </c>
      <c r="B351">
        <v>-0.12939999999999999</v>
      </c>
      <c r="I351">
        <v>0.98299999999999998</v>
      </c>
      <c r="J351">
        <v>-0.12939999999999999</v>
      </c>
    </row>
    <row r="352" spans="1:10" x14ac:dyDescent="0.4">
      <c r="A352">
        <v>0.98509999999999998</v>
      </c>
      <c r="B352">
        <v>-0.121</v>
      </c>
      <c r="I352">
        <v>0.98509999999999998</v>
      </c>
      <c r="J352">
        <v>-0.121</v>
      </c>
    </row>
    <row r="353" spans="1:10" x14ac:dyDescent="0.4">
      <c r="A353">
        <v>0.98719999999999997</v>
      </c>
      <c r="B353">
        <v>-0.1125</v>
      </c>
      <c r="I353">
        <v>0.98719999999999997</v>
      </c>
      <c r="J353">
        <v>-0.1125</v>
      </c>
    </row>
    <row r="354" spans="1:10" x14ac:dyDescent="0.4">
      <c r="A354">
        <v>0.98909999999999998</v>
      </c>
      <c r="B354">
        <v>-0.104</v>
      </c>
      <c r="I354">
        <v>0.98909999999999998</v>
      </c>
      <c r="J354">
        <v>-0.104</v>
      </c>
    </row>
    <row r="355" spans="1:10" x14ac:dyDescent="0.4">
      <c r="A355">
        <v>0.99080000000000001</v>
      </c>
      <c r="B355">
        <v>-9.5399999999999999E-2</v>
      </c>
      <c r="I355">
        <v>0.99080000000000001</v>
      </c>
      <c r="J355">
        <v>-9.5399999999999999E-2</v>
      </c>
    </row>
    <row r="356" spans="1:10" x14ac:dyDescent="0.4">
      <c r="A356">
        <v>0.99239999999999995</v>
      </c>
      <c r="B356">
        <v>-8.6800000000000002E-2</v>
      </c>
      <c r="I356">
        <v>0.99239999999999995</v>
      </c>
      <c r="J356">
        <v>-8.6800000000000002E-2</v>
      </c>
    </row>
    <row r="357" spans="1:10" x14ac:dyDescent="0.4">
      <c r="A357">
        <v>0.99380000000000002</v>
      </c>
      <c r="B357">
        <v>-7.8200000000000006E-2</v>
      </c>
      <c r="I357">
        <v>0.99380000000000002</v>
      </c>
      <c r="J357">
        <v>-7.8200000000000006E-2</v>
      </c>
    </row>
    <row r="358" spans="1:10" x14ac:dyDescent="0.4">
      <c r="A358">
        <v>0.99509999999999998</v>
      </c>
      <c r="B358">
        <v>-6.9599999999999995E-2</v>
      </c>
      <c r="I358">
        <v>0.99509999999999998</v>
      </c>
      <c r="J358">
        <v>-6.9599999999999995E-2</v>
      </c>
    </row>
    <row r="359" spans="1:10" x14ac:dyDescent="0.4">
      <c r="A359">
        <v>0.99629999999999996</v>
      </c>
      <c r="B359">
        <v>-6.0900000000000003E-2</v>
      </c>
      <c r="I359">
        <v>0.99629999999999996</v>
      </c>
      <c r="J359">
        <v>-6.0900000000000003E-2</v>
      </c>
    </row>
    <row r="360" spans="1:10" x14ac:dyDescent="0.4">
      <c r="A360">
        <v>0.99729999999999996</v>
      </c>
      <c r="B360">
        <v>-5.2299999999999999E-2</v>
      </c>
      <c r="I360">
        <v>0.99729999999999996</v>
      </c>
      <c r="J360">
        <v>-5.2299999999999999E-2</v>
      </c>
    </row>
    <row r="361" spans="1:10" x14ac:dyDescent="0.4">
      <c r="A361">
        <v>0.99809999999999999</v>
      </c>
      <c r="B361">
        <v>-4.36E-2</v>
      </c>
      <c r="I361">
        <v>0.99809999999999999</v>
      </c>
      <c r="J361">
        <v>-4.36E-2</v>
      </c>
    </row>
    <row r="362" spans="1:10" x14ac:dyDescent="0.4">
      <c r="A362">
        <v>0.99880000000000002</v>
      </c>
      <c r="B362">
        <v>-3.49E-2</v>
      </c>
      <c r="I362">
        <v>0.99880000000000002</v>
      </c>
      <c r="J362">
        <v>-3.49E-2</v>
      </c>
    </row>
    <row r="363" spans="1:10" x14ac:dyDescent="0.4">
      <c r="A363">
        <v>0.99929999999999997</v>
      </c>
      <c r="B363">
        <v>-2.6200000000000001E-2</v>
      </c>
      <c r="I363">
        <v>0.99929999999999997</v>
      </c>
      <c r="J363">
        <v>-2.6200000000000001E-2</v>
      </c>
    </row>
    <row r="364" spans="1:10" x14ac:dyDescent="0.4">
      <c r="A364">
        <v>0.99970000000000003</v>
      </c>
      <c r="B364">
        <v>-1.7399999999999999E-2</v>
      </c>
      <c r="I364">
        <v>0.99970000000000003</v>
      </c>
      <c r="J364">
        <v>-1.7399999999999999E-2</v>
      </c>
    </row>
    <row r="365" spans="1:10" x14ac:dyDescent="0.4">
      <c r="A365">
        <v>0.99990000000000001</v>
      </c>
      <c r="B365">
        <v>-8.6999999999999994E-3</v>
      </c>
      <c r="I365">
        <v>0.99990000000000001</v>
      </c>
      <c r="J365">
        <v>-8.6999999999999994E-3</v>
      </c>
    </row>
    <row r="366" spans="1:10" x14ac:dyDescent="0.4">
      <c r="A366">
        <v>1</v>
      </c>
      <c r="B366">
        <v>0</v>
      </c>
      <c r="I366">
        <v>1</v>
      </c>
      <c r="J366">
        <v>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5"/>
  <dimension ref="A1:AAJ199"/>
  <sheetViews>
    <sheetView topLeftCell="BL19" zoomScale="90" zoomScaleNormal="90" workbookViewId="0">
      <selection activeCell="BZ91" sqref="BZ91"/>
    </sheetView>
  </sheetViews>
  <sheetFormatPr baseColWidth="10" defaultColWidth="9.23046875" defaultRowHeight="14.6" x14ac:dyDescent="0.4"/>
  <cols>
    <col min="1" max="1" width="12.4609375" bestFit="1" customWidth="1"/>
    <col min="4" max="6" width="15.69140625" customWidth="1"/>
    <col min="7" max="7" width="29.3828125" bestFit="1" customWidth="1"/>
    <col min="8" max="8" width="28.15234375" bestFit="1" customWidth="1"/>
    <col min="9" max="14" width="15.69140625" customWidth="1"/>
    <col min="15" max="15" width="24.765625" customWidth="1"/>
    <col min="16" max="16" width="15.69140625" customWidth="1"/>
    <col min="17" max="17" width="24.15234375" bestFit="1" customWidth="1"/>
    <col min="18" max="712" width="15.69140625" customWidth="1"/>
  </cols>
  <sheetData>
    <row r="1" spans="1:712" x14ac:dyDescent="0.4">
      <c r="A1" s="7" t="s">
        <v>89</v>
      </c>
      <c r="B1" s="7" t="s">
        <v>90</v>
      </c>
      <c r="C1" s="7" t="s">
        <v>331</v>
      </c>
      <c r="D1" s="11" t="s">
        <v>81</v>
      </c>
      <c r="E1" s="31" t="s">
        <v>330</v>
      </c>
      <c r="F1" s="11" t="s">
        <v>110</v>
      </c>
      <c r="G1" s="7" t="s">
        <v>111</v>
      </c>
      <c r="H1" s="7" t="s">
        <v>112</v>
      </c>
      <c r="I1" s="7" t="s">
        <v>113</v>
      </c>
      <c r="J1" s="7" t="s">
        <v>114</v>
      </c>
      <c r="K1" s="7" t="s">
        <v>115</v>
      </c>
      <c r="L1" s="7" t="s">
        <v>116</v>
      </c>
      <c r="M1" s="7" t="s">
        <v>117</v>
      </c>
      <c r="N1" s="7" t="s">
        <v>118</v>
      </c>
      <c r="O1" s="7" t="s">
        <v>119</v>
      </c>
      <c r="P1" s="7" t="s">
        <v>120</v>
      </c>
      <c r="Q1" s="7" t="s">
        <v>121</v>
      </c>
      <c r="R1" s="7" t="s">
        <v>122</v>
      </c>
      <c r="S1" s="7" t="s">
        <v>123</v>
      </c>
      <c r="T1" s="7" t="s">
        <v>124</v>
      </c>
      <c r="U1" s="7" t="s">
        <v>125</v>
      </c>
      <c r="V1" s="9"/>
      <c r="W1" s="7" t="s">
        <v>111</v>
      </c>
      <c r="X1" s="7" t="s">
        <v>112</v>
      </c>
      <c r="Y1" s="7" t="s">
        <v>323</v>
      </c>
      <c r="Z1" s="7" t="s">
        <v>324</v>
      </c>
      <c r="AA1" s="7" t="s">
        <v>325</v>
      </c>
      <c r="AB1" s="7" t="s">
        <v>326</v>
      </c>
      <c r="AC1" s="7" t="s">
        <v>328</v>
      </c>
      <c r="AD1" s="7" t="s">
        <v>329</v>
      </c>
      <c r="AE1" s="7" t="s">
        <v>121</v>
      </c>
      <c r="AF1" s="26"/>
      <c r="AG1" s="21" t="s">
        <v>332</v>
      </c>
      <c r="AH1" s="33" t="s">
        <v>333</v>
      </c>
      <c r="AI1" s="33" t="s">
        <v>330</v>
      </c>
      <c r="AJ1" s="34" t="s">
        <v>111</v>
      </c>
      <c r="AK1" s="34" t="s">
        <v>112</v>
      </c>
      <c r="AL1" s="34" t="s">
        <v>323</v>
      </c>
      <c r="AM1" s="34" t="s">
        <v>324</v>
      </c>
      <c r="AN1" s="34" t="s">
        <v>325</v>
      </c>
      <c r="AO1" s="34" t="s">
        <v>326</v>
      </c>
      <c r="AP1" s="34" t="s">
        <v>328</v>
      </c>
      <c r="AQ1" s="34" t="s">
        <v>329</v>
      </c>
      <c r="AR1" s="34" t="s">
        <v>121</v>
      </c>
      <c r="AS1" s="21"/>
      <c r="AT1" s="21"/>
      <c r="AU1" s="56" t="s">
        <v>367</v>
      </c>
      <c r="AV1" s="57" t="s">
        <v>371</v>
      </c>
      <c r="AW1" s="57" t="s">
        <v>371</v>
      </c>
      <c r="AX1" s="56" t="s">
        <v>372</v>
      </c>
      <c r="AY1" s="56" t="s">
        <v>380</v>
      </c>
      <c r="AZ1" s="56" t="s">
        <v>381</v>
      </c>
      <c r="BA1" s="56" t="s">
        <v>374</v>
      </c>
      <c r="BB1" s="56" t="s">
        <v>371</v>
      </c>
      <c r="BC1" s="56" t="s">
        <v>371</v>
      </c>
      <c r="BD1" s="58"/>
      <c r="BE1" s="57" t="s">
        <v>371</v>
      </c>
      <c r="BF1" s="56" t="s">
        <v>96</v>
      </c>
      <c r="BG1" s="56"/>
      <c r="BH1" s="57" t="s">
        <v>371</v>
      </c>
      <c r="BI1" s="56" t="s">
        <v>83</v>
      </c>
      <c r="BJ1" s="56"/>
      <c r="BK1" s="56"/>
      <c r="BL1" s="56" t="s">
        <v>382</v>
      </c>
      <c r="BM1" s="57" t="s">
        <v>371</v>
      </c>
      <c r="BN1" s="57" t="s">
        <v>371</v>
      </c>
      <c r="BO1" s="56"/>
      <c r="BP1" s="56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</row>
    <row r="2" spans="1:712" x14ac:dyDescent="0.4">
      <c r="A2" s="7" t="s">
        <v>91</v>
      </c>
      <c r="B2" s="7" t="s">
        <v>91</v>
      </c>
      <c r="C2" s="7" t="s">
        <v>91</v>
      </c>
      <c r="D2" s="11" t="s">
        <v>58</v>
      </c>
      <c r="E2" s="31" t="s">
        <v>32</v>
      </c>
      <c r="F2" s="11" t="s">
        <v>58</v>
      </c>
      <c r="G2" s="7" t="s">
        <v>91</v>
      </c>
      <c r="H2" s="7" t="s">
        <v>91</v>
      </c>
      <c r="I2" s="7" t="s">
        <v>91</v>
      </c>
      <c r="J2" s="7" t="s">
        <v>91</v>
      </c>
      <c r="K2" s="7" t="s">
        <v>91</v>
      </c>
      <c r="L2" s="7" t="s">
        <v>91</v>
      </c>
      <c r="M2" s="7" t="s">
        <v>91</v>
      </c>
      <c r="N2" s="7" t="s">
        <v>91</v>
      </c>
      <c r="O2" s="7" t="s">
        <v>91</v>
      </c>
      <c r="P2" s="7" t="s">
        <v>91</v>
      </c>
      <c r="Q2" s="7" t="s">
        <v>91</v>
      </c>
      <c r="R2" s="7" t="s">
        <v>91</v>
      </c>
      <c r="S2" s="7" t="s">
        <v>91</v>
      </c>
      <c r="T2" s="7" t="s">
        <v>91</v>
      </c>
      <c r="U2" s="7" t="s">
        <v>91</v>
      </c>
      <c r="V2" s="9"/>
      <c r="W2" s="7" t="s">
        <v>93</v>
      </c>
      <c r="X2" s="7" t="s">
        <v>93</v>
      </c>
      <c r="Y2" s="7" t="s">
        <v>93</v>
      </c>
      <c r="Z2" s="7" t="s">
        <v>93</v>
      </c>
      <c r="AA2" s="7" t="s">
        <v>93</v>
      </c>
      <c r="AB2" s="7" t="s">
        <v>93</v>
      </c>
      <c r="AC2" s="7" t="s">
        <v>93</v>
      </c>
      <c r="AD2" s="7" t="s">
        <v>93</v>
      </c>
      <c r="AE2" s="7" t="s">
        <v>93</v>
      </c>
      <c r="AF2" s="26"/>
      <c r="AG2" s="21"/>
      <c r="AH2" s="33" t="s">
        <v>58</v>
      </c>
      <c r="AI2" s="33" t="s">
        <v>32</v>
      </c>
      <c r="AJ2" s="34" t="s">
        <v>93</v>
      </c>
      <c r="AK2" s="34" t="s">
        <v>93</v>
      </c>
      <c r="AL2" s="34" t="s">
        <v>93</v>
      </c>
      <c r="AM2" s="34" t="s">
        <v>93</v>
      </c>
      <c r="AN2" s="34" t="s">
        <v>93</v>
      </c>
      <c r="AO2" s="34" t="s">
        <v>93</v>
      </c>
      <c r="AP2" s="34" t="s">
        <v>93</v>
      </c>
      <c r="AQ2" s="34" t="s">
        <v>93</v>
      </c>
      <c r="AR2" s="34" t="s">
        <v>93</v>
      </c>
      <c r="AS2" s="21"/>
      <c r="AT2" s="21"/>
      <c r="AU2" s="56" t="s">
        <v>368</v>
      </c>
      <c r="AV2" s="57" t="s">
        <v>369</v>
      </c>
      <c r="AW2" s="57" t="s">
        <v>370</v>
      </c>
      <c r="AX2" s="56" t="s">
        <v>379</v>
      </c>
      <c r="AY2" s="56" t="s">
        <v>373</v>
      </c>
      <c r="AZ2" s="56" t="s">
        <v>373</v>
      </c>
      <c r="BA2" s="56" t="s">
        <v>373</v>
      </c>
      <c r="BB2" s="56" t="s">
        <v>376</v>
      </c>
      <c r="BC2" s="56" t="s">
        <v>375</v>
      </c>
      <c r="BD2" s="58"/>
      <c r="BE2" s="57" t="s">
        <v>378</v>
      </c>
      <c r="BF2" s="56"/>
      <c r="BG2" s="56"/>
      <c r="BH2" s="57" t="s">
        <v>377</v>
      </c>
      <c r="BI2" s="56"/>
      <c r="BJ2" s="56"/>
      <c r="BK2" s="56"/>
      <c r="BL2" s="56"/>
      <c r="BM2" s="57" t="s">
        <v>376</v>
      </c>
      <c r="BN2" s="57" t="s">
        <v>375</v>
      </c>
      <c r="BO2" s="56"/>
      <c r="BP2" s="56"/>
      <c r="BQ2" s="59" t="s">
        <v>395</v>
      </c>
      <c r="BR2" s="59" t="s">
        <v>367</v>
      </c>
      <c r="BS2" s="9" t="s">
        <v>385</v>
      </c>
      <c r="BT2" s="9" t="s">
        <v>386</v>
      </c>
      <c r="BU2" s="9" t="s">
        <v>387</v>
      </c>
      <c r="BV2" s="9" t="s">
        <v>388</v>
      </c>
      <c r="BW2" s="9" t="s">
        <v>383</v>
      </c>
      <c r="BX2" s="9" t="s">
        <v>384</v>
      </c>
      <c r="BY2" s="9" t="s">
        <v>389</v>
      </c>
      <c r="BZ2" s="9" t="s">
        <v>390</v>
      </c>
      <c r="CA2" s="9" t="s">
        <v>391</v>
      </c>
      <c r="CB2" s="9" t="s">
        <v>392</v>
      </c>
      <c r="CC2" s="9" t="s">
        <v>393</v>
      </c>
      <c r="CD2" s="9" t="s">
        <v>394</v>
      </c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  <c r="MO2" s="9"/>
      <c r="MP2" s="9"/>
      <c r="MQ2" s="9"/>
      <c r="MR2" s="9"/>
      <c r="MS2" s="9"/>
      <c r="MT2" s="9"/>
      <c r="MU2" s="9"/>
      <c r="MV2" s="9"/>
      <c r="MW2" s="9"/>
      <c r="MX2" s="9"/>
      <c r="MY2" s="9"/>
      <c r="MZ2" s="9"/>
      <c r="NA2" s="9"/>
      <c r="NB2" s="9"/>
      <c r="NC2" s="9"/>
      <c r="ND2" s="9"/>
      <c r="NE2" s="9"/>
      <c r="NF2" s="9"/>
      <c r="NG2" s="9"/>
      <c r="NH2" s="9"/>
      <c r="NI2" s="9"/>
      <c r="NJ2" s="9"/>
      <c r="NK2" s="9"/>
      <c r="NL2" s="9"/>
      <c r="NM2" s="9"/>
      <c r="NN2" s="9"/>
      <c r="NO2" s="9"/>
      <c r="NP2" s="9"/>
      <c r="NQ2" s="9"/>
      <c r="NR2" s="9"/>
      <c r="NS2" s="9"/>
      <c r="NT2" s="9"/>
      <c r="NU2" s="9"/>
      <c r="NV2" s="9"/>
      <c r="NW2" s="9"/>
      <c r="NX2" s="9"/>
      <c r="NY2" s="9"/>
      <c r="NZ2" s="9"/>
      <c r="OA2" s="9"/>
      <c r="OB2" s="9"/>
      <c r="OC2" s="9"/>
      <c r="OD2" s="9"/>
      <c r="OE2" s="9"/>
      <c r="OF2" s="9"/>
      <c r="OG2" s="9"/>
      <c r="OH2" s="9"/>
      <c r="OI2" s="9"/>
      <c r="OJ2" s="9"/>
      <c r="OK2" s="9"/>
      <c r="OL2" s="9"/>
      <c r="OM2" s="9"/>
      <c r="ON2" s="9"/>
      <c r="OO2" s="9"/>
      <c r="OP2" s="9"/>
      <c r="OQ2" s="9"/>
      <c r="OR2" s="9"/>
      <c r="OS2" s="9"/>
      <c r="OT2" s="9"/>
      <c r="OU2" s="9"/>
      <c r="OV2" s="9"/>
      <c r="OW2" s="9"/>
      <c r="OX2" s="9"/>
      <c r="OY2" s="9"/>
      <c r="OZ2" s="9"/>
      <c r="PA2" s="9"/>
      <c r="PB2" s="9"/>
      <c r="PC2" s="9"/>
      <c r="PD2" s="9"/>
      <c r="PE2" s="9"/>
      <c r="PF2" s="9"/>
      <c r="PG2" s="9"/>
      <c r="PH2" s="9"/>
      <c r="PI2" s="9"/>
      <c r="PJ2" s="9"/>
      <c r="PK2" s="9"/>
      <c r="PL2" s="9"/>
      <c r="PM2" s="9"/>
      <c r="PN2" s="9"/>
      <c r="PO2" s="9"/>
      <c r="PP2" s="9"/>
      <c r="PQ2" s="9"/>
      <c r="PR2" s="9"/>
      <c r="PS2" s="9"/>
      <c r="PT2" s="9"/>
      <c r="PU2" s="9"/>
      <c r="PV2" s="9"/>
      <c r="PW2" s="9"/>
      <c r="PX2" s="9"/>
      <c r="PY2" s="9"/>
      <c r="PZ2" s="9"/>
      <c r="QA2" s="9"/>
      <c r="QB2" s="9"/>
      <c r="QC2" s="9"/>
      <c r="QD2" s="9"/>
      <c r="QE2" s="9"/>
      <c r="QF2" s="9"/>
      <c r="QG2" s="9"/>
      <c r="QH2" s="9"/>
      <c r="QI2" s="9"/>
      <c r="QJ2" s="9"/>
      <c r="QK2" s="9"/>
      <c r="QL2" s="9"/>
      <c r="QM2" s="9"/>
      <c r="QN2" s="9"/>
      <c r="QO2" s="9"/>
      <c r="QP2" s="9"/>
      <c r="QQ2" s="9"/>
      <c r="QR2" s="9"/>
      <c r="QS2" s="9"/>
      <c r="QT2" s="9"/>
      <c r="QU2" s="9"/>
      <c r="QV2" s="9"/>
      <c r="QW2" s="9"/>
      <c r="QX2" s="9"/>
      <c r="QY2" s="9"/>
      <c r="QZ2" s="9"/>
      <c r="RA2" s="9"/>
      <c r="RB2" s="9"/>
      <c r="RC2" s="9"/>
      <c r="RD2" s="9"/>
      <c r="RE2" s="9"/>
      <c r="RF2" s="9"/>
      <c r="RG2" s="9"/>
      <c r="RH2" s="9"/>
      <c r="RI2" s="9"/>
      <c r="RJ2" s="9"/>
      <c r="RK2" s="9"/>
      <c r="RL2" s="9"/>
      <c r="RM2" s="9"/>
      <c r="RN2" s="9"/>
      <c r="RO2" s="9"/>
      <c r="RP2" s="9"/>
      <c r="RQ2" s="9"/>
      <c r="RR2" s="9"/>
      <c r="RS2" s="9"/>
      <c r="RT2" s="9"/>
      <c r="RU2" s="9"/>
      <c r="RV2" s="9"/>
      <c r="RW2" s="9"/>
      <c r="RX2" s="9"/>
      <c r="RY2" s="9"/>
      <c r="RZ2" s="9"/>
      <c r="SA2" s="9"/>
      <c r="SB2" s="9"/>
      <c r="SC2" s="9"/>
      <c r="SD2" s="9"/>
      <c r="SE2" s="9"/>
      <c r="SF2" s="9"/>
      <c r="SG2" s="9"/>
      <c r="SH2" s="9"/>
      <c r="SI2" s="9"/>
      <c r="SJ2" s="9"/>
      <c r="SK2" s="9"/>
      <c r="SL2" s="9"/>
      <c r="SM2" s="9"/>
      <c r="SN2" s="9"/>
      <c r="SO2" s="9"/>
      <c r="SP2" s="9"/>
      <c r="SQ2" s="9"/>
      <c r="SR2" s="9"/>
      <c r="SS2" s="9"/>
      <c r="ST2" s="9"/>
      <c r="SU2" s="9"/>
      <c r="SV2" s="9"/>
      <c r="SW2" s="9"/>
      <c r="SX2" s="9"/>
      <c r="SY2" s="9"/>
      <c r="SZ2" s="9"/>
      <c r="TA2" s="9"/>
      <c r="TB2" s="9"/>
      <c r="TC2" s="9"/>
      <c r="TD2" s="9"/>
      <c r="TE2" s="9"/>
      <c r="TF2" s="9"/>
      <c r="TG2" s="9"/>
      <c r="TH2" s="9"/>
      <c r="TI2" s="9"/>
      <c r="TJ2" s="9"/>
      <c r="TK2" s="9"/>
      <c r="TL2" s="9"/>
      <c r="TM2" s="9"/>
      <c r="TN2" s="9"/>
      <c r="TO2" s="9"/>
      <c r="TP2" s="9"/>
      <c r="TQ2" s="9"/>
      <c r="TR2" s="9"/>
      <c r="TS2" s="9"/>
      <c r="TT2" s="9"/>
      <c r="TU2" s="9"/>
      <c r="TV2" s="9"/>
      <c r="TW2" s="9"/>
      <c r="TX2" s="9"/>
      <c r="TY2" s="9"/>
      <c r="TZ2" s="9"/>
      <c r="UA2" s="9"/>
      <c r="UB2" s="9"/>
      <c r="UC2" s="9"/>
      <c r="UD2" s="9"/>
      <c r="UE2" s="9"/>
      <c r="UF2" s="9"/>
      <c r="UG2" s="9"/>
      <c r="UH2" s="9"/>
      <c r="UI2" s="9"/>
      <c r="UJ2" s="9"/>
      <c r="UK2" s="9"/>
      <c r="UL2" s="9"/>
      <c r="UM2" s="9"/>
      <c r="UN2" s="9"/>
      <c r="UO2" s="9"/>
      <c r="UP2" s="9"/>
      <c r="UQ2" s="9"/>
      <c r="UR2" s="9"/>
      <c r="US2" s="9"/>
      <c r="UT2" s="9"/>
      <c r="UU2" s="9"/>
      <c r="UV2" s="9"/>
      <c r="UW2" s="9"/>
      <c r="UX2" s="9"/>
      <c r="UY2" s="9"/>
      <c r="UZ2" s="9"/>
      <c r="VA2" s="9"/>
      <c r="VB2" s="9"/>
      <c r="VC2" s="9"/>
      <c r="VD2" s="9"/>
      <c r="VE2" s="9"/>
      <c r="VF2" s="9"/>
      <c r="VG2" s="9"/>
      <c r="VH2" s="9"/>
      <c r="VI2" s="9"/>
      <c r="VJ2" s="9"/>
      <c r="VK2" s="9"/>
      <c r="VL2" s="9"/>
      <c r="VM2" s="9"/>
      <c r="VN2" s="9"/>
      <c r="VO2" s="9"/>
      <c r="VP2" s="9"/>
      <c r="VQ2" s="9"/>
      <c r="VR2" s="9"/>
      <c r="VS2" s="9"/>
      <c r="VT2" s="9"/>
      <c r="VU2" s="9"/>
      <c r="VV2" s="9"/>
      <c r="VW2" s="9"/>
      <c r="VX2" s="9"/>
      <c r="VY2" s="9"/>
      <c r="VZ2" s="9"/>
      <c r="WA2" s="9"/>
      <c r="WB2" s="9"/>
      <c r="WC2" s="9"/>
      <c r="WD2" s="9"/>
      <c r="WE2" s="9"/>
      <c r="WF2" s="9"/>
      <c r="WG2" s="9"/>
      <c r="WH2" s="9"/>
      <c r="WI2" s="9"/>
      <c r="WJ2" s="9"/>
      <c r="WK2" s="9"/>
      <c r="WL2" s="9"/>
      <c r="WM2" s="9"/>
      <c r="WN2" s="9"/>
      <c r="WO2" s="9"/>
      <c r="WP2" s="9"/>
      <c r="WQ2" s="9"/>
      <c r="WR2" s="9"/>
      <c r="WS2" s="9"/>
      <c r="WT2" s="9"/>
      <c r="WU2" s="9"/>
      <c r="WV2" s="9"/>
      <c r="WW2" s="9"/>
      <c r="WX2" s="9"/>
      <c r="WY2" s="9"/>
      <c r="WZ2" s="9"/>
      <c r="XA2" s="9"/>
      <c r="XB2" s="9"/>
      <c r="XC2" s="9"/>
      <c r="XD2" s="9"/>
      <c r="XE2" s="9"/>
      <c r="XF2" s="9"/>
      <c r="XG2" s="9"/>
      <c r="XH2" s="9"/>
      <c r="XI2" s="9"/>
      <c r="XJ2" s="9"/>
      <c r="XK2" s="9"/>
      <c r="XL2" s="9"/>
      <c r="XM2" s="9"/>
      <c r="XN2" s="9"/>
      <c r="XO2" s="9"/>
      <c r="XP2" s="9"/>
      <c r="XQ2" s="9"/>
      <c r="XR2" s="9"/>
      <c r="XS2" s="9"/>
      <c r="XT2" s="9"/>
      <c r="XU2" s="9"/>
      <c r="XV2" s="9"/>
      <c r="XW2" s="9"/>
      <c r="XX2" s="9"/>
      <c r="XY2" s="9"/>
      <c r="XZ2" s="9"/>
      <c r="YA2" s="9"/>
      <c r="YB2" s="9"/>
      <c r="YC2" s="9"/>
      <c r="YD2" s="9"/>
      <c r="YE2" s="9"/>
      <c r="YF2" s="9"/>
      <c r="YG2" s="9"/>
      <c r="YH2" s="9"/>
      <c r="YI2" s="9"/>
      <c r="YJ2" s="9"/>
      <c r="YK2" s="9"/>
      <c r="YL2" s="9"/>
      <c r="YM2" s="9"/>
      <c r="YN2" s="9"/>
      <c r="YO2" s="9"/>
      <c r="YP2" s="9"/>
      <c r="YQ2" s="9"/>
      <c r="YR2" s="9"/>
      <c r="YS2" s="9"/>
      <c r="YT2" s="9"/>
      <c r="YU2" s="9"/>
      <c r="YV2" s="9"/>
      <c r="YW2" s="9"/>
      <c r="YX2" s="9"/>
      <c r="YY2" s="9"/>
      <c r="YZ2" s="9"/>
      <c r="ZA2" s="9"/>
      <c r="ZB2" s="9"/>
      <c r="ZC2" s="9"/>
      <c r="ZD2" s="9"/>
      <c r="ZE2" s="9"/>
      <c r="ZF2" s="9"/>
      <c r="ZG2" s="9"/>
      <c r="ZH2" s="9"/>
      <c r="ZI2" s="9"/>
      <c r="ZJ2" s="9"/>
      <c r="ZK2" s="9"/>
      <c r="ZL2" s="9"/>
      <c r="ZM2" s="9"/>
      <c r="ZN2" s="9"/>
      <c r="ZO2" s="9"/>
      <c r="ZP2" s="9"/>
      <c r="ZQ2" s="9"/>
      <c r="ZR2" s="9"/>
      <c r="ZS2" s="9"/>
      <c r="ZT2" s="9"/>
      <c r="ZU2" s="9"/>
      <c r="ZV2" s="9"/>
      <c r="ZW2" s="9"/>
      <c r="ZX2" s="9"/>
      <c r="ZY2" s="9"/>
      <c r="ZZ2" s="9"/>
      <c r="AAA2" s="9"/>
      <c r="AAB2" s="9"/>
      <c r="AAC2" s="9"/>
      <c r="AAD2" s="9"/>
      <c r="AAE2" s="9"/>
      <c r="AAF2" s="9"/>
      <c r="AAG2" s="9"/>
      <c r="AAH2" s="9"/>
      <c r="AAI2" s="9"/>
      <c r="AAJ2" s="9"/>
    </row>
    <row r="3" spans="1:712" x14ac:dyDescent="0.4">
      <c r="A3" s="8">
        <v>-3252.5</v>
      </c>
      <c r="B3" s="8">
        <v>3252.5</v>
      </c>
      <c r="C3" s="8">
        <f>(A3*-1)+B3</f>
        <v>6505</v>
      </c>
      <c r="D3" s="10">
        <v>0</v>
      </c>
      <c r="E3" s="30">
        <f>D3*122.1399685</f>
        <v>0</v>
      </c>
      <c r="F3" s="24">
        <v>1</v>
      </c>
      <c r="G3" s="8">
        <v>-3252.5</v>
      </c>
      <c r="H3" s="8">
        <v>3252.5</v>
      </c>
      <c r="I3" s="8">
        <v>-3252.5</v>
      </c>
      <c r="J3" s="8">
        <v>3252.5</v>
      </c>
      <c r="K3" s="8">
        <v>6505</v>
      </c>
      <c r="L3" s="8">
        <v>-3252.5</v>
      </c>
      <c r="M3" s="8">
        <v>3252.5</v>
      </c>
      <c r="N3" s="8">
        <v>6505</v>
      </c>
      <c r="O3" s="8">
        <v>0</v>
      </c>
      <c r="P3" s="8">
        <v>0</v>
      </c>
      <c r="Q3" s="25">
        <v>0</v>
      </c>
      <c r="R3" s="8">
        <v>0</v>
      </c>
      <c r="S3" s="8">
        <v>0</v>
      </c>
      <c r="T3" s="8">
        <v>0</v>
      </c>
      <c r="U3" s="8">
        <v>0</v>
      </c>
      <c r="W3" s="32">
        <f>(((A3-G3)*-1)/(C3/100))</f>
        <v>0</v>
      </c>
      <c r="X3" s="32">
        <f>(((A3*-1)+H3)/(C3/100))</f>
        <v>100</v>
      </c>
      <c r="Y3" s="32">
        <f>(((A3-I3)*-1)/(C3/100))</f>
        <v>0</v>
      </c>
      <c r="Z3" s="32">
        <f>(((A3*-1)+J3)/(C3/100))</f>
        <v>100</v>
      </c>
      <c r="AA3" s="32">
        <f>(((A3-L3)*-1)/(C3/100))</f>
        <v>0</v>
      </c>
      <c r="AB3" s="32">
        <f>(((A3*-1)+M3)/(C3/100))</f>
        <v>100</v>
      </c>
      <c r="AC3" s="32">
        <f>(O3/(C3/100))</f>
        <v>0</v>
      </c>
      <c r="AD3" s="32">
        <f>((C3-P3)/(C3/100))</f>
        <v>100</v>
      </c>
      <c r="AE3" s="32">
        <f>(((A3*-1)+Q3)/(C3/100))</f>
        <v>50</v>
      </c>
      <c r="AF3" s="21"/>
      <c r="AH3">
        <v>1</v>
      </c>
      <c r="AI3" s="38">
        <v>0</v>
      </c>
      <c r="AJ3" s="32">
        <f>_xll.SRS1Splines.Functions25.Linear_Interp($E$3:$E$67,$W$3:$W$67,AI3)</f>
        <v>0</v>
      </c>
      <c r="AK3" s="32">
        <f>_xll.SRS1Splines.Functions25.Linear_Interp($E$3:$E$67,$X$3:$X$67,AI3)</f>
        <v>100</v>
      </c>
      <c r="AL3" s="32">
        <f>_xll.SRS1Splines.Functions25.Linear_Interp($E$3:$E$67,$Y$3:$Y$67,AI3)</f>
        <v>0</v>
      </c>
      <c r="AM3" s="32">
        <f>_xll.SRS1Splines.Functions25.Linear_Interp($E$3:$E$67,$Z$3:$Z$67,AI3)</f>
        <v>100</v>
      </c>
      <c r="AN3" s="32">
        <f>_xll.SRS1Splines.Functions25.Linear_Interp($E$3:$E$67,$AA$3:$AA$67,AI3)</f>
        <v>0</v>
      </c>
      <c r="AO3" s="32">
        <f>_xll.SRS1Splines.Functions25.Linear_Interp($E$3:$E$67,$AB$3:$AB$67,AI3)</f>
        <v>100</v>
      </c>
      <c r="AP3" s="32">
        <f>_xll.SRS1Splines.Functions25.Linear_Interp($E$3:$E$67,$AC$3:$AC$67,AI3)</f>
        <v>0</v>
      </c>
      <c r="AQ3" s="32">
        <f>_xll.SRS1Splines.Functions25.Linear_Interp($E$3:$E$67,$AD$3:$AD$67,AI3)</f>
        <v>100</v>
      </c>
      <c r="AR3" s="32">
        <f>_xll.SRS1Splines.Functions25.Linear_Interp($E$3:$E$67,$AE$3:$AE$67,AI3)</f>
        <v>50</v>
      </c>
      <c r="AU3" s="56">
        <f xml:space="preserve"> E3</f>
        <v>0</v>
      </c>
      <c r="AX3">
        <v>0</v>
      </c>
      <c r="AY3">
        <v>0.50084486861911603</v>
      </c>
      <c r="AZ3" s="44">
        <f>(W3/100)*(C3/1000)</f>
        <v>0</v>
      </c>
      <c r="BA3" s="44">
        <f>(X3/100)*(C3/1000)</f>
        <v>6.5049999999999999</v>
      </c>
      <c r="BB3" s="32">
        <f>((AY3*(C3/1000))-AZ3)*-1</f>
        <v>-3.2579958703673499</v>
      </c>
      <c r="BC3" s="32">
        <f>BA3-(AY3*(C3/1000))</f>
        <v>3.2470041296326499</v>
      </c>
      <c r="BD3">
        <f>AX3</f>
        <v>0</v>
      </c>
      <c r="BE3">
        <v>10</v>
      </c>
      <c r="BF3">
        <v>6.5049581228475297</v>
      </c>
      <c r="BG3">
        <f>BF3/2</f>
        <v>3.2524790614237649</v>
      </c>
      <c r="BH3">
        <f>(BG3*0.85)+BD3</f>
        <v>2.7646072022102</v>
      </c>
      <c r="BI3">
        <v>14.5</v>
      </c>
      <c r="BJ3">
        <f>TAN(RADIANS(BI3))*BG3</f>
        <v>0.84114827803352732</v>
      </c>
      <c r="BK3">
        <f>SIN(RADIANS(BI3))*BG3</f>
        <v>0.81435572058626815</v>
      </c>
      <c r="BL3">
        <f>0.02*BF3</f>
        <v>0.13009916245695061</v>
      </c>
      <c r="BM3">
        <f>BB3-BJ3+BL3</f>
        <v>-3.9690449859439267</v>
      </c>
      <c r="BN3">
        <f>BC3-BJ3-BL3</f>
        <v>2.2757566891421721</v>
      </c>
      <c r="BO3">
        <f>BB3-BK3</f>
        <v>-4.0723515909536179</v>
      </c>
      <c r="BP3">
        <f>BC3-BK3</f>
        <v>2.432648409046382</v>
      </c>
      <c r="BQ3">
        <v>1</v>
      </c>
      <c r="BR3" s="56">
        <v>0</v>
      </c>
      <c r="BS3">
        <f>BM3</f>
        <v>-3.9690449859439267</v>
      </c>
      <c r="BT3">
        <f>BN3</f>
        <v>2.2757566891421721</v>
      </c>
      <c r="BU3">
        <f>BH3</f>
        <v>2.7646072022102</v>
      </c>
      <c r="BV3">
        <v>10</v>
      </c>
      <c r="BW3">
        <f>AV3</f>
        <v>0</v>
      </c>
      <c r="BX3">
        <f>AW3</f>
        <v>0</v>
      </c>
      <c r="BY3">
        <v>0</v>
      </c>
      <c r="BZ3">
        <f>BR3/10</f>
        <v>0</v>
      </c>
      <c r="CA3">
        <v>0</v>
      </c>
      <c r="CB3">
        <v>0</v>
      </c>
      <c r="CC3">
        <v>0</v>
      </c>
      <c r="CD3">
        <v>0</v>
      </c>
      <c r="CF3">
        <v>1</v>
      </c>
      <c r="CG3">
        <f t="shared" ref="CG3:CG34" si="0">(AY3*(C3/1000))*-1</f>
        <v>-3.2579958703673499</v>
      </c>
      <c r="CH3">
        <f>CG3+(C3/1000)</f>
        <v>3.2470041296326499</v>
      </c>
      <c r="CI3">
        <f>CG3-BJ3</f>
        <v>-4.0991441484008773</v>
      </c>
      <c r="CJ3">
        <f>CH3-BJ3</f>
        <v>2.4058558515991226</v>
      </c>
      <c r="CK3">
        <f>0.75*CG3</f>
        <v>-2.4434969027755127</v>
      </c>
      <c r="CL3">
        <f>0.75*CH3</f>
        <v>2.4352530972244875</v>
      </c>
      <c r="CN3">
        <f>AU3-0.5</f>
        <v>-0.5</v>
      </c>
      <c r="CO3">
        <f>AU3+0.5</f>
        <v>0.5</v>
      </c>
    </row>
    <row r="4" spans="1:712" x14ac:dyDescent="0.4">
      <c r="A4" s="8">
        <v>-3252.5</v>
      </c>
      <c r="B4" s="8">
        <v>3252.5</v>
      </c>
      <c r="C4" s="8">
        <f t="shared" ref="C4:C67" si="1">(A4*-1)+B4</f>
        <v>6505</v>
      </c>
      <c r="D4" s="10">
        <v>0.01</v>
      </c>
      <c r="E4" s="30">
        <f t="shared" ref="E4:E67" si="2">D4*122.1399685</f>
        <v>1.221399685</v>
      </c>
      <c r="F4" s="24">
        <v>1</v>
      </c>
      <c r="G4" s="8">
        <v>-3252.5</v>
      </c>
      <c r="H4" s="8">
        <v>3252.5</v>
      </c>
      <c r="I4" s="8">
        <v>-3252.5</v>
      </c>
      <c r="J4" s="8">
        <v>3252.5</v>
      </c>
      <c r="K4" s="8">
        <v>6505</v>
      </c>
      <c r="L4" s="8">
        <v>-3252.5</v>
      </c>
      <c r="M4" s="8">
        <v>3252.5</v>
      </c>
      <c r="N4" s="8">
        <v>6505</v>
      </c>
      <c r="O4" s="8">
        <v>0</v>
      </c>
      <c r="P4" s="8">
        <v>0</v>
      </c>
      <c r="Q4" s="25">
        <v>0</v>
      </c>
      <c r="R4" s="8">
        <v>0</v>
      </c>
      <c r="S4" s="8">
        <v>0</v>
      </c>
      <c r="T4" s="8">
        <v>0</v>
      </c>
      <c r="U4" s="8">
        <v>0</v>
      </c>
      <c r="W4" s="32">
        <f t="shared" ref="W4:W67" si="3">(((A4-G4)*-1)/(C4/100))</f>
        <v>0</v>
      </c>
      <c r="X4" s="32">
        <f t="shared" ref="X4:X67" si="4">(((A4*-1)+H4)/(C4/100))</f>
        <v>100</v>
      </c>
      <c r="Y4" s="32">
        <f t="shared" ref="Y4:Y67" si="5">(((A4-I4)*-1)/(C4/100))</f>
        <v>0</v>
      </c>
      <c r="Z4" s="32">
        <f t="shared" ref="Z4:Z67" si="6">(((A4*-1)+J4)/(C4/100))</f>
        <v>100</v>
      </c>
      <c r="AA4" s="32">
        <f t="shared" ref="AA4:AA67" si="7">(((A4-L4)*-1)/(C4/100))</f>
        <v>0</v>
      </c>
      <c r="AB4" s="32">
        <f t="shared" ref="AB4:AB66" si="8">(((A4*-1)+M4)/(C4/100))</f>
        <v>100</v>
      </c>
      <c r="AC4" s="32">
        <f t="shared" ref="AC4:AC67" si="9">(O4/(C4/100))</f>
        <v>0</v>
      </c>
      <c r="AD4" s="32">
        <f t="shared" ref="AD4:AD67" si="10">((C4-P4)/(C4/100))</f>
        <v>100</v>
      </c>
      <c r="AE4" s="32">
        <f t="shared" ref="AE4:AE67" si="11">(((A4*-1)+Q4)/(C4/100))</f>
        <v>50</v>
      </c>
      <c r="AH4">
        <v>2</v>
      </c>
      <c r="AI4" s="35">
        <v>2.8496403281817875</v>
      </c>
      <c r="AJ4">
        <f>_xll.SRS1Splines.Functions25.Linear_Interp($E$3:$E$67,$W$3:$W$67,AI4)</f>
        <v>12.411300219664801</v>
      </c>
      <c r="AK4">
        <f>_xll.SRS1Splines.Functions25.Linear_Interp($E$3:$E$67,$X$3:$X$67,AI4)</f>
        <v>88.357201341924394</v>
      </c>
      <c r="AL4">
        <f>_xll.SRS1Splines.Functions25.Linear_Interp($E$3:$E$67,$Y$3:$Y$67,AI4)</f>
        <v>11.5403317831971</v>
      </c>
      <c r="AM4">
        <f>_xll.SRS1Splines.Functions25.Linear_Interp($E$3:$E$67,$Z$3:$Z$67,AI4)</f>
        <v>89.2281697783921</v>
      </c>
      <c r="AN4">
        <f>_xll.SRS1Splines.Functions25.Linear_Interp($E$3:$E$67,$AA$3:$AA$67,AI4)</f>
        <v>11.5403317831971</v>
      </c>
      <c r="AO4">
        <f>_xll.SRS1Splines.Functions25.Linear_Interp($E$3:$E$67,$AB$3:$AB$67,AI4)</f>
        <v>89.2281697783921</v>
      </c>
      <c r="AP4" s="32">
        <f>_xll.SRS1Splines.Functions25.Linear_Interp($E$3:$E$67,$AC$3:$AC$67,AI4)</f>
        <v>0</v>
      </c>
      <c r="AQ4" s="32">
        <f>_xll.SRS1Splines.Functions25.Linear_Interp($E$3:$E$67,$AD$3:$AD$67,AI4)</f>
        <v>100</v>
      </c>
      <c r="AR4" s="32">
        <f>_xll.SRS1Splines.Functions25.Linear_Interp($E$3:$E$67,$AE$3:$AE$67,AI4)</f>
        <v>50</v>
      </c>
      <c r="AU4">
        <f t="shared" ref="AU4:AU67" si="12" xml:space="preserve"> E4</f>
        <v>1.221399685</v>
      </c>
      <c r="AV4">
        <f>AU4-0.11</f>
        <v>1.1113996849999999</v>
      </c>
      <c r="AW4">
        <f>AU4+0.11</f>
        <v>1.3313996850000001</v>
      </c>
      <c r="AX4">
        <v>4.63546523730414E-3</v>
      </c>
      <c r="AY4">
        <v>0.50095457821731004</v>
      </c>
      <c r="AZ4" s="44">
        <f t="shared" ref="AZ4:AZ67" si="13">(W4/100)*(C4/1000)</f>
        <v>0</v>
      </c>
      <c r="BA4" s="44">
        <f t="shared" ref="BA4:BA67" si="14">(X4/100)*(C4/1000)</f>
        <v>6.5049999999999999</v>
      </c>
      <c r="BB4" s="32">
        <f t="shared" ref="BB4:BB67" si="15">((AY4*(C4/1000))-AZ4)*-1</f>
        <v>-3.2587095313036016</v>
      </c>
      <c r="BC4" s="32">
        <f t="shared" ref="BC4:BC67" si="16">BA4-(AY4*(C4/1000))</f>
        <v>3.2462904686963983</v>
      </c>
      <c r="BD4">
        <f t="shared" ref="BD4:BD67" si="17">AX4</f>
        <v>4.63546523730414E-3</v>
      </c>
      <c r="BE4">
        <v>10</v>
      </c>
      <c r="BF4">
        <v>6.5044982674781986</v>
      </c>
      <c r="BG4">
        <f t="shared" ref="BG4:BG67" si="18">BF4/2</f>
        <v>3.2522491337390993</v>
      </c>
      <c r="BH4">
        <f t="shared" ref="BH4:BH67" si="19">(BG4*0.85)+BD4</f>
        <v>2.7690472289155386</v>
      </c>
      <c r="BI4">
        <v>14.5</v>
      </c>
      <c r="BJ4">
        <f t="shared" ref="BJ4:BJ67" si="20">TAN(RADIANS(BI4))*BG4</f>
        <v>0.84108881469114261</v>
      </c>
      <c r="BK4">
        <f t="shared" ref="BK4:BK67" si="21">SIN(RADIANS(BI4))*BG4</f>
        <v>0.8142981512916494</v>
      </c>
      <c r="BL4">
        <f t="shared" ref="BL4:BL67" si="22">0.02*BF4</f>
        <v>0.13008996534956396</v>
      </c>
      <c r="BM4">
        <f t="shared" ref="BM4:BM67" si="23">BB4-BJ4+BL4</f>
        <v>-3.9697083806451801</v>
      </c>
      <c r="BN4">
        <f t="shared" ref="BN4:BN67" si="24">BC4-BJ4-BL4</f>
        <v>2.2751116886556915</v>
      </c>
      <c r="BO4">
        <f t="shared" ref="BO4:BO67" si="25">BB4-BK4</f>
        <v>-4.073007682595251</v>
      </c>
      <c r="BP4">
        <f t="shared" ref="BP4:BP67" si="26">BC4-BK4</f>
        <v>2.4319923174047489</v>
      </c>
      <c r="BQ4">
        <v>2</v>
      </c>
      <c r="BR4">
        <v>1.221399685</v>
      </c>
      <c r="BS4">
        <f t="shared" ref="BS4:BS67" si="27">BM4</f>
        <v>-3.9697083806451801</v>
      </c>
      <c r="BT4">
        <f t="shared" ref="BT4:BT67" si="28">BN4</f>
        <v>2.2751116886556915</v>
      </c>
      <c r="BU4">
        <f t="shared" ref="BU4:BU67" si="29">BH4</f>
        <v>2.7690472289155386</v>
      </c>
      <c r="BV4">
        <v>10</v>
      </c>
      <c r="BW4">
        <f t="shared" ref="BW4:BW67" si="30">AV4</f>
        <v>1.1113996849999999</v>
      </c>
      <c r="BX4">
        <f t="shared" ref="BX4:BX67" si="31">AW4</f>
        <v>1.3313996850000001</v>
      </c>
      <c r="BY4">
        <v>0</v>
      </c>
      <c r="BZ4">
        <f t="shared" ref="BZ4:BZ67" si="32">BR4/10</f>
        <v>0.1221399685</v>
      </c>
      <c r="CA4">
        <v>0</v>
      </c>
      <c r="CB4">
        <v>0</v>
      </c>
      <c r="CC4">
        <v>0</v>
      </c>
      <c r="CD4">
        <v>0</v>
      </c>
      <c r="CF4">
        <v>2</v>
      </c>
      <c r="CG4">
        <f t="shared" si="0"/>
        <v>-3.2587095313036016</v>
      </c>
      <c r="CH4">
        <f t="shared" ref="CH4:CH67" si="33">CG4+(C4/1000)</f>
        <v>3.2462904686963983</v>
      </c>
      <c r="CI4">
        <f t="shared" ref="CI4:CI67" si="34">CG4-BJ4</f>
        <v>-4.0997983459947438</v>
      </c>
      <c r="CJ4">
        <f t="shared" ref="CJ4:CJ67" si="35">CH4-BJ4</f>
        <v>2.4052016540052557</v>
      </c>
      <c r="CK4">
        <f t="shared" ref="CK4:CK67" si="36">0.75*CG4</f>
        <v>-2.4440321484777012</v>
      </c>
      <c r="CL4">
        <f t="shared" ref="CL4:CL67" si="37">0.75*CH4</f>
        <v>2.4347178515222989</v>
      </c>
      <c r="CN4">
        <f t="shared" ref="CN4:CN67" si="38">AU4-0.5</f>
        <v>0.72139968499999996</v>
      </c>
      <c r="CO4">
        <f t="shared" ref="CO4:CO67" si="39">AU4+0.5</f>
        <v>1.721399685</v>
      </c>
    </row>
    <row r="5" spans="1:712" x14ac:dyDescent="0.4">
      <c r="A5" s="8">
        <v>-3252.5</v>
      </c>
      <c r="B5" s="8">
        <v>3252.5</v>
      </c>
      <c r="C5" s="8">
        <f t="shared" si="1"/>
        <v>6505</v>
      </c>
      <c r="D5" s="10">
        <v>2.1276595744680851E-2</v>
      </c>
      <c r="E5" s="30">
        <f t="shared" si="2"/>
        <v>2.5987227340425529</v>
      </c>
      <c r="F5" s="24">
        <v>2</v>
      </c>
      <c r="G5" s="8">
        <v>-2569.5611702127658</v>
      </c>
      <c r="H5" s="8">
        <v>2611.8484042553191</v>
      </c>
      <c r="I5" s="8">
        <v>-2617.4867021276596</v>
      </c>
      <c r="J5" s="8">
        <v>2659.7739361702129</v>
      </c>
      <c r="K5" s="8">
        <v>5277.260638297872</v>
      </c>
      <c r="L5" s="8">
        <v>-2617.4867021276596</v>
      </c>
      <c r="M5" s="8">
        <v>2659.7739361702129</v>
      </c>
      <c r="N5" s="8">
        <v>5277.260638297872</v>
      </c>
      <c r="O5" s="8">
        <v>0</v>
      </c>
      <c r="P5" s="8">
        <v>0</v>
      </c>
      <c r="Q5" s="25">
        <v>0</v>
      </c>
      <c r="R5" s="8">
        <v>0</v>
      </c>
      <c r="S5" s="8">
        <v>0</v>
      </c>
      <c r="T5" s="8">
        <v>0</v>
      </c>
      <c r="U5" s="8">
        <v>0</v>
      </c>
      <c r="W5" s="36">
        <f t="shared" si="3"/>
        <v>10.498675323400988</v>
      </c>
      <c r="X5" s="36">
        <f t="shared" si="4"/>
        <v>90.151397452041806</v>
      </c>
      <c r="Y5" s="36">
        <f t="shared" si="5"/>
        <v>9.7619261778991611</v>
      </c>
      <c r="Z5" s="36">
        <f t="shared" si="6"/>
        <v>90.888146597543638</v>
      </c>
      <c r="AA5" s="36">
        <f t="shared" si="7"/>
        <v>9.7619261778991611</v>
      </c>
      <c r="AB5" s="36">
        <f t="shared" si="8"/>
        <v>90.888146597543638</v>
      </c>
      <c r="AC5" s="32">
        <f t="shared" si="9"/>
        <v>0</v>
      </c>
      <c r="AD5" s="32">
        <f t="shared" si="10"/>
        <v>100</v>
      </c>
      <c r="AE5" s="32">
        <f t="shared" si="11"/>
        <v>50</v>
      </c>
      <c r="AF5" s="21"/>
      <c r="AH5">
        <v>3</v>
      </c>
      <c r="AI5" s="35">
        <v>5.2919871504001224</v>
      </c>
      <c r="AJ5">
        <f>_xll.SRS1Splines.Functions25.Linear_Interp($E$3:$E$67,$W$3:$W$67,AI5)</f>
        <v>31.028142747229399</v>
      </c>
      <c r="AK5">
        <f>_xll.SRS1Splines.Functions25.Linear_Interp($E$3:$E$67,$X$3:$X$67,AI5)</f>
        <v>70.893104481701201</v>
      </c>
      <c r="AL5">
        <f>_xll.SRS1Splines.Functions25.Linear_Interp($E$3:$E$67,$Y$3:$Y$67,AI5)</f>
        <v>28.8507292211081</v>
      </c>
      <c r="AM5">
        <f>_xll.SRS1Splines.Functions25.Linear_Interp($E$3:$E$67,$Z$3:$Z$67,AI5)</f>
        <v>73.070518007822599</v>
      </c>
      <c r="AN5">
        <f>_xll.SRS1Splines.Functions25.Linear_Interp($E$3:$E$67,$AA$3:$AA$67,AI5)</f>
        <v>28.8507292211081</v>
      </c>
      <c r="AO5">
        <f>_xll.SRS1Splines.Functions25.Linear_Interp($E$3:$E$67,$AB$3:$AB$67,AI5)</f>
        <v>73.070518007822599</v>
      </c>
      <c r="AP5" s="32">
        <f>_xll.SRS1Splines.Functions25.Linear_Interp($E$3:$E$67,$AC$3:$AC$67,AI5)</f>
        <v>0</v>
      </c>
      <c r="AQ5" s="32">
        <f>_xll.SRS1Splines.Functions25.Linear_Interp($E$3:$E$67,$AD$3:$AD$67,AI5)</f>
        <v>100</v>
      </c>
      <c r="AR5" s="32">
        <f>_xll.SRS1Splines.Functions25.Linear_Interp($E$3:$E$67,$AE$3:$AE$67,AI5)</f>
        <v>50</v>
      </c>
      <c r="AU5" s="56">
        <f t="shared" si="12"/>
        <v>2.5987227340425529</v>
      </c>
      <c r="AV5">
        <f t="shared" ref="AV5:AV67" si="40">AU5-0.11</f>
        <v>2.4887227340425531</v>
      </c>
      <c r="AW5">
        <f t="shared" ref="AW5:AW67" si="41">AU5+0.11</f>
        <v>2.7087227340425528</v>
      </c>
      <c r="AX5">
        <v>9.94553519094892E-3</v>
      </c>
      <c r="AY5">
        <v>0.50107829329612297</v>
      </c>
      <c r="AZ5" s="44">
        <f t="shared" si="13"/>
        <v>0.6829388297872343</v>
      </c>
      <c r="BA5" s="44">
        <f t="shared" si="14"/>
        <v>5.8643484042553196</v>
      </c>
      <c r="BB5">
        <f t="shared" si="15"/>
        <v>-2.5765754681040454</v>
      </c>
      <c r="BC5">
        <f>BA5-(AY5*(C5/1000))</f>
        <v>2.6048341063640397</v>
      </c>
      <c r="BD5">
        <f t="shared" si="17"/>
        <v>9.94553519094892E-3</v>
      </c>
      <c r="BE5">
        <v>10</v>
      </c>
      <c r="BF5">
        <v>6.5039797071681038</v>
      </c>
      <c r="BG5">
        <f t="shared" si="18"/>
        <v>3.2519898535840519</v>
      </c>
      <c r="BH5">
        <f t="shared" si="19"/>
        <v>2.774136910737393</v>
      </c>
      <c r="BI5">
        <v>14.5</v>
      </c>
      <c r="BJ5">
        <f t="shared" si="20"/>
        <v>0.84102176028377285</v>
      </c>
      <c r="BK5">
        <f t="shared" si="21"/>
        <v>0.8142332327253774</v>
      </c>
      <c r="BL5">
        <f t="shared" si="22"/>
        <v>0.13007959414336207</v>
      </c>
      <c r="BM5">
        <f t="shared" si="23"/>
        <v>-3.2875176342444563</v>
      </c>
      <c r="BN5">
        <f t="shared" si="24"/>
        <v>1.6337327519369047</v>
      </c>
      <c r="BO5">
        <f t="shared" si="25"/>
        <v>-3.3908087008294228</v>
      </c>
      <c r="BP5">
        <f t="shared" si="26"/>
        <v>1.7906008736386623</v>
      </c>
      <c r="BQ5">
        <v>3</v>
      </c>
      <c r="BR5" s="56">
        <v>2.5987227340425529</v>
      </c>
      <c r="BS5">
        <f t="shared" si="27"/>
        <v>-3.2875176342444563</v>
      </c>
      <c r="BT5">
        <f t="shared" si="28"/>
        <v>1.6337327519369047</v>
      </c>
      <c r="BU5">
        <f t="shared" si="29"/>
        <v>2.774136910737393</v>
      </c>
      <c r="BV5">
        <v>10</v>
      </c>
      <c r="BW5">
        <f t="shared" si="30"/>
        <v>2.4887227340425531</v>
      </c>
      <c r="BX5">
        <f t="shared" si="31"/>
        <v>2.7087227340425528</v>
      </c>
      <c r="BY5">
        <v>0</v>
      </c>
      <c r="BZ5">
        <f t="shared" si="32"/>
        <v>0.25987227340425528</v>
      </c>
      <c r="CA5">
        <v>0</v>
      </c>
      <c r="CB5">
        <v>0</v>
      </c>
      <c r="CC5">
        <v>0</v>
      </c>
      <c r="CD5">
        <v>0</v>
      </c>
      <c r="CF5">
        <v>3</v>
      </c>
      <c r="CG5">
        <f t="shared" si="0"/>
        <v>-3.2595142978912799</v>
      </c>
      <c r="CH5">
        <f t="shared" si="33"/>
        <v>3.24548570210872</v>
      </c>
      <c r="CI5">
        <f t="shared" si="34"/>
        <v>-4.1005360581750523</v>
      </c>
      <c r="CJ5">
        <f t="shared" si="35"/>
        <v>2.4044639418249472</v>
      </c>
      <c r="CK5">
        <f t="shared" si="36"/>
        <v>-2.4446357234184601</v>
      </c>
      <c r="CL5">
        <f t="shared" si="37"/>
        <v>2.43411427658154</v>
      </c>
      <c r="CN5">
        <f t="shared" si="38"/>
        <v>2.0987227340425529</v>
      </c>
      <c r="CO5">
        <f t="shared" si="39"/>
        <v>3.0987227340425529</v>
      </c>
    </row>
    <row r="6" spans="1:712" x14ac:dyDescent="0.4">
      <c r="A6" s="8">
        <v>-3252.5</v>
      </c>
      <c r="B6" s="8">
        <v>3252.5</v>
      </c>
      <c r="C6" s="8">
        <f t="shared" si="1"/>
        <v>6505</v>
      </c>
      <c r="D6" s="10">
        <v>2.5000000000000001E-2</v>
      </c>
      <c r="E6" s="30">
        <f t="shared" si="2"/>
        <v>3.0534992125000002</v>
      </c>
      <c r="F6" s="24">
        <v>2</v>
      </c>
      <c r="G6" s="8">
        <v>-2344.0624999999995</v>
      </c>
      <c r="H6" s="8">
        <v>2400.3125</v>
      </c>
      <c r="I6" s="8">
        <v>-2407.8125</v>
      </c>
      <c r="J6" s="8">
        <v>2464.0625</v>
      </c>
      <c r="K6" s="8">
        <v>4871.875</v>
      </c>
      <c r="L6" s="8">
        <v>-2407.8125</v>
      </c>
      <c r="M6" s="8">
        <v>2464.0625</v>
      </c>
      <c r="N6" s="8">
        <v>4871.875</v>
      </c>
      <c r="O6" s="8">
        <v>0</v>
      </c>
      <c r="P6" s="8">
        <v>0</v>
      </c>
      <c r="Q6" s="25">
        <v>0</v>
      </c>
      <c r="R6" s="8">
        <v>0</v>
      </c>
      <c r="S6" s="8">
        <v>0</v>
      </c>
      <c r="T6" s="8">
        <v>0</v>
      </c>
      <c r="U6" s="8">
        <v>0</v>
      </c>
      <c r="W6" s="36">
        <f t="shared" si="3"/>
        <v>13.965219062259807</v>
      </c>
      <c r="X6" s="36">
        <f t="shared" si="4"/>
        <v>86.899500384319751</v>
      </c>
      <c r="Y6" s="36">
        <f t="shared" si="5"/>
        <v>12.985203689469639</v>
      </c>
      <c r="Z6" s="36">
        <f t="shared" si="6"/>
        <v>87.879515757109914</v>
      </c>
      <c r="AA6" s="36">
        <f t="shared" si="7"/>
        <v>12.985203689469639</v>
      </c>
      <c r="AB6" s="36">
        <f t="shared" si="8"/>
        <v>87.879515757109914</v>
      </c>
      <c r="AC6" s="32">
        <f t="shared" si="9"/>
        <v>0</v>
      </c>
      <c r="AD6" s="32">
        <f t="shared" si="10"/>
        <v>100</v>
      </c>
      <c r="AE6" s="32">
        <f t="shared" si="11"/>
        <v>50</v>
      </c>
      <c r="AH6">
        <v>4</v>
      </c>
      <c r="AI6" s="35">
        <v>7.7343339726184572</v>
      </c>
      <c r="AJ6">
        <f>_xll.SRS1Splines.Functions25.Linear_Interp($E$3:$E$67,$W$3:$W$67,AI6)</f>
        <v>37.272980821610602</v>
      </c>
      <c r="AK6">
        <f>_xll.SRS1Splines.Functions25.Linear_Interp($E$3:$E$67,$X$3:$X$67,AI6)</f>
        <v>64.844177746563204</v>
      </c>
      <c r="AL6">
        <f>_xll.SRS1Splines.Functions25.Linear_Interp($E$3:$E$67,$Y$3:$Y$67,AI6)</f>
        <v>34.660706435836602</v>
      </c>
      <c r="AM6">
        <f>_xll.SRS1Splines.Functions25.Linear_Interp($E$3:$E$67,$Z$3:$Z$67,AI6)</f>
        <v>67.456452132337205</v>
      </c>
      <c r="AN6">
        <f>_xll.SRS1Splines.Functions25.Linear_Interp($E$3:$E$67,$AA$3:$AA$67,AI6)</f>
        <v>34.660706435836602</v>
      </c>
      <c r="AO6">
        <f>_xll.SRS1Splines.Functions25.Linear_Interp($E$3:$E$67,$AB$3:$AB$67,AI6)</f>
        <v>67.456452132337205</v>
      </c>
      <c r="AP6" s="32">
        <f>_xll.SRS1Splines.Functions25.Linear_Interp($E$3:$E$67,$AC$3:$AC$67,AI6)</f>
        <v>0</v>
      </c>
      <c r="AQ6" s="32">
        <f>_xll.SRS1Splines.Functions25.Linear_Interp($E$3:$E$67,$AD$3:$AD$67,AI6)</f>
        <v>100</v>
      </c>
      <c r="AR6" s="32">
        <f>_xll.SRS1Splines.Functions25.Linear_Interp($E$3:$E$67,$AE$3:$AE$67,AI6)</f>
        <v>49.910502419882697</v>
      </c>
      <c r="AU6">
        <f t="shared" si="12"/>
        <v>3.0534992125000002</v>
      </c>
      <c r="AV6">
        <f t="shared" si="40"/>
        <v>2.9434992125000004</v>
      </c>
      <c r="AW6">
        <f t="shared" si="41"/>
        <v>3.1634992125000001</v>
      </c>
      <c r="AX6">
        <v>1.18628811608451E-2</v>
      </c>
      <c r="AY6">
        <v>0.50105969723180199</v>
      </c>
      <c r="AZ6" s="44">
        <f t="shared" si="13"/>
        <v>0.90843750000000045</v>
      </c>
      <c r="BA6" s="44">
        <f t="shared" si="14"/>
        <v>5.6528124999999996</v>
      </c>
      <c r="BB6">
        <f t="shared" si="15"/>
        <v>-2.3509558304928717</v>
      </c>
      <c r="BC6">
        <f t="shared" si="16"/>
        <v>2.3934191695071276</v>
      </c>
      <c r="BD6">
        <f t="shared" si="17"/>
        <v>1.18628811608451E-2</v>
      </c>
      <c r="BE6">
        <v>10</v>
      </c>
      <c r="BF6">
        <v>6.4964011869186784</v>
      </c>
      <c r="BG6">
        <f t="shared" si="18"/>
        <v>3.2482005934593392</v>
      </c>
      <c r="BH6">
        <f t="shared" si="19"/>
        <v>2.7728333856012832</v>
      </c>
      <c r="BI6">
        <v>14.5</v>
      </c>
      <c r="BJ6">
        <f t="shared" si="20"/>
        <v>0.84004179098382348</v>
      </c>
      <c r="BK6">
        <f t="shared" si="21"/>
        <v>0.81328447775998847</v>
      </c>
      <c r="BL6">
        <f t="shared" si="22"/>
        <v>0.12992802373837356</v>
      </c>
      <c r="BM6">
        <f t="shared" si="23"/>
        <v>-3.0610695977383218</v>
      </c>
      <c r="BN6">
        <f t="shared" si="24"/>
        <v>1.4234493547849305</v>
      </c>
      <c r="BO6">
        <f t="shared" si="25"/>
        <v>-3.1642403082528601</v>
      </c>
      <c r="BP6">
        <f t="shared" si="26"/>
        <v>1.5801346917471393</v>
      </c>
      <c r="BQ6">
        <v>4</v>
      </c>
      <c r="BR6">
        <v>3.0534992125000002</v>
      </c>
      <c r="BS6">
        <f t="shared" si="27"/>
        <v>-3.0610695977383218</v>
      </c>
      <c r="BT6">
        <f t="shared" si="28"/>
        <v>1.4234493547849305</v>
      </c>
      <c r="BU6">
        <f t="shared" si="29"/>
        <v>2.7728333856012832</v>
      </c>
      <c r="BV6">
        <v>10</v>
      </c>
      <c r="BW6">
        <f t="shared" si="30"/>
        <v>2.9434992125000004</v>
      </c>
      <c r="BX6">
        <f t="shared" si="31"/>
        <v>3.1634992125000001</v>
      </c>
      <c r="BY6">
        <v>0</v>
      </c>
      <c r="BZ6">
        <f t="shared" si="32"/>
        <v>0.30534992125000004</v>
      </c>
      <c r="CA6">
        <v>0</v>
      </c>
      <c r="CB6">
        <v>0</v>
      </c>
      <c r="CC6">
        <v>0</v>
      </c>
      <c r="CD6">
        <v>0</v>
      </c>
      <c r="CF6">
        <v>4</v>
      </c>
      <c r="CG6">
        <f t="shared" si="0"/>
        <v>-3.2593933304928719</v>
      </c>
      <c r="CH6">
        <f t="shared" si="33"/>
        <v>3.245606669507128</v>
      </c>
      <c r="CI6">
        <f t="shared" si="34"/>
        <v>-4.0994351214766951</v>
      </c>
      <c r="CJ6">
        <f t="shared" si="35"/>
        <v>2.4055648785233044</v>
      </c>
      <c r="CK6">
        <f t="shared" si="36"/>
        <v>-2.4445449978696541</v>
      </c>
      <c r="CL6">
        <f t="shared" si="37"/>
        <v>2.4342050021303461</v>
      </c>
      <c r="CN6">
        <f t="shared" si="38"/>
        <v>2.5534992125000002</v>
      </c>
      <c r="CO6">
        <f t="shared" si="39"/>
        <v>3.5534992125000002</v>
      </c>
    </row>
    <row r="7" spans="1:712" x14ac:dyDescent="0.4">
      <c r="A7" s="8">
        <v>-3252.5</v>
      </c>
      <c r="B7" s="8">
        <v>3252.5</v>
      </c>
      <c r="C7" s="8">
        <f t="shared" si="1"/>
        <v>6505</v>
      </c>
      <c r="D7" s="10">
        <v>4.2553191489361701E-2</v>
      </c>
      <c r="E7" s="30">
        <f t="shared" si="2"/>
        <v>5.1974454680851059</v>
      </c>
      <c r="F7" s="24">
        <v>2</v>
      </c>
      <c r="G7" s="8">
        <v>-1280.997340425532</v>
      </c>
      <c r="H7" s="8">
        <v>1403.0718085106387</v>
      </c>
      <c r="I7" s="8">
        <v>-1419.3484042553193</v>
      </c>
      <c r="J7" s="8">
        <v>1541.4228723404256</v>
      </c>
      <c r="K7" s="8">
        <v>2960.7712765957449</v>
      </c>
      <c r="L7" s="8">
        <v>-1419.3484042553193</v>
      </c>
      <c r="M7" s="8">
        <v>1541.4228723404256</v>
      </c>
      <c r="N7" s="8">
        <v>2960.7712765957449</v>
      </c>
      <c r="O7" s="8">
        <v>0</v>
      </c>
      <c r="P7" s="8">
        <v>0</v>
      </c>
      <c r="Q7" s="25">
        <v>0</v>
      </c>
      <c r="R7" s="8">
        <v>0</v>
      </c>
      <c r="S7" s="8">
        <v>0</v>
      </c>
      <c r="T7" s="8">
        <v>0</v>
      </c>
      <c r="U7" s="8">
        <v>0</v>
      </c>
      <c r="W7" s="36">
        <f t="shared" si="3"/>
        <v>30.307496688308504</v>
      </c>
      <c r="X7" s="36">
        <f t="shared" si="4"/>
        <v>71.569128493630103</v>
      </c>
      <c r="Y7" s="36">
        <f t="shared" si="5"/>
        <v>28.180654815444747</v>
      </c>
      <c r="Z7" s="36">
        <f t="shared" si="6"/>
        <v>73.695970366493867</v>
      </c>
      <c r="AA7" s="36">
        <f t="shared" si="7"/>
        <v>28.180654815444747</v>
      </c>
      <c r="AB7" s="36">
        <f t="shared" si="8"/>
        <v>73.695970366493867</v>
      </c>
      <c r="AC7" s="32">
        <f t="shared" si="9"/>
        <v>0</v>
      </c>
      <c r="AD7" s="32">
        <f t="shared" si="10"/>
        <v>100</v>
      </c>
      <c r="AE7" s="32">
        <f t="shared" si="11"/>
        <v>50</v>
      </c>
      <c r="AH7">
        <v>5</v>
      </c>
      <c r="AI7" s="35">
        <v>10.176680794836795</v>
      </c>
      <c r="AJ7">
        <f>_xll.SRS1Splines.Functions25.Linear_Interp($E$3:$E$67,$W$3:$W$67,AI7)</f>
        <v>37.431937187312698</v>
      </c>
      <c r="AK7">
        <f>_xll.SRS1Splines.Functions25.Linear_Interp($E$3:$E$67,$X$3:$X$67,AI7)</f>
        <v>64.381694024829002</v>
      </c>
      <c r="AL7">
        <f>_xll.SRS1Splines.Functions25.Linear_Interp($E$3:$E$67,$Y$3:$Y$67,AI7)</f>
        <v>34.844479718821702</v>
      </c>
      <c r="AM7">
        <f>_xll.SRS1Splines.Functions25.Linear_Interp($E$3:$E$67,$Z$3:$Z$67,AI7)</f>
        <v>66.969151493319998</v>
      </c>
      <c r="AN7">
        <f>_xll.SRS1Splines.Functions25.Linear_Interp($E$3:$E$67,$AA$3:$AA$67,AI7)</f>
        <v>34.844479718821702</v>
      </c>
      <c r="AO7">
        <f>_xll.SRS1Splines.Functions25.Linear_Interp($E$3:$E$67,$AB$3:$AB$67,AI7)</f>
        <v>66.969151493319998</v>
      </c>
      <c r="AP7" s="32">
        <f>_xll.SRS1Splines.Functions25.Linear_Interp($E$3:$E$67,$AC$3:$AC$67,AI7)</f>
        <v>0</v>
      </c>
      <c r="AQ7" s="32">
        <f>_xll.SRS1Splines.Functions25.Linear_Interp($E$3:$E$67,$AD$3:$AD$67,AI7)</f>
        <v>100</v>
      </c>
      <c r="AR7" s="32">
        <f>_xll.SRS1Splines.Functions25.Linear_Interp($E$3:$E$67,$AE$3:$AE$67,AI7)</f>
        <v>49.776182162013697</v>
      </c>
      <c r="AU7">
        <f t="shared" si="12"/>
        <v>5.1974454680851059</v>
      </c>
      <c r="AV7">
        <f t="shared" si="40"/>
        <v>5.0874454680851056</v>
      </c>
      <c r="AW7">
        <f t="shared" si="41"/>
        <v>5.3074454680851062</v>
      </c>
      <c r="AX7">
        <v>2.18535345075297E-2</v>
      </c>
      <c r="AY7">
        <v>0.50062709647461301</v>
      </c>
      <c r="AZ7" s="44">
        <f t="shared" si="13"/>
        <v>1.9715026595744682</v>
      </c>
      <c r="BA7" s="44">
        <f t="shared" si="14"/>
        <v>4.6555718085106381</v>
      </c>
      <c r="BB7">
        <f t="shared" si="15"/>
        <v>-1.2850766029928893</v>
      </c>
      <c r="BC7">
        <f t="shared" si="16"/>
        <v>1.3989925459432806</v>
      </c>
      <c r="BD7">
        <f t="shared" si="17"/>
        <v>2.18535345075297E-2</v>
      </c>
      <c r="BE7">
        <v>10</v>
      </c>
      <c r="BF7">
        <v>6.4176928136968705</v>
      </c>
      <c r="BG7">
        <f t="shared" si="18"/>
        <v>3.2088464068484353</v>
      </c>
      <c r="BH7">
        <f t="shared" si="19"/>
        <v>2.7493729803286997</v>
      </c>
      <c r="BI7">
        <v>14.5</v>
      </c>
      <c r="BJ7">
        <f t="shared" si="20"/>
        <v>0.82986410630822061</v>
      </c>
      <c r="BK7">
        <f t="shared" si="21"/>
        <v>0.80343097635679106</v>
      </c>
      <c r="BL7">
        <f t="shared" si="22"/>
        <v>0.12835385627393742</v>
      </c>
      <c r="BM7">
        <f t="shared" si="23"/>
        <v>-1.9865868530271726</v>
      </c>
      <c r="BN7">
        <f t="shared" si="24"/>
        <v>0.44077458336112257</v>
      </c>
      <c r="BO7">
        <f t="shared" si="25"/>
        <v>-2.0885075793496801</v>
      </c>
      <c r="BP7">
        <f t="shared" si="26"/>
        <v>0.59556156958648954</v>
      </c>
      <c r="BQ7">
        <v>5</v>
      </c>
      <c r="BR7">
        <v>5.1974454680851059</v>
      </c>
      <c r="BS7">
        <f t="shared" si="27"/>
        <v>-1.9865868530271726</v>
      </c>
      <c r="BT7">
        <f t="shared" si="28"/>
        <v>0.44077458336112257</v>
      </c>
      <c r="BU7">
        <f t="shared" si="29"/>
        <v>2.7493729803286997</v>
      </c>
      <c r="BV7">
        <v>10</v>
      </c>
      <c r="BW7">
        <f t="shared" si="30"/>
        <v>5.0874454680851056</v>
      </c>
      <c r="BX7">
        <f t="shared" si="31"/>
        <v>5.3074454680851062</v>
      </c>
      <c r="BY7">
        <v>0</v>
      </c>
      <c r="BZ7">
        <f t="shared" si="32"/>
        <v>0.51974454680851057</v>
      </c>
      <c r="CA7">
        <v>0</v>
      </c>
      <c r="CB7">
        <v>0</v>
      </c>
      <c r="CC7">
        <v>0</v>
      </c>
      <c r="CD7">
        <v>0</v>
      </c>
      <c r="CF7">
        <v>5</v>
      </c>
      <c r="CG7">
        <f t="shared" si="0"/>
        <v>-3.2565792625673575</v>
      </c>
      <c r="CH7">
        <f t="shared" si="33"/>
        <v>3.2484207374326424</v>
      </c>
      <c r="CI7">
        <f t="shared" si="34"/>
        <v>-4.0864433688755781</v>
      </c>
      <c r="CJ7">
        <f t="shared" si="35"/>
        <v>2.4185566311244218</v>
      </c>
      <c r="CK7">
        <f t="shared" si="36"/>
        <v>-2.4424344469255184</v>
      </c>
      <c r="CL7">
        <f t="shared" si="37"/>
        <v>2.4363155530744818</v>
      </c>
      <c r="CN7">
        <f t="shared" si="38"/>
        <v>4.6974454680851059</v>
      </c>
      <c r="CO7">
        <f t="shared" si="39"/>
        <v>5.6974454680851059</v>
      </c>
    </row>
    <row r="8" spans="1:712" x14ac:dyDescent="0.4">
      <c r="A8" s="8">
        <v>-3252.5</v>
      </c>
      <c r="B8" s="8">
        <v>3252.5</v>
      </c>
      <c r="C8" s="8">
        <f t="shared" si="1"/>
        <v>6505</v>
      </c>
      <c r="D8" s="10">
        <v>0.05</v>
      </c>
      <c r="E8" s="30">
        <f t="shared" si="2"/>
        <v>6.1069984250000005</v>
      </c>
      <c r="F8" s="24">
        <v>2</v>
      </c>
      <c r="G8" s="8">
        <v>-830</v>
      </c>
      <c r="H8" s="8">
        <v>980</v>
      </c>
      <c r="I8" s="8">
        <v>-1000</v>
      </c>
      <c r="J8" s="8">
        <v>1150</v>
      </c>
      <c r="K8" s="8">
        <v>2150</v>
      </c>
      <c r="L8" s="8">
        <v>-1000</v>
      </c>
      <c r="M8" s="8">
        <v>1150</v>
      </c>
      <c r="N8" s="8">
        <v>2150</v>
      </c>
      <c r="O8" s="8">
        <v>0</v>
      </c>
      <c r="P8" s="8">
        <v>0</v>
      </c>
      <c r="Q8" s="25">
        <v>0</v>
      </c>
      <c r="R8" s="8">
        <v>0</v>
      </c>
      <c r="S8" s="8">
        <v>0</v>
      </c>
      <c r="T8" s="8">
        <v>0</v>
      </c>
      <c r="U8" s="8">
        <v>0</v>
      </c>
      <c r="W8" s="36">
        <f t="shared" si="3"/>
        <v>37.240584166026139</v>
      </c>
      <c r="X8" s="36">
        <f t="shared" si="4"/>
        <v>65.065334358186007</v>
      </c>
      <c r="Y8" s="36">
        <f t="shared" si="5"/>
        <v>34.627209838585706</v>
      </c>
      <c r="Z8" s="36">
        <f t="shared" si="6"/>
        <v>67.678708685626447</v>
      </c>
      <c r="AA8" s="36">
        <f t="shared" si="7"/>
        <v>34.627209838585706</v>
      </c>
      <c r="AB8" s="36">
        <f t="shared" si="8"/>
        <v>67.678708685626447</v>
      </c>
      <c r="AC8" s="32">
        <f t="shared" si="9"/>
        <v>0</v>
      </c>
      <c r="AD8" s="32">
        <f t="shared" si="10"/>
        <v>100</v>
      </c>
      <c r="AE8" s="32">
        <f t="shared" si="11"/>
        <v>50</v>
      </c>
      <c r="AF8" s="21"/>
      <c r="AH8">
        <v>6</v>
      </c>
      <c r="AI8" s="35">
        <v>12.620441830617501</v>
      </c>
      <c r="AJ8">
        <f>_xll.SRS1Splines.Functions25.Linear_Interp($E$3:$E$67,$W$3:$W$67,AI8)</f>
        <v>37.100033438520498</v>
      </c>
      <c r="AK8">
        <f>_xll.SRS1Splines.Functions25.Linear_Interp($E$3:$E$67,$X$3:$X$67,AI8)</f>
        <v>62.818241643295302</v>
      </c>
      <c r="AL8">
        <f>_xll.SRS1Splines.Functions25.Linear_Interp($E$3:$E$67,$Y$3:$Y$67,AI8)</f>
        <v>34.5974476887544</v>
      </c>
      <c r="AM8">
        <f>_xll.SRS1Splines.Functions25.Linear_Interp($E$3:$E$67,$Z$3:$Z$67,AI8)</f>
        <v>65.320827393061506</v>
      </c>
      <c r="AN8">
        <f>_xll.SRS1Splines.Functions25.Linear_Interp($E$3:$E$67,$AA$3:$AA$67,AI8)</f>
        <v>34.5974476887544</v>
      </c>
      <c r="AO8">
        <f>_xll.SRS1Splines.Functions25.Linear_Interp($E$3:$E$67,$AB$3:$AB$67,AI8)</f>
        <v>65.320827393061506</v>
      </c>
      <c r="AP8">
        <f>_xll.SRS1Splines.Functions25.Linear_Interp($E$3:$E$67,$AC$3:$AC$67,AI8)</f>
        <v>7.0141417619357096</v>
      </c>
      <c r="AQ8">
        <f>_xll.SRS1Splines.Functions25.Linear_Interp($E$3:$E$67,$AD$3:$AD$67,AI8)</f>
        <v>88.175707539047195</v>
      </c>
      <c r="AR8" s="32">
        <f>_xll.SRS1Splines.Functions25.Linear_Interp($E$3:$E$67,$AE$3:$AE$67,AI8)</f>
        <v>48.871909583098301</v>
      </c>
      <c r="AU8" s="56">
        <f t="shared" si="12"/>
        <v>6.1069984250000005</v>
      </c>
      <c r="AV8">
        <f t="shared" si="40"/>
        <v>5.9969984250000001</v>
      </c>
      <c r="AW8">
        <f t="shared" si="41"/>
        <v>6.2169984250000008</v>
      </c>
      <c r="AX8">
        <v>2.6131432675737001E-2</v>
      </c>
      <c r="AY8">
        <v>0.50099773722991903</v>
      </c>
      <c r="AZ8" s="44">
        <f t="shared" si="13"/>
        <v>2.4225000000000003</v>
      </c>
      <c r="BA8" s="44">
        <f t="shared" si="14"/>
        <v>4.2324999999999999</v>
      </c>
      <c r="BB8">
        <f t="shared" si="15"/>
        <v>-0.8364902806806227</v>
      </c>
      <c r="BC8">
        <f t="shared" si="16"/>
        <v>0.97350971931937691</v>
      </c>
      <c r="BD8">
        <f t="shared" si="17"/>
        <v>2.6131432675737001E-2</v>
      </c>
      <c r="BE8">
        <v>10</v>
      </c>
      <c r="BF8">
        <v>6.3383558877660011</v>
      </c>
      <c r="BG8">
        <f t="shared" si="18"/>
        <v>3.1691779438830006</v>
      </c>
      <c r="BH8">
        <f t="shared" si="19"/>
        <v>2.7199326849762873</v>
      </c>
      <c r="BI8">
        <v>14.5</v>
      </c>
      <c r="BJ8">
        <f t="shared" si="20"/>
        <v>0.81960514424098874</v>
      </c>
      <c r="BK8">
        <f t="shared" si="21"/>
        <v>0.79349878643867211</v>
      </c>
      <c r="BL8">
        <f t="shared" si="22"/>
        <v>0.12676711775532001</v>
      </c>
      <c r="BM8">
        <f t="shared" si="23"/>
        <v>-1.5293283071662913</v>
      </c>
      <c r="BN8">
        <f t="shared" si="24"/>
        <v>2.7137457323068159E-2</v>
      </c>
      <c r="BO8">
        <f t="shared" si="25"/>
        <v>-1.6299890671192947</v>
      </c>
      <c r="BP8">
        <f t="shared" si="26"/>
        <v>0.1800109328807048</v>
      </c>
      <c r="BQ8">
        <v>6</v>
      </c>
      <c r="BR8" s="56">
        <v>6.1069984250000005</v>
      </c>
      <c r="BS8">
        <f t="shared" si="27"/>
        <v>-1.5293283071662913</v>
      </c>
      <c r="BT8">
        <f t="shared" si="28"/>
        <v>2.7137457323068159E-2</v>
      </c>
      <c r="BU8">
        <f t="shared" si="29"/>
        <v>2.7199326849762873</v>
      </c>
      <c r="BV8">
        <v>10</v>
      </c>
      <c r="BW8">
        <f t="shared" si="30"/>
        <v>5.9969984250000001</v>
      </c>
      <c r="BX8">
        <f t="shared" si="31"/>
        <v>6.2169984250000008</v>
      </c>
      <c r="BY8">
        <v>0</v>
      </c>
      <c r="BZ8">
        <f t="shared" si="32"/>
        <v>0.61069984250000009</v>
      </c>
      <c r="CA8">
        <v>0</v>
      </c>
      <c r="CB8">
        <v>0</v>
      </c>
      <c r="CC8">
        <v>0</v>
      </c>
      <c r="CD8">
        <v>0</v>
      </c>
      <c r="CF8">
        <v>6</v>
      </c>
      <c r="CG8">
        <f t="shared" si="0"/>
        <v>-3.258990280680623</v>
      </c>
      <c r="CH8">
        <f t="shared" si="33"/>
        <v>3.2460097193193769</v>
      </c>
      <c r="CI8">
        <f t="shared" si="34"/>
        <v>-4.0785954249216116</v>
      </c>
      <c r="CJ8">
        <f t="shared" si="35"/>
        <v>2.4264045750783882</v>
      </c>
      <c r="CK8">
        <f t="shared" si="36"/>
        <v>-2.4442427105104674</v>
      </c>
      <c r="CL8">
        <f t="shared" si="37"/>
        <v>2.4345072894895328</v>
      </c>
      <c r="CN8">
        <f t="shared" si="38"/>
        <v>5.6069984250000005</v>
      </c>
      <c r="CO8">
        <f t="shared" si="39"/>
        <v>6.6069984250000005</v>
      </c>
    </row>
    <row r="9" spans="1:712" x14ac:dyDescent="0.4">
      <c r="A9" s="8">
        <v>-3247.8759082798078</v>
      </c>
      <c r="B9" s="8">
        <v>3259.9672517307972</v>
      </c>
      <c r="C9" s="8">
        <f t="shared" si="1"/>
        <v>6507.8431600106051</v>
      </c>
      <c r="D9" s="10">
        <v>6.3829787234042548E-2</v>
      </c>
      <c r="E9" s="30">
        <f t="shared" si="2"/>
        <v>7.7961682021276584</v>
      </c>
      <c r="F9" s="24">
        <v>2</v>
      </c>
      <c r="G9" s="8">
        <v>-822.12866491189595</v>
      </c>
      <c r="H9" s="8">
        <v>971.5346018863786</v>
      </c>
      <c r="I9" s="8">
        <v>-992.12866491189584</v>
      </c>
      <c r="J9" s="8">
        <v>1141.5346018863786</v>
      </c>
      <c r="K9" s="8">
        <v>2133.6632667982744</v>
      </c>
      <c r="L9" s="8">
        <v>-992.12866491189584</v>
      </c>
      <c r="M9" s="8">
        <v>1141.5346018863786</v>
      </c>
      <c r="N9" s="8">
        <v>2133.6632667982744</v>
      </c>
      <c r="O9" s="8">
        <v>0</v>
      </c>
      <c r="P9" s="8">
        <v>0</v>
      </c>
      <c r="Q9" s="25">
        <v>0</v>
      </c>
      <c r="R9" s="8">
        <v>0</v>
      </c>
      <c r="S9" s="8">
        <v>0</v>
      </c>
      <c r="T9" s="8">
        <v>0</v>
      </c>
      <c r="U9" s="8">
        <v>0</v>
      </c>
      <c r="W9" s="36">
        <f t="shared" si="3"/>
        <v>37.274211804513719</v>
      </c>
      <c r="X9" s="36">
        <f t="shared" si="4"/>
        <v>64.835774409770963</v>
      </c>
      <c r="Y9" s="36">
        <f t="shared" si="5"/>
        <v>34.661979213467035</v>
      </c>
      <c r="Z9" s="36">
        <f t="shared" si="6"/>
        <v>67.448007000817654</v>
      </c>
      <c r="AA9" s="36">
        <f t="shared" si="7"/>
        <v>34.661979213467035</v>
      </c>
      <c r="AB9" s="36">
        <f t="shared" si="8"/>
        <v>67.448007000817654</v>
      </c>
      <c r="AC9" s="32">
        <f t="shared" si="9"/>
        <v>0</v>
      </c>
      <c r="AD9" s="32">
        <f t="shared" si="10"/>
        <v>99.999999999999986</v>
      </c>
      <c r="AE9" s="32">
        <f t="shared" si="11"/>
        <v>49.907101760493482</v>
      </c>
      <c r="AH9">
        <v>7</v>
      </c>
      <c r="AI9" s="35">
        <v>15.061374439273465</v>
      </c>
      <c r="AJ9">
        <f>_xll.SRS1Splines.Functions25.Linear_Interp($E$3:$E$67,$W$3:$W$67,AI9)</f>
        <v>36.187104722233499</v>
      </c>
      <c r="AK9">
        <f>_xll.SRS1Splines.Functions25.Linear_Interp($E$3:$E$67,$X$3:$X$67,AI9)</f>
        <v>60.3565011734715</v>
      </c>
      <c r="AL9">
        <f>_xll.SRS1Splines.Functions25.Linear_Interp($E$3:$E$67,$Y$3:$Y$67,AI9)</f>
        <v>33.803284392378302</v>
      </c>
      <c r="AM9">
        <f>_xll.SRS1Splines.Functions25.Linear_Interp($E$3:$E$67,$Z$3:$Z$67,AI9)</f>
        <v>62.740321503326697</v>
      </c>
      <c r="AN9">
        <f>_xll.SRS1Splines.Functions25.Linear_Interp($E$3:$E$67,$AA$3:$AA$67,AI9)</f>
        <v>33.803284392378302</v>
      </c>
      <c r="AO9">
        <f>_xll.SRS1Splines.Functions25.Linear_Interp($E$3:$E$67,$AB$3:$AB$67,AI9)</f>
        <v>62.740321503326697</v>
      </c>
      <c r="AP9">
        <f>_xll.SRS1Splines.Functions25.Linear_Interp($E$3:$E$67,$AC$3:$AC$67,AI9)</f>
        <v>6.40366291120122</v>
      </c>
      <c r="AQ9">
        <f>_xll.SRS1Splines.Functions25.Linear_Interp($E$3:$E$67,$AD$3:$AD$67,AI9)</f>
        <v>88.695479007154304</v>
      </c>
      <c r="AR9" s="32">
        <f>_xll.SRS1Splines.Functions25.Linear_Interp($E$3:$E$67,$AE$3:$AE$67,AI9)</f>
        <v>47.242140759582398</v>
      </c>
      <c r="AU9">
        <f t="shared" si="12"/>
        <v>7.7961682021276584</v>
      </c>
      <c r="AV9">
        <f t="shared" si="40"/>
        <v>7.6861682021276581</v>
      </c>
      <c r="AW9">
        <f t="shared" si="41"/>
        <v>7.9061682021276587</v>
      </c>
      <c r="AX9">
        <v>3.4117281654929103E-2</v>
      </c>
      <c r="AY9">
        <v>0.50169004321598298</v>
      </c>
      <c r="AZ9" s="44">
        <f t="shared" si="13"/>
        <v>2.4257472433679115</v>
      </c>
      <c r="BA9" s="44">
        <f t="shared" si="14"/>
        <v>4.2194105101661856</v>
      </c>
      <c r="BB9">
        <f t="shared" si="15"/>
        <v>-0.83917287282064823</v>
      </c>
      <c r="BC9">
        <f t="shared" si="16"/>
        <v>0.95449039397762592</v>
      </c>
      <c r="BD9">
        <f t="shared" si="17"/>
        <v>3.4117281654929103E-2</v>
      </c>
      <c r="BE9">
        <v>10</v>
      </c>
      <c r="BF9">
        <v>6.1796125809801641</v>
      </c>
      <c r="BG9">
        <f t="shared" si="18"/>
        <v>3.089806290490082</v>
      </c>
      <c r="BH9">
        <f t="shared" si="19"/>
        <v>2.6604526285714987</v>
      </c>
      <c r="BI9">
        <v>14.4996160350629</v>
      </c>
      <c r="BJ9">
        <f t="shared" si="20"/>
        <v>0.79905614792957214</v>
      </c>
      <c r="BK9">
        <f t="shared" si="21"/>
        <v>0.77360566487430205</v>
      </c>
      <c r="BL9">
        <f t="shared" si="22"/>
        <v>0.12359225161960329</v>
      </c>
      <c r="BM9">
        <f t="shared" si="23"/>
        <v>-1.5146367691306171</v>
      </c>
      <c r="BN9">
        <f t="shared" si="24"/>
        <v>3.1841994428450496E-2</v>
      </c>
      <c r="BO9">
        <f t="shared" si="25"/>
        <v>-1.6127785376949504</v>
      </c>
      <c r="BP9">
        <f t="shared" si="26"/>
        <v>0.18088472910332387</v>
      </c>
      <c r="BQ9">
        <v>7</v>
      </c>
      <c r="BR9">
        <v>7.7961682021276584</v>
      </c>
      <c r="BS9">
        <f t="shared" si="27"/>
        <v>-1.5146367691306171</v>
      </c>
      <c r="BT9">
        <f t="shared" si="28"/>
        <v>3.1841994428450496E-2</v>
      </c>
      <c r="BU9">
        <f t="shared" si="29"/>
        <v>2.6604526285714987</v>
      </c>
      <c r="BV9">
        <v>10</v>
      </c>
      <c r="BW9">
        <f t="shared" si="30"/>
        <v>7.6861682021276581</v>
      </c>
      <c r="BX9">
        <f t="shared" si="31"/>
        <v>7.9061682021276587</v>
      </c>
      <c r="BY9">
        <v>0</v>
      </c>
      <c r="BZ9">
        <f t="shared" si="32"/>
        <v>0.77961682021276579</v>
      </c>
      <c r="CA9">
        <v>0</v>
      </c>
      <c r="CB9">
        <v>0</v>
      </c>
      <c r="CC9">
        <v>0</v>
      </c>
      <c r="CD9">
        <v>0</v>
      </c>
      <c r="CF9">
        <v>7</v>
      </c>
      <c r="CG9">
        <f t="shared" si="0"/>
        <v>-3.2649201161885597</v>
      </c>
      <c r="CH9">
        <f t="shared" si="33"/>
        <v>3.2429230438220453</v>
      </c>
      <c r="CI9">
        <f t="shared" si="34"/>
        <v>-4.0639762641181321</v>
      </c>
      <c r="CJ9">
        <f t="shared" si="35"/>
        <v>2.443866895892473</v>
      </c>
      <c r="CK9">
        <f t="shared" si="36"/>
        <v>-2.4486900871414199</v>
      </c>
      <c r="CL9">
        <f t="shared" si="37"/>
        <v>2.4321922828665339</v>
      </c>
      <c r="CN9">
        <f t="shared" si="38"/>
        <v>7.2961682021276584</v>
      </c>
      <c r="CO9">
        <f t="shared" si="39"/>
        <v>8.2961682021276584</v>
      </c>
    </row>
    <row r="10" spans="1:712" x14ac:dyDescent="0.4">
      <c r="A10" s="8">
        <v>-3270.466405284345</v>
      </c>
      <c r="B10" s="8">
        <v>3299.948698134132</v>
      </c>
      <c r="C10" s="8">
        <f t="shared" si="1"/>
        <v>6570.415103418477</v>
      </c>
      <c r="D10" s="10">
        <v>8.3400000000000002E-2</v>
      </c>
      <c r="E10" s="30">
        <f t="shared" si="2"/>
        <v>10.1864733729</v>
      </c>
      <c r="F10" s="24">
        <v>2</v>
      </c>
      <c r="G10" s="8">
        <v>-810.99012027491403</v>
      </c>
      <c r="H10" s="8">
        <v>959.55541237113391</v>
      </c>
      <c r="I10" s="8">
        <v>-980.99012027491403</v>
      </c>
      <c r="J10" s="8">
        <v>1129.555412371134</v>
      </c>
      <c r="K10" s="8">
        <v>2110.5455326460478</v>
      </c>
      <c r="L10" s="8">
        <v>-980.99012027491403</v>
      </c>
      <c r="M10" s="8">
        <v>1129.555412371134</v>
      </c>
      <c r="N10" s="8">
        <v>2110.5455326460478</v>
      </c>
      <c r="O10" s="8">
        <v>0</v>
      </c>
      <c r="P10" s="8">
        <v>0</v>
      </c>
      <c r="Q10" s="25">
        <v>0</v>
      </c>
      <c r="R10" s="8">
        <v>0</v>
      </c>
      <c r="S10" s="8">
        <v>0</v>
      </c>
      <c r="T10" s="8">
        <v>0</v>
      </c>
      <c r="U10" s="8">
        <v>0</v>
      </c>
      <c r="W10" s="36">
        <f t="shared" si="3"/>
        <v>37.432586013169953</v>
      </c>
      <c r="X10" s="36">
        <f t="shared" si="4"/>
        <v>64.379826100403747</v>
      </c>
      <c r="Y10" s="36">
        <f t="shared" si="5"/>
        <v>34.845230460679034</v>
      </c>
      <c r="Z10" s="36">
        <f t="shared" si="6"/>
        <v>66.967181652894666</v>
      </c>
      <c r="AA10" s="36">
        <f t="shared" si="7"/>
        <v>34.845230460679034</v>
      </c>
      <c r="AB10" s="36">
        <f t="shared" si="8"/>
        <v>66.967181652894666</v>
      </c>
      <c r="AC10" s="32">
        <f t="shared" si="9"/>
        <v>0</v>
      </c>
      <c r="AD10" s="32">
        <f t="shared" si="10"/>
        <v>99.999999999999986</v>
      </c>
      <c r="AE10" s="32">
        <f t="shared" si="11"/>
        <v>49.77564360557335</v>
      </c>
      <c r="AH10">
        <v>8</v>
      </c>
      <c r="AI10" s="35">
        <v>17.502307047929428</v>
      </c>
      <c r="AJ10">
        <f>_xll.SRS1Splines.Functions25.Linear_Interp($E$3:$E$67,$W$3:$W$67,AI10)</f>
        <v>35.276905760886699</v>
      </c>
      <c r="AK10">
        <f>_xll.SRS1Splines.Functions25.Linear_Interp($E$3:$E$67,$X$3:$X$67,AI10)</f>
        <v>57.889841112225099</v>
      </c>
      <c r="AL10">
        <f>_xll.SRS1Splines.Functions25.Linear_Interp($E$3:$E$67,$Y$3:$Y$67,AI10)</f>
        <v>33.015711367864</v>
      </c>
      <c r="AM10">
        <f>_xll.SRS1Splines.Functions25.Linear_Interp($E$3:$E$67,$Z$3:$Z$67,AI10)</f>
        <v>60.151035505247798</v>
      </c>
      <c r="AN10">
        <f>_xll.SRS1Splines.Functions25.Linear_Interp($E$3:$E$67,$AA$3:$AA$67,AI10)</f>
        <v>33.015711367864</v>
      </c>
      <c r="AO10">
        <f>_xll.SRS1Splines.Functions25.Linear_Interp($E$3:$E$67,$AB$3:$AB$67,AI10)</f>
        <v>60.151035505247798</v>
      </c>
      <c r="AP10">
        <f>_xll.SRS1Splines.Functions25.Linear_Interp($E$3:$E$67,$AC$3:$AC$67,AI10)</f>
        <v>6.0817226218393596</v>
      </c>
      <c r="AQ10">
        <f>_xll.SRS1Splines.Functions25.Linear_Interp($E$3:$E$67,$AD$3:$AD$67,AI10)</f>
        <v>89.509806218562005</v>
      </c>
      <c r="AR10" s="32">
        <f>_xll.SRS1Splines.Functions25.Linear_Interp($E$3:$E$67,$AE$3:$AE$67,AI10)</f>
        <v>45.612371936066602</v>
      </c>
      <c r="AU10">
        <f t="shared" si="12"/>
        <v>10.1864733729</v>
      </c>
      <c r="AV10">
        <f t="shared" si="40"/>
        <v>10.076473372900001</v>
      </c>
      <c r="AW10">
        <f t="shared" si="41"/>
        <v>10.2964733729</v>
      </c>
      <c r="AX10">
        <v>4.6641064898227703E-2</v>
      </c>
      <c r="AY10">
        <v>0.49836702192867899</v>
      </c>
      <c r="AZ10" s="44">
        <f t="shared" si="13"/>
        <v>2.4594762850094312</v>
      </c>
      <c r="BA10" s="44">
        <f t="shared" si="14"/>
        <v>4.2300218176554782</v>
      </c>
      <c r="BB10">
        <f t="shared" si="15"/>
        <v>-0.81500192291644868</v>
      </c>
      <c r="BC10">
        <f t="shared" si="16"/>
        <v>0.9555436097295984</v>
      </c>
      <c r="BD10">
        <f t="shared" si="17"/>
        <v>4.6641064898227703E-2</v>
      </c>
      <c r="BE10">
        <v>10</v>
      </c>
      <c r="BF10">
        <v>5.8966772156570624</v>
      </c>
      <c r="BG10">
        <f t="shared" si="18"/>
        <v>2.9483386078285312</v>
      </c>
      <c r="BH10">
        <f t="shared" si="19"/>
        <v>2.5527288815524791</v>
      </c>
      <c r="BI10">
        <v>14.4843196481772</v>
      </c>
      <c r="BJ10">
        <f t="shared" si="20"/>
        <v>0.76163141979294513</v>
      </c>
      <c r="BK10">
        <f t="shared" si="21"/>
        <v>0.73742382313858623</v>
      </c>
      <c r="BL10">
        <f t="shared" si="22"/>
        <v>0.11793354431314125</v>
      </c>
      <c r="BM10">
        <f t="shared" si="23"/>
        <v>-1.4586997983962526</v>
      </c>
      <c r="BN10">
        <f t="shared" si="24"/>
        <v>7.5978645623512017E-2</v>
      </c>
      <c r="BO10">
        <f t="shared" si="25"/>
        <v>-1.552425746055035</v>
      </c>
      <c r="BP10">
        <f t="shared" si="26"/>
        <v>0.21811978659101217</v>
      </c>
      <c r="BQ10">
        <v>8</v>
      </c>
      <c r="BR10">
        <v>10.1864733729</v>
      </c>
      <c r="BS10">
        <f t="shared" si="27"/>
        <v>-1.4586997983962526</v>
      </c>
      <c r="BT10">
        <f t="shared" si="28"/>
        <v>7.5978645623512017E-2</v>
      </c>
      <c r="BU10">
        <f t="shared" si="29"/>
        <v>2.5527288815524791</v>
      </c>
      <c r="BV10">
        <v>10</v>
      </c>
      <c r="BW10">
        <f t="shared" si="30"/>
        <v>10.076473372900001</v>
      </c>
      <c r="BX10">
        <f t="shared" si="31"/>
        <v>10.2964733729</v>
      </c>
      <c r="BY10">
        <v>0</v>
      </c>
      <c r="BZ10">
        <f t="shared" si="32"/>
        <v>1.01864733729</v>
      </c>
      <c r="CA10">
        <v>0</v>
      </c>
      <c r="CB10">
        <v>0</v>
      </c>
      <c r="CC10">
        <v>0</v>
      </c>
      <c r="CD10">
        <v>0</v>
      </c>
      <c r="CF10">
        <v>8</v>
      </c>
      <c r="CG10">
        <f t="shared" si="0"/>
        <v>-3.2744782079258798</v>
      </c>
      <c r="CH10">
        <f t="shared" si="33"/>
        <v>3.2959368954925972</v>
      </c>
      <c r="CI10">
        <f t="shared" si="34"/>
        <v>-4.0361096277188251</v>
      </c>
      <c r="CJ10">
        <f t="shared" si="35"/>
        <v>2.5343054756996519</v>
      </c>
      <c r="CK10">
        <f t="shared" si="36"/>
        <v>-2.45585865594441</v>
      </c>
      <c r="CL10">
        <f t="shared" si="37"/>
        <v>2.471952671619448</v>
      </c>
      <c r="CN10">
        <f t="shared" si="38"/>
        <v>9.6864733729000001</v>
      </c>
      <c r="CO10">
        <f t="shared" si="39"/>
        <v>10.6864733729</v>
      </c>
    </row>
    <row r="11" spans="1:712" x14ac:dyDescent="0.4">
      <c r="A11" s="8">
        <v>-3274.4852364935582</v>
      </c>
      <c r="B11" s="8">
        <v>3312.6059277296613</v>
      </c>
      <c r="C11" s="8">
        <f t="shared" si="1"/>
        <v>6587.0911642232195</v>
      </c>
      <c r="D11" s="10">
        <v>8.5106382978723402E-2</v>
      </c>
      <c r="E11" s="30">
        <f t="shared" si="2"/>
        <v>10.394890936170212</v>
      </c>
      <c r="F11" s="24">
        <v>2</v>
      </c>
      <c r="G11" s="8">
        <v>-810.01891862250488</v>
      </c>
      <c r="H11" s="8">
        <v>958.51091248080706</v>
      </c>
      <c r="I11" s="8">
        <v>-980.018918622505</v>
      </c>
      <c r="J11" s="8">
        <v>1128.5109124808073</v>
      </c>
      <c r="K11" s="8">
        <v>2108.5298311033121</v>
      </c>
      <c r="L11" s="8">
        <v>-980.018918622505</v>
      </c>
      <c r="M11" s="8">
        <v>1128.5109124808073</v>
      </c>
      <c r="N11" s="8">
        <v>2108.5298311033121</v>
      </c>
      <c r="O11" s="8">
        <v>0</v>
      </c>
      <c r="P11" s="8">
        <v>0</v>
      </c>
      <c r="Q11" s="25">
        <v>0</v>
      </c>
      <c r="R11" s="8">
        <v>0</v>
      </c>
      <c r="S11" s="8">
        <v>0</v>
      </c>
      <c r="T11" s="8">
        <v>0</v>
      </c>
      <c r="U11" s="8">
        <v>0</v>
      </c>
      <c r="W11" s="36">
        <f t="shared" si="3"/>
        <v>37.413575376889057</v>
      </c>
      <c r="X11" s="36">
        <f t="shared" si="4"/>
        <v>64.261994307369505</v>
      </c>
      <c r="Y11" s="36">
        <f t="shared" si="5"/>
        <v>34.832770044736847</v>
      </c>
      <c r="Z11" s="36">
        <f t="shared" si="6"/>
        <v>66.842799639521715</v>
      </c>
      <c r="AA11" s="36">
        <f t="shared" si="7"/>
        <v>34.832770044736847</v>
      </c>
      <c r="AB11" s="36">
        <f t="shared" si="8"/>
        <v>66.842799639521715</v>
      </c>
      <c r="AC11" s="32">
        <f t="shared" si="9"/>
        <v>0</v>
      </c>
      <c r="AD11" s="32">
        <f t="shared" si="10"/>
        <v>99.999999999999986</v>
      </c>
      <c r="AE11" s="32">
        <f t="shared" si="11"/>
        <v>49.710640931742752</v>
      </c>
      <c r="AH11">
        <v>9</v>
      </c>
      <c r="AI11" s="35">
        <v>19.946068083710134</v>
      </c>
      <c r="AJ11">
        <f>_xll.SRS1Splines.Functions25.Linear_Interp($E$3:$E$67,$W$3:$W$67,AI11)</f>
        <v>34.325933272194398</v>
      </c>
      <c r="AK11">
        <f>_xll.SRS1Splines.Functions25.Linear_Interp($E$3:$E$67,$X$3:$X$67,AI11)</f>
        <v>55.471136907468797</v>
      </c>
      <c r="AL11">
        <f>_xll.SRS1Splines.Functions25.Linear_Interp($E$3:$E$67,$Y$3:$Y$67,AI11)</f>
        <v>32.181340460838797</v>
      </c>
      <c r="AM11">
        <f>_xll.SRS1Splines.Functions25.Linear_Interp($E$3:$E$67,$Z$3:$Z$67,AI11)</f>
        <v>57.615729718824298</v>
      </c>
      <c r="AN11">
        <f>_xll.SRS1Splines.Functions25.Linear_Interp($E$3:$E$67,$AA$3:$AA$67,AI11)</f>
        <v>32.181340460838797</v>
      </c>
      <c r="AO11">
        <f>_xll.SRS1Splines.Functions25.Linear_Interp($E$3:$E$67,$AB$3:$AB$67,AI11)</f>
        <v>57.615729718824298</v>
      </c>
      <c r="AP11">
        <f>_xll.SRS1Splines.Functions25.Linear_Interp($E$3:$E$67,$AC$3:$AC$67,AI11)</f>
        <v>5.8511143813822803</v>
      </c>
      <c r="AQ11">
        <f>_xll.SRS1Splines.Functions25.Linear_Interp($E$3:$E$67,$AD$3:$AD$67,AI11)</f>
        <v>90.350818516743203</v>
      </c>
      <c r="AR11" s="32">
        <f>_xll.SRS1Splines.Functions25.Linear_Interp($E$3:$E$67,$AE$3:$AE$67,AI11)</f>
        <v>43.983089423918798</v>
      </c>
      <c r="AU11">
        <f t="shared" si="12"/>
        <v>10.394890936170212</v>
      </c>
      <c r="AV11">
        <f t="shared" si="40"/>
        <v>10.284890936170212</v>
      </c>
      <c r="AW11">
        <f t="shared" si="41"/>
        <v>10.504890936170211</v>
      </c>
      <c r="AX11">
        <v>4.7859514213645302E-2</v>
      </c>
      <c r="AY11">
        <v>0.49797981625085297</v>
      </c>
      <c r="AZ11" s="44">
        <f t="shared" si="13"/>
        <v>2.4644663178710529</v>
      </c>
      <c r="BA11" s="44">
        <f t="shared" si="14"/>
        <v>4.2329961489743653</v>
      </c>
      <c r="BB11">
        <f t="shared" si="15"/>
        <v>-0.81577212971644286</v>
      </c>
      <c r="BC11">
        <f t="shared" si="16"/>
        <v>0.95275770138686955</v>
      </c>
      <c r="BD11">
        <f t="shared" si="17"/>
        <v>4.7859514213645302E-2</v>
      </c>
      <c r="BE11">
        <v>10</v>
      </c>
      <c r="BF11">
        <v>5.8766290755462194</v>
      </c>
      <c r="BG11">
        <f t="shared" si="18"/>
        <v>2.9383145377731097</v>
      </c>
      <c r="BH11">
        <f t="shared" si="19"/>
        <v>2.5454268713207884</v>
      </c>
      <c r="BI11">
        <v>14.4733717605696</v>
      </c>
      <c r="BJ11">
        <f t="shared" si="20"/>
        <v>0.75844306544828888</v>
      </c>
      <c r="BK11">
        <f t="shared" si="21"/>
        <v>0.73437304050731611</v>
      </c>
      <c r="BL11">
        <f t="shared" si="22"/>
        <v>0.11753258151092438</v>
      </c>
      <c r="BM11">
        <f t="shared" si="23"/>
        <v>-1.4566826136538071</v>
      </c>
      <c r="BN11">
        <f t="shared" si="24"/>
        <v>7.6782054427656288E-2</v>
      </c>
      <c r="BO11">
        <f t="shared" si="25"/>
        <v>-1.550145170223759</v>
      </c>
      <c r="BP11">
        <f t="shared" si="26"/>
        <v>0.21838466087955344</v>
      </c>
      <c r="BQ11">
        <v>9</v>
      </c>
      <c r="BR11">
        <v>10.394890936170212</v>
      </c>
      <c r="BS11">
        <f t="shared" si="27"/>
        <v>-1.4566826136538071</v>
      </c>
      <c r="BT11">
        <f t="shared" si="28"/>
        <v>7.6782054427656288E-2</v>
      </c>
      <c r="BU11">
        <f t="shared" si="29"/>
        <v>2.5454268713207884</v>
      </c>
      <c r="BV11">
        <v>10</v>
      </c>
      <c r="BW11">
        <f t="shared" si="30"/>
        <v>10.284890936170212</v>
      </c>
      <c r="BX11">
        <f t="shared" si="31"/>
        <v>10.504890936170211</v>
      </c>
      <c r="BY11">
        <v>0</v>
      </c>
      <c r="BZ11">
        <f t="shared" si="32"/>
        <v>1.0394890936170211</v>
      </c>
      <c r="CA11">
        <v>0</v>
      </c>
      <c r="CB11">
        <v>0</v>
      </c>
      <c r="CC11">
        <v>0</v>
      </c>
      <c r="CD11">
        <v>0</v>
      </c>
      <c r="CF11">
        <v>9</v>
      </c>
      <c r="CG11">
        <f t="shared" si="0"/>
        <v>-3.2802384475874957</v>
      </c>
      <c r="CH11">
        <f t="shared" si="33"/>
        <v>3.3068527166357233</v>
      </c>
      <c r="CI11">
        <f t="shared" si="34"/>
        <v>-4.0386815130357849</v>
      </c>
      <c r="CJ11">
        <f t="shared" si="35"/>
        <v>2.5484096511874346</v>
      </c>
      <c r="CK11">
        <f t="shared" si="36"/>
        <v>-2.4601788356906216</v>
      </c>
      <c r="CL11">
        <f t="shared" si="37"/>
        <v>2.4801395374767923</v>
      </c>
      <c r="CN11">
        <f t="shared" si="38"/>
        <v>9.8948909361702118</v>
      </c>
      <c r="CO11">
        <f t="shared" si="39"/>
        <v>10.894890936170212</v>
      </c>
    </row>
    <row r="12" spans="1:712" x14ac:dyDescent="0.4">
      <c r="A12" s="8">
        <v>-3314.6937683943161</v>
      </c>
      <c r="B12" s="8">
        <v>3430.2637697957953</v>
      </c>
      <c r="C12" s="8">
        <f t="shared" si="1"/>
        <v>6744.9575381901113</v>
      </c>
      <c r="D12" s="10">
        <v>0.1</v>
      </c>
      <c r="E12" s="30">
        <f t="shared" si="2"/>
        <v>12.213996850000001</v>
      </c>
      <c r="F12" s="24">
        <v>2</v>
      </c>
      <c r="G12" s="8">
        <v>-801.54209621993118</v>
      </c>
      <c r="H12" s="8">
        <v>949.39432989690704</v>
      </c>
      <c r="I12" s="8">
        <v>-971.5420962199313</v>
      </c>
      <c r="J12" s="8">
        <v>1119.394329896907</v>
      </c>
      <c r="K12" s="8">
        <v>2090.9364261168384</v>
      </c>
      <c r="L12" s="8">
        <v>-971.5420962199313</v>
      </c>
      <c r="M12" s="8">
        <v>1119.394329896907</v>
      </c>
      <c r="N12" s="8">
        <v>2090.9364261168384</v>
      </c>
      <c r="O12" s="8">
        <v>483.09999999999985</v>
      </c>
      <c r="P12" s="8">
        <v>799.39999999999986</v>
      </c>
      <c r="Q12" s="25">
        <v>0</v>
      </c>
      <c r="R12" s="8">
        <v>0</v>
      </c>
      <c r="S12" s="8">
        <v>0</v>
      </c>
      <c r="T12" s="8">
        <v>0</v>
      </c>
      <c r="U12" s="8">
        <v>0</v>
      </c>
      <c r="W12" s="36">
        <f t="shared" si="3"/>
        <v>37.259710797953282</v>
      </c>
      <c r="X12" s="36">
        <f t="shared" si="4"/>
        <v>63.218902033820882</v>
      </c>
      <c r="Y12" s="36">
        <f t="shared" si="5"/>
        <v>34.739309460547432</v>
      </c>
      <c r="Z12" s="36">
        <f t="shared" si="6"/>
        <v>65.739303371226725</v>
      </c>
      <c r="AA12" s="36">
        <f t="shared" si="7"/>
        <v>34.739309460547432</v>
      </c>
      <c r="AB12" s="36">
        <f t="shared" si="8"/>
        <v>65.739303371226725</v>
      </c>
      <c r="AC12" s="36">
        <f t="shared" si="9"/>
        <v>7.1623875652986113</v>
      </c>
      <c r="AD12" s="36">
        <f t="shared" si="10"/>
        <v>88.148183358104518</v>
      </c>
      <c r="AE12" s="32">
        <f t="shared" si="11"/>
        <v>49.143285923246225</v>
      </c>
      <c r="AF12" s="21"/>
      <c r="AH12">
        <v>10</v>
      </c>
      <c r="AI12" s="35">
        <v>21.982535613527393</v>
      </c>
      <c r="AJ12">
        <f>_xll.SRS1Splines.Functions25.Linear_Interp($E$3:$E$67,$W$3:$W$67,AI12)</f>
        <v>33.552933851545397</v>
      </c>
      <c r="AK12">
        <f>_xll.SRS1Splines.Functions25.Linear_Interp($E$3:$E$67,$X$3:$X$67,AI12)</f>
        <v>53.7107221534716</v>
      </c>
      <c r="AL12">
        <f>_xll.SRS1Splines.Functions25.Linear_Interp($E$3:$E$67,$Y$3:$Y$67,AI12)</f>
        <v>31.484512600935499</v>
      </c>
      <c r="AM12">
        <f>_xll.SRS1Splines.Functions25.Linear_Interp($E$3:$E$67,$Z$3:$Z$67,AI12)</f>
        <v>55.779143404081502</v>
      </c>
      <c r="AN12">
        <f>_xll.SRS1Splines.Functions25.Linear_Interp($E$3:$E$67,$AA$3:$AA$67,AI12)</f>
        <v>31.484512600935499</v>
      </c>
      <c r="AO12">
        <f>_xll.SRS1Splines.Functions25.Linear_Interp($E$3:$E$67,$AB$3:$AB$67,AI12)</f>
        <v>55.779143404081502</v>
      </c>
      <c r="AP12">
        <f>_xll.SRS1Splines.Functions25.Linear_Interp($E$3:$E$67,$AC$3:$AC$67,AI12)</f>
        <v>5.7287999835468097</v>
      </c>
      <c r="AQ12">
        <f>_xll.SRS1Splines.Functions25.Linear_Interp($E$3:$E$67,$AD$3:$AD$67,AI12)</f>
        <v>90.9491340615251</v>
      </c>
      <c r="AR12" s="32">
        <f>_xll.SRS1Splines.Functions25.Linear_Interp($E$3:$E$67,$AE$3:$AE$67,AI12)</f>
        <v>42.753194932295699</v>
      </c>
      <c r="AU12" s="56">
        <f t="shared" si="12"/>
        <v>12.213996850000001</v>
      </c>
      <c r="AV12">
        <f t="shared" si="40"/>
        <v>12.103996850000001</v>
      </c>
      <c r="AW12">
        <f t="shared" si="41"/>
        <v>12.32399685</v>
      </c>
      <c r="AX12">
        <v>5.8494358612552699E-2</v>
      </c>
      <c r="AY12">
        <v>0.49460021557157502</v>
      </c>
      <c r="AZ12" s="44">
        <f t="shared" si="13"/>
        <v>2.5131516721743847</v>
      </c>
      <c r="BA12" s="44">
        <f t="shared" si="14"/>
        <v>4.2640880982912233</v>
      </c>
      <c r="BB12">
        <f t="shared" si="15"/>
        <v>-0.82290578023556415</v>
      </c>
      <c r="BC12">
        <f t="shared" si="16"/>
        <v>0.92803064588127437</v>
      </c>
      <c r="BD12">
        <f t="shared" si="17"/>
        <v>5.8494358612552699E-2</v>
      </c>
      <c r="BE12">
        <v>10</v>
      </c>
      <c r="BF12">
        <v>5.6925860700198569</v>
      </c>
      <c r="BG12">
        <f t="shared" si="18"/>
        <v>2.8462930350099285</v>
      </c>
      <c r="BH12">
        <f t="shared" si="19"/>
        <v>2.4778434383709915</v>
      </c>
      <c r="BI12">
        <v>14.377816631824601</v>
      </c>
      <c r="BJ12">
        <f t="shared" si="20"/>
        <v>0.72962930108768731</v>
      </c>
      <c r="BK12">
        <f t="shared" si="21"/>
        <v>0.70677685498935383</v>
      </c>
      <c r="BL12">
        <f t="shared" si="22"/>
        <v>0.11385172140039714</v>
      </c>
      <c r="BM12">
        <f t="shared" si="23"/>
        <v>-1.4386833599228543</v>
      </c>
      <c r="BN12">
        <f t="shared" si="24"/>
        <v>8.4549623393189929E-2</v>
      </c>
      <c r="BO12">
        <f t="shared" si="25"/>
        <v>-1.529682635224918</v>
      </c>
      <c r="BP12">
        <f t="shared" si="26"/>
        <v>0.22125379089192054</v>
      </c>
      <c r="BQ12">
        <v>10</v>
      </c>
      <c r="BR12" s="56">
        <v>12.213996850000001</v>
      </c>
      <c r="BS12">
        <f t="shared" si="27"/>
        <v>-1.4386833599228543</v>
      </c>
      <c r="BT12">
        <f t="shared" si="28"/>
        <v>8.4549623393189929E-2</v>
      </c>
      <c r="BU12">
        <f t="shared" si="29"/>
        <v>2.4778434383709915</v>
      </c>
      <c r="BV12">
        <v>10</v>
      </c>
      <c r="BW12">
        <f t="shared" si="30"/>
        <v>12.103996850000001</v>
      </c>
      <c r="BX12">
        <f t="shared" si="31"/>
        <v>12.32399685</v>
      </c>
      <c r="BY12">
        <v>0</v>
      </c>
      <c r="BZ12">
        <f t="shared" si="32"/>
        <v>1.2213996850000002</v>
      </c>
      <c r="CA12">
        <v>0</v>
      </c>
      <c r="CB12">
        <v>0</v>
      </c>
      <c r="CC12">
        <v>0</v>
      </c>
      <c r="CD12">
        <v>0</v>
      </c>
      <c r="CF12">
        <v>10</v>
      </c>
      <c r="CG12">
        <f t="shared" si="0"/>
        <v>-3.3360574524099489</v>
      </c>
      <c r="CH12">
        <f t="shared" si="33"/>
        <v>3.4089000857801626</v>
      </c>
      <c r="CI12">
        <f t="shared" si="34"/>
        <v>-4.0656867534976362</v>
      </c>
      <c r="CJ12">
        <f t="shared" si="35"/>
        <v>2.6792707846924753</v>
      </c>
      <c r="CK12">
        <f t="shared" si="36"/>
        <v>-2.5020430893074614</v>
      </c>
      <c r="CL12">
        <f t="shared" si="37"/>
        <v>2.5566750643351219</v>
      </c>
      <c r="CN12">
        <f t="shared" si="38"/>
        <v>11.713996850000001</v>
      </c>
      <c r="CO12">
        <f t="shared" si="39"/>
        <v>12.713996850000001</v>
      </c>
    </row>
    <row r="13" spans="1:712" x14ac:dyDescent="0.4">
      <c r="A13" s="8">
        <v>-3324.6610177840771</v>
      </c>
      <c r="B13" s="8">
        <v>3513.0046346475251</v>
      </c>
      <c r="C13" s="8">
        <f t="shared" si="1"/>
        <v>6837.6656524316022</v>
      </c>
      <c r="D13" s="10">
        <v>0.10638297872340426</v>
      </c>
      <c r="E13" s="30">
        <f t="shared" si="2"/>
        <v>12.993613670212765</v>
      </c>
      <c r="F13" s="24">
        <v>2</v>
      </c>
      <c r="G13" s="8">
        <v>-797.90917233311393</v>
      </c>
      <c r="H13" s="8">
        <v>945.48722307523576</v>
      </c>
      <c r="I13" s="8">
        <v>-967.90917233311393</v>
      </c>
      <c r="J13" s="8">
        <v>1115.4872230752358</v>
      </c>
      <c r="K13" s="8">
        <v>2083.3963954083497</v>
      </c>
      <c r="L13" s="8">
        <v>-967.90917233311393</v>
      </c>
      <c r="M13" s="8">
        <v>1115.4872230752358</v>
      </c>
      <c r="N13" s="8">
        <v>2083.3963954083497</v>
      </c>
      <c r="O13" s="8">
        <v>470.29682664738016</v>
      </c>
      <c r="P13" s="8">
        <v>806.77764143772595</v>
      </c>
      <c r="Q13" s="25">
        <v>0</v>
      </c>
      <c r="R13" s="8">
        <v>0</v>
      </c>
      <c r="S13" s="8">
        <v>0</v>
      </c>
      <c r="T13" s="8">
        <v>0</v>
      </c>
      <c r="U13" s="8">
        <v>0</v>
      </c>
      <c r="W13" s="36">
        <f t="shared" si="3"/>
        <v>36.953427878597765</v>
      </c>
      <c r="X13" s="36">
        <f t="shared" si="4"/>
        <v>62.450380845117344</v>
      </c>
      <c r="Y13" s="36">
        <f t="shared" si="5"/>
        <v>34.467199264311176</v>
      </c>
      <c r="Z13" s="36">
        <f t="shared" si="6"/>
        <v>64.936609459403925</v>
      </c>
      <c r="AA13" s="36">
        <f t="shared" si="7"/>
        <v>34.467199264311176</v>
      </c>
      <c r="AB13" s="36">
        <f t="shared" si="8"/>
        <v>64.936609459403925</v>
      </c>
      <c r="AC13" s="36">
        <f t="shared" si="9"/>
        <v>6.8780319271699666</v>
      </c>
      <c r="AD13" s="36">
        <f t="shared" si="10"/>
        <v>88.200978485240498</v>
      </c>
      <c r="AE13" s="32">
        <f t="shared" si="11"/>
        <v>48.622749148340787</v>
      </c>
      <c r="AH13">
        <v>11</v>
      </c>
      <c r="AI13" s="35">
        <v>25.028751626879039</v>
      </c>
      <c r="AJ13">
        <f>_xll.SRS1Splines.Functions25.Linear_Interp($E$3:$E$67,$W$3:$W$67,AI13)</f>
        <v>32.250961520844797</v>
      </c>
      <c r="AK13">
        <f>_xll.SRS1Splines.Functions25.Linear_Interp($E$3:$E$67,$X$3:$X$67,AI13)</f>
        <v>51.249771469578903</v>
      </c>
      <c r="AL13">
        <f>_xll.SRS1Splines.Functions25.Linear_Interp($E$3:$E$67,$Y$3:$Y$67,AI13)</f>
        <v>30.2660319193654</v>
      </c>
      <c r="AM13">
        <f>_xll.SRS1Splines.Functions25.Linear_Interp($E$3:$E$67,$Z$3:$Z$67,AI13)</f>
        <v>53.234701071058304</v>
      </c>
      <c r="AN13">
        <f>_xll.SRS1Splines.Functions25.Linear_Interp($E$3:$E$67,$AA$3:$AA$67,AI13)</f>
        <v>30.2660319193654</v>
      </c>
      <c r="AO13">
        <f>_xll.SRS1Splines.Functions25.Linear_Interp($E$3:$E$67,$AB$3:$AB$67,AI13)</f>
        <v>53.234701071058304</v>
      </c>
      <c r="AP13">
        <f>_xll.SRS1Splines.Functions25.Linear_Interp($E$3:$E$67,$AC$3:$AC$67,AI13)</f>
        <v>5.4043157679381304</v>
      </c>
      <c r="AQ13">
        <f>_xll.SRS1Splines.Functions25.Linear_Interp($E$3:$E$67,$AD$3:$AD$67,AI13)</f>
        <v>91.469703001697496</v>
      </c>
      <c r="AR13" s="32">
        <f>_xll.SRS1Splines.Functions25.Linear_Interp($E$3:$E$67,$AE$3:$AE$67,AI13)</f>
        <v>40.913477755242901</v>
      </c>
      <c r="AU13">
        <f t="shared" si="12"/>
        <v>12.993613670212765</v>
      </c>
      <c r="AV13">
        <f t="shared" si="40"/>
        <v>12.883613670212766</v>
      </c>
      <c r="AW13">
        <f t="shared" si="41"/>
        <v>13.103613670212765</v>
      </c>
      <c r="AX13">
        <v>6.32626006328742E-2</v>
      </c>
      <c r="AY13">
        <v>0.49238719819172405</v>
      </c>
      <c r="AZ13" s="44">
        <f t="shared" si="13"/>
        <v>2.5267518454509634</v>
      </c>
      <c r="BA13" s="44">
        <f t="shared" si="14"/>
        <v>4.2701482408593137</v>
      </c>
      <c r="BB13">
        <f t="shared" si="15"/>
        <v>-0.84002718732162007</v>
      </c>
      <c r="BC13">
        <f t="shared" si="16"/>
        <v>0.90336920808673016</v>
      </c>
      <c r="BD13">
        <f t="shared" si="17"/>
        <v>6.32626006328742E-2</v>
      </c>
      <c r="BE13">
        <v>10</v>
      </c>
      <c r="BF13">
        <v>5.6150540005755021</v>
      </c>
      <c r="BG13">
        <f t="shared" si="18"/>
        <v>2.807527000287751</v>
      </c>
      <c r="BH13">
        <f t="shared" si="19"/>
        <v>2.4496605508774625</v>
      </c>
      <c r="BI13">
        <v>14.3046370851592</v>
      </c>
      <c r="BJ13">
        <f t="shared" si="20"/>
        <v>0.71587164674541182</v>
      </c>
      <c r="BK13">
        <f t="shared" si="21"/>
        <v>0.69367657465816202</v>
      </c>
      <c r="BL13">
        <f t="shared" si="22"/>
        <v>0.11230108001151004</v>
      </c>
      <c r="BM13">
        <f t="shared" si="23"/>
        <v>-1.4435977540555218</v>
      </c>
      <c r="BN13">
        <f t="shared" si="24"/>
        <v>7.5196481329808301E-2</v>
      </c>
      <c r="BO13">
        <f t="shared" si="25"/>
        <v>-1.533703761979782</v>
      </c>
      <c r="BP13">
        <f t="shared" si="26"/>
        <v>0.20969263342856814</v>
      </c>
      <c r="BQ13">
        <v>11</v>
      </c>
      <c r="BR13">
        <v>12.993613670212765</v>
      </c>
      <c r="BS13">
        <f t="shared" si="27"/>
        <v>-1.4435977540555218</v>
      </c>
      <c r="BT13">
        <f t="shared" si="28"/>
        <v>7.5196481329808301E-2</v>
      </c>
      <c r="BU13">
        <f t="shared" si="29"/>
        <v>2.4496605508774625</v>
      </c>
      <c r="BV13">
        <v>10</v>
      </c>
      <c r="BW13">
        <f t="shared" si="30"/>
        <v>12.883613670212766</v>
      </c>
      <c r="BX13">
        <f t="shared" si="31"/>
        <v>13.103613670212765</v>
      </c>
      <c r="BY13">
        <v>0</v>
      </c>
      <c r="BZ13">
        <f t="shared" si="32"/>
        <v>1.2993613670212765</v>
      </c>
      <c r="CA13">
        <v>0</v>
      </c>
      <c r="CB13">
        <v>0</v>
      </c>
      <c r="CC13">
        <v>0</v>
      </c>
      <c r="CD13">
        <v>0</v>
      </c>
      <c r="CF13">
        <v>11</v>
      </c>
      <c r="CG13">
        <f t="shared" si="0"/>
        <v>-3.3667790327725835</v>
      </c>
      <c r="CH13">
        <f t="shared" si="33"/>
        <v>3.4708866196590189</v>
      </c>
      <c r="CI13">
        <f t="shared" si="34"/>
        <v>-4.0826506795179949</v>
      </c>
      <c r="CJ13">
        <f t="shared" si="35"/>
        <v>2.7550149729136071</v>
      </c>
      <c r="CK13">
        <f t="shared" si="36"/>
        <v>-2.5250842745794375</v>
      </c>
      <c r="CL13">
        <f t="shared" si="37"/>
        <v>2.6031649647442641</v>
      </c>
      <c r="CN13">
        <f t="shared" si="38"/>
        <v>12.493613670212765</v>
      </c>
      <c r="CO13">
        <f t="shared" si="39"/>
        <v>13.493613670212765</v>
      </c>
    </row>
    <row r="14" spans="1:712" x14ac:dyDescent="0.4">
      <c r="A14" s="8">
        <v>-3381.0460233348376</v>
      </c>
      <c r="B14" s="8">
        <v>3829.9097682202146</v>
      </c>
      <c r="C14" s="8">
        <f t="shared" si="1"/>
        <v>7210.9557915550522</v>
      </c>
      <c r="D14" s="10">
        <v>0.1276595744680851</v>
      </c>
      <c r="E14" s="30">
        <f t="shared" si="2"/>
        <v>15.592336404255317</v>
      </c>
      <c r="F14" s="24">
        <v>2</v>
      </c>
      <c r="G14" s="8">
        <v>-785.79942604372297</v>
      </c>
      <c r="H14" s="8">
        <v>932.46353366966434</v>
      </c>
      <c r="I14" s="8">
        <v>-955.79942604372309</v>
      </c>
      <c r="J14" s="8">
        <v>1102.4635336696642</v>
      </c>
      <c r="K14" s="8">
        <v>2058.2629597133873</v>
      </c>
      <c r="L14" s="8">
        <v>-955.79942604372309</v>
      </c>
      <c r="M14" s="8">
        <v>1102.4635336696642</v>
      </c>
      <c r="N14" s="8">
        <v>2058.2629597133873</v>
      </c>
      <c r="O14" s="8">
        <v>452.9817072645792</v>
      </c>
      <c r="P14" s="8">
        <v>806.00765443754869</v>
      </c>
      <c r="Q14" s="25">
        <v>0</v>
      </c>
      <c r="R14" s="8">
        <v>0</v>
      </c>
      <c r="S14" s="8">
        <v>0</v>
      </c>
      <c r="T14" s="8">
        <v>0</v>
      </c>
      <c r="U14" s="8">
        <v>0</v>
      </c>
      <c r="W14" s="36">
        <f t="shared" si="3"/>
        <v>35.990327389476981</v>
      </c>
      <c r="X14" s="36">
        <f t="shared" si="4"/>
        <v>59.81883236694047</v>
      </c>
      <c r="Y14" s="36">
        <f t="shared" si="5"/>
        <v>33.632803575517507</v>
      </c>
      <c r="Z14" s="36">
        <f t="shared" si="6"/>
        <v>62.17635618089993</v>
      </c>
      <c r="AA14" s="36">
        <f t="shared" si="7"/>
        <v>33.632803575517507</v>
      </c>
      <c r="AB14" s="36">
        <f t="shared" si="8"/>
        <v>62.17635618089993</v>
      </c>
      <c r="AC14" s="36">
        <f t="shared" si="9"/>
        <v>6.2818538950839011</v>
      </c>
      <c r="AD14" s="36">
        <f t="shared" si="10"/>
        <v>88.822457414293311</v>
      </c>
      <c r="AE14" s="32">
        <f t="shared" si="11"/>
        <v>46.887626565322634</v>
      </c>
      <c r="AH14">
        <v>12</v>
      </c>
      <c r="AI14" s="35">
        <v>27.480997944033984</v>
      </c>
      <c r="AJ14">
        <f>_xll.SRS1Splines.Functions25.Linear_Interp($E$3:$E$67,$W$3:$W$67,AI14)</f>
        <v>31.181133092207499</v>
      </c>
      <c r="AK14">
        <f>_xll.SRS1Splines.Functions25.Linear_Interp($E$3:$E$67,$X$3:$X$67,AI14)</f>
        <v>49.578461505967802</v>
      </c>
      <c r="AL14">
        <f>_xll.SRS1Splines.Functions25.Linear_Interp($E$3:$E$67,$Y$3:$Y$67,AI14)</f>
        <v>29.230442512306301</v>
      </c>
      <c r="AM14">
        <f>_xll.SRS1Splines.Functions25.Linear_Interp($E$3:$E$67,$Z$3:$Z$67,AI14)</f>
        <v>51.529152085869001</v>
      </c>
      <c r="AN14">
        <f>_xll.SRS1Splines.Functions25.Linear_Interp($E$3:$E$67,$AA$3:$AA$67,AI14)</f>
        <v>29.230442512306301</v>
      </c>
      <c r="AO14">
        <f>_xll.SRS1Splines.Functions25.Linear_Interp($E$3:$E$67,$AB$3:$AB$67,AI14)</f>
        <v>51.529152085869001</v>
      </c>
      <c r="AP14">
        <f>_xll.SRS1Splines.Functions25.Linear_Interp($E$3:$E$67,$AC$3:$AC$67,AI14)</f>
        <v>5.1240541531140096</v>
      </c>
      <c r="AQ14">
        <f>_xll.SRS1Splines.Functions25.Linear_Interp($E$3:$E$67,$AD$3:$AD$67,AI14)</f>
        <v>91.626795352515202</v>
      </c>
      <c r="AR14">
        <f>_xll.SRS1Splines.Functions25.Linear_Interp($E$3:$E$67,$AE$3:$AE$67,AI14)</f>
        <v>87.024544975264604</v>
      </c>
      <c r="AU14">
        <f t="shared" si="12"/>
        <v>15.592336404255317</v>
      </c>
      <c r="AV14">
        <f t="shared" si="40"/>
        <v>15.482336404255317</v>
      </c>
      <c r="AW14">
        <f t="shared" si="41"/>
        <v>15.702336404255316</v>
      </c>
      <c r="AX14">
        <v>8.0276469576992304E-2</v>
      </c>
      <c r="AY14">
        <v>0.48156056854072099</v>
      </c>
      <c r="AZ14" s="44">
        <f t="shared" si="13"/>
        <v>2.5952465972911147</v>
      </c>
      <c r="BA14" s="44">
        <f t="shared" si="14"/>
        <v>4.3135095570045019</v>
      </c>
      <c r="BB14">
        <f t="shared" si="15"/>
        <v>-0.87726537341214073</v>
      </c>
      <c r="BC14">
        <f t="shared" si="16"/>
        <v>0.84099758630124644</v>
      </c>
      <c r="BD14">
        <f t="shared" si="17"/>
        <v>8.0276469576992304E-2</v>
      </c>
      <c r="BE14">
        <v>10</v>
      </c>
      <c r="BF14">
        <v>5.3513680738609155</v>
      </c>
      <c r="BG14">
        <f t="shared" si="18"/>
        <v>2.6756840369304578</v>
      </c>
      <c r="BH14">
        <f t="shared" si="19"/>
        <v>2.3546079009678813</v>
      </c>
      <c r="BI14">
        <v>13.884730430679699</v>
      </c>
      <c r="BJ14">
        <f t="shared" si="20"/>
        <v>0.66140815206108039</v>
      </c>
      <c r="BK14">
        <f t="shared" si="21"/>
        <v>0.6420821159933211</v>
      </c>
      <c r="BL14">
        <f t="shared" si="22"/>
        <v>0.10702736147721831</v>
      </c>
      <c r="BM14">
        <f t="shared" si="23"/>
        <v>-1.4316461639960028</v>
      </c>
      <c r="BN14">
        <f t="shared" si="24"/>
        <v>7.2562072762947738E-2</v>
      </c>
      <c r="BO14">
        <f t="shared" si="25"/>
        <v>-1.5193474894054617</v>
      </c>
      <c r="BP14">
        <f t="shared" si="26"/>
        <v>0.19891547030792534</v>
      </c>
      <c r="BQ14">
        <v>12</v>
      </c>
      <c r="BR14">
        <v>15.592336404255317</v>
      </c>
      <c r="BS14" s="32">
        <v>-1.4</v>
      </c>
      <c r="BT14">
        <f t="shared" si="28"/>
        <v>7.2562072762947738E-2</v>
      </c>
      <c r="BU14">
        <f t="shared" si="29"/>
        <v>2.3546079009678813</v>
      </c>
      <c r="BV14">
        <v>10</v>
      </c>
      <c r="BW14">
        <f t="shared" si="30"/>
        <v>15.482336404255317</v>
      </c>
      <c r="BX14">
        <f t="shared" si="31"/>
        <v>15.702336404255316</v>
      </c>
      <c r="BY14">
        <v>0</v>
      </c>
      <c r="BZ14">
        <f t="shared" si="32"/>
        <v>1.5592336404255316</v>
      </c>
      <c r="CA14">
        <v>0</v>
      </c>
      <c r="CB14">
        <v>0</v>
      </c>
      <c r="CC14">
        <v>0</v>
      </c>
      <c r="CD14">
        <v>0</v>
      </c>
      <c r="CF14">
        <v>12</v>
      </c>
      <c r="CG14">
        <f t="shared" si="0"/>
        <v>-3.4725119707032555</v>
      </c>
      <c r="CH14">
        <f t="shared" si="33"/>
        <v>3.7384438208517965</v>
      </c>
      <c r="CI14">
        <f t="shared" si="34"/>
        <v>-4.1339201227643354</v>
      </c>
      <c r="CJ14">
        <f t="shared" si="35"/>
        <v>3.0770356687907161</v>
      </c>
      <c r="CK14">
        <f t="shared" si="36"/>
        <v>-2.6043839780274416</v>
      </c>
      <c r="CL14">
        <f t="shared" si="37"/>
        <v>2.8038328656388476</v>
      </c>
      <c r="CN14">
        <f t="shared" si="38"/>
        <v>15.092336404255317</v>
      </c>
      <c r="CO14">
        <f t="shared" si="39"/>
        <v>16.092336404255317</v>
      </c>
    </row>
    <row r="15" spans="1:712" x14ac:dyDescent="0.4">
      <c r="A15" s="8">
        <v>-3447.5963900685229</v>
      </c>
      <c r="B15" s="8">
        <v>4187.8525573910802</v>
      </c>
      <c r="C15" s="8">
        <f t="shared" si="1"/>
        <v>7635.448947459603</v>
      </c>
      <c r="D15" s="10">
        <v>0.14893617021276595</v>
      </c>
      <c r="E15" s="30">
        <f t="shared" si="2"/>
        <v>18.19105913829787</v>
      </c>
      <c r="F15" s="24">
        <v>2</v>
      </c>
      <c r="G15" s="8">
        <v>-773.68967975433213</v>
      </c>
      <c r="H15" s="8">
        <v>919.43984426409304</v>
      </c>
      <c r="I15" s="8">
        <v>-943.68967975433213</v>
      </c>
      <c r="J15" s="8">
        <v>1089.4398442640929</v>
      </c>
      <c r="K15" s="8">
        <v>2033.1295240184249</v>
      </c>
      <c r="L15" s="8">
        <v>-943.68967975433213</v>
      </c>
      <c r="M15" s="8">
        <v>1089.4398442640929</v>
      </c>
      <c r="N15" s="8">
        <v>2033.1295240184249</v>
      </c>
      <c r="O15" s="8">
        <v>458.85639231302201</v>
      </c>
      <c r="P15" s="8">
        <v>782.04786300612693</v>
      </c>
      <c r="Q15" s="25">
        <v>0</v>
      </c>
      <c r="R15" s="8">
        <v>0</v>
      </c>
      <c r="S15" s="8">
        <v>0</v>
      </c>
      <c r="T15" s="8">
        <v>0</v>
      </c>
      <c r="U15" s="8">
        <v>0</v>
      </c>
      <c r="W15" s="36">
        <f t="shared" si="3"/>
        <v>35.019639692618576</v>
      </c>
      <c r="X15" s="36">
        <f t="shared" si="4"/>
        <v>57.194230023443168</v>
      </c>
      <c r="Y15" s="36">
        <f t="shared" si="5"/>
        <v>32.793182529853304</v>
      </c>
      <c r="Z15" s="36">
        <f t="shared" si="6"/>
        <v>59.42068718620844</v>
      </c>
      <c r="AA15" s="36">
        <f t="shared" si="7"/>
        <v>32.793182529853304</v>
      </c>
      <c r="AB15" s="36">
        <f t="shared" si="8"/>
        <v>59.42068718620844</v>
      </c>
      <c r="AC15" s="36">
        <f t="shared" si="9"/>
        <v>6.0095535373291771</v>
      </c>
      <c r="AD15" s="36">
        <f t="shared" si="10"/>
        <v>89.75767019873372</v>
      </c>
      <c r="AE15" s="32">
        <f t="shared" si="11"/>
        <v>45.152503982304481</v>
      </c>
      <c r="AH15">
        <v>13</v>
      </c>
      <c r="AI15" s="35">
        <v>29.92334476625232</v>
      </c>
      <c r="AJ15">
        <f>_xll.SRS1Splines.Functions25.Linear_Interp($E$3:$E$67,$W$3:$W$67,AI15)</f>
        <v>30.398331204629599</v>
      </c>
      <c r="AK15">
        <f>_xll.SRS1Splines.Functions25.Linear_Interp($E$3:$E$67,$X$3:$X$67,AI15)</f>
        <v>48.432495558998703</v>
      </c>
      <c r="AL15">
        <f>_xll.SRS1Splines.Functions25.Linear_Interp($E$3:$E$67,$Y$3:$Y$67,AI15)</f>
        <v>28.457556898363201</v>
      </c>
      <c r="AM15">
        <f>_xll.SRS1Splines.Functions25.Linear_Interp($E$3:$E$67,$Z$3:$Z$67,AI15)</f>
        <v>50.3732698652652</v>
      </c>
      <c r="AN15">
        <f>_xll.SRS1Splines.Functions25.Linear_Interp($E$3:$E$67,$AA$3:$AA$67,AI15)</f>
        <v>28.457556898363201</v>
      </c>
      <c r="AO15">
        <f>_xll.SRS1Splines.Functions25.Linear_Interp($E$3:$E$67,$AB$3:$AB$67,AI15)</f>
        <v>50.3732698652652</v>
      </c>
      <c r="AP15">
        <f>_xll.SRS1Splines.Functions25.Linear_Interp($E$3:$E$67,$AC$3:$AC$67,AI15)</f>
        <v>5.0477446940988004</v>
      </c>
      <c r="AQ15">
        <f>_xll.SRS1Splines.Functions25.Linear_Interp($E$3:$E$67,$AD$3:$AD$67,AI15)</f>
        <v>91.813123231839498</v>
      </c>
      <c r="AR15">
        <f>_xll.SRS1Splines.Functions25.Linear_Interp($E$3:$E$67,$AE$3:$AE$67,AI15)</f>
        <v>87.044813149743405</v>
      </c>
      <c r="AU15">
        <f t="shared" si="12"/>
        <v>18.19105913829787</v>
      </c>
      <c r="AV15">
        <f t="shared" si="40"/>
        <v>18.081059138297871</v>
      </c>
      <c r="AW15">
        <f t="shared" si="41"/>
        <v>18.30105913829787</v>
      </c>
      <c r="AX15">
        <v>9.91886420886091E-2</v>
      </c>
      <c r="AY15">
        <v>0.46550361848378702</v>
      </c>
      <c r="AZ15" s="44">
        <f t="shared" si="13"/>
        <v>2.6739067103141902</v>
      </c>
      <c r="BA15" s="44">
        <f t="shared" si="14"/>
        <v>4.3670362343326152</v>
      </c>
      <c r="BB15">
        <f t="shared" si="15"/>
        <v>-0.88042240347647782</v>
      </c>
      <c r="BC15">
        <f t="shared" si="16"/>
        <v>0.81270712054194716</v>
      </c>
      <c r="BD15">
        <f t="shared" si="17"/>
        <v>9.91886420886091E-2</v>
      </c>
      <c r="BE15">
        <v>10</v>
      </c>
      <c r="BF15">
        <v>5.056421630186712</v>
      </c>
      <c r="BG15">
        <f t="shared" si="18"/>
        <v>2.528210815093356</v>
      </c>
      <c r="BH15">
        <f t="shared" si="19"/>
        <v>2.2481678349179619</v>
      </c>
      <c r="BI15">
        <v>13.159139882481099</v>
      </c>
      <c r="BJ15">
        <f t="shared" si="20"/>
        <v>0.59108464698597585</v>
      </c>
      <c r="BK15">
        <f t="shared" si="21"/>
        <v>0.57556365211233562</v>
      </c>
      <c r="BL15">
        <f t="shared" si="22"/>
        <v>0.10112843260373425</v>
      </c>
      <c r="BM15">
        <f>BB15-BJ15+BL15</f>
        <v>-1.3703786178587194</v>
      </c>
      <c r="BN15">
        <f t="shared" si="24"/>
        <v>0.12049404095223706</v>
      </c>
      <c r="BO15">
        <f t="shared" si="25"/>
        <v>-1.4559860555888133</v>
      </c>
      <c r="BP15">
        <f t="shared" si="26"/>
        <v>0.23714346842961154</v>
      </c>
      <c r="BQ15">
        <v>13</v>
      </c>
      <c r="BR15">
        <v>18.19105913829787</v>
      </c>
      <c r="BS15" s="32">
        <v>-1.35</v>
      </c>
      <c r="BT15">
        <f t="shared" si="28"/>
        <v>0.12049404095223706</v>
      </c>
      <c r="BU15">
        <f t="shared" si="29"/>
        <v>2.2481678349179619</v>
      </c>
      <c r="BV15">
        <v>10</v>
      </c>
      <c r="BW15">
        <f t="shared" si="30"/>
        <v>18.081059138297871</v>
      </c>
      <c r="BX15">
        <f t="shared" si="31"/>
        <v>18.30105913829787</v>
      </c>
      <c r="BY15">
        <v>0</v>
      </c>
      <c r="BZ15">
        <f t="shared" si="32"/>
        <v>1.8191059138297869</v>
      </c>
      <c r="CA15">
        <v>0</v>
      </c>
      <c r="CB15">
        <v>0</v>
      </c>
      <c r="CC15">
        <v>0</v>
      </c>
      <c r="CD15">
        <v>0</v>
      </c>
      <c r="CF15">
        <v>13</v>
      </c>
      <c r="CG15">
        <f t="shared" si="0"/>
        <v>-3.5543291137906681</v>
      </c>
      <c r="CH15">
        <f t="shared" si="33"/>
        <v>4.081119833668934</v>
      </c>
      <c r="CI15">
        <f t="shared" si="34"/>
        <v>-4.1454137607766439</v>
      </c>
      <c r="CJ15">
        <f t="shared" si="35"/>
        <v>3.4900351866829582</v>
      </c>
      <c r="CK15">
        <f t="shared" si="36"/>
        <v>-2.6657468353430009</v>
      </c>
      <c r="CL15">
        <f t="shared" si="37"/>
        <v>3.0608398752517005</v>
      </c>
      <c r="CN15">
        <f t="shared" si="38"/>
        <v>17.69105913829787</v>
      </c>
      <c r="CO15">
        <f t="shared" si="39"/>
        <v>18.69105913829787</v>
      </c>
    </row>
    <row r="16" spans="1:712" x14ac:dyDescent="0.4">
      <c r="A16" s="8">
        <v>-3485.8055822925667</v>
      </c>
      <c r="B16" s="8">
        <v>4435.4738376363948</v>
      </c>
      <c r="C16" s="8">
        <f t="shared" si="1"/>
        <v>7921.2794199289619</v>
      </c>
      <c r="D16" s="10">
        <v>0.16300000000000001</v>
      </c>
      <c r="E16" s="30">
        <f t="shared" si="2"/>
        <v>19.908814865499998</v>
      </c>
      <c r="F16" s="24">
        <v>2</v>
      </c>
      <c r="G16" s="8">
        <v>-765.68513745704456</v>
      </c>
      <c r="H16" s="8">
        <v>910.83118556701027</v>
      </c>
      <c r="I16" s="8">
        <v>-935.68513745704468</v>
      </c>
      <c r="J16" s="8">
        <v>1080.8311855670104</v>
      </c>
      <c r="K16" s="8">
        <v>2016.5163230240551</v>
      </c>
      <c r="L16" s="8">
        <v>-935.68513745704468</v>
      </c>
      <c r="M16" s="8">
        <v>1080.8311855670104</v>
      </c>
      <c r="N16" s="8">
        <v>2016.5163230240551</v>
      </c>
      <c r="O16" s="8">
        <v>463.59964705882328</v>
      </c>
      <c r="P16" s="8">
        <v>765.35035294117642</v>
      </c>
      <c r="Q16" s="25">
        <v>0</v>
      </c>
      <c r="R16" s="8">
        <v>0</v>
      </c>
      <c r="S16" s="8">
        <v>0</v>
      </c>
      <c r="T16" s="8">
        <v>0</v>
      </c>
      <c r="U16" s="8">
        <v>0</v>
      </c>
      <c r="W16" s="36">
        <f t="shared" si="3"/>
        <v>34.339407823337659</v>
      </c>
      <c r="X16" s="36">
        <f t="shared" si="4"/>
        <v>55.504124204963425</v>
      </c>
      <c r="Y16" s="36">
        <f t="shared" si="5"/>
        <v>32.193289867035034</v>
      </c>
      <c r="Z16" s="36">
        <f t="shared" si="6"/>
        <v>57.65024216126605</v>
      </c>
      <c r="AA16" s="36">
        <f t="shared" si="7"/>
        <v>32.193289867035034</v>
      </c>
      <c r="AB16" s="36">
        <f t="shared" si="8"/>
        <v>57.65024216126605</v>
      </c>
      <c r="AC16" s="36">
        <f t="shared" si="9"/>
        <v>5.8525854534617698</v>
      </c>
      <c r="AD16" s="36">
        <f t="shared" si="10"/>
        <v>90.338046262884646</v>
      </c>
      <c r="AE16" s="32">
        <f t="shared" si="11"/>
        <v>44.005587954929474</v>
      </c>
      <c r="AH16">
        <v>14</v>
      </c>
      <c r="AI16" s="35">
        <v>32.365691588470654</v>
      </c>
      <c r="AJ16">
        <f>_xll.SRS1Splines.Functions25.Linear_Interp($E$3:$E$67,$W$3:$W$67,AI16)</f>
        <v>29.6530434575977</v>
      </c>
      <c r="AK16">
        <f>_xll.SRS1Splines.Functions25.Linear_Interp($E$3:$E$67,$X$3:$X$67,AI16)</f>
        <v>47.3896144652308</v>
      </c>
      <c r="AL16">
        <f>_xll.SRS1Splines.Functions25.Linear_Interp($E$3:$E$67,$Y$3:$Y$67,AI16)</f>
        <v>27.715292763453402</v>
      </c>
      <c r="AM16">
        <f>_xll.SRS1Splines.Functions25.Linear_Interp($E$3:$E$67,$Z$3:$Z$67,AI16)</f>
        <v>49.327365159375098</v>
      </c>
      <c r="AN16">
        <f>_xll.SRS1Splines.Functions25.Linear_Interp($E$3:$E$67,$AA$3:$AA$67,AI16)</f>
        <v>27.715292763453402</v>
      </c>
      <c r="AO16">
        <f>_xll.SRS1Splines.Functions25.Linear_Interp($E$3:$E$67,$AB$3:$AB$67,AI16)</f>
        <v>49.327365159375098</v>
      </c>
      <c r="AP16">
        <f>_xll.SRS1Splines.Functions25.Linear_Interp($E$3:$E$67,$AC$3:$AC$67,AI16)</f>
        <v>4.9300084556742396</v>
      </c>
      <c r="AQ16">
        <f>_xll.SRS1Splines.Functions25.Linear_Interp($E$3:$E$67,$AD$3:$AD$67,AI16)</f>
        <v>91.909926125609203</v>
      </c>
      <c r="AR16">
        <f>_xll.SRS1Splines.Functions25.Linear_Interp($E$3:$E$67,$AE$3:$AE$67,AI16)</f>
        <v>87.005487723424196</v>
      </c>
      <c r="AU16">
        <f t="shared" si="12"/>
        <v>19.908814865499998</v>
      </c>
      <c r="AV16">
        <f t="shared" si="40"/>
        <v>19.798814865499999</v>
      </c>
      <c r="AW16">
        <f t="shared" si="41"/>
        <v>20.018814865499998</v>
      </c>
      <c r="AX16">
        <v>0.112630240756514</v>
      </c>
      <c r="AY16">
        <v>0.45011352806228599</v>
      </c>
      <c r="AZ16" s="44">
        <f t="shared" si="13"/>
        <v>2.7201204448355218</v>
      </c>
      <c r="BA16" s="44">
        <f t="shared" si="14"/>
        <v>4.3966367678595768</v>
      </c>
      <c r="BB16">
        <f t="shared" si="15"/>
        <v>-0.84535458163588162</v>
      </c>
      <c r="BC16">
        <f t="shared" si="16"/>
        <v>0.83116174138817334</v>
      </c>
      <c r="BD16">
        <f t="shared" si="17"/>
        <v>0.112630240756514</v>
      </c>
      <c r="BE16">
        <v>10</v>
      </c>
      <c r="BF16">
        <v>4.8386991538564139</v>
      </c>
      <c r="BG16">
        <f t="shared" si="18"/>
        <v>2.419349576928207</v>
      </c>
      <c r="BH16">
        <f t="shared" si="19"/>
        <v>2.16907738114549</v>
      </c>
      <c r="BI16">
        <v>12.5401696052972</v>
      </c>
      <c r="BJ16">
        <f t="shared" si="20"/>
        <v>0.53813671657614648</v>
      </c>
      <c r="BK16">
        <f t="shared" si="21"/>
        <v>0.52529893951747286</v>
      </c>
      <c r="BL16">
        <f t="shared" si="22"/>
        <v>9.6773983077128284E-2</v>
      </c>
      <c r="BM16">
        <f t="shared" si="23"/>
        <v>-1.2867173151348998</v>
      </c>
      <c r="BN16">
        <f t="shared" si="24"/>
        <v>0.19625104173489857</v>
      </c>
      <c r="BO16">
        <f t="shared" si="25"/>
        <v>-1.3706535211533546</v>
      </c>
      <c r="BP16">
        <f t="shared" si="26"/>
        <v>0.30586280187070047</v>
      </c>
      <c r="BQ16">
        <v>14</v>
      </c>
      <c r="BR16">
        <v>19.908814865499998</v>
      </c>
      <c r="BS16">
        <f t="shared" si="27"/>
        <v>-1.2867173151348998</v>
      </c>
      <c r="BT16">
        <f t="shared" si="28"/>
        <v>0.19625104173489857</v>
      </c>
      <c r="BU16">
        <f t="shared" si="29"/>
        <v>2.16907738114549</v>
      </c>
      <c r="BV16">
        <v>10</v>
      </c>
      <c r="BW16">
        <f t="shared" si="30"/>
        <v>19.798814865499999</v>
      </c>
      <c r="BX16">
        <f t="shared" si="31"/>
        <v>20.018814865499998</v>
      </c>
      <c r="BY16">
        <v>0</v>
      </c>
      <c r="BZ16">
        <f t="shared" si="32"/>
        <v>1.9908814865499997</v>
      </c>
      <c r="CA16">
        <v>0</v>
      </c>
      <c r="CB16">
        <v>0</v>
      </c>
      <c r="CC16">
        <v>0</v>
      </c>
      <c r="CD16">
        <v>0</v>
      </c>
      <c r="CF16">
        <v>14</v>
      </c>
      <c r="CG16">
        <f t="shared" si="0"/>
        <v>-3.5654750264714035</v>
      </c>
      <c r="CH16">
        <f t="shared" si="33"/>
        <v>4.355804393457559</v>
      </c>
      <c r="CI16">
        <f t="shared" si="34"/>
        <v>-4.1036117430475496</v>
      </c>
      <c r="CJ16">
        <f t="shared" si="35"/>
        <v>3.8176676768814124</v>
      </c>
      <c r="CK16">
        <f t="shared" si="36"/>
        <v>-2.6741062698535525</v>
      </c>
      <c r="CL16">
        <f t="shared" si="37"/>
        <v>3.2668532950931692</v>
      </c>
      <c r="CN16">
        <f t="shared" si="38"/>
        <v>19.408814865499998</v>
      </c>
      <c r="CO16">
        <f t="shared" si="39"/>
        <v>20.408814865499998</v>
      </c>
    </row>
    <row r="17" spans="1:93" x14ac:dyDescent="0.4">
      <c r="A17" s="8">
        <v>-3502.5225576093389</v>
      </c>
      <c r="B17" s="8">
        <v>4554.153944529894</v>
      </c>
      <c r="C17" s="8">
        <f t="shared" si="1"/>
        <v>8056.676502139233</v>
      </c>
      <c r="D17" s="10">
        <v>0.1702127659574468</v>
      </c>
      <c r="E17" s="30">
        <f t="shared" si="2"/>
        <v>20.789781872340424</v>
      </c>
      <c r="F17" s="24">
        <v>2</v>
      </c>
      <c r="G17" s="8">
        <v>-761.57993346494118</v>
      </c>
      <c r="H17" s="8">
        <v>906.41615485852162</v>
      </c>
      <c r="I17" s="8">
        <v>-931.57993346494106</v>
      </c>
      <c r="J17" s="8">
        <v>1076.4161548585216</v>
      </c>
      <c r="K17" s="8">
        <v>2007.9960883234626</v>
      </c>
      <c r="L17" s="8">
        <v>-931.57993346494106</v>
      </c>
      <c r="M17" s="8">
        <v>1076.4161548585216</v>
      </c>
      <c r="N17" s="8">
        <v>2007.9960883234626</v>
      </c>
      <c r="O17" s="8">
        <v>468.7211181872928</v>
      </c>
      <c r="P17" s="8">
        <v>754.09803074887714</v>
      </c>
      <c r="Q17" s="25">
        <v>0</v>
      </c>
      <c r="R17" s="8">
        <v>0</v>
      </c>
      <c r="S17" s="8">
        <v>0</v>
      </c>
      <c r="T17" s="8">
        <v>0</v>
      </c>
      <c r="U17" s="8">
        <v>0</v>
      </c>
      <c r="W17" s="36">
        <f t="shared" si="3"/>
        <v>34.020760588024288</v>
      </c>
      <c r="X17" s="36">
        <f t="shared" si="4"/>
        <v>54.724038023584363</v>
      </c>
      <c r="Y17" s="36">
        <f t="shared" si="5"/>
        <v>31.910709378262286</v>
      </c>
      <c r="Z17" s="36">
        <f t="shared" si="6"/>
        <v>56.834089233346369</v>
      </c>
      <c r="AA17" s="36">
        <f t="shared" si="7"/>
        <v>31.910709378262286</v>
      </c>
      <c r="AB17" s="36">
        <f t="shared" si="8"/>
        <v>56.834089233346369</v>
      </c>
      <c r="AC17" s="36">
        <f t="shared" si="9"/>
        <v>5.8177974263064502</v>
      </c>
      <c r="AD17" s="36">
        <f t="shared" si="10"/>
        <v>90.640085517289336</v>
      </c>
      <c r="AE17" s="32">
        <f t="shared" si="11"/>
        <v>43.47354094060173</v>
      </c>
      <c r="AF17" s="21"/>
      <c r="AH17">
        <v>15</v>
      </c>
      <c r="AI17" s="35">
        <v>34.808038410688994</v>
      </c>
      <c r="AJ17">
        <f>_xll.SRS1Splines.Functions25.Linear_Interp($E$3:$E$67,$W$3:$W$67,AI17)</f>
        <v>29.165963875527201</v>
      </c>
      <c r="AK17">
        <f>_xll.SRS1Splines.Functions25.Linear_Interp($E$3:$E$67,$X$3:$X$67,AI17)</f>
        <v>46.693098883174798</v>
      </c>
      <c r="AL17">
        <f>_xll.SRS1Splines.Functions25.Linear_Interp($E$3:$E$67,$Y$3:$Y$67,AI17)</f>
        <v>27.221533709818701</v>
      </c>
      <c r="AM17">
        <f>_xll.SRS1Splines.Functions25.Linear_Interp($E$3:$E$67,$Z$3:$Z$67,AI17)</f>
        <v>48.637529048883302</v>
      </c>
      <c r="AN17">
        <f>_xll.SRS1Splines.Functions25.Linear_Interp($E$3:$E$67,$AA$3:$AA$67,AI17)</f>
        <v>27.221533709818701</v>
      </c>
      <c r="AO17">
        <f>_xll.SRS1Splines.Functions25.Linear_Interp($E$3:$E$67,$AB$3:$AB$67,AI17)</f>
        <v>48.637529048883302</v>
      </c>
      <c r="AP17">
        <f>_xll.SRS1Splines.Functions25.Linear_Interp($E$3:$E$67,$AC$3:$AC$67,AI17)</f>
        <v>4.9466337764936297</v>
      </c>
      <c r="AQ17">
        <f>_xll.SRS1Splines.Functions25.Linear_Interp($E$3:$E$67,$AD$3:$AD$67,AI17)</f>
        <v>92.076366399409693</v>
      </c>
      <c r="AR17">
        <f>_xll.SRS1Splines.Functions25.Linear_Interp($E$3:$E$67,$AE$3:$AE$67,AI17)</f>
        <v>87.076036903549394</v>
      </c>
      <c r="AU17" s="56">
        <f t="shared" si="12"/>
        <v>20.789781872340424</v>
      </c>
      <c r="AV17">
        <f t="shared" si="40"/>
        <v>20.679781872340424</v>
      </c>
      <c r="AW17">
        <f t="shared" si="41"/>
        <v>20.899781872340423</v>
      </c>
      <c r="AX17">
        <v>0.12016622730334001</v>
      </c>
      <c r="AY17">
        <v>0.44369265917852602</v>
      </c>
      <c r="AZ17" s="44">
        <f t="shared" si="13"/>
        <v>2.7409426241443979</v>
      </c>
      <c r="BA17" s="44">
        <f t="shared" si="14"/>
        <v>4.4089387124678607</v>
      </c>
      <c r="BB17">
        <f t="shared" si="15"/>
        <v>-0.8337455972309038</v>
      </c>
      <c r="BC17">
        <f t="shared" si="16"/>
        <v>0.834250491092559</v>
      </c>
      <c r="BD17">
        <f t="shared" si="17"/>
        <v>0.12016622730334001</v>
      </c>
      <c r="BE17">
        <v>10</v>
      </c>
      <c r="BF17">
        <v>4.7266833682284046</v>
      </c>
      <c r="BG17">
        <f t="shared" si="18"/>
        <v>2.3633416841142023</v>
      </c>
      <c r="BH17">
        <f t="shared" si="19"/>
        <v>2.129006658800412</v>
      </c>
      <c r="BI17">
        <v>12.154949953795899</v>
      </c>
      <c r="BJ17">
        <f t="shared" si="20"/>
        <v>0.50902779602242976</v>
      </c>
      <c r="BK17">
        <f t="shared" si="21"/>
        <v>0.49761628405753872</v>
      </c>
      <c r="BL17">
        <f t="shared" si="22"/>
        <v>9.45336673645681E-2</v>
      </c>
      <c r="BM17">
        <f t="shared" si="23"/>
        <v>-1.2482397258887656</v>
      </c>
      <c r="BN17">
        <f t="shared" si="24"/>
        <v>0.23068902770556116</v>
      </c>
      <c r="BO17">
        <f t="shared" si="25"/>
        <v>-1.3313618812884425</v>
      </c>
      <c r="BP17">
        <f t="shared" si="26"/>
        <v>0.33663420703502028</v>
      </c>
      <c r="BQ17">
        <v>15</v>
      </c>
      <c r="BR17" s="56">
        <v>20.789781872340424</v>
      </c>
      <c r="BS17">
        <f t="shared" si="27"/>
        <v>-1.2482397258887656</v>
      </c>
      <c r="BT17">
        <f t="shared" si="28"/>
        <v>0.23068902770556116</v>
      </c>
      <c r="BU17">
        <f t="shared" si="29"/>
        <v>2.129006658800412</v>
      </c>
      <c r="BV17">
        <v>10</v>
      </c>
      <c r="BW17">
        <f t="shared" si="30"/>
        <v>20.679781872340424</v>
      </c>
      <c r="BX17">
        <f t="shared" si="31"/>
        <v>20.899781872340423</v>
      </c>
      <c r="BY17">
        <v>0</v>
      </c>
      <c r="BZ17">
        <f t="shared" si="32"/>
        <v>2.0789781872340423</v>
      </c>
      <c r="CA17">
        <v>0</v>
      </c>
      <c r="CB17">
        <v>0</v>
      </c>
      <c r="CC17">
        <v>0</v>
      </c>
      <c r="CD17">
        <v>0</v>
      </c>
      <c r="CF17">
        <v>15</v>
      </c>
      <c r="CG17">
        <f t="shared" si="0"/>
        <v>-3.5746882213753017</v>
      </c>
      <c r="CH17">
        <f t="shared" si="33"/>
        <v>4.4819882807639306</v>
      </c>
      <c r="CI17">
        <f t="shared" si="34"/>
        <v>-4.0837160173977312</v>
      </c>
      <c r="CJ17">
        <f t="shared" si="35"/>
        <v>3.9729604847415008</v>
      </c>
      <c r="CK17">
        <f t="shared" si="36"/>
        <v>-2.6810161660314762</v>
      </c>
      <c r="CL17">
        <f t="shared" si="37"/>
        <v>3.361491210572948</v>
      </c>
      <c r="CN17">
        <f t="shared" si="38"/>
        <v>20.289781872340424</v>
      </c>
      <c r="CO17">
        <f t="shared" si="39"/>
        <v>21.289781872340424</v>
      </c>
    </row>
    <row r="18" spans="1:93" x14ac:dyDescent="0.4">
      <c r="A18" s="8">
        <v>-3527.7169598257474</v>
      </c>
      <c r="B18" s="8">
        <v>4890.8353603752221</v>
      </c>
      <c r="C18" s="8">
        <f t="shared" si="1"/>
        <v>8418.5523202009699</v>
      </c>
      <c r="D18" s="10">
        <v>0.19148936170212766</v>
      </c>
      <c r="E18" s="30">
        <f t="shared" si="2"/>
        <v>23.388504606382977</v>
      </c>
      <c r="F18" s="24">
        <v>2</v>
      </c>
      <c r="G18" s="8">
        <v>-749.47018717555</v>
      </c>
      <c r="H18" s="8">
        <v>893.39246545295009</v>
      </c>
      <c r="I18" s="8">
        <v>-919.47018717555011</v>
      </c>
      <c r="J18" s="8">
        <v>1063.3924654529501</v>
      </c>
      <c r="K18" s="8">
        <v>1982.8626526285002</v>
      </c>
      <c r="L18" s="8">
        <v>-919.47018717555011</v>
      </c>
      <c r="M18" s="8">
        <v>1063.3924654529501</v>
      </c>
      <c r="N18" s="8">
        <v>1982.8626526285002</v>
      </c>
      <c r="O18" s="8">
        <v>473.45041360750974</v>
      </c>
      <c r="P18" s="8">
        <v>731.28362894568249</v>
      </c>
      <c r="Q18" s="25">
        <v>0</v>
      </c>
      <c r="R18" s="8">
        <v>0</v>
      </c>
      <c r="S18" s="8">
        <v>0</v>
      </c>
      <c r="T18" s="8">
        <v>0</v>
      </c>
      <c r="U18" s="8">
        <v>0</v>
      </c>
      <c r="W18" s="36">
        <f t="shared" si="3"/>
        <v>33.001478959554341</v>
      </c>
      <c r="X18" s="36">
        <f t="shared" si="4"/>
        <v>52.516267133838454</v>
      </c>
      <c r="Y18" s="36">
        <f t="shared" si="5"/>
        <v>30.982129390483284</v>
      </c>
      <c r="Z18" s="36">
        <f t="shared" si="6"/>
        <v>54.535616702909515</v>
      </c>
      <c r="AA18" s="36">
        <f t="shared" si="7"/>
        <v>30.982129390483284</v>
      </c>
      <c r="AB18" s="36">
        <f t="shared" si="8"/>
        <v>54.535616702909515</v>
      </c>
      <c r="AC18" s="36">
        <f t="shared" si="9"/>
        <v>5.6238934629108224</v>
      </c>
      <c r="AD18" s="36">
        <f t="shared" si="10"/>
        <v>91.31342775894008</v>
      </c>
      <c r="AE18" s="32">
        <f t="shared" si="11"/>
        <v>41.904080721345835</v>
      </c>
      <c r="AH18">
        <v>16</v>
      </c>
      <c r="AI18" s="35">
        <v>37.251799446469697</v>
      </c>
      <c r="AJ18">
        <f>_xll.SRS1Splines.Functions25.Linear_Interp($E$3:$E$67,$W$3:$W$67,AI18)</f>
        <v>28.696752168387501</v>
      </c>
      <c r="AK18">
        <f>_xll.SRS1Splines.Functions25.Linear_Interp($E$3:$E$67,$X$3:$X$67,AI18)</f>
        <v>46.069888450321898</v>
      </c>
      <c r="AL18">
        <f>_xll.SRS1Splines.Functions25.Linear_Interp($E$3:$E$67,$Y$3:$Y$67,AI18)</f>
        <v>26.7391919649648</v>
      </c>
      <c r="AM18">
        <f>_xll.SRS1Splines.Functions25.Linear_Interp($E$3:$E$67,$Z$3:$Z$67,AI18)</f>
        <v>48.027448653744599</v>
      </c>
      <c r="AN18">
        <f>_xll.SRS1Splines.Functions25.Linear_Interp($E$3:$E$67,$AA$3:$AA$67,AI18)</f>
        <v>26.7391919649648</v>
      </c>
      <c r="AO18">
        <f>_xll.SRS1Splines.Functions25.Linear_Interp($E$3:$E$67,$AB$3:$AB$67,AI18)</f>
        <v>48.027448653744599</v>
      </c>
      <c r="AP18">
        <f>_xll.SRS1Splines.Functions25.Linear_Interp($E$3:$E$67,$AC$3:$AC$67,AI18)</f>
        <v>4.9087546536563096</v>
      </c>
      <c r="AQ18">
        <f>_xll.SRS1Splines.Functions25.Linear_Interp($E$3:$E$67,$AD$3:$AD$67,AI18)</f>
        <v>92.147554423379006</v>
      </c>
      <c r="AR18">
        <f>_xll.SRS1Splines.Functions25.Linear_Interp($E$3:$E$67,$AE$3:$AE$67,AI18)</f>
        <v>87.076633286653106</v>
      </c>
      <c r="AU18">
        <f t="shared" si="12"/>
        <v>23.388504606382977</v>
      </c>
      <c r="AV18">
        <f t="shared" si="40"/>
        <v>23.278504606382977</v>
      </c>
      <c r="AW18">
        <f t="shared" si="41"/>
        <v>23.498504606382976</v>
      </c>
      <c r="AX18">
        <v>0.14375117184518901</v>
      </c>
      <c r="AY18">
        <v>0.42951151295843404</v>
      </c>
      <c r="AZ18" s="44">
        <f t="shared" si="13"/>
        <v>2.7782467726501969</v>
      </c>
      <c r="BA18" s="44">
        <f t="shared" si="14"/>
        <v>4.4211094252786971</v>
      </c>
      <c r="BB18">
        <f t="shared" si="15"/>
        <v>-0.83761837131905681</v>
      </c>
      <c r="BC18">
        <f t="shared" si="16"/>
        <v>0.80524428130944337</v>
      </c>
      <c r="BD18">
        <f t="shared" si="17"/>
        <v>0.14375117184518901</v>
      </c>
      <c r="BE18">
        <v>10</v>
      </c>
      <c r="BF18">
        <v>4.3926810564336467</v>
      </c>
      <c r="BG18">
        <f t="shared" si="18"/>
        <v>2.1963405282168234</v>
      </c>
      <c r="BH18">
        <f t="shared" si="19"/>
        <v>2.0106406208294887</v>
      </c>
      <c r="BI18">
        <v>10.9741579262034</v>
      </c>
      <c r="BJ18">
        <f t="shared" si="20"/>
        <v>0.42589739796440007</v>
      </c>
      <c r="BK18">
        <f t="shared" si="21"/>
        <v>0.4181090735950807</v>
      </c>
      <c r="BL18">
        <f t="shared" si="22"/>
        <v>8.785362112867294E-2</v>
      </c>
      <c r="BM18">
        <f t="shared" si="23"/>
        <v>-1.175662148154784</v>
      </c>
      <c r="BN18">
        <f t="shared" si="24"/>
        <v>0.29149326221637034</v>
      </c>
      <c r="BO18">
        <f t="shared" si="25"/>
        <v>-1.2557274449141376</v>
      </c>
      <c r="BP18">
        <f t="shared" si="26"/>
        <v>0.38713520771436266</v>
      </c>
      <c r="BQ18">
        <v>16</v>
      </c>
      <c r="BR18">
        <v>23.388504606382977</v>
      </c>
      <c r="BS18">
        <f t="shared" si="27"/>
        <v>-1.175662148154784</v>
      </c>
      <c r="BT18">
        <f t="shared" si="28"/>
        <v>0.29149326221637034</v>
      </c>
      <c r="BU18">
        <f t="shared" si="29"/>
        <v>2.0106406208294887</v>
      </c>
      <c r="BV18">
        <v>10</v>
      </c>
      <c r="BW18">
        <f t="shared" si="30"/>
        <v>23.278504606382977</v>
      </c>
      <c r="BX18">
        <f t="shared" si="31"/>
        <v>23.498504606382976</v>
      </c>
      <c r="BY18">
        <v>0</v>
      </c>
      <c r="BZ18">
        <f t="shared" si="32"/>
        <v>2.3388504606382976</v>
      </c>
      <c r="CA18">
        <v>0</v>
      </c>
      <c r="CB18">
        <v>0</v>
      </c>
      <c r="CC18">
        <v>0</v>
      </c>
      <c r="CD18">
        <v>0</v>
      </c>
      <c r="CF18">
        <v>16</v>
      </c>
      <c r="CG18">
        <f t="shared" si="0"/>
        <v>-3.6158651439692537</v>
      </c>
      <c r="CH18">
        <f t="shared" si="33"/>
        <v>4.802687176231716</v>
      </c>
      <c r="CI18">
        <f t="shared" si="34"/>
        <v>-4.0417625419336538</v>
      </c>
      <c r="CJ18">
        <f t="shared" si="35"/>
        <v>4.376789778267316</v>
      </c>
      <c r="CK18">
        <f t="shared" si="36"/>
        <v>-2.7118988579769403</v>
      </c>
      <c r="CL18">
        <f t="shared" si="37"/>
        <v>3.602015382173787</v>
      </c>
      <c r="CN18">
        <f t="shared" si="38"/>
        <v>22.888504606382977</v>
      </c>
      <c r="CO18">
        <f t="shared" si="39"/>
        <v>23.888504606382977</v>
      </c>
    </row>
    <row r="19" spans="1:93" x14ac:dyDescent="0.4">
      <c r="A19" s="8">
        <v>-3489.8353171819263</v>
      </c>
      <c r="B19" s="8">
        <v>5162.3728199966599</v>
      </c>
      <c r="C19" s="8">
        <f t="shared" si="1"/>
        <v>8652.2081371785862</v>
      </c>
      <c r="D19" s="10">
        <v>0.21276595744680851</v>
      </c>
      <c r="E19" s="30">
        <f t="shared" si="2"/>
        <v>25.98722734042553</v>
      </c>
      <c r="F19" s="24">
        <v>2</v>
      </c>
      <c r="G19" s="8">
        <v>-737.36044088615927</v>
      </c>
      <c r="H19" s="8">
        <v>880.36877604737879</v>
      </c>
      <c r="I19" s="8">
        <v>-907.36044088615927</v>
      </c>
      <c r="J19" s="8">
        <v>1050.368776047379</v>
      </c>
      <c r="K19" s="8">
        <v>1957.7292169335383</v>
      </c>
      <c r="L19" s="8">
        <v>-907.36044088615927</v>
      </c>
      <c r="M19" s="8">
        <v>1050.368776047379</v>
      </c>
      <c r="N19" s="8">
        <v>1957.7292169335383</v>
      </c>
      <c r="O19" s="8">
        <v>456.4910113081977</v>
      </c>
      <c r="P19" s="8">
        <v>730.15792486201383</v>
      </c>
      <c r="Q19" s="25">
        <v>0</v>
      </c>
      <c r="R19" s="8">
        <v>0</v>
      </c>
      <c r="S19" s="8">
        <v>0</v>
      </c>
      <c r="T19" s="8">
        <v>0</v>
      </c>
      <c r="U19" s="8">
        <v>0</v>
      </c>
      <c r="W19" s="36">
        <f t="shared" si="3"/>
        <v>31.812397860245262</v>
      </c>
      <c r="X19" s="36">
        <f t="shared" si="4"/>
        <v>50.509696761113659</v>
      </c>
      <c r="Y19" s="36">
        <f t="shared" si="5"/>
        <v>29.847581511578049</v>
      </c>
      <c r="Z19" s="36">
        <f t="shared" si="6"/>
        <v>52.474513109780887</v>
      </c>
      <c r="AA19" s="36">
        <f t="shared" si="7"/>
        <v>29.847581511578049</v>
      </c>
      <c r="AB19" s="36">
        <f t="shared" si="8"/>
        <v>52.474513109780887</v>
      </c>
      <c r="AC19" s="36">
        <f t="shared" si="9"/>
        <v>5.2760058943410444</v>
      </c>
      <c r="AD19" s="36">
        <f t="shared" si="10"/>
        <v>91.561022188954041</v>
      </c>
      <c r="AE19" s="32">
        <f t="shared" si="11"/>
        <v>40.334620502089919</v>
      </c>
      <c r="AH19">
        <v>17</v>
      </c>
      <c r="AI19" s="35">
        <v>39.69414626868803</v>
      </c>
      <c r="AJ19">
        <f>_xll.SRS1Splines.Functions25.Linear_Interp($E$3:$E$67,$W$3:$W$67,AI19)</f>
        <v>28.228935714858402</v>
      </c>
      <c r="AK19">
        <f>_xll.SRS1Splines.Functions25.Linear_Interp($E$3:$E$67,$X$3:$X$67,AI19)</f>
        <v>45.493560923944898</v>
      </c>
      <c r="AL19">
        <f>_xll.SRS1Splines.Functions25.Linear_Interp($E$3:$E$67,$Y$3:$Y$67,AI19)</f>
        <v>26.252703661016898</v>
      </c>
      <c r="AM19">
        <f>_xll.SRS1Splines.Functions25.Linear_Interp($E$3:$E$67,$Z$3:$Z$67,AI19)</f>
        <v>47.469792977786497</v>
      </c>
      <c r="AN19">
        <f>_xll.SRS1Splines.Functions25.Linear_Interp($E$3:$E$67,$AA$3:$AA$67,AI19)</f>
        <v>26.252703661016898</v>
      </c>
      <c r="AO19">
        <f>_xll.SRS1Splines.Functions25.Linear_Interp($E$3:$E$67,$AB$3:$AB$67,AI19)</f>
        <v>47.469792977786497</v>
      </c>
      <c r="AP19">
        <f>_xll.SRS1Splines.Functions25.Linear_Interp($E$3:$E$67,$AC$3:$AC$67,AI19)</f>
        <v>4.80997055994444</v>
      </c>
      <c r="AQ19">
        <f>_xll.SRS1Splines.Functions25.Linear_Interp($E$3:$E$67,$AD$3:$AD$67,AI19)</f>
        <v>92.124369812383705</v>
      </c>
      <c r="AR19">
        <f>_xll.SRS1Splines.Functions25.Linear_Interp($E$3:$E$67,$AE$3:$AE$67,AI19)</f>
        <v>87.003613354901006</v>
      </c>
      <c r="AU19">
        <f t="shared" si="12"/>
        <v>25.98722734042553</v>
      </c>
      <c r="AV19">
        <f t="shared" si="40"/>
        <v>25.877227340425531</v>
      </c>
      <c r="AW19">
        <f t="shared" si="41"/>
        <v>26.09722734042553</v>
      </c>
      <c r="AX19">
        <v>0.16941794005286601</v>
      </c>
      <c r="AY19">
        <v>0.41853868051636395</v>
      </c>
      <c r="AZ19" s="44">
        <f t="shared" si="13"/>
        <v>2.7524748762957669</v>
      </c>
      <c r="BA19" s="44">
        <f t="shared" si="14"/>
        <v>4.3702040932293045</v>
      </c>
      <c r="BB19">
        <f>((AY19*(C19/1000))-AZ19)*-1</f>
        <v>-0.868808900991906</v>
      </c>
      <c r="BC19">
        <f t="shared" si="16"/>
        <v>0.74892031594163155</v>
      </c>
      <c r="BD19">
        <f t="shared" si="17"/>
        <v>0.16941794005286601</v>
      </c>
      <c r="BE19">
        <v>10</v>
      </c>
      <c r="BF19">
        <v>4.0637417279556294</v>
      </c>
      <c r="BG19">
        <f t="shared" si="18"/>
        <v>2.0318708639778147</v>
      </c>
      <c r="BH19">
        <f t="shared" si="19"/>
        <v>1.8965081744340084</v>
      </c>
      <c r="BI19">
        <v>9.8259710788063508</v>
      </c>
      <c r="BJ19">
        <f t="shared" si="20"/>
        <v>0.35191360094642515</v>
      </c>
      <c r="BK19">
        <f t="shared" si="21"/>
        <v>0.34675125524626327</v>
      </c>
      <c r="BL19">
        <f t="shared" si="22"/>
        <v>8.1274834559112594E-2</v>
      </c>
      <c r="BM19">
        <f t="shared" si="23"/>
        <v>-1.1394476673792187</v>
      </c>
      <c r="BN19">
        <f t="shared" si="24"/>
        <v>0.31573188043609379</v>
      </c>
      <c r="BO19">
        <f t="shared" si="25"/>
        <v>-1.2155601562381693</v>
      </c>
      <c r="BP19">
        <f t="shared" si="26"/>
        <v>0.40216906069536829</v>
      </c>
      <c r="BQ19">
        <v>17</v>
      </c>
      <c r="BR19">
        <v>25.98722734042553</v>
      </c>
      <c r="BS19">
        <f t="shared" si="27"/>
        <v>-1.1394476673792187</v>
      </c>
      <c r="BT19">
        <f t="shared" si="28"/>
        <v>0.31573188043609379</v>
      </c>
      <c r="BU19">
        <f t="shared" si="29"/>
        <v>1.8965081744340084</v>
      </c>
      <c r="BV19">
        <v>10</v>
      </c>
      <c r="BW19">
        <f t="shared" si="30"/>
        <v>25.877227340425531</v>
      </c>
      <c r="BX19">
        <f t="shared" si="31"/>
        <v>26.09722734042553</v>
      </c>
      <c r="BY19">
        <v>0</v>
      </c>
      <c r="BZ19">
        <f t="shared" si="32"/>
        <v>2.5987227340425529</v>
      </c>
      <c r="CA19">
        <v>0</v>
      </c>
      <c r="CB19">
        <v>0</v>
      </c>
      <c r="CC19">
        <v>0</v>
      </c>
      <c r="CD19">
        <v>0</v>
      </c>
      <c r="CF19">
        <v>17</v>
      </c>
      <c r="CG19">
        <f t="shared" si="0"/>
        <v>-3.6212837772876729</v>
      </c>
      <c r="CH19">
        <f t="shared" si="33"/>
        <v>5.0309243598909141</v>
      </c>
      <c r="CI19">
        <f t="shared" si="34"/>
        <v>-3.9731973782340981</v>
      </c>
      <c r="CJ19">
        <f t="shared" si="35"/>
        <v>4.6790107589444894</v>
      </c>
      <c r="CK19">
        <f t="shared" si="36"/>
        <v>-2.7159628329657548</v>
      </c>
      <c r="CL19">
        <f t="shared" si="37"/>
        <v>3.7731932699181856</v>
      </c>
      <c r="CN19">
        <f t="shared" si="38"/>
        <v>25.48722734042553</v>
      </c>
      <c r="CO19">
        <f t="shared" si="39"/>
        <v>26.48722734042553</v>
      </c>
    </row>
    <row r="20" spans="1:93" x14ac:dyDescent="0.4">
      <c r="A20" s="8">
        <v>-3462.2594074427952</v>
      </c>
      <c r="B20" s="8">
        <v>5236.6653861298937</v>
      </c>
      <c r="C20" s="8">
        <f t="shared" si="1"/>
        <v>8698.9247935726889</v>
      </c>
      <c r="D20" s="10">
        <v>0.22</v>
      </c>
      <c r="E20" s="30">
        <f t="shared" si="2"/>
        <v>26.870793069999998</v>
      </c>
      <c r="F20" s="24">
        <v>2</v>
      </c>
      <c r="G20" s="8">
        <v>-733.24312714776624</v>
      </c>
      <c r="H20" s="8">
        <v>875.94072164948443</v>
      </c>
      <c r="I20" s="8">
        <v>-903.24312714776636</v>
      </c>
      <c r="J20" s="8">
        <v>1045.9407216494844</v>
      </c>
      <c r="K20" s="8">
        <v>1949.1838487972509</v>
      </c>
      <c r="L20" s="8">
        <v>-903.24312714776636</v>
      </c>
      <c r="M20" s="8">
        <v>1045.9407216494844</v>
      </c>
      <c r="N20" s="8">
        <v>1949.1838487972509</v>
      </c>
      <c r="O20" s="8">
        <v>445.95647058823528</v>
      </c>
      <c r="P20" s="8">
        <v>734.54352941176455</v>
      </c>
      <c r="Q20" s="25">
        <v>4105.8051629654437</v>
      </c>
      <c r="R20" s="8">
        <v>0</v>
      </c>
      <c r="S20" s="8">
        <v>0</v>
      </c>
      <c r="T20" s="8">
        <v>0</v>
      </c>
      <c r="U20" s="8">
        <v>0</v>
      </c>
      <c r="W20" s="36">
        <f t="shared" si="3"/>
        <v>31.37188037665755</v>
      </c>
      <c r="X20" s="36">
        <f t="shared" si="4"/>
        <v>49.870532646719901</v>
      </c>
      <c r="Y20" s="36">
        <f t="shared" si="5"/>
        <v>29.417615866569975</v>
      </c>
      <c r="Z20" s="36">
        <f t="shared" si="6"/>
        <v>51.824797156807477</v>
      </c>
      <c r="AA20" s="36">
        <f t="shared" si="7"/>
        <v>29.417615866569975</v>
      </c>
      <c r="AB20" s="36">
        <f t="shared" si="8"/>
        <v>51.824797156807477</v>
      </c>
      <c r="AC20" s="36">
        <f t="shared" si="9"/>
        <v>5.1265700206735421</v>
      </c>
      <c r="AD20" s="36">
        <f t="shared" si="10"/>
        <v>91.555927349153635</v>
      </c>
      <c r="AE20" s="36">
        <f t="shared" si="11"/>
        <v>86.999999999999986</v>
      </c>
      <c r="AF20" s="21"/>
      <c r="AH20">
        <v>18</v>
      </c>
      <c r="AI20" s="35">
        <v>42.13649309090637</v>
      </c>
      <c r="AJ20">
        <f>_xll.SRS1Splines.Functions25.Linear_Interp($E$3:$E$67,$W$3:$W$67,AI20)</f>
        <v>27.954498002864099</v>
      </c>
      <c r="AK20">
        <f>_xll.SRS1Splines.Functions25.Linear_Interp($E$3:$E$67,$X$3:$X$67,AI20)</f>
        <v>45.1699203188534</v>
      </c>
      <c r="AL20">
        <f>_xll.SRS1Splines.Functions25.Linear_Interp($E$3:$E$67,$Y$3:$Y$67,AI20)</f>
        <v>25.951985535153199</v>
      </c>
      <c r="AM20">
        <f>_xll.SRS1Splines.Functions25.Linear_Interp($E$3:$E$67,$Z$3:$Z$67,AI20)</f>
        <v>47.172432786564201</v>
      </c>
      <c r="AN20">
        <f>_xll.SRS1Splines.Functions25.Linear_Interp($E$3:$E$67,$AA$3:$AA$67,AI20)</f>
        <v>25.951985535153199</v>
      </c>
      <c r="AO20">
        <f>_xll.SRS1Splines.Functions25.Linear_Interp($E$3:$E$67,$AB$3:$AB$67,AI20)</f>
        <v>47.172432786564201</v>
      </c>
      <c r="AP20">
        <f>_xll.SRS1Splines.Functions25.Linear_Interp($E$3:$E$67,$AC$3:$AC$67,AI20)</f>
        <v>4.82784412810157</v>
      </c>
      <c r="AQ20">
        <f>_xll.SRS1Splines.Functions25.Linear_Interp($E$3:$E$67,$AD$3:$AD$67,AI20)</f>
        <v>92.174155818093695</v>
      </c>
      <c r="AR20">
        <f>_xll.SRS1Splines.Functions25.Linear_Interp($E$3:$E$67,$AE$3:$AE$67,AI20)</f>
        <v>87.030622904069702</v>
      </c>
      <c r="AU20" s="56">
        <f t="shared" si="12"/>
        <v>26.870793069999998</v>
      </c>
      <c r="AV20">
        <f t="shared" si="40"/>
        <v>26.760793069999998</v>
      </c>
      <c r="AW20">
        <f t="shared" si="41"/>
        <v>26.980793069999997</v>
      </c>
      <c r="AX20">
        <v>0.178728448612302</v>
      </c>
      <c r="AY20">
        <v>0.41441998760478099</v>
      </c>
      <c r="AZ20" s="44">
        <f t="shared" si="13"/>
        <v>2.7290162802950286</v>
      </c>
      <c r="BA20" s="44">
        <f t="shared" si="14"/>
        <v>4.3382001290922796</v>
      </c>
      <c r="BB20">
        <f t="shared" si="15"/>
        <v>-0.875992024832287</v>
      </c>
      <c r="BC20">
        <f t="shared" si="16"/>
        <v>0.73319182396496396</v>
      </c>
      <c r="BD20">
        <f t="shared" si="17"/>
        <v>0.178728448612302</v>
      </c>
      <c r="BE20">
        <v>10</v>
      </c>
      <c r="BF20">
        <v>3.956537322381942</v>
      </c>
      <c r="BG20">
        <f t="shared" si="18"/>
        <v>1.978268661190971</v>
      </c>
      <c r="BH20">
        <f t="shared" si="19"/>
        <v>1.8602568106246273</v>
      </c>
      <c r="BI20">
        <v>9.4721426728816507</v>
      </c>
      <c r="BJ20">
        <f t="shared" si="20"/>
        <v>0.3300599463694231</v>
      </c>
      <c r="BK20">
        <f t="shared" si="21"/>
        <v>0.32555982042234333</v>
      </c>
      <c r="BL20">
        <f t="shared" si="22"/>
        <v>7.9130746447638844E-2</v>
      </c>
      <c r="BM20">
        <f t="shared" si="23"/>
        <v>-1.1269212247540712</v>
      </c>
      <c r="BN20">
        <f t="shared" si="24"/>
        <v>0.32400113114790202</v>
      </c>
      <c r="BO20">
        <f t="shared" si="25"/>
        <v>-1.2015518452546303</v>
      </c>
      <c r="BP20">
        <f t="shared" si="26"/>
        <v>0.40763200354262064</v>
      </c>
      <c r="BQ20">
        <v>18</v>
      </c>
      <c r="BR20" s="56">
        <v>26.870793069999998</v>
      </c>
      <c r="BS20">
        <f t="shared" si="27"/>
        <v>-1.1269212247540712</v>
      </c>
      <c r="BT20">
        <f t="shared" si="28"/>
        <v>0.32400113114790202</v>
      </c>
      <c r="BU20">
        <f t="shared" si="29"/>
        <v>1.8602568106246273</v>
      </c>
      <c r="BV20">
        <v>10</v>
      </c>
      <c r="BW20">
        <f t="shared" si="30"/>
        <v>26.760793069999998</v>
      </c>
      <c r="BX20">
        <f t="shared" si="31"/>
        <v>26.980793069999997</v>
      </c>
      <c r="BY20">
        <v>0</v>
      </c>
      <c r="BZ20">
        <f t="shared" si="32"/>
        <v>2.6870793069999999</v>
      </c>
      <c r="CA20">
        <v>0</v>
      </c>
      <c r="CB20">
        <v>0</v>
      </c>
      <c r="CC20">
        <v>0</v>
      </c>
      <c r="CD20">
        <v>0</v>
      </c>
      <c r="CF20">
        <v>18</v>
      </c>
      <c r="CG20">
        <f t="shared" si="0"/>
        <v>-3.6050083051273156</v>
      </c>
      <c r="CH20">
        <f t="shared" si="33"/>
        <v>5.0939164884453731</v>
      </c>
      <c r="CI20">
        <f t="shared" si="34"/>
        <v>-3.9350682514967388</v>
      </c>
      <c r="CJ20">
        <f t="shared" si="35"/>
        <v>4.76385654207595</v>
      </c>
      <c r="CK20">
        <f t="shared" si="36"/>
        <v>-2.7037562288454868</v>
      </c>
      <c r="CL20">
        <f t="shared" si="37"/>
        <v>3.8204373663340299</v>
      </c>
      <c r="CN20">
        <f t="shared" si="38"/>
        <v>26.370793069999998</v>
      </c>
      <c r="CO20">
        <f t="shared" si="39"/>
        <v>27.370793069999998</v>
      </c>
    </row>
    <row r="21" spans="1:93" x14ac:dyDescent="0.4">
      <c r="A21" s="8">
        <v>-3421.4872045245806</v>
      </c>
      <c r="B21" s="8">
        <v>5322.3839648498015</v>
      </c>
      <c r="C21" s="8">
        <f t="shared" si="1"/>
        <v>8743.8711693743826</v>
      </c>
      <c r="D21" s="10">
        <v>0.23404255319148937</v>
      </c>
      <c r="E21" s="30">
        <f t="shared" si="2"/>
        <v>28.585950074468084</v>
      </c>
      <c r="F21" s="24">
        <v>2</v>
      </c>
      <c r="G21" s="8">
        <v>-725.25069459676831</v>
      </c>
      <c r="H21" s="8">
        <v>867.34508664180737</v>
      </c>
      <c r="I21" s="8">
        <v>-895.2506945967682</v>
      </c>
      <c r="J21" s="8">
        <v>1037.3450866418073</v>
      </c>
      <c r="K21" s="8">
        <v>1932.5957812385755</v>
      </c>
      <c r="L21" s="8">
        <v>-895.2506945967682</v>
      </c>
      <c r="M21" s="8">
        <v>1037.3450866418073</v>
      </c>
      <c r="N21" s="8">
        <v>1932.5957812385755</v>
      </c>
      <c r="O21" s="8">
        <v>447.64234884640962</v>
      </c>
      <c r="P21" s="8">
        <v>720.92148094082461</v>
      </c>
      <c r="Q21" s="25">
        <v>4191.7131743183427</v>
      </c>
      <c r="R21" s="8">
        <v>0</v>
      </c>
      <c r="S21" s="8">
        <v>0</v>
      </c>
      <c r="T21" s="8">
        <v>0</v>
      </c>
      <c r="U21" s="8">
        <v>0</v>
      </c>
      <c r="W21" s="36">
        <f t="shared" si="3"/>
        <v>30.835730052513181</v>
      </c>
      <c r="X21" s="36">
        <f t="shared" si="4"/>
        <v>49.049582365624573</v>
      </c>
      <c r="Y21" s="36">
        <f t="shared" si="5"/>
        <v>28.891511105241531</v>
      </c>
      <c r="Z21" s="36">
        <f t="shared" si="6"/>
        <v>50.993801312896224</v>
      </c>
      <c r="AA21" s="36">
        <f t="shared" si="7"/>
        <v>28.891511105241531</v>
      </c>
      <c r="AB21" s="36">
        <f t="shared" si="8"/>
        <v>50.993801312896224</v>
      </c>
      <c r="AC21" s="36">
        <f t="shared" si="9"/>
        <v>5.1194984484022088</v>
      </c>
      <c r="AD21" s="36">
        <f t="shared" si="10"/>
        <v>91.755122336821827</v>
      </c>
      <c r="AE21" s="36">
        <f t="shared" si="11"/>
        <v>87.068990740718348</v>
      </c>
      <c r="AH21">
        <v>19</v>
      </c>
      <c r="AI21" s="35">
        <v>44.58025412668708</v>
      </c>
      <c r="AJ21">
        <f>_xll.SRS1Splines.Functions25.Linear_Interp($E$3:$E$67,$W$3:$W$67,AI21)</f>
        <v>27.667131889146699</v>
      </c>
      <c r="AK21">
        <f>_xll.SRS1Splines.Functions25.Linear_Interp($E$3:$E$67,$X$3:$X$67,AI21)</f>
        <v>44.861934818452603</v>
      </c>
      <c r="AL21">
        <f>_xll.SRS1Splines.Functions25.Linear_Interp($E$3:$E$67,$Y$3:$Y$67,AI21)</f>
        <v>25.634219125508</v>
      </c>
      <c r="AM21">
        <f>_xll.SRS1Splines.Functions25.Linear_Interp($E$3:$E$67,$Z$3:$Z$67,AI21)</f>
        <v>46.894847582091302</v>
      </c>
      <c r="AN21">
        <f>_xll.SRS1Splines.Functions25.Linear_Interp($E$3:$E$67,$AA$3:$AA$67,AI21)</f>
        <v>25.634219125508</v>
      </c>
      <c r="AO21">
        <f>_xll.SRS1Splines.Functions25.Linear_Interp($E$3:$E$67,$AB$3:$AB$67,AI21)</f>
        <v>46.894847582091302</v>
      </c>
      <c r="AP21">
        <f>_xll.SRS1Splines.Functions25.Linear_Interp($E$3:$E$67,$AC$3:$AC$67,AI21)</f>
        <v>4.8043914214324204</v>
      </c>
      <c r="AQ21">
        <f>_xll.SRS1Splines.Functions25.Linear_Interp($E$3:$E$67,$AD$3:$AD$67,AI21)</f>
        <v>92.161500441946799</v>
      </c>
      <c r="AR21">
        <f>_xll.SRS1Splines.Functions25.Linear_Interp($E$3:$E$67,$AE$3:$AE$67,AI21)</f>
        <v>87.008227499784894</v>
      </c>
      <c r="AU21">
        <f t="shared" si="12"/>
        <v>28.585950074468084</v>
      </c>
      <c r="AV21">
        <f t="shared" si="40"/>
        <v>28.475950074468084</v>
      </c>
      <c r="AW21">
        <f t="shared" si="41"/>
        <v>28.695950074468083</v>
      </c>
      <c r="AX21">
        <v>0.197962502490165</v>
      </c>
      <c r="AY21">
        <v>0.40663134111881</v>
      </c>
      <c r="AZ21" s="44">
        <f t="shared" si="13"/>
        <v>2.6962365099278127</v>
      </c>
      <c r="BA21" s="44">
        <f t="shared" si="14"/>
        <v>4.288832291166389</v>
      </c>
      <c r="BB21">
        <f t="shared" si="15"/>
        <v>-0.85929555024499038</v>
      </c>
      <c r="BC21">
        <f t="shared" si="16"/>
        <v>0.73330023099358588</v>
      </c>
      <c r="BD21">
        <f t="shared" si="17"/>
        <v>0.197962502490165</v>
      </c>
      <c r="BE21">
        <v>10</v>
      </c>
      <c r="BF21">
        <v>3.7634528888397005</v>
      </c>
      <c r="BG21">
        <f t="shared" si="18"/>
        <v>1.8817264444198503</v>
      </c>
      <c r="BH21">
        <f t="shared" si="19"/>
        <v>1.7974299802470377</v>
      </c>
      <c r="BI21">
        <v>8.8957216501091807</v>
      </c>
      <c r="BJ21">
        <f t="shared" si="20"/>
        <v>0.29452654256272293</v>
      </c>
      <c r="BK21">
        <f t="shared" si="21"/>
        <v>0.29098380514019484</v>
      </c>
      <c r="BL21">
        <f t="shared" si="22"/>
        <v>7.5269057776794018E-2</v>
      </c>
      <c r="BM21">
        <f t="shared" si="23"/>
        <v>-1.0785530350309194</v>
      </c>
      <c r="BN21">
        <f t="shared" si="24"/>
        <v>0.36350463065406891</v>
      </c>
      <c r="BO21">
        <f t="shared" si="25"/>
        <v>-1.1502793553851851</v>
      </c>
      <c r="BP21">
        <f t="shared" si="26"/>
        <v>0.44231642585339104</v>
      </c>
      <c r="BQ21">
        <v>19</v>
      </c>
      <c r="BR21">
        <v>28.585950074468084</v>
      </c>
      <c r="BS21">
        <f t="shared" si="27"/>
        <v>-1.0785530350309194</v>
      </c>
      <c r="BT21">
        <f t="shared" si="28"/>
        <v>0.36350463065406891</v>
      </c>
      <c r="BU21">
        <f t="shared" si="29"/>
        <v>1.7974299802470377</v>
      </c>
      <c r="BV21">
        <v>10</v>
      </c>
      <c r="BW21">
        <f t="shared" si="30"/>
        <v>28.475950074468084</v>
      </c>
      <c r="BX21">
        <f t="shared" si="31"/>
        <v>28.695950074468083</v>
      </c>
      <c r="BY21">
        <v>0</v>
      </c>
      <c r="BZ21">
        <f t="shared" si="32"/>
        <v>2.8585950074468083</v>
      </c>
      <c r="CA21">
        <v>0</v>
      </c>
      <c r="CB21">
        <v>0</v>
      </c>
      <c r="CC21">
        <v>0</v>
      </c>
      <c r="CD21">
        <v>0</v>
      </c>
      <c r="CF21">
        <v>19</v>
      </c>
      <c r="CG21">
        <f t="shared" si="0"/>
        <v>-3.5555320601728031</v>
      </c>
      <c r="CH21">
        <f t="shared" si="33"/>
        <v>5.1883391092015803</v>
      </c>
      <c r="CI21">
        <f t="shared" si="34"/>
        <v>-3.8500586027355261</v>
      </c>
      <c r="CJ21">
        <f t="shared" si="35"/>
        <v>4.8938125666388572</v>
      </c>
      <c r="CK21">
        <f t="shared" si="36"/>
        <v>-2.6666490451296023</v>
      </c>
      <c r="CL21">
        <f t="shared" si="37"/>
        <v>3.8912543319011852</v>
      </c>
      <c r="CN21">
        <f t="shared" si="38"/>
        <v>28.085950074468084</v>
      </c>
      <c r="CO21">
        <f t="shared" si="39"/>
        <v>29.085950074468084</v>
      </c>
    </row>
    <row r="22" spans="1:93" x14ac:dyDescent="0.4">
      <c r="A22" s="8">
        <v>-3344.1192275184439</v>
      </c>
      <c r="B22" s="8">
        <v>5429.9584568044211</v>
      </c>
      <c r="C22" s="8">
        <f t="shared" si="1"/>
        <v>8774.077684322865</v>
      </c>
      <c r="D22" s="10">
        <v>0.25531914893617019</v>
      </c>
      <c r="E22" s="30">
        <f t="shared" si="2"/>
        <v>31.184672808510634</v>
      </c>
      <c r="F22" s="24">
        <v>2</v>
      </c>
      <c r="G22" s="8">
        <v>-713.14094830737736</v>
      </c>
      <c r="H22" s="8">
        <v>854.32139723623607</v>
      </c>
      <c r="I22" s="8">
        <v>-883.14094830737736</v>
      </c>
      <c r="J22" s="8">
        <v>1024.321397236236</v>
      </c>
      <c r="K22" s="8">
        <v>1907.4623455436133</v>
      </c>
      <c r="L22" s="8">
        <v>-883.14094830737736</v>
      </c>
      <c r="M22" s="8">
        <v>1024.321397236236</v>
      </c>
      <c r="N22" s="8">
        <v>1907.4623455436133</v>
      </c>
      <c r="O22" s="8">
        <v>436.95539122603043</v>
      </c>
      <c r="P22" s="8">
        <v>713.52333217822479</v>
      </c>
      <c r="Q22" s="25">
        <v>4291.2595938744853</v>
      </c>
      <c r="R22" s="8">
        <v>0</v>
      </c>
      <c r="S22" s="8">
        <v>0</v>
      </c>
      <c r="T22" s="8">
        <v>0</v>
      </c>
      <c r="U22" s="8">
        <v>0</v>
      </c>
      <c r="W22" s="36">
        <f t="shared" si="3"/>
        <v>29.985810177085423</v>
      </c>
      <c r="X22" s="36">
        <f t="shared" si="4"/>
        <v>47.850506637937215</v>
      </c>
      <c r="Y22" s="36">
        <f t="shared" si="5"/>
        <v>28.048284591874928</v>
      </c>
      <c r="Z22" s="36">
        <f t="shared" si="6"/>
        <v>49.788032223147702</v>
      </c>
      <c r="AA22" s="36">
        <f t="shared" si="7"/>
        <v>28.048284591874928</v>
      </c>
      <c r="AB22" s="36">
        <f t="shared" si="8"/>
        <v>49.788032223147702</v>
      </c>
      <c r="AC22" s="36">
        <f t="shared" si="9"/>
        <v>4.9800720593887959</v>
      </c>
      <c r="AD22" s="36">
        <f t="shared" si="10"/>
        <v>91.867825225059079</v>
      </c>
      <c r="AE22" s="36">
        <f t="shared" si="11"/>
        <v>87.022010701312666</v>
      </c>
      <c r="AH22">
        <v>20</v>
      </c>
      <c r="AI22" s="35">
        <v>47.022600948905399</v>
      </c>
      <c r="AJ22">
        <f>_xll.SRS1Splines.Functions25.Linear_Interp($E$3:$E$67,$W$3:$W$67,AI22)</f>
        <v>27.529484050398001</v>
      </c>
      <c r="AK22">
        <f>_xll.SRS1Splines.Functions25.Linear_Interp($E$3:$E$67,$X$3:$X$67,AI22)</f>
        <v>44.745793535886897</v>
      </c>
      <c r="AL22">
        <f>_xll.SRS1Splines.Functions25.Linear_Interp($E$3:$E$67,$Y$3:$Y$67,AI22)</f>
        <v>25.459983936683201</v>
      </c>
      <c r="AM22">
        <f>_xll.SRS1Splines.Functions25.Linear_Interp($E$3:$E$67,$Z$3:$Z$67,AI22)</f>
        <v>46.8152936496016</v>
      </c>
      <c r="AN22">
        <f>_xll.SRS1Splines.Functions25.Linear_Interp($E$3:$E$67,$AA$3:$AA$67,AI22)</f>
        <v>25.459983936683201</v>
      </c>
      <c r="AO22">
        <f>_xll.SRS1Splines.Functions25.Linear_Interp($E$3:$E$67,$AB$3:$AB$67,AI22)</f>
        <v>46.8152936496016</v>
      </c>
      <c r="AP22">
        <f>_xll.SRS1Splines.Functions25.Linear_Interp($E$3:$E$67,$AC$3:$AC$67,AI22)</f>
        <v>4.8984008974117801</v>
      </c>
      <c r="AQ22">
        <f>_xll.SRS1Splines.Functions25.Linear_Interp($E$3:$E$67,$AD$3:$AD$67,AI22)</f>
        <v>92.235172808118307</v>
      </c>
      <c r="AR22">
        <f>_xll.SRS1Splines.Functions25.Linear_Interp($E$3:$E$67,$AE$3:$AE$67,AI22)</f>
        <v>87.091371570560497</v>
      </c>
      <c r="AU22">
        <f t="shared" si="12"/>
        <v>31.184672808510634</v>
      </c>
      <c r="AV22">
        <f t="shared" si="40"/>
        <v>31.074672808510634</v>
      </c>
      <c r="AW22">
        <f t="shared" si="41"/>
        <v>31.294672808510633</v>
      </c>
      <c r="AX22">
        <v>0.229436860271443</v>
      </c>
      <c r="AY22">
        <v>0.39402439160831498</v>
      </c>
      <c r="AZ22" s="44">
        <f t="shared" si="13"/>
        <v>2.6309782792110665</v>
      </c>
      <c r="BA22" s="44">
        <f t="shared" si="14"/>
        <v>4.1984406247546806</v>
      </c>
      <c r="BB22">
        <f t="shared" si="15"/>
        <v>-0.82622234227834346</v>
      </c>
      <c r="BC22">
        <f t="shared" si="16"/>
        <v>0.74124000326527062</v>
      </c>
      <c r="BD22">
        <f t="shared" si="17"/>
        <v>0.229436860271443</v>
      </c>
      <c r="BE22">
        <v>10</v>
      </c>
      <c r="BF22">
        <v>3.5061837687205708</v>
      </c>
      <c r="BG22">
        <f t="shared" si="18"/>
        <v>1.7530918843602854</v>
      </c>
      <c r="BH22">
        <f t="shared" si="19"/>
        <v>1.7195649619776856</v>
      </c>
      <c r="BI22">
        <v>8.1951667327366007</v>
      </c>
      <c r="BJ22">
        <f t="shared" si="20"/>
        <v>0.25247344606113392</v>
      </c>
      <c r="BK22">
        <f t="shared" si="21"/>
        <v>0.24989525263407109</v>
      </c>
      <c r="BL22">
        <f t="shared" si="22"/>
        <v>7.0123675374411415E-2</v>
      </c>
      <c r="BM22">
        <f t="shared" si="23"/>
        <v>-1.008572112965066</v>
      </c>
      <c r="BN22">
        <f t="shared" si="24"/>
        <v>0.41864288182972531</v>
      </c>
      <c r="BO22">
        <f t="shared" si="25"/>
        <v>-1.0761175949124144</v>
      </c>
      <c r="BP22">
        <f t="shared" si="26"/>
        <v>0.49134475063119953</v>
      </c>
      <c r="BQ22">
        <v>20</v>
      </c>
      <c r="BR22">
        <v>31.184672808510634</v>
      </c>
      <c r="BS22">
        <f t="shared" si="27"/>
        <v>-1.008572112965066</v>
      </c>
      <c r="BT22">
        <f t="shared" si="28"/>
        <v>0.41864288182972531</v>
      </c>
      <c r="BU22">
        <f t="shared" si="29"/>
        <v>1.7195649619776856</v>
      </c>
      <c r="BV22">
        <v>10</v>
      </c>
      <c r="BW22">
        <f t="shared" si="30"/>
        <v>31.074672808510634</v>
      </c>
      <c r="BX22">
        <f t="shared" si="31"/>
        <v>31.294672808510633</v>
      </c>
      <c r="BY22">
        <v>0</v>
      </c>
      <c r="BZ22">
        <f t="shared" si="32"/>
        <v>3.1184672808510632</v>
      </c>
      <c r="CA22">
        <v>0</v>
      </c>
      <c r="CB22">
        <v>0</v>
      </c>
      <c r="CC22">
        <v>0</v>
      </c>
      <c r="CD22">
        <v>0</v>
      </c>
      <c r="CF22">
        <v>20</v>
      </c>
      <c r="CG22">
        <f t="shared" si="0"/>
        <v>-3.45720062148941</v>
      </c>
      <c r="CH22">
        <f t="shared" si="33"/>
        <v>5.3168770628334556</v>
      </c>
      <c r="CI22">
        <f t="shared" si="34"/>
        <v>-3.709674067550544</v>
      </c>
      <c r="CJ22">
        <f t="shared" si="35"/>
        <v>5.0644036167723216</v>
      </c>
      <c r="CK22">
        <f t="shared" si="36"/>
        <v>-2.5929004661170576</v>
      </c>
      <c r="CL22">
        <f t="shared" si="37"/>
        <v>3.9876577971250917</v>
      </c>
      <c r="CN22">
        <f t="shared" si="38"/>
        <v>30.684672808510634</v>
      </c>
      <c r="CO22">
        <f t="shared" si="39"/>
        <v>31.684672808510634</v>
      </c>
    </row>
    <row r="23" spans="1:93" x14ac:dyDescent="0.4">
      <c r="A23" s="8">
        <v>-3297.4924826770293</v>
      </c>
      <c r="B23" s="8">
        <v>5475.2274350880271</v>
      </c>
      <c r="C23" s="8">
        <f t="shared" si="1"/>
        <v>8772.7199177650564</v>
      </c>
      <c r="D23" s="10">
        <v>0.26819999999999999</v>
      </c>
      <c r="E23" s="30">
        <f t="shared" si="2"/>
        <v>32.757939551699998</v>
      </c>
      <c r="F23" s="24">
        <v>2</v>
      </c>
      <c r="G23" s="8">
        <v>-705.80970790377989</v>
      </c>
      <c r="H23" s="8">
        <v>846.436855670103</v>
      </c>
      <c r="I23" s="8">
        <v>-875.80970790378001</v>
      </c>
      <c r="J23" s="8">
        <v>1016.4368556701029</v>
      </c>
      <c r="K23" s="8">
        <v>1892.2465635738829</v>
      </c>
      <c r="L23" s="8">
        <v>-875.80970790378001</v>
      </c>
      <c r="M23" s="8">
        <v>1016.4368556701029</v>
      </c>
      <c r="N23" s="8">
        <v>1892.2465635738829</v>
      </c>
      <c r="O23" s="8">
        <v>431.03715294117694</v>
      </c>
      <c r="P23" s="8">
        <v>708.4928470588228</v>
      </c>
      <c r="Q23" s="25">
        <v>4334.7738457785708</v>
      </c>
      <c r="R23" s="8">
        <v>0</v>
      </c>
      <c r="S23" s="8">
        <v>0</v>
      </c>
      <c r="T23" s="8">
        <v>0</v>
      </c>
      <c r="U23" s="8">
        <v>0</v>
      </c>
      <c r="W23" s="36">
        <f t="shared" si="3"/>
        <v>29.54252271892328</v>
      </c>
      <c r="X23" s="36">
        <f t="shared" si="4"/>
        <v>47.236539832481533</v>
      </c>
      <c r="Y23" s="36">
        <f t="shared" si="5"/>
        <v>27.60469726007392</v>
      </c>
      <c r="Z23" s="36">
        <f t="shared" si="6"/>
        <v>49.174365291330901</v>
      </c>
      <c r="AA23" s="36">
        <f t="shared" si="7"/>
        <v>27.60469726007392</v>
      </c>
      <c r="AB23" s="36">
        <f t="shared" si="8"/>
        <v>49.174365291330901</v>
      </c>
      <c r="AC23" s="36">
        <f t="shared" si="9"/>
        <v>4.9133809922315201</v>
      </c>
      <c r="AD23" s="36">
        <f t="shared" si="10"/>
        <v>91.923908962098508</v>
      </c>
      <c r="AE23" s="36">
        <f t="shared" si="11"/>
        <v>87.000000000000014</v>
      </c>
      <c r="AH23">
        <v>21</v>
      </c>
      <c r="AI23" s="35">
        <v>49.466361984686124</v>
      </c>
      <c r="AJ23">
        <f>_xll.SRS1Splines.Functions25.Linear_Interp($E$3:$E$67,$W$3:$W$67,AI23)</f>
        <v>27.4195213983926</v>
      </c>
      <c r="AK23">
        <f>_xll.SRS1Splines.Functions25.Linear_Interp($E$3:$E$67,$X$3:$X$67,AI23)</f>
        <v>44.684191837591001</v>
      </c>
      <c r="AL23">
        <f>_xll.SRS1Splines.Functions25.Linear_Interp($E$3:$E$67,$Y$3:$Y$67,AI23)</f>
        <v>25.3089749574198</v>
      </c>
      <c r="AM23">
        <f>_xll.SRS1Splines.Functions25.Linear_Interp($E$3:$E$67,$Z$3:$Z$67,AI23)</f>
        <v>46.794738278563699</v>
      </c>
      <c r="AN23">
        <f>_xll.SRS1Splines.Functions25.Linear_Interp($E$3:$E$67,$AA$3:$AA$67,AI23)</f>
        <v>25.3089749574198</v>
      </c>
      <c r="AO23">
        <f>_xll.SRS1Splines.Functions25.Linear_Interp($E$3:$E$67,$AB$3:$AB$67,AI23)</f>
        <v>46.794738278563699</v>
      </c>
      <c r="AP23">
        <f>_xll.SRS1Splines.Functions25.Linear_Interp($E$3:$E$67,$AC$3:$AC$67,AI23)</f>
        <v>4.9880912091686804</v>
      </c>
      <c r="AQ23">
        <f>_xll.SRS1Splines.Functions25.Linear_Interp($E$3:$E$67,$AD$3:$AD$67,AI23)</f>
        <v>92.284610047520104</v>
      </c>
      <c r="AR23">
        <f>_xll.SRS1Splines.Functions25.Linear_Interp($E$3:$E$67,$AE$3:$AE$67,AI23)</f>
        <v>87.162522405728694</v>
      </c>
      <c r="AU23">
        <f t="shared" si="12"/>
        <v>32.757939551699998</v>
      </c>
      <c r="AV23">
        <f t="shared" si="40"/>
        <v>32.647939551699999</v>
      </c>
      <c r="AW23">
        <f t="shared" si="41"/>
        <v>32.867939551699997</v>
      </c>
      <c r="AX23">
        <v>0.24981107196302799</v>
      </c>
      <c r="AY23">
        <v>0.38616085788112497</v>
      </c>
      <c r="AZ23" s="44">
        <f t="shared" si="13"/>
        <v>2.5916827747732496</v>
      </c>
      <c r="BA23" s="44">
        <f t="shared" si="14"/>
        <v>4.1439293383471325</v>
      </c>
      <c r="BB23">
        <f t="shared" si="15"/>
        <v>-0.79599827462173689</v>
      </c>
      <c r="BC23">
        <f t="shared" si="16"/>
        <v>0.75624828895214602</v>
      </c>
      <c r="BD23">
        <f t="shared" si="17"/>
        <v>0.24981107196302799</v>
      </c>
      <c r="BE23">
        <v>10</v>
      </c>
      <c r="BF23">
        <v>3.3691954741448664</v>
      </c>
      <c r="BG23">
        <f t="shared" si="18"/>
        <v>1.6845977370724332</v>
      </c>
      <c r="BH23">
        <f t="shared" si="19"/>
        <v>1.6817191484745961</v>
      </c>
      <c r="BI23">
        <v>7.8389419986025501</v>
      </c>
      <c r="BJ23">
        <f t="shared" si="20"/>
        <v>0.23192774274432654</v>
      </c>
      <c r="BK23">
        <f t="shared" si="21"/>
        <v>0.2297604638873868</v>
      </c>
      <c r="BL23">
        <f t="shared" si="22"/>
        <v>6.7383909482897325E-2</v>
      </c>
      <c r="BM23">
        <f t="shared" si="23"/>
        <v>-0.96054210788316607</v>
      </c>
      <c r="BN23">
        <f t="shared" si="24"/>
        <v>0.45693663672492224</v>
      </c>
      <c r="BO23">
        <f t="shared" si="25"/>
        <v>-1.0257587385091238</v>
      </c>
      <c r="BP23">
        <f t="shared" si="26"/>
        <v>0.52648782506475922</v>
      </c>
      <c r="BQ23">
        <v>21</v>
      </c>
      <c r="BR23">
        <v>32.757939551699998</v>
      </c>
      <c r="BS23">
        <f t="shared" si="27"/>
        <v>-0.96054210788316607</v>
      </c>
      <c r="BT23">
        <f t="shared" si="28"/>
        <v>0.45693663672492224</v>
      </c>
      <c r="BU23">
        <f t="shared" si="29"/>
        <v>1.6817191484745961</v>
      </c>
      <c r="BV23">
        <v>10</v>
      </c>
      <c r="BW23">
        <f t="shared" si="30"/>
        <v>32.647939551699999</v>
      </c>
      <c r="BX23">
        <f t="shared" si="31"/>
        <v>32.867939551699997</v>
      </c>
      <c r="BY23">
        <v>0</v>
      </c>
      <c r="BZ23">
        <f t="shared" si="32"/>
        <v>3.2757939551699997</v>
      </c>
      <c r="CA23">
        <v>0</v>
      </c>
      <c r="CB23">
        <v>0</v>
      </c>
      <c r="CC23">
        <v>0</v>
      </c>
      <c r="CD23">
        <v>0</v>
      </c>
      <c r="CF23">
        <v>21</v>
      </c>
      <c r="CG23">
        <f t="shared" si="0"/>
        <v>-3.3876810493949865</v>
      </c>
      <c r="CH23">
        <f t="shared" si="33"/>
        <v>5.3850388683700707</v>
      </c>
      <c r="CI23">
        <f t="shared" si="34"/>
        <v>-3.6196087921393132</v>
      </c>
      <c r="CJ23">
        <f t="shared" si="35"/>
        <v>5.1531111256257445</v>
      </c>
      <c r="CK23">
        <f t="shared" si="36"/>
        <v>-2.5407607870462399</v>
      </c>
      <c r="CL23">
        <f t="shared" si="37"/>
        <v>4.038779151277553</v>
      </c>
      <c r="CN23">
        <f t="shared" si="38"/>
        <v>32.257939551699998</v>
      </c>
      <c r="CO23">
        <f t="shared" si="39"/>
        <v>33.257939551699998</v>
      </c>
    </row>
    <row r="24" spans="1:93" x14ac:dyDescent="0.4">
      <c r="A24" s="8">
        <v>-3273.8689756366402</v>
      </c>
      <c r="B24" s="8">
        <v>5489.4832564793487</v>
      </c>
      <c r="C24" s="8">
        <f t="shared" si="1"/>
        <v>8763.352232115989</v>
      </c>
      <c r="D24" s="10">
        <v>0.27659574468085107</v>
      </c>
      <c r="E24" s="30">
        <f t="shared" si="2"/>
        <v>33.783395542553194</v>
      </c>
      <c r="F24" s="24">
        <v>2</v>
      </c>
      <c r="G24" s="8">
        <v>-701.03120201798652</v>
      </c>
      <c r="H24" s="8">
        <v>841.29770783066465</v>
      </c>
      <c r="I24" s="8">
        <v>-871.0312020179864</v>
      </c>
      <c r="J24" s="8">
        <v>1011.2977078306646</v>
      </c>
      <c r="K24" s="8">
        <v>1882.3289098486512</v>
      </c>
      <c r="L24" s="8">
        <v>-871.0312020179864</v>
      </c>
      <c r="M24" s="8">
        <v>1011.2977078306646</v>
      </c>
      <c r="N24" s="8">
        <v>1882.3289098486512</v>
      </c>
      <c r="O24" s="8">
        <v>433.60073597801738</v>
      </c>
      <c r="P24" s="8">
        <v>698.79288104325883</v>
      </c>
      <c r="Q24" s="25">
        <v>4355.4097792535022</v>
      </c>
      <c r="R24" s="8">
        <v>0</v>
      </c>
      <c r="S24" s="8">
        <v>0</v>
      </c>
      <c r="T24" s="8">
        <v>0</v>
      </c>
      <c r="U24" s="8">
        <v>0</v>
      </c>
      <c r="W24" s="36">
        <f t="shared" si="3"/>
        <v>29.359059244357447</v>
      </c>
      <c r="X24" s="36">
        <f t="shared" si="4"/>
        <v>46.95881866286301</v>
      </c>
      <c r="Y24" s="36">
        <f t="shared" si="5"/>
        <v>27.41916232480898</v>
      </c>
      <c r="Z24" s="36">
        <f t="shared" si="6"/>
        <v>48.898715582411477</v>
      </c>
      <c r="AA24" s="36">
        <f t="shared" si="7"/>
        <v>27.41916232480898</v>
      </c>
      <c r="AB24" s="36">
        <f t="shared" si="8"/>
        <v>48.898715582411477</v>
      </c>
      <c r="AC24" s="36">
        <f t="shared" si="9"/>
        <v>4.947886659045321</v>
      </c>
      <c r="AD24" s="36">
        <f t="shared" si="10"/>
        <v>92.02596378036344</v>
      </c>
      <c r="AE24" s="36">
        <f t="shared" si="11"/>
        <v>87.05890797051741</v>
      </c>
      <c r="AH24">
        <v>22</v>
      </c>
      <c r="AI24" s="35">
        <v>51.908708806904464</v>
      </c>
      <c r="AJ24">
        <f>_xll.SRS1Splines.Functions25.Linear_Interp($E$3:$E$67,$W$3:$W$67,AI24)</f>
        <v>27.298123738202701</v>
      </c>
      <c r="AK24">
        <f>_xll.SRS1Splines.Functions25.Linear_Interp($E$3:$E$67,$X$3:$X$67,AI24)</f>
        <v>44.637416461487497</v>
      </c>
      <c r="AL24">
        <f>_xll.SRS1Splines.Functions25.Linear_Interp($E$3:$E$67,$Y$3:$Y$67,AI24)</f>
        <v>25.141837206542299</v>
      </c>
      <c r="AM24">
        <f>_xll.SRS1Splines.Functions25.Linear_Interp($E$3:$E$67,$Z$3:$Z$67,AI24)</f>
        <v>46.793702993147903</v>
      </c>
      <c r="AN24">
        <f>_xll.SRS1Splines.Functions25.Linear_Interp($E$3:$E$67,$AA$3:$AA$67,AI24)</f>
        <v>25.141837206542299</v>
      </c>
      <c r="AO24">
        <f>_xll.SRS1Splines.Functions25.Linear_Interp($E$3:$E$67,$AB$3:$AB$67,AI24)</f>
        <v>46.793702993147903</v>
      </c>
      <c r="AP24">
        <f>_xll.SRS1Splines.Functions25.Linear_Interp($E$3:$E$67,$AC$3:$AC$67,AI24)</f>
        <v>4.98772828744944</v>
      </c>
      <c r="AQ24">
        <f>_xll.SRS1Splines.Functions25.Linear_Interp($E$3:$E$67,$AD$3:$AD$67,AI24)</f>
        <v>92.224473641755495</v>
      </c>
      <c r="AR24">
        <f>_xll.SRS1Splines.Functions25.Linear_Interp($E$3:$E$67,$AE$3:$AE$67,AI24)</f>
        <v>87.136067776017299</v>
      </c>
      <c r="AU24">
        <f t="shared" si="12"/>
        <v>33.783395542553194</v>
      </c>
      <c r="AV24">
        <f t="shared" si="40"/>
        <v>33.673395542553195</v>
      </c>
      <c r="AW24">
        <f t="shared" si="41"/>
        <v>33.893395542553193</v>
      </c>
      <c r="AX24">
        <v>0.263966714412734</v>
      </c>
      <c r="AY24">
        <v>0.38181445210068898</v>
      </c>
      <c r="AZ24" s="44">
        <f t="shared" si="13"/>
        <v>2.5728377736186538</v>
      </c>
      <c r="BA24" s="44">
        <f t="shared" si="14"/>
        <v>4.1151666834673053</v>
      </c>
      <c r="BB24">
        <f t="shared" si="15"/>
        <v>-0.77313675745206245</v>
      </c>
      <c r="BC24">
        <f t="shared" si="16"/>
        <v>0.769192152396589</v>
      </c>
      <c r="BD24">
        <f t="shared" si="17"/>
        <v>0.263966714412734</v>
      </c>
      <c r="BE24">
        <v>10</v>
      </c>
      <c r="BF24">
        <v>3.2889737403197459</v>
      </c>
      <c r="BG24">
        <f t="shared" si="18"/>
        <v>1.6444868701598729</v>
      </c>
      <c r="BH24">
        <f t="shared" si="19"/>
        <v>1.6617805540486259</v>
      </c>
      <c r="BI24">
        <v>7.6386873182164701</v>
      </c>
      <c r="BJ24">
        <f t="shared" si="20"/>
        <v>0.22055165838700017</v>
      </c>
      <c r="BK24">
        <f t="shared" si="21"/>
        <v>0.21859448561625985</v>
      </c>
      <c r="BL24">
        <f t="shared" si="22"/>
        <v>6.5779474806394914E-2</v>
      </c>
      <c r="BM24">
        <f t="shared" si="23"/>
        <v>-0.92790894103266774</v>
      </c>
      <c r="BN24">
        <f t="shared" si="24"/>
        <v>0.48286101920319391</v>
      </c>
      <c r="BO24">
        <f t="shared" si="25"/>
        <v>-0.99173124306832228</v>
      </c>
      <c r="BP24">
        <f t="shared" si="26"/>
        <v>0.55059766678032918</v>
      </c>
      <c r="BQ24">
        <v>22</v>
      </c>
      <c r="BR24">
        <v>33.783395542553194</v>
      </c>
      <c r="BS24">
        <f t="shared" si="27"/>
        <v>-0.92790894103266774</v>
      </c>
      <c r="BT24">
        <f t="shared" si="28"/>
        <v>0.48286101920319391</v>
      </c>
      <c r="BU24">
        <f t="shared" si="29"/>
        <v>1.6617805540486259</v>
      </c>
      <c r="BV24">
        <v>10</v>
      </c>
      <c r="BW24">
        <f t="shared" si="30"/>
        <v>33.673395542553195</v>
      </c>
      <c r="BX24">
        <f t="shared" si="31"/>
        <v>33.893395542553193</v>
      </c>
      <c r="BY24">
        <v>0</v>
      </c>
      <c r="BZ24">
        <f t="shared" si="32"/>
        <v>3.3783395542553194</v>
      </c>
      <c r="CA24">
        <v>0</v>
      </c>
      <c r="CB24">
        <v>0</v>
      </c>
      <c r="CC24">
        <v>0</v>
      </c>
      <c r="CD24">
        <v>0</v>
      </c>
      <c r="CF24">
        <v>22</v>
      </c>
      <c r="CG24">
        <f t="shared" si="0"/>
        <v>-3.3459745310707163</v>
      </c>
      <c r="CH24">
        <f t="shared" si="33"/>
        <v>5.4173777010452735</v>
      </c>
      <c r="CI24">
        <f t="shared" si="34"/>
        <v>-3.5665261894577163</v>
      </c>
      <c r="CJ24">
        <f t="shared" si="35"/>
        <v>5.1968260426582731</v>
      </c>
      <c r="CK24">
        <f t="shared" si="36"/>
        <v>-2.5094808983030372</v>
      </c>
      <c r="CL24">
        <f t="shared" si="37"/>
        <v>4.0630332757839547</v>
      </c>
      <c r="CN24">
        <f t="shared" si="38"/>
        <v>33.283395542553194</v>
      </c>
      <c r="CO24">
        <f t="shared" si="39"/>
        <v>34.283395542553194</v>
      </c>
    </row>
    <row r="25" spans="1:93" x14ac:dyDescent="0.4">
      <c r="A25" s="8">
        <v>-3203.9362957165349</v>
      </c>
      <c r="B25" s="8">
        <v>5507.7835765087611</v>
      </c>
      <c r="C25" s="8">
        <f t="shared" si="1"/>
        <v>8711.7198722252961</v>
      </c>
      <c r="D25" s="10">
        <v>0.2978723404255319</v>
      </c>
      <c r="E25" s="30">
        <f t="shared" si="2"/>
        <v>36.38211827659574</v>
      </c>
      <c r="F25" s="24">
        <v>2</v>
      </c>
      <c r="G25" s="8">
        <v>-688.92145572859545</v>
      </c>
      <c r="H25" s="8">
        <v>828.27401842509323</v>
      </c>
      <c r="I25" s="8">
        <v>-858.92145572859533</v>
      </c>
      <c r="J25" s="8">
        <v>998.27401842509312</v>
      </c>
      <c r="K25" s="8">
        <v>1857.1954741536883</v>
      </c>
      <c r="L25" s="8">
        <v>-858.92145572859533</v>
      </c>
      <c r="M25" s="8">
        <v>998.27401842509312</v>
      </c>
      <c r="N25" s="8">
        <v>1857.1954741536883</v>
      </c>
      <c r="O25" s="8">
        <v>430.76920263946141</v>
      </c>
      <c r="P25" s="8">
        <v>683.53930799883676</v>
      </c>
      <c r="Q25" s="25">
        <v>4384.1765048953548</v>
      </c>
      <c r="R25" s="8">
        <v>0</v>
      </c>
      <c r="S25" s="8">
        <v>0</v>
      </c>
      <c r="T25" s="8">
        <v>0</v>
      </c>
      <c r="U25" s="8">
        <v>0</v>
      </c>
      <c r="W25" s="36">
        <f t="shared" si="3"/>
        <v>28.869326342853483</v>
      </c>
      <c r="X25" s="36">
        <f t="shared" si="4"/>
        <v>46.284894065488956</v>
      </c>
      <c r="Y25" s="36">
        <f t="shared" si="5"/>
        <v>26.917932100460614</v>
      </c>
      <c r="Z25" s="36">
        <f t="shared" si="6"/>
        <v>48.236288307881829</v>
      </c>
      <c r="AA25" s="36">
        <f t="shared" si="7"/>
        <v>26.917932100460614</v>
      </c>
      <c r="AB25" s="36">
        <f t="shared" si="8"/>
        <v>48.236288307881829</v>
      </c>
      <c r="AC25" s="36">
        <f t="shared" si="9"/>
        <v>4.9447090695930171</v>
      </c>
      <c r="AD25" s="36">
        <f t="shared" si="10"/>
        <v>92.153796058363895</v>
      </c>
      <c r="AE25" s="36">
        <f t="shared" si="11"/>
        <v>87.102350763186379</v>
      </c>
      <c r="AH25">
        <v>23</v>
      </c>
      <c r="AI25" s="35">
        <v>54.35246984268516</v>
      </c>
      <c r="AJ25">
        <f>_xll.SRS1Splines.Functions25.Linear_Interp($E$3:$E$67,$W$3:$W$67,AI25)</f>
        <v>27.166019815542501</v>
      </c>
      <c r="AK25">
        <f>_xll.SRS1Splines.Functions25.Linear_Interp($E$3:$E$67,$X$3:$X$67,AI25)</f>
        <v>44.604508050038703</v>
      </c>
      <c r="AL25">
        <f>_xll.SRS1Splines.Functions25.Linear_Interp($E$3:$E$67,$Y$3:$Y$67,AI25)</f>
        <v>24.9591885544971</v>
      </c>
      <c r="AM25">
        <f>_xll.SRS1Splines.Functions25.Linear_Interp($E$3:$E$67,$Z$3:$Z$67,AI25)</f>
        <v>46.811339311084097</v>
      </c>
      <c r="AN25">
        <f>_xll.SRS1Splines.Functions25.Linear_Interp($E$3:$E$67,$AA$3:$AA$67,AI25)</f>
        <v>24.9591885544971</v>
      </c>
      <c r="AO25">
        <f>_xll.SRS1Splines.Functions25.Linear_Interp($E$3:$E$67,$AB$3:$AB$67,AI25)</f>
        <v>46.811339311084097</v>
      </c>
      <c r="AP25">
        <f>_xll.SRS1Splines.Functions25.Linear_Interp($E$3:$E$67,$AC$3:$AC$67,AI25)</f>
        <v>4.9127880096437897</v>
      </c>
      <c r="AQ25">
        <f>_xll.SRS1Splines.Functions25.Linear_Interp($E$3:$E$67,$AD$3:$AD$67,AI25)</f>
        <v>92.071439432680705</v>
      </c>
      <c r="AR25">
        <f>_xll.SRS1Splines.Functions25.Linear_Interp($E$3:$E$67,$AE$3:$AE$67,AI25)</f>
        <v>87.027910044509596</v>
      </c>
      <c r="AU25">
        <f t="shared" si="12"/>
        <v>36.38211827659574</v>
      </c>
      <c r="AV25">
        <f t="shared" si="40"/>
        <v>36.272118276595741</v>
      </c>
      <c r="AW25">
        <f t="shared" si="41"/>
        <v>36.49211827659574</v>
      </c>
      <c r="AX25">
        <v>0.30179671758950699</v>
      </c>
      <c r="AY25">
        <v>0.37937752105730604</v>
      </c>
      <c r="AZ25" s="44">
        <f t="shared" si="13"/>
        <v>2.5150148399879395</v>
      </c>
      <c r="BA25" s="44">
        <f t="shared" si="14"/>
        <v>4.0322103141416283</v>
      </c>
      <c r="BB25">
        <f t="shared" si="15"/>
        <v>-0.79001584928256463</v>
      </c>
      <c r="BC25">
        <f t="shared" si="16"/>
        <v>0.7271796248711242</v>
      </c>
      <c r="BD25">
        <f t="shared" si="17"/>
        <v>0.30179671758950699</v>
      </c>
      <c r="BE25">
        <v>10</v>
      </c>
      <c r="BF25">
        <v>3.0978420417115178</v>
      </c>
      <c r="BG25">
        <f t="shared" si="18"/>
        <v>1.5489210208557589</v>
      </c>
      <c r="BH25">
        <f t="shared" si="19"/>
        <v>1.6183795853169021</v>
      </c>
      <c r="BI25">
        <v>7.1779081946824101</v>
      </c>
      <c r="BJ25">
        <f t="shared" si="20"/>
        <v>0.19506750335165385</v>
      </c>
      <c r="BK25">
        <f t="shared" si="21"/>
        <v>0.19353875013913352</v>
      </c>
      <c r="BL25">
        <f t="shared" si="22"/>
        <v>6.1956840834230358E-2</v>
      </c>
      <c r="BM25">
        <f t="shared" si="23"/>
        <v>-0.92312651179998806</v>
      </c>
      <c r="BN25">
        <f t="shared" si="24"/>
        <v>0.47015528068524004</v>
      </c>
      <c r="BO25">
        <f t="shared" si="25"/>
        <v>-0.98355459942169809</v>
      </c>
      <c r="BP25">
        <f t="shared" si="26"/>
        <v>0.53364087473199073</v>
      </c>
      <c r="BQ25">
        <v>23</v>
      </c>
      <c r="BR25">
        <v>36.38211827659574</v>
      </c>
      <c r="BS25">
        <f t="shared" si="27"/>
        <v>-0.92312651179998806</v>
      </c>
      <c r="BT25">
        <f t="shared" si="28"/>
        <v>0.47015528068524004</v>
      </c>
      <c r="BU25">
        <f t="shared" si="29"/>
        <v>1.6183795853169021</v>
      </c>
      <c r="BV25">
        <v>10</v>
      </c>
      <c r="BW25">
        <f t="shared" si="30"/>
        <v>36.272118276595741</v>
      </c>
      <c r="BX25">
        <f t="shared" si="31"/>
        <v>36.49211827659574</v>
      </c>
      <c r="BY25">
        <v>0</v>
      </c>
      <c r="BZ25">
        <f t="shared" si="32"/>
        <v>3.6382118276595738</v>
      </c>
      <c r="CA25">
        <v>0</v>
      </c>
      <c r="CB25">
        <v>0</v>
      </c>
      <c r="CC25">
        <v>0</v>
      </c>
      <c r="CD25">
        <v>0</v>
      </c>
      <c r="CF25">
        <v>23</v>
      </c>
      <c r="CG25">
        <f t="shared" si="0"/>
        <v>-3.3050306892705041</v>
      </c>
      <c r="CH25">
        <f t="shared" si="33"/>
        <v>5.4066891829547927</v>
      </c>
      <c r="CI25">
        <f t="shared" si="34"/>
        <v>-3.5000981926221582</v>
      </c>
      <c r="CJ25">
        <f t="shared" si="35"/>
        <v>5.2116216796031392</v>
      </c>
      <c r="CK25">
        <f t="shared" si="36"/>
        <v>-2.4787730169528781</v>
      </c>
      <c r="CL25">
        <f t="shared" si="37"/>
        <v>4.0550168872160945</v>
      </c>
      <c r="CN25">
        <f t="shared" si="38"/>
        <v>35.88211827659574</v>
      </c>
      <c r="CO25">
        <f t="shared" si="39"/>
        <v>36.88211827659574</v>
      </c>
    </row>
    <row r="26" spans="1:93" x14ac:dyDescent="0.4">
      <c r="A26" s="8">
        <v>-3123.79842495717</v>
      </c>
      <c r="B26" s="8">
        <v>5506.4363393847152</v>
      </c>
      <c r="C26" s="8">
        <f t="shared" si="1"/>
        <v>8630.2347643418852</v>
      </c>
      <c r="D26" s="10">
        <v>0.31914893617021278</v>
      </c>
      <c r="E26" s="30">
        <f t="shared" si="2"/>
        <v>38.980841010638301</v>
      </c>
      <c r="F26" s="24">
        <v>2</v>
      </c>
      <c r="G26" s="8">
        <v>-676.81170943920438</v>
      </c>
      <c r="H26" s="8">
        <v>815.2503290195217</v>
      </c>
      <c r="I26" s="8">
        <v>-846.81170943920438</v>
      </c>
      <c r="J26" s="8">
        <v>985.25032901952159</v>
      </c>
      <c r="K26" s="8">
        <v>1832.062038458726</v>
      </c>
      <c r="L26" s="8">
        <v>-846.81170943920438</v>
      </c>
      <c r="M26" s="8">
        <v>985.25032901952159</v>
      </c>
      <c r="N26" s="8">
        <v>1832.062038458726</v>
      </c>
      <c r="O26" s="8">
        <v>417.46797328300556</v>
      </c>
      <c r="P26" s="8">
        <v>678.75543097231446</v>
      </c>
      <c r="Q26" s="25">
        <v>4386.7068346049018</v>
      </c>
      <c r="R26" s="8">
        <v>0</v>
      </c>
      <c r="S26" s="8">
        <v>0</v>
      </c>
      <c r="T26" s="8">
        <v>0</v>
      </c>
      <c r="U26" s="8">
        <v>0</v>
      </c>
      <c r="W26" s="36">
        <f t="shared" si="3"/>
        <v>28.353651810589707</v>
      </c>
      <c r="X26" s="36">
        <f t="shared" si="4"/>
        <v>45.642428758159873</v>
      </c>
      <c r="Y26" s="36">
        <f t="shared" si="5"/>
        <v>26.383832858474982</v>
      </c>
      <c r="Z26" s="36">
        <f t="shared" si="6"/>
        <v>47.612247710274602</v>
      </c>
      <c r="AA26" s="36">
        <f t="shared" si="7"/>
        <v>26.383832858474982</v>
      </c>
      <c r="AB26" s="36">
        <f t="shared" si="8"/>
        <v>47.612247710274602</v>
      </c>
      <c r="AC26" s="36">
        <f t="shared" si="9"/>
        <v>4.8372725039634581</v>
      </c>
      <c r="AD26" s="36">
        <f t="shared" si="10"/>
        <v>92.135145224823162</v>
      </c>
      <c r="AE26" s="36">
        <f t="shared" si="11"/>
        <v>87.025503530839345</v>
      </c>
      <c r="AH26">
        <v>24</v>
      </c>
      <c r="AI26" s="35">
        <v>56.671780084977037</v>
      </c>
      <c r="AJ26">
        <f>_xll.SRS1Splines.Functions25.Linear_Interp($E$3:$E$67,$W$3:$W$67,AI26)</f>
        <v>27.099005831188698</v>
      </c>
      <c r="AK26">
        <f>_xll.SRS1Splines.Functions25.Linear_Interp($E$3:$E$67,$X$3:$X$67,AI26)</f>
        <v>44.653629978816902</v>
      </c>
      <c r="AL26">
        <f>_xll.SRS1Splines.Functions25.Linear_Interp($E$3:$E$67,$Y$3:$Y$67,AI26)</f>
        <v>24.839690229252199</v>
      </c>
      <c r="AM26">
        <f>_xll.SRS1Splines.Functions25.Linear_Interp($E$3:$E$67,$Z$3:$Z$67,AI26)</f>
        <v>46.912945580753302</v>
      </c>
      <c r="AN26">
        <f>_xll.SRS1Splines.Functions25.Linear_Interp($E$3:$E$67,$AA$3:$AA$67,AI26)</f>
        <v>24.839690229252199</v>
      </c>
      <c r="AO26">
        <f>_xll.SRS1Splines.Functions25.Linear_Interp($E$3:$E$67,$AB$3:$AB$67,AI26)</f>
        <v>46.912945580753302</v>
      </c>
      <c r="AP26">
        <f>_xll.SRS1Splines.Functions25.Linear_Interp($E$3:$E$67,$AC$3:$AC$67,AI26)</f>
        <v>4.9171524924409802</v>
      </c>
      <c r="AQ26">
        <f>_xll.SRS1Splines.Functions25.Linear_Interp($E$3:$E$67,$AD$3:$AD$67,AI26)</f>
        <v>91.985262548934998</v>
      </c>
      <c r="AR26">
        <f>_xll.SRS1Splines.Functions25.Linear_Interp($E$3:$E$67,$AE$3:$AE$67,AI26)</f>
        <v>86.994340907632704</v>
      </c>
      <c r="AU26">
        <f t="shared" si="12"/>
        <v>38.980841010638301</v>
      </c>
      <c r="AV26">
        <f t="shared" si="40"/>
        <v>38.870841010638301</v>
      </c>
      <c r="AW26">
        <f t="shared" si="41"/>
        <v>39.0908410106383</v>
      </c>
      <c r="AX26">
        <v>0.34315604338273598</v>
      </c>
      <c r="AY26">
        <v>0.377386590489181</v>
      </c>
      <c r="AZ26" s="44">
        <f t="shared" si="13"/>
        <v>2.4469867155179656</v>
      </c>
      <c r="BA26" s="44">
        <f t="shared" si="14"/>
        <v>3.9390487539766919</v>
      </c>
      <c r="BB26">
        <f t="shared" si="15"/>
        <v>-0.80994815731821879</v>
      </c>
      <c r="BC26">
        <f t="shared" si="16"/>
        <v>0.68211388114050742</v>
      </c>
      <c r="BD26">
        <f t="shared" si="17"/>
        <v>0.34315604338273598</v>
      </c>
      <c r="BE26">
        <v>10</v>
      </c>
      <c r="BF26">
        <v>2.9256370109817484</v>
      </c>
      <c r="BG26">
        <f t="shared" si="18"/>
        <v>1.4628185054908742</v>
      </c>
      <c r="BH26">
        <f t="shared" si="19"/>
        <v>1.5865517730499792</v>
      </c>
      <c r="BI26">
        <v>6.7748852225879004</v>
      </c>
      <c r="BJ26">
        <f t="shared" si="20"/>
        <v>0.17378025761258728</v>
      </c>
      <c r="BK26">
        <f t="shared" si="21"/>
        <v>0.17256680453311155</v>
      </c>
      <c r="BL26">
        <f t="shared" si="22"/>
        <v>5.8512740219634971E-2</v>
      </c>
      <c r="BM26">
        <f t="shared" si="23"/>
        <v>-0.92521567471117117</v>
      </c>
      <c r="BN26">
        <f t="shared" si="24"/>
        <v>0.44982088330828512</v>
      </c>
      <c r="BO26">
        <f t="shared" si="25"/>
        <v>-0.98251496185133036</v>
      </c>
      <c r="BP26">
        <f t="shared" si="26"/>
        <v>0.50954707660739584</v>
      </c>
      <c r="BQ26">
        <v>24</v>
      </c>
      <c r="BR26">
        <v>38.980841010638301</v>
      </c>
      <c r="BS26">
        <f t="shared" si="27"/>
        <v>-0.92521567471117117</v>
      </c>
      <c r="BT26">
        <f t="shared" si="28"/>
        <v>0.44982088330828512</v>
      </c>
      <c r="BU26">
        <f t="shared" si="29"/>
        <v>1.5865517730499792</v>
      </c>
      <c r="BV26">
        <v>10</v>
      </c>
      <c r="BW26">
        <f t="shared" si="30"/>
        <v>38.870841010638301</v>
      </c>
      <c r="BX26">
        <f t="shared" si="31"/>
        <v>39.0908410106383</v>
      </c>
      <c r="BY26">
        <v>0</v>
      </c>
      <c r="BZ26">
        <f t="shared" si="32"/>
        <v>3.8980841010638301</v>
      </c>
      <c r="CA26">
        <v>0</v>
      </c>
      <c r="CB26">
        <v>0</v>
      </c>
      <c r="CC26">
        <v>0</v>
      </c>
      <c r="CD26">
        <v>0</v>
      </c>
      <c r="CF26">
        <v>24</v>
      </c>
      <c r="CG26">
        <f t="shared" si="0"/>
        <v>-3.2569348728361844</v>
      </c>
      <c r="CH26">
        <f t="shared" si="33"/>
        <v>5.3732998915057006</v>
      </c>
      <c r="CI26">
        <f t="shared" si="34"/>
        <v>-3.4307151304487715</v>
      </c>
      <c r="CJ26">
        <f t="shared" si="35"/>
        <v>5.1995196338931136</v>
      </c>
      <c r="CK26">
        <f t="shared" si="36"/>
        <v>-2.4427011546271382</v>
      </c>
      <c r="CL26">
        <f t="shared" si="37"/>
        <v>4.029974918629275</v>
      </c>
      <c r="CN26">
        <f t="shared" si="38"/>
        <v>38.480841010638301</v>
      </c>
      <c r="CO26">
        <f t="shared" si="39"/>
        <v>39.480841010638301</v>
      </c>
    </row>
    <row r="27" spans="1:93" x14ac:dyDescent="0.4">
      <c r="A27" s="8">
        <v>-3107.684956392889</v>
      </c>
      <c r="B27" s="8">
        <v>5504.367525444618</v>
      </c>
      <c r="C27" s="8">
        <f t="shared" si="1"/>
        <v>8612.052481837507</v>
      </c>
      <c r="D27" s="10">
        <v>0.32319999999999999</v>
      </c>
      <c r="E27" s="30">
        <f t="shared" si="2"/>
        <v>39.475637819199996</v>
      </c>
      <c r="F27" s="24">
        <v>2</v>
      </c>
      <c r="G27" s="8">
        <v>-674.50601374570442</v>
      </c>
      <c r="H27" s="8">
        <v>812.77061855670081</v>
      </c>
      <c r="I27" s="8">
        <v>-844.50601374570431</v>
      </c>
      <c r="J27" s="8">
        <v>982.77061855670092</v>
      </c>
      <c r="K27" s="8">
        <v>1827.2766323024052</v>
      </c>
      <c r="L27" s="8">
        <v>-844.50601374570431</v>
      </c>
      <c r="M27" s="8">
        <v>982.77061855670092</v>
      </c>
      <c r="N27" s="8">
        <v>1827.2766323024052</v>
      </c>
      <c r="O27" s="8">
        <v>414.01303529411717</v>
      </c>
      <c r="P27" s="8">
        <v>678.76696470588274</v>
      </c>
      <c r="Q27" s="25">
        <v>4384.8007028057418</v>
      </c>
      <c r="R27" s="8">
        <v>0</v>
      </c>
      <c r="S27" s="8">
        <v>0</v>
      </c>
      <c r="T27" s="8">
        <v>0</v>
      </c>
      <c r="U27" s="8">
        <v>0</v>
      </c>
      <c r="W27" s="36">
        <f t="shared" si="3"/>
        <v>28.253182940752705</v>
      </c>
      <c r="X27" s="36">
        <f t="shared" si="4"/>
        <v>45.522894608662476</v>
      </c>
      <c r="Y27" s="36">
        <f t="shared" si="5"/>
        <v>26.279205188544118</v>
      </c>
      <c r="Z27" s="36">
        <f t="shared" si="6"/>
        <v>47.496872360871066</v>
      </c>
      <c r="AA27" s="36">
        <f t="shared" si="7"/>
        <v>26.279205188544118</v>
      </c>
      <c r="AB27" s="36">
        <f t="shared" si="8"/>
        <v>47.496872360871066</v>
      </c>
      <c r="AC27" s="36">
        <f t="shared" si="9"/>
        <v>4.8073677693819796</v>
      </c>
      <c r="AD27" s="36">
        <f t="shared" si="10"/>
        <v>92.118406545508435</v>
      </c>
      <c r="AE27" s="36">
        <f t="shared" si="11"/>
        <v>87</v>
      </c>
      <c r="AF27" s="21"/>
      <c r="AH27">
        <v>25</v>
      </c>
      <c r="AI27" s="35">
        <v>59.115541120757747</v>
      </c>
      <c r="AJ27">
        <f>_xll.SRS1Splines.Functions25.Linear_Interp($E$3:$E$67,$W$3:$W$67,AI27)</f>
        <v>27.044953551845499</v>
      </c>
      <c r="AK27">
        <f>_xll.SRS1Splines.Functions25.Linear_Interp($E$3:$E$67,$X$3:$X$67,AI27)</f>
        <v>44.743024717782802</v>
      </c>
      <c r="AL27">
        <f>_xll.SRS1Splines.Functions25.Linear_Interp($E$3:$E$67,$Y$3:$Y$67,AI27)</f>
        <v>24.7255905692661</v>
      </c>
      <c r="AM27">
        <f>_xll.SRS1Splines.Functions25.Linear_Interp($E$3:$E$67,$Z$3:$Z$67,AI27)</f>
        <v>47.062387700362201</v>
      </c>
      <c r="AN27">
        <f>_xll.SRS1Splines.Functions25.Linear_Interp($E$3:$E$67,$AA$3:$AA$67,AI27)</f>
        <v>24.7255905692661</v>
      </c>
      <c r="AO27">
        <f>_xll.SRS1Splines.Functions25.Linear_Interp($E$3:$E$67,$AB$3:$AB$67,AI27)</f>
        <v>47.062387700362201</v>
      </c>
      <c r="AP27">
        <f>_xll.SRS1Splines.Functions25.Linear_Interp($E$3:$E$67,$AC$3:$AC$67,AI27)</f>
        <v>4.9656352410387496</v>
      </c>
      <c r="AQ27">
        <f>_xll.SRS1Splines.Functions25.Linear_Interp($E$3:$E$67,$AD$3:$AD$67,AI27)</f>
        <v>91.922546866406805</v>
      </c>
      <c r="AR27">
        <f>_xll.SRS1Splines.Functions25.Linear_Interp($E$3:$E$67,$AE$3:$AE$67,AI27)</f>
        <v>86.996652579432094</v>
      </c>
      <c r="AU27" s="56">
        <f t="shared" si="12"/>
        <v>39.475637819199996</v>
      </c>
      <c r="AV27">
        <f t="shared" si="40"/>
        <v>39.365637819199996</v>
      </c>
      <c r="AW27">
        <f t="shared" si="41"/>
        <v>39.585637819199995</v>
      </c>
      <c r="AX27">
        <v>0.35124688110214303</v>
      </c>
      <c r="AY27">
        <v>0.376515490416998</v>
      </c>
      <c r="AZ27" s="44">
        <f t="shared" si="13"/>
        <v>2.4331789426471842</v>
      </c>
      <c r="BA27" s="44">
        <f t="shared" si="14"/>
        <v>3.9204555749495897</v>
      </c>
      <c r="BB27">
        <f t="shared" si="15"/>
        <v>-0.80939222104878938</v>
      </c>
      <c r="BC27">
        <f t="shared" si="16"/>
        <v>0.6778844112536162</v>
      </c>
      <c r="BD27">
        <f t="shared" si="17"/>
        <v>0.35124688110214303</v>
      </c>
      <c r="BE27">
        <v>10</v>
      </c>
      <c r="BF27">
        <v>2.894064256846522</v>
      </c>
      <c r="BG27">
        <f t="shared" si="18"/>
        <v>1.447032128423261</v>
      </c>
      <c r="BH27">
        <f t="shared" si="19"/>
        <v>1.5812241902619149</v>
      </c>
      <c r="BI27">
        <v>6.7007690329569396</v>
      </c>
      <c r="BJ27">
        <f t="shared" si="20"/>
        <v>0.17000689759128446</v>
      </c>
      <c r="BK27">
        <f t="shared" si="21"/>
        <v>0.16884559466534357</v>
      </c>
      <c r="BL27">
        <f t="shared" si="22"/>
        <v>5.7881285136930444E-2</v>
      </c>
      <c r="BM27">
        <f t="shared" si="23"/>
        <v>-0.92151783350314342</v>
      </c>
      <c r="BN27">
        <f t="shared" si="24"/>
        <v>0.44999622852540122</v>
      </c>
      <c r="BO27">
        <f t="shared" si="25"/>
        <v>-0.97823781571413293</v>
      </c>
      <c r="BP27">
        <f t="shared" si="26"/>
        <v>0.50903881658827266</v>
      </c>
      <c r="BQ27">
        <v>25</v>
      </c>
      <c r="BR27" s="56">
        <v>39.475637819199996</v>
      </c>
      <c r="BS27">
        <f>BM27</f>
        <v>-0.92151783350314342</v>
      </c>
      <c r="BT27">
        <f t="shared" si="28"/>
        <v>0.44999622852540122</v>
      </c>
      <c r="BU27">
        <f t="shared" si="29"/>
        <v>1.5812241902619149</v>
      </c>
      <c r="BV27">
        <v>10</v>
      </c>
      <c r="BW27">
        <f t="shared" si="30"/>
        <v>39.365637819199996</v>
      </c>
      <c r="BX27">
        <f t="shared" si="31"/>
        <v>39.585637819199995</v>
      </c>
      <c r="BY27">
        <v>0</v>
      </c>
      <c r="BZ27">
        <f t="shared" si="32"/>
        <v>3.9475637819199996</v>
      </c>
      <c r="CA27">
        <v>0</v>
      </c>
      <c r="CB27">
        <v>0</v>
      </c>
      <c r="CC27">
        <v>0</v>
      </c>
      <c r="CD27">
        <v>0</v>
      </c>
      <c r="CF27">
        <v>25</v>
      </c>
      <c r="CG27">
        <f t="shared" si="0"/>
        <v>-3.2425711636959735</v>
      </c>
      <c r="CH27">
        <f t="shared" si="33"/>
        <v>5.3694813181415331</v>
      </c>
      <c r="CI27">
        <f t="shared" si="34"/>
        <v>-3.4125780612872578</v>
      </c>
      <c r="CJ27">
        <f t="shared" si="35"/>
        <v>5.1994744205502483</v>
      </c>
      <c r="CK27">
        <f t="shared" si="36"/>
        <v>-2.43192837277198</v>
      </c>
      <c r="CL27">
        <f t="shared" si="37"/>
        <v>4.0271109886061502</v>
      </c>
      <c r="CN27">
        <f t="shared" si="38"/>
        <v>38.975637819199996</v>
      </c>
      <c r="CO27">
        <f t="shared" si="39"/>
        <v>39.975637819199996</v>
      </c>
    </row>
    <row r="28" spans="1:93" x14ac:dyDescent="0.4">
      <c r="A28" s="8">
        <v>-3051.5292753975832</v>
      </c>
      <c r="B28" s="8">
        <v>5466.8556388851412</v>
      </c>
      <c r="C28" s="8">
        <f t="shared" si="1"/>
        <v>8518.3849142827239</v>
      </c>
      <c r="D28" s="10">
        <v>0.34042553191489361</v>
      </c>
      <c r="E28" s="30">
        <f t="shared" si="2"/>
        <v>41.579563744680847</v>
      </c>
      <c r="F28" s="24">
        <v>2</v>
      </c>
      <c r="G28" s="8">
        <v>-664.70196314981365</v>
      </c>
      <c r="H28" s="8">
        <v>802.22663961395051</v>
      </c>
      <c r="I28" s="8">
        <v>-834.70196314981365</v>
      </c>
      <c r="J28" s="8">
        <v>972.2266396139504</v>
      </c>
      <c r="K28" s="8">
        <v>1806.928602763764</v>
      </c>
      <c r="L28" s="8">
        <v>-834.70196314981365</v>
      </c>
      <c r="M28" s="8">
        <v>972.2266396139504</v>
      </c>
      <c r="N28" s="8">
        <v>1806.928602763764</v>
      </c>
      <c r="O28" s="8">
        <v>411.64489821169025</v>
      </c>
      <c r="P28" s="8">
        <v>666.49339966065031</v>
      </c>
      <c r="Q28" s="25">
        <v>4362.4292717069111</v>
      </c>
      <c r="R28" s="8">
        <v>0</v>
      </c>
      <c r="S28" s="8">
        <v>0</v>
      </c>
      <c r="T28" s="8">
        <v>0</v>
      </c>
      <c r="U28" s="8">
        <v>0</v>
      </c>
      <c r="W28" s="36">
        <f t="shared" si="3"/>
        <v>28.01971660432708</v>
      </c>
      <c r="X28" s="36">
        <f t="shared" si="4"/>
        <v>45.240452900290578</v>
      </c>
      <c r="Y28" s="36">
        <f t="shared" si="5"/>
        <v>26.024033130163307</v>
      </c>
      <c r="Z28" s="36">
        <f t="shared" si="6"/>
        <v>47.236136374454347</v>
      </c>
      <c r="AA28" s="36">
        <f t="shared" si="7"/>
        <v>26.024033130163307</v>
      </c>
      <c r="AB28" s="36">
        <f t="shared" si="8"/>
        <v>47.236136374454347</v>
      </c>
      <c r="AC28" s="36">
        <f t="shared" si="9"/>
        <v>4.8324289446170452</v>
      </c>
      <c r="AD28" s="36">
        <f t="shared" si="10"/>
        <v>92.175824333282407</v>
      </c>
      <c r="AE28" s="36">
        <f t="shared" si="11"/>
        <v>87.034791474068683</v>
      </c>
      <c r="AH28">
        <v>26</v>
      </c>
      <c r="AI28" s="35">
        <v>61.557887942976087</v>
      </c>
      <c r="AJ28">
        <f>_xll.SRS1Splines.Functions25.Linear_Interp($E$3:$E$67,$W$3:$W$67,AI28)</f>
        <v>26.983109019340201</v>
      </c>
      <c r="AK28">
        <f>_xll.SRS1Splines.Functions25.Linear_Interp($E$3:$E$67,$X$3:$X$67,AI28)</f>
        <v>44.843093739148401</v>
      </c>
      <c r="AL28">
        <f>_xll.SRS1Splines.Functions25.Linear_Interp($E$3:$E$67,$Y$3:$Y$67,AI28)</f>
        <v>24.5992803577128</v>
      </c>
      <c r="AM28">
        <f>_xll.SRS1Splines.Functions25.Linear_Interp($E$3:$E$67,$Z$3:$Z$67,AI28)</f>
        <v>47.226922400775798</v>
      </c>
      <c r="AN28">
        <f>_xll.SRS1Splines.Functions25.Linear_Interp($E$3:$E$67,$AA$3:$AA$67,AI28)</f>
        <v>24.5992803577128</v>
      </c>
      <c r="AO28">
        <f>_xll.SRS1Splines.Functions25.Linear_Interp($E$3:$E$67,$AB$3:$AB$67,AI28)</f>
        <v>47.226922400775798</v>
      </c>
      <c r="AP28">
        <f>_xll.SRS1Splines.Functions25.Linear_Interp($E$3:$E$67,$AC$3:$AC$67,AI28)</f>
        <v>5.0204068869902896</v>
      </c>
      <c r="AQ28">
        <f>_xll.SRS1Splines.Functions25.Linear_Interp($E$3:$E$67,$AD$3:$AD$67,AI28)</f>
        <v>91.8522451245898</v>
      </c>
      <c r="AR28">
        <f>_xll.SRS1Splines.Functions25.Linear_Interp($E$3:$E$67,$AE$3:$AE$67,AI28)</f>
        <v>86.999782769562799</v>
      </c>
      <c r="AU28">
        <f t="shared" si="12"/>
        <v>41.579563744680847</v>
      </c>
      <c r="AV28">
        <f t="shared" si="40"/>
        <v>41.469563744680848</v>
      </c>
      <c r="AW28">
        <f t="shared" si="41"/>
        <v>41.689563744680846</v>
      </c>
      <c r="AX28">
        <v>0.38819735203649203</v>
      </c>
      <c r="AY28">
        <v>0.37262039381217799</v>
      </c>
      <c r="AZ28" s="44">
        <f t="shared" si="13"/>
        <v>2.3868273122477692</v>
      </c>
      <c r="BA28" s="44">
        <f t="shared" si="14"/>
        <v>3.8537559150115337</v>
      </c>
      <c r="BB28">
        <f t="shared" si="15"/>
        <v>-0.78729662915597531</v>
      </c>
      <c r="BC28">
        <f t="shared" si="16"/>
        <v>0.67963197360778915</v>
      </c>
      <c r="BD28">
        <f t="shared" si="17"/>
        <v>0.38819735203649203</v>
      </c>
      <c r="BE28">
        <v>10</v>
      </c>
      <c r="BF28">
        <v>2.7693531446282602</v>
      </c>
      <c r="BG28">
        <f t="shared" si="18"/>
        <v>1.3846765723141301</v>
      </c>
      <c r="BH28">
        <f t="shared" si="19"/>
        <v>1.5651724385035026</v>
      </c>
      <c r="BI28">
        <v>6.4034421670383903</v>
      </c>
      <c r="BJ28">
        <f t="shared" si="20"/>
        <v>0.15540059772021717</v>
      </c>
      <c r="BK28">
        <f t="shared" si="21"/>
        <v>0.15443108767733144</v>
      </c>
      <c r="BL28">
        <f t="shared" si="22"/>
        <v>5.5387062892565203E-2</v>
      </c>
      <c r="BM28">
        <f t="shared" si="23"/>
        <v>-0.88731016398362728</v>
      </c>
      <c r="BN28">
        <f t="shared" si="24"/>
        <v>0.46884431299500673</v>
      </c>
      <c r="BO28">
        <f t="shared" si="25"/>
        <v>-0.94172771683330669</v>
      </c>
      <c r="BP28">
        <f t="shared" si="26"/>
        <v>0.52520088593045777</v>
      </c>
      <c r="BQ28">
        <v>26</v>
      </c>
      <c r="BR28">
        <v>41.579563744680847</v>
      </c>
      <c r="BS28">
        <f t="shared" si="27"/>
        <v>-0.88731016398362728</v>
      </c>
      <c r="BT28">
        <f t="shared" si="28"/>
        <v>0.46884431299500673</v>
      </c>
      <c r="BU28">
        <f t="shared" si="29"/>
        <v>1.5651724385035026</v>
      </c>
      <c r="BV28">
        <v>10</v>
      </c>
      <c r="BW28">
        <f t="shared" si="30"/>
        <v>41.469563744680848</v>
      </c>
      <c r="BX28">
        <f t="shared" si="31"/>
        <v>41.689563744680846</v>
      </c>
      <c r="BY28">
        <v>0</v>
      </c>
      <c r="BZ28">
        <f t="shared" si="32"/>
        <v>4.1579563744680845</v>
      </c>
      <c r="CA28">
        <v>0</v>
      </c>
      <c r="CB28">
        <v>0</v>
      </c>
      <c r="CC28">
        <v>0</v>
      </c>
      <c r="CD28">
        <v>0</v>
      </c>
      <c r="CF28">
        <v>26</v>
      </c>
      <c r="CG28">
        <f t="shared" si="0"/>
        <v>-3.1741239414037445</v>
      </c>
      <c r="CH28">
        <f t="shared" si="33"/>
        <v>5.3442609728789794</v>
      </c>
      <c r="CI28">
        <f t="shared" si="34"/>
        <v>-3.3295245391239616</v>
      </c>
      <c r="CJ28">
        <f t="shared" si="35"/>
        <v>5.1888603751587619</v>
      </c>
      <c r="CK28">
        <f t="shared" si="36"/>
        <v>-2.3805929560528085</v>
      </c>
      <c r="CL28">
        <f t="shared" si="37"/>
        <v>4.008195729659235</v>
      </c>
      <c r="CN28">
        <f t="shared" si="38"/>
        <v>41.079563744680847</v>
      </c>
      <c r="CO28">
        <f t="shared" si="39"/>
        <v>42.079563744680847</v>
      </c>
    </row>
    <row r="29" spans="1:93" x14ac:dyDescent="0.4">
      <c r="A29" s="8">
        <v>-2976.392084944282</v>
      </c>
      <c r="B29" s="8">
        <v>5408.116893894814</v>
      </c>
      <c r="C29" s="8">
        <f t="shared" si="1"/>
        <v>8384.508978839096</v>
      </c>
      <c r="D29" s="10">
        <v>0.36170212765957449</v>
      </c>
      <c r="E29" s="30">
        <f t="shared" si="2"/>
        <v>44.178286478723408</v>
      </c>
      <c r="F29" s="24">
        <v>2</v>
      </c>
      <c r="G29" s="8">
        <v>-652.59221686042247</v>
      </c>
      <c r="H29" s="8">
        <v>789.20295020837898</v>
      </c>
      <c r="I29" s="8">
        <v>-822.59221686042247</v>
      </c>
      <c r="J29" s="8">
        <v>959.20295020837898</v>
      </c>
      <c r="K29" s="8">
        <v>1781.7951670688014</v>
      </c>
      <c r="L29" s="8">
        <v>-822.59221686042247</v>
      </c>
      <c r="M29" s="8">
        <v>959.20295020837898</v>
      </c>
      <c r="N29" s="8">
        <v>1781.7951670688014</v>
      </c>
      <c r="O29" s="8">
        <v>403.38169898837117</v>
      </c>
      <c r="P29" s="8">
        <v>656.67149250099135</v>
      </c>
      <c r="Q29" s="25">
        <v>4319.4169312661415</v>
      </c>
      <c r="R29" s="8">
        <v>0</v>
      </c>
      <c r="S29" s="8">
        <v>0</v>
      </c>
      <c r="T29" s="8">
        <v>0</v>
      </c>
      <c r="U29" s="8">
        <v>0</v>
      </c>
      <c r="W29" s="36">
        <f t="shared" si="3"/>
        <v>27.715396023174257</v>
      </c>
      <c r="X29" s="36">
        <f t="shared" si="4"/>
        <v>44.911336425976828</v>
      </c>
      <c r="Y29" s="36">
        <f t="shared" si="5"/>
        <v>25.687847356591067</v>
      </c>
      <c r="Z29" s="36">
        <f t="shared" si="6"/>
        <v>46.938885092560014</v>
      </c>
      <c r="AA29" s="36">
        <f t="shared" si="7"/>
        <v>25.687847356591067</v>
      </c>
      <c r="AB29" s="36">
        <f t="shared" si="8"/>
        <v>46.938885092560014</v>
      </c>
      <c r="AC29" s="36">
        <f t="shared" si="9"/>
        <v>4.8110354465172582</v>
      </c>
      <c r="AD29" s="36">
        <f t="shared" si="10"/>
        <v>92.168038770567179</v>
      </c>
      <c r="AE29" s="36">
        <f t="shared" si="11"/>
        <v>87.015340249782739</v>
      </c>
      <c r="AH29">
        <v>27</v>
      </c>
      <c r="AI29" s="35">
        <v>64.000234765194421</v>
      </c>
      <c r="AJ29">
        <f>_xll.SRS1Splines.Functions25.Linear_Interp($E$3:$E$67,$W$3:$W$67,AI29)</f>
        <v>26.9104698286028</v>
      </c>
      <c r="AK29">
        <f>_xll.SRS1Splines.Functions25.Linear_Interp($E$3:$E$67,$X$3:$X$67,AI29)</f>
        <v>44.958144337070401</v>
      </c>
      <c r="AL29">
        <f>_xll.SRS1Splines.Functions25.Linear_Interp($E$3:$E$67,$Y$3:$Y$67,AI29)</f>
        <v>24.4557980505502</v>
      </c>
      <c r="AM29">
        <f>_xll.SRS1Splines.Functions25.Linear_Interp($E$3:$E$67,$Z$3:$Z$67,AI29)</f>
        <v>47.412816115123</v>
      </c>
      <c r="AN29">
        <f>_xll.SRS1Splines.Functions25.Linear_Interp($E$3:$E$67,$AA$3:$AA$67,AI29)</f>
        <v>24.4557980505502</v>
      </c>
      <c r="AO29">
        <f>_xll.SRS1Splines.Functions25.Linear_Interp($E$3:$E$67,$AB$3:$AB$67,AI29)</f>
        <v>47.412816115123</v>
      </c>
      <c r="AP29">
        <f>_xll.SRS1Splines.Functions25.Linear_Interp($E$3:$E$67,$AC$3:$AC$67,AI29)</f>
        <v>5.0787788015400297</v>
      </c>
      <c r="AQ29">
        <f>_xll.SRS1Splines.Functions25.Linear_Interp($E$3:$E$67,$AD$3:$AD$67,AI29)</f>
        <v>91.766148568071202</v>
      </c>
      <c r="AR29">
        <f>_xll.SRS1Splines.Functions25.Linear_Interp($E$3:$E$67,$AE$3:$AE$67,AI29)</f>
        <v>86.998847431846102</v>
      </c>
      <c r="AU29">
        <f t="shared" si="12"/>
        <v>44.178286478723408</v>
      </c>
      <c r="AV29">
        <f t="shared" si="40"/>
        <v>44.068286478723408</v>
      </c>
      <c r="AW29">
        <f t="shared" si="41"/>
        <v>44.288286478723407</v>
      </c>
      <c r="AX29">
        <v>0.43710545059870798</v>
      </c>
      <c r="AY29">
        <v>0.36733899687962795</v>
      </c>
      <c r="AZ29" s="44">
        <f t="shared" si="13"/>
        <v>2.3237998680838587</v>
      </c>
      <c r="BA29" s="44">
        <f t="shared" si="14"/>
        <v>3.7655950351526606</v>
      </c>
      <c r="BB29">
        <f t="shared" si="15"/>
        <v>-0.75615724953112817</v>
      </c>
      <c r="BC29">
        <f t="shared" si="16"/>
        <v>0.68563791753767367</v>
      </c>
      <c r="BD29">
        <f t="shared" si="17"/>
        <v>0.43710545059870798</v>
      </c>
      <c r="BE29">
        <v>10</v>
      </c>
      <c r="BF29">
        <v>2.6266821021322473</v>
      </c>
      <c r="BG29">
        <f t="shared" si="18"/>
        <v>1.3133410510661236</v>
      </c>
      <c r="BH29">
        <f t="shared" si="19"/>
        <v>1.553445344004913</v>
      </c>
      <c r="BI29">
        <v>6.0419876196682099</v>
      </c>
      <c r="BJ29">
        <f t="shared" si="20"/>
        <v>0.13901085947300093</v>
      </c>
      <c r="BK29">
        <f t="shared" si="21"/>
        <v>0.13823865797874113</v>
      </c>
      <c r="BL29">
        <f t="shared" si="22"/>
        <v>5.2533642042644949E-2</v>
      </c>
      <c r="BM29">
        <f t="shared" si="23"/>
        <v>-0.84263446696148414</v>
      </c>
      <c r="BN29">
        <f t="shared" si="24"/>
        <v>0.49409341602202778</v>
      </c>
      <c r="BO29">
        <f t="shared" si="25"/>
        <v>-0.8943959075098693</v>
      </c>
      <c r="BP29">
        <f t="shared" si="26"/>
        <v>0.54739925955893254</v>
      </c>
      <c r="BQ29">
        <v>27</v>
      </c>
      <c r="BR29">
        <v>44.178286478723408</v>
      </c>
      <c r="BS29">
        <f t="shared" si="27"/>
        <v>-0.84263446696148414</v>
      </c>
      <c r="BT29">
        <f t="shared" si="28"/>
        <v>0.49409341602202778</v>
      </c>
      <c r="BU29">
        <f t="shared" si="29"/>
        <v>1.553445344004913</v>
      </c>
      <c r="BV29">
        <v>10</v>
      </c>
      <c r="BW29">
        <f t="shared" si="30"/>
        <v>44.068286478723408</v>
      </c>
      <c r="BX29">
        <f t="shared" si="31"/>
        <v>44.288286478723407</v>
      </c>
      <c r="BY29">
        <v>0</v>
      </c>
      <c r="BZ29">
        <f t="shared" si="32"/>
        <v>4.4178286478723408</v>
      </c>
      <c r="CA29">
        <v>0</v>
      </c>
      <c r="CB29">
        <v>0</v>
      </c>
      <c r="CC29">
        <v>0</v>
      </c>
      <c r="CD29">
        <v>0</v>
      </c>
      <c r="CF29">
        <v>27</v>
      </c>
      <c r="CG29">
        <f t="shared" si="0"/>
        <v>-3.0799571176149869</v>
      </c>
      <c r="CH29">
        <f t="shared" si="33"/>
        <v>5.3045518612241089</v>
      </c>
      <c r="CI29">
        <f t="shared" si="34"/>
        <v>-3.218967977087988</v>
      </c>
      <c r="CJ29">
        <f t="shared" si="35"/>
        <v>5.1655410017511079</v>
      </c>
      <c r="CK29">
        <f t="shared" si="36"/>
        <v>-2.3099678382112403</v>
      </c>
      <c r="CL29">
        <f t="shared" si="37"/>
        <v>3.9784138959180817</v>
      </c>
      <c r="CN29">
        <f t="shared" si="38"/>
        <v>43.678286478723408</v>
      </c>
      <c r="CO29">
        <f t="shared" si="39"/>
        <v>44.678286478723408</v>
      </c>
    </row>
    <row r="30" spans="1:93" x14ac:dyDescent="0.4">
      <c r="A30" s="8">
        <v>-2950.4901216672138</v>
      </c>
      <c r="B30" s="8">
        <v>5386.4495435012304</v>
      </c>
      <c r="C30" s="8">
        <f t="shared" si="1"/>
        <v>8336.9396651684438</v>
      </c>
      <c r="D30" s="10">
        <v>0.36880000000000002</v>
      </c>
      <c r="E30" s="30">
        <f t="shared" si="2"/>
        <v>45.045220382799997</v>
      </c>
      <c r="F30" s="24">
        <v>2</v>
      </c>
      <c r="G30" s="8">
        <v>-648.55240549828159</v>
      </c>
      <c r="H30" s="8">
        <v>784.85824742268028</v>
      </c>
      <c r="I30" s="8">
        <v>-818.5524054982817</v>
      </c>
      <c r="J30" s="8">
        <v>954.85824742268017</v>
      </c>
      <c r="K30" s="8">
        <v>1773.4106529209619</v>
      </c>
      <c r="L30" s="8">
        <v>-818.5524054982817</v>
      </c>
      <c r="M30" s="8">
        <v>954.85824742268017</v>
      </c>
      <c r="N30" s="8">
        <v>1773.4106529209619</v>
      </c>
      <c r="O30" s="8">
        <v>399.89849411764709</v>
      </c>
      <c r="P30" s="8">
        <v>654.12150588235284</v>
      </c>
      <c r="Q30" s="25">
        <v>4302.6473870293312</v>
      </c>
      <c r="R30" s="8">
        <v>0</v>
      </c>
      <c r="S30" s="8">
        <v>0</v>
      </c>
      <c r="T30" s="8">
        <v>0</v>
      </c>
      <c r="U30" s="8">
        <v>0</v>
      </c>
      <c r="W30" s="36">
        <f t="shared" si="3"/>
        <v>27.611303531275137</v>
      </c>
      <c r="X30" s="36">
        <f t="shared" si="4"/>
        <v>44.80479071590382</v>
      </c>
      <c r="Y30" s="36">
        <f t="shared" si="5"/>
        <v>25.572185979420272</v>
      </c>
      <c r="Z30" s="36">
        <f t="shared" si="6"/>
        <v>46.843908267758685</v>
      </c>
      <c r="AA30" s="36">
        <f t="shared" si="7"/>
        <v>25.572185979420272</v>
      </c>
      <c r="AB30" s="36">
        <f t="shared" si="8"/>
        <v>46.843908267758685</v>
      </c>
      <c r="AC30" s="36">
        <f t="shared" si="9"/>
        <v>4.7967061077389639</v>
      </c>
      <c r="AD30" s="36">
        <f t="shared" si="10"/>
        <v>92.153937390056228</v>
      </c>
      <c r="AE30" s="36">
        <f t="shared" si="11"/>
        <v>86.999999999999986</v>
      </c>
      <c r="AH30">
        <v>28</v>
      </c>
      <c r="AI30" s="35">
        <v>66.443995800975131</v>
      </c>
      <c r="AJ30">
        <f>_xll.SRS1Splines.Functions25.Linear_Interp($E$3:$E$67,$W$3:$W$67,AI30)</f>
        <v>26.8305037062397</v>
      </c>
      <c r="AK30">
        <f>_xll.SRS1Splines.Functions25.Linear_Interp($E$3:$E$67,$X$3:$X$67,AI30)</f>
        <v>45.083639292621498</v>
      </c>
      <c r="AL30">
        <f>_xll.SRS1Splines.Functions25.Linear_Interp($E$3:$E$67,$Y$3:$Y$67,AI30)</f>
        <v>24.299998972280399</v>
      </c>
      <c r="AM30">
        <f>_xll.SRS1Splines.Functions25.Linear_Interp($E$3:$E$67,$Z$3:$Z$67,AI30)</f>
        <v>47.614144026580703</v>
      </c>
      <c r="AN30">
        <f>_xll.SRS1Splines.Functions25.Linear_Interp($E$3:$E$67,$AA$3:$AA$67,AI30)</f>
        <v>24.299998972280399</v>
      </c>
      <c r="AO30">
        <f>_xll.SRS1Splines.Functions25.Linear_Interp($E$3:$E$67,$AB$3:$AB$67,AI30)</f>
        <v>47.614144026580703</v>
      </c>
      <c r="AP30">
        <f>_xll.SRS1Splines.Functions25.Linear_Interp($E$3:$E$67,$AC$3:$AC$67,AI30)</f>
        <v>5.1432680981413297</v>
      </c>
      <c r="AQ30">
        <f>_xll.SRS1Splines.Functions25.Linear_Interp($E$3:$E$67,$AD$3:$AD$67,AI30)</f>
        <v>91.672718763810806</v>
      </c>
      <c r="AR30">
        <f>_xll.SRS1Splines.Functions25.Linear_Interp($E$3:$E$67,$AE$3:$AE$67,AI30)</f>
        <v>86.998659573355596</v>
      </c>
      <c r="AU30">
        <f t="shared" si="12"/>
        <v>45.045220382799997</v>
      </c>
      <c r="AV30">
        <f t="shared" si="40"/>
        <v>44.935220382799997</v>
      </c>
      <c r="AW30">
        <f t="shared" si="41"/>
        <v>45.155220382799996</v>
      </c>
      <c r="AX30">
        <v>0.45437889707078399</v>
      </c>
      <c r="AY30">
        <v>0.36542423590240503</v>
      </c>
      <c r="AZ30" s="44">
        <f t="shared" si="13"/>
        <v>2.3019377161689323</v>
      </c>
      <c r="BA30" s="44">
        <f t="shared" si="14"/>
        <v>3.7353483690898939</v>
      </c>
      <c r="BB30">
        <f t="shared" si="15"/>
        <v>-0.74458209073969872</v>
      </c>
      <c r="BC30">
        <f t="shared" si="16"/>
        <v>0.68882856218126287</v>
      </c>
      <c r="BD30">
        <f t="shared" si="17"/>
        <v>0.45437889707078399</v>
      </c>
      <c r="BE30">
        <v>10</v>
      </c>
      <c r="BF30">
        <v>2.5816676420193594</v>
      </c>
      <c r="BG30">
        <f t="shared" si="18"/>
        <v>1.2908338210096797</v>
      </c>
      <c r="BH30">
        <f t="shared" si="19"/>
        <v>1.5515876449290118</v>
      </c>
      <c r="BI30">
        <v>5.9246337689358004</v>
      </c>
      <c r="BJ30">
        <f t="shared" si="20"/>
        <v>0.13395563241197647</v>
      </c>
      <c r="BK30">
        <f t="shared" si="21"/>
        <v>0.13324011249003348</v>
      </c>
      <c r="BL30">
        <f t="shared" si="22"/>
        <v>5.1633352840387191E-2</v>
      </c>
      <c r="BM30">
        <f t="shared" si="23"/>
        <v>-0.82690437031128805</v>
      </c>
      <c r="BN30">
        <f t="shared" si="24"/>
        <v>0.5032395769288992</v>
      </c>
      <c r="BO30">
        <f t="shared" si="25"/>
        <v>-0.87782220322973226</v>
      </c>
      <c r="BP30">
        <f t="shared" si="26"/>
        <v>0.55558844969122934</v>
      </c>
      <c r="BQ30">
        <v>28</v>
      </c>
      <c r="BR30">
        <v>45.045220382799997</v>
      </c>
      <c r="BS30">
        <f t="shared" si="27"/>
        <v>-0.82690437031128805</v>
      </c>
      <c r="BT30">
        <f t="shared" si="28"/>
        <v>0.5032395769288992</v>
      </c>
      <c r="BU30">
        <f t="shared" si="29"/>
        <v>1.5515876449290118</v>
      </c>
      <c r="BV30">
        <v>10</v>
      </c>
      <c r="BW30">
        <f t="shared" si="30"/>
        <v>44.935220382799997</v>
      </c>
      <c r="BX30">
        <f t="shared" si="31"/>
        <v>45.155220382799996</v>
      </c>
      <c r="BY30">
        <v>0</v>
      </c>
      <c r="BZ30">
        <f t="shared" si="32"/>
        <v>4.5045220382799993</v>
      </c>
      <c r="CA30">
        <v>0</v>
      </c>
      <c r="CB30">
        <v>0</v>
      </c>
      <c r="CC30">
        <v>0</v>
      </c>
      <c r="CD30">
        <v>0</v>
      </c>
      <c r="CF30">
        <v>28</v>
      </c>
      <c r="CG30">
        <f t="shared" si="0"/>
        <v>-3.046519806908631</v>
      </c>
      <c r="CH30">
        <f t="shared" si="33"/>
        <v>5.2904198582598134</v>
      </c>
      <c r="CI30">
        <f t="shared" si="34"/>
        <v>-3.1804754393206074</v>
      </c>
      <c r="CJ30">
        <f t="shared" si="35"/>
        <v>5.156464225847837</v>
      </c>
      <c r="CK30">
        <f t="shared" si="36"/>
        <v>-2.2848898551814734</v>
      </c>
      <c r="CL30">
        <f t="shared" si="37"/>
        <v>3.9678148936948601</v>
      </c>
      <c r="CN30">
        <f t="shared" si="38"/>
        <v>44.545220382799997</v>
      </c>
      <c r="CO30">
        <f t="shared" si="39"/>
        <v>45.545220382799997</v>
      </c>
    </row>
    <row r="31" spans="1:93" x14ac:dyDescent="0.4">
      <c r="A31" s="8">
        <v>-2907.3065699504286</v>
      </c>
      <c r="B31" s="8">
        <v>5323.5711654057623</v>
      </c>
      <c r="C31" s="8">
        <f t="shared" si="1"/>
        <v>8230.8777353561909</v>
      </c>
      <c r="D31" s="10">
        <v>0.38297872340425532</v>
      </c>
      <c r="E31" s="30">
        <f t="shared" si="2"/>
        <v>46.777009212765954</v>
      </c>
      <c r="F31" s="24">
        <v>2</v>
      </c>
      <c r="G31" s="8">
        <v>-640.48247057103163</v>
      </c>
      <c r="H31" s="8">
        <v>776.17926080280756</v>
      </c>
      <c r="I31" s="8">
        <v>-810.48247057103163</v>
      </c>
      <c r="J31" s="8">
        <v>946.17926080280745</v>
      </c>
      <c r="K31" s="8">
        <v>1756.6617313738391</v>
      </c>
      <c r="L31" s="8">
        <v>-810.48247057103163</v>
      </c>
      <c r="M31" s="8">
        <v>946.17926080280745</v>
      </c>
      <c r="N31" s="8">
        <v>1756.6617313738391</v>
      </c>
      <c r="O31" s="8">
        <v>402.41079678617098</v>
      </c>
      <c r="P31" s="8">
        <v>639.55728832021032</v>
      </c>
      <c r="Q31" s="25">
        <v>4260.4580943928759</v>
      </c>
      <c r="R31" s="8">
        <v>0</v>
      </c>
      <c r="S31" s="8">
        <v>0</v>
      </c>
      <c r="T31" s="8">
        <v>0</v>
      </c>
      <c r="U31" s="8">
        <v>0</v>
      </c>
      <c r="W31" s="36">
        <f t="shared" si="3"/>
        <v>27.540490483076049</v>
      </c>
      <c r="X31" s="36">
        <f t="shared" si="4"/>
        <v>44.752041631363554</v>
      </c>
      <c r="Y31" s="36">
        <f t="shared" si="5"/>
        <v>25.475097149996202</v>
      </c>
      <c r="Z31" s="36">
        <f t="shared" si="6"/>
        <v>46.817434964443393</v>
      </c>
      <c r="AA31" s="36">
        <f t="shared" si="7"/>
        <v>25.475097149996202</v>
      </c>
      <c r="AB31" s="36">
        <f t="shared" si="8"/>
        <v>46.817434964443393</v>
      </c>
      <c r="AC31" s="36">
        <f t="shared" si="9"/>
        <v>4.889038687302973</v>
      </c>
      <c r="AD31" s="36">
        <f t="shared" si="10"/>
        <v>92.229780238710674</v>
      </c>
      <c r="AE31" s="36">
        <f t="shared" si="11"/>
        <v>87.083843240117332</v>
      </c>
      <c r="AH31">
        <v>29</v>
      </c>
      <c r="AI31" s="35">
        <v>68.886342623193457</v>
      </c>
      <c r="AJ31">
        <f>_xll.SRS1Splines.Functions25.Linear_Interp($E$3:$E$67,$W$3:$W$67,AI31)</f>
        <v>26.742553208056201</v>
      </c>
      <c r="AK31">
        <f>_xll.SRS1Splines.Functions25.Linear_Interp($E$3:$E$67,$X$3:$X$67,AI31)</f>
        <v>45.220648802814203</v>
      </c>
      <c r="AL31">
        <f>_xll.SRS1Splines.Functions25.Linear_Interp($E$3:$E$67,$Y$3:$Y$67,AI31)</f>
        <v>24.130517834905699</v>
      </c>
      <c r="AM31">
        <f>_xll.SRS1Splines.Functions25.Linear_Interp($E$3:$E$67,$Z$3:$Z$67,AI31)</f>
        <v>47.8326841759648</v>
      </c>
      <c r="AN31">
        <f>_xll.SRS1Splines.Functions25.Linear_Interp($E$3:$E$67,$AA$3:$AA$67,AI31)</f>
        <v>24.130517834905699</v>
      </c>
      <c r="AO31">
        <f>_xll.SRS1Splines.Functions25.Linear_Interp($E$3:$E$67,$AB$3:$AB$67,AI31)</f>
        <v>47.8326841759648</v>
      </c>
      <c r="AP31">
        <f>_xll.SRS1Splines.Functions25.Linear_Interp($E$3:$E$67,$AC$3:$AC$67,AI31)</f>
        <v>5.21412189574687</v>
      </c>
      <c r="AQ31">
        <f>_xll.SRS1Splines.Functions25.Linear_Interp($E$3:$E$67,$AD$3:$AD$67,AI31)</f>
        <v>91.570865623778801</v>
      </c>
      <c r="AR31">
        <f>_xll.SRS1Splines.Functions25.Linear_Interp($E$3:$E$67,$AE$3:$AE$67,AI31)</f>
        <v>86.998912434317305</v>
      </c>
      <c r="AU31">
        <f t="shared" si="12"/>
        <v>46.777009212765954</v>
      </c>
      <c r="AV31">
        <f t="shared" si="40"/>
        <v>46.667009212765954</v>
      </c>
      <c r="AW31">
        <f t="shared" si="41"/>
        <v>46.887009212765953</v>
      </c>
      <c r="AX31">
        <v>0.49008208151844301</v>
      </c>
      <c r="AY31">
        <v>0.36140487738896704</v>
      </c>
      <c r="AZ31" s="44">
        <f t="shared" si="13"/>
        <v>2.2668240993793973</v>
      </c>
      <c r="BA31" s="44">
        <f t="shared" si="14"/>
        <v>3.6834858307532365</v>
      </c>
      <c r="BB31">
        <f t="shared" si="15"/>
        <v>-0.7078552593705858</v>
      </c>
      <c r="BC31">
        <f t="shared" si="16"/>
        <v>0.70880647200325342</v>
      </c>
      <c r="BD31">
        <f t="shared" si="17"/>
        <v>0.49008208151844301</v>
      </c>
      <c r="BE31">
        <v>10</v>
      </c>
      <c r="BF31">
        <v>2.4948738006433206</v>
      </c>
      <c r="BG31">
        <f t="shared" si="18"/>
        <v>1.2474369003216603</v>
      </c>
      <c r="BH31">
        <f t="shared" si="19"/>
        <v>1.5504034467918542</v>
      </c>
      <c r="BI31">
        <v>5.6952709729017803</v>
      </c>
      <c r="BJ31">
        <f t="shared" si="20"/>
        <v>0.12440677076449438</v>
      </c>
      <c r="BK31">
        <f t="shared" si="21"/>
        <v>0.1237926696008379</v>
      </c>
      <c r="BL31">
        <f t="shared" si="22"/>
        <v>4.9897476012866412E-2</v>
      </c>
      <c r="BM31">
        <f t="shared" si="23"/>
        <v>-0.78236455412221373</v>
      </c>
      <c r="BN31">
        <f t="shared" si="24"/>
        <v>0.53450222522589264</v>
      </c>
      <c r="BO31">
        <f t="shared" si="25"/>
        <v>-0.8316479289714237</v>
      </c>
      <c r="BP31">
        <f t="shared" si="26"/>
        <v>0.58501380240241552</v>
      </c>
      <c r="BQ31">
        <v>29</v>
      </c>
      <c r="BR31">
        <v>46.777009212765954</v>
      </c>
      <c r="BS31">
        <f t="shared" si="27"/>
        <v>-0.78236455412221373</v>
      </c>
      <c r="BT31">
        <f t="shared" si="28"/>
        <v>0.53450222522589264</v>
      </c>
      <c r="BU31">
        <f t="shared" si="29"/>
        <v>1.5504034467918542</v>
      </c>
      <c r="BV31">
        <v>10</v>
      </c>
      <c r="BW31">
        <f t="shared" si="30"/>
        <v>46.667009212765954</v>
      </c>
      <c r="BX31">
        <f t="shared" si="31"/>
        <v>46.887009212765953</v>
      </c>
      <c r="BY31">
        <v>0</v>
      </c>
      <c r="BZ31">
        <f t="shared" si="32"/>
        <v>4.6777009212765952</v>
      </c>
      <c r="CA31">
        <v>0</v>
      </c>
      <c r="CB31">
        <v>0</v>
      </c>
      <c r="CC31">
        <v>0</v>
      </c>
      <c r="CD31">
        <v>0</v>
      </c>
      <c r="CF31">
        <v>29</v>
      </c>
      <c r="CG31">
        <f t="shared" si="0"/>
        <v>-2.9746793587499831</v>
      </c>
      <c r="CH31">
        <f t="shared" si="33"/>
        <v>5.2561983766062088</v>
      </c>
      <c r="CI31">
        <f t="shared" si="34"/>
        <v>-3.0990861295144776</v>
      </c>
      <c r="CJ31">
        <f t="shared" si="35"/>
        <v>5.1317916058417143</v>
      </c>
      <c r="CK31">
        <f t="shared" si="36"/>
        <v>-2.2310095190624875</v>
      </c>
      <c r="CL31">
        <f t="shared" si="37"/>
        <v>3.9421487824546566</v>
      </c>
      <c r="CN31">
        <f t="shared" si="38"/>
        <v>46.277009212765954</v>
      </c>
      <c r="CO31">
        <f t="shared" si="39"/>
        <v>47.277009212765954</v>
      </c>
    </row>
    <row r="32" spans="1:93" x14ac:dyDescent="0.4">
      <c r="A32" s="8">
        <v>-2839.0972329494634</v>
      </c>
      <c r="B32" s="8">
        <v>5222.1717178088902</v>
      </c>
      <c r="C32" s="8">
        <f t="shared" si="1"/>
        <v>8061.2689507583536</v>
      </c>
      <c r="D32" s="10">
        <v>0.40425531914893614</v>
      </c>
      <c r="E32" s="30">
        <f t="shared" si="2"/>
        <v>49.375731946808507</v>
      </c>
      <c r="F32" s="24">
        <v>2</v>
      </c>
      <c r="G32" s="8">
        <v>-628.37272428164067</v>
      </c>
      <c r="H32" s="8">
        <v>763.15557139723614</v>
      </c>
      <c r="I32" s="8">
        <v>-798.37272428164067</v>
      </c>
      <c r="J32" s="8">
        <v>933.15557139723603</v>
      </c>
      <c r="K32" s="8">
        <v>1731.5282956788767</v>
      </c>
      <c r="L32" s="8">
        <v>-798.37272428164067</v>
      </c>
      <c r="M32" s="8">
        <v>933.15557139723603</v>
      </c>
      <c r="N32" s="8">
        <v>1731.5282956788767</v>
      </c>
      <c r="O32" s="8">
        <v>402.10453350862349</v>
      </c>
      <c r="P32" s="8">
        <v>621.77844521478141</v>
      </c>
      <c r="Q32" s="25">
        <v>4187.3872576813801</v>
      </c>
      <c r="R32" s="8">
        <v>0</v>
      </c>
      <c r="S32" s="8">
        <v>0</v>
      </c>
      <c r="T32" s="8">
        <v>0</v>
      </c>
      <c r="U32" s="8">
        <v>0</v>
      </c>
      <c r="W32" s="36">
        <f t="shared" si="3"/>
        <v>27.424026194534193</v>
      </c>
      <c r="X32" s="36">
        <f t="shared" si="4"/>
        <v>44.685927567369184</v>
      </c>
      <c r="Y32" s="36">
        <f t="shared" si="5"/>
        <v>25.315177066209209</v>
      </c>
      <c r="Z32" s="36">
        <f t="shared" si="6"/>
        <v>46.794776695694161</v>
      </c>
      <c r="AA32" s="36">
        <f t="shared" si="7"/>
        <v>25.315177066209209</v>
      </c>
      <c r="AB32" s="36">
        <f t="shared" si="8"/>
        <v>46.794776695694161</v>
      </c>
      <c r="AC32" s="36">
        <f t="shared" si="9"/>
        <v>4.9881046763834371</v>
      </c>
      <c r="AD32" s="36">
        <f t="shared" si="10"/>
        <v>92.286841575279666</v>
      </c>
      <c r="AE32" s="36">
        <f t="shared" si="11"/>
        <v>87.163504077975659</v>
      </c>
      <c r="AH32">
        <v>30</v>
      </c>
      <c r="AI32" s="35">
        <v>71.328689445411797</v>
      </c>
      <c r="AJ32">
        <f>_xll.SRS1Splines.Functions25.Linear_Interp($E$3:$E$67,$W$3:$W$67,AI32)</f>
        <v>26.647119402428</v>
      </c>
      <c r="AK32">
        <f>_xll.SRS1Splines.Functions25.Linear_Interp($E$3:$E$67,$X$3:$X$67,AI32)</f>
        <v>45.368754817881303</v>
      </c>
      <c r="AL32">
        <f>_xll.SRS1Splines.Functions25.Linear_Interp($E$3:$E$67,$Y$3:$Y$67,AI32)</f>
        <v>23.9476211525532</v>
      </c>
      <c r="AM32">
        <f>_xll.SRS1Splines.Functions25.Linear_Interp($E$3:$E$67,$Z$3:$Z$67,AI32)</f>
        <v>48.068253067756103</v>
      </c>
      <c r="AN32">
        <f>_xll.SRS1Splines.Functions25.Linear_Interp($E$3:$E$67,$AA$3:$AA$67,AI32)</f>
        <v>23.9476211525532</v>
      </c>
      <c r="AO32">
        <f>_xll.SRS1Splines.Functions25.Linear_Interp($E$3:$E$67,$AB$3:$AB$67,AI32)</f>
        <v>48.068253067756103</v>
      </c>
      <c r="AP32">
        <f>_xll.SRS1Splines.Functions25.Linear_Interp($E$3:$E$67,$AC$3:$AC$67,AI32)</f>
        <v>5.2906921663844599</v>
      </c>
      <c r="AQ32">
        <f>_xll.SRS1Splines.Functions25.Linear_Interp($E$3:$E$67,$AD$3:$AD$67,AI32)</f>
        <v>91.460571316126604</v>
      </c>
      <c r="AR32">
        <f>_xll.SRS1Splines.Functions25.Linear_Interp($E$3:$E$67,$AE$3:$AE$67,AI32)</f>
        <v>86.999165295278999</v>
      </c>
      <c r="AU32">
        <f t="shared" si="12"/>
        <v>49.375731946808507</v>
      </c>
      <c r="AV32">
        <f t="shared" si="40"/>
        <v>49.265731946808508</v>
      </c>
      <c r="AW32">
        <f t="shared" si="41"/>
        <v>49.485731946808507</v>
      </c>
      <c r="AX32">
        <v>0.54733078431554405</v>
      </c>
      <c r="AY32">
        <v>0.35809104247224999</v>
      </c>
      <c r="AZ32" s="44">
        <f t="shared" si="13"/>
        <v>2.2107245086678224</v>
      </c>
      <c r="BA32" s="44">
        <f t="shared" si="14"/>
        <v>3.6022528043466999</v>
      </c>
      <c r="BB32">
        <f>((AY32*(C32/1000))-AZ32)*-1</f>
        <v>-0.67594369355841755</v>
      </c>
      <c r="BC32">
        <f>BA32-(AY32*(C32/1000))</f>
        <v>0.71558460212045993</v>
      </c>
      <c r="BD32">
        <f t="shared" si="17"/>
        <v>0.54733078431554405</v>
      </c>
      <c r="BE32">
        <v>10</v>
      </c>
      <c r="BF32">
        <v>2.3713150597384725</v>
      </c>
      <c r="BG32">
        <f t="shared" si="18"/>
        <v>1.1856575298692362</v>
      </c>
      <c r="BH32">
        <f t="shared" si="19"/>
        <v>1.555139684704395</v>
      </c>
      <c r="BI32">
        <v>5.3691155077623902</v>
      </c>
      <c r="BJ32">
        <f t="shared" si="20"/>
        <v>0.11143284463420543</v>
      </c>
      <c r="BK32">
        <f t="shared" si="21"/>
        <v>0.11094393834834351</v>
      </c>
      <c r="BL32">
        <f t="shared" si="22"/>
        <v>4.7426301194769448E-2</v>
      </c>
      <c r="BM32">
        <f t="shared" si="23"/>
        <v>-0.73995023699785356</v>
      </c>
      <c r="BN32">
        <f t="shared" si="24"/>
        <v>0.55672545629148507</v>
      </c>
      <c r="BO32">
        <f t="shared" si="25"/>
        <v>-0.78688763190676103</v>
      </c>
      <c r="BP32">
        <f t="shared" si="26"/>
        <v>0.60464066377211645</v>
      </c>
      <c r="BQ32">
        <v>30</v>
      </c>
      <c r="BR32">
        <v>49.375731946808507</v>
      </c>
      <c r="BS32">
        <f t="shared" si="27"/>
        <v>-0.73995023699785356</v>
      </c>
      <c r="BT32">
        <f t="shared" si="28"/>
        <v>0.55672545629148507</v>
      </c>
      <c r="BU32">
        <f t="shared" si="29"/>
        <v>1.555139684704395</v>
      </c>
      <c r="BV32">
        <v>10</v>
      </c>
      <c r="BW32">
        <f t="shared" si="30"/>
        <v>49.265731946808508</v>
      </c>
      <c r="BX32">
        <f t="shared" si="31"/>
        <v>49.485731946808507</v>
      </c>
      <c r="BY32">
        <v>0</v>
      </c>
      <c r="BZ32">
        <f t="shared" si="32"/>
        <v>4.9375731946808505</v>
      </c>
      <c r="CA32">
        <v>0</v>
      </c>
      <c r="CB32">
        <v>0</v>
      </c>
      <c r="CC32">
        <v>0</v>
      </c>
      <c r="CD32">
        <v>0</v>
      </c>
      <c r="CF32">
        <v>30</v>
      </c>
      <c r="CG32">
        <f t="shared" si="0"/>
        <v>-2.88666820222624</v>
      </c>
      <c r="CH32">
        <f t="shared" si="33"/>
        <v>5.1746007485321144</v>
      </c>
      <c r="CI32">
        <f t="shared" si="34"/>
        <v>-2.9981010468604454</v>
      </c>
      <c r="CJ32">
        <f t="shared" si="35"/>
        <v>5.0631679038979094</v>
      </c>
      <c r="CK32">
        <f t="shared" si="36"/>
        <v>-2.1650011516696801</v>
      </c>
      <c r="CL32">
        <f t="shared" si="37"/>
        <v>3.8809505613990858</v>
      </c>
      <c r="CN32">
        <f t="shared" si="38"/>
        <v>48.875731946808507</v>
      </c>
      <c r="CO32">
        <f t="shared" si="39"/>
        <v>49.875731946808507</v>
      </c>
    </row>
    <row r="33" spans="1:93" x14ac:dyDescent="0.4">
      <c r="A33" s="8">
        <v>-2766.9406945870351</v>
      </c>
      <c r="B33" s="8">
        <v>5112.4843918075267</v>
      </c>
      <c r="C33" s="8">
        <f t="shared" si="1"/>
        <v>7879.4250863945617</v>
      </c>
      <c r="D33" s="10">
        <v>0.42553191489361702</v>
      </c>
      <c r="E33" s="30">
        <f t="shared" si="2"/>
        <v>51.974454680851061</v>
      </c>
      <c r="F33" s="24">
        <v>2</v>
      </c>
      <c r="G33" s="8">
        <v>-616.2629779922496</v>
      </c>
      <c r="H33" s="8">
        <v>750.13188199166484</v>
      </c>
      <c r="I33" s="8">
        <v>-786.2629779922496</v>
      </c>
      <c r="J33" s="8">
        <v>920.13188199166473</v>
      </c>
      <c r="K33" s="8">
        <v>1706.3948599839143</v>
      </c>
      <c r="L33" s="8">
        <v>-786.2629779922496</v>
      </c>
      <c r="M33" s="8">
        <v>920.13188199166473</v>
      </c>
      <c r="N33" s="8">
        <v>1706.3948599839143</v>
      </c>
      <c r="O33" s="8">
        <v>393.00354413888306</v>
      </c>
      <c r="P33" s="8">
        <v>612.79432820154329</v>
      </c>
      <c r="Q33" s="25">
        <v>4098.8243768427765</v>
      </c>
      <c r="R33" s="8">
        <v>0</v>
      </c>
      <c r="S33" s="8">
        <v>0</v>
      </c>
      <c r="T33" s="8">
        <v>0</v>
      </c>
      <c r="U33" s="8">
        <v>0</v>
      </c>
      <c r="W33" s="36">
        <f t="shared" si="3"/>
        <v>27.29485581769627</v>
      </c>
      <c r="X33" s="36">
        <f t="shared" si="4"/>
        <v>44.636157308629592</v>
      </c>
      <c r="Y33" s="36">
        <f t="shared" si="5"/>
        <v>25.137338002170114</v>
      </c>
      <c r="Z33" s="36">
        <f t="shared" si="6"/>
        <v>46.793675124155747</v>
      </c>
      <c r="AA33" s="36">
        <f t="shared" si="7"/>
        <v>25.137338002170114</v>
      </c>
      <c r="AB33" s="36">
        <f t="shared" si="8"/>
        <v>46.793675124155747</v>
      </c>
      <c r="AC33" s="36">
        <f t="shared" si="9"/>
        <v>4.9877185179091814</v>
      </c>
      <c r="AD33" s="36">
        <f t="shared" si="10"/>
        <v>92.222854821481093</v>
      </c>
      <c r="AE33" s="36">
        <f t="shared" si="11"/>
        <v>87.135355640159048</v>
      </c>
      <c r="AH33">
        <v>31</v>
      </c>
      <c r="AI33" s="35">
        <v>73.894072847556586</v>
      </c>
      <c r="AJ33">
        <f>_xll.SRS1Splines.Functions25.Linear_Interp($E$3:$E$67,$W$3:$W$67,AI33)</f>
        <v>26.539590071734899</v>
      </c>
      <c r="AK33">
        <f>_xll.SRS1Splines.Functions25.Linear_Interp($E$3:$E$67,$X$3:$X$67,AI33)</f>
        <v>45.535541615043499</v>
      </c>
      <c r="AL33">
        <f>_xll.SRS1Splines.Functions25.Linear_Interp($E$3:$E$67,$Y$3:$Y$67,AI33)</f>
        <v>23.741641903211502</v>
      </c>
      <c r="AM33">
        <f>_xll.SRS1Splines.Functions25.Linear_Interp($E$3:$E$67,$Z$3:$Z$67,AI33)</f>
        <v>48.333489783566897</v>
      </c>
      <c r="AN33">
        <f>_xll.SRS1Splines.Functions25.Linear_Interp($E$3:$E$67,$AA$3:$AA$67,AI33)</f>
        <v>23.741641903211502</v>
      </c>
      <c r="AO33">
        <f>_xll.SRS1Splines.Functions25.Linear_Interp($E$3:$E$67,$AB$3:$AB$67,AI33)</f>
        <v>48.333489783566897</v>
      </c>
      <c r="AP33">
        <f>_xll.SRS1Splines.Functions25.Linear_Interp($E$3:$E$67,$AC$3:$AC$67,AI33)</f>
        <v>5.3769100702174599</v>
      </c>
      <c r="AQ33">
        <f>_xll.SRS1Splines.Functions25.Linear_Interp($E$3:$E$67,$AD$3:$AD$67,AI33)</f>
        <v>91.336319157943905</v>
      </c>
      <c r="AR33">
        <f>_xll.SRS1Splines.Functions25.Linear_Interp($E$3:$E$67,$AE$3:$AE$67,AI33)</f>
        <v>86.999430894459394</v>
      </c>
      <c r="AU33">
        <f t="shared" si="12"/>
        <v>51.974454680851061</v>
      </c>
      <c r="AV33">
        <f t="shared" si="40"/>
        <v>51.864454680851061</v>
      </c>
      <c r="AW33">
        <f t="shared" si="41"/>
        <v>52.08445468085106</v>
      </c>
      <c r="AX33">
        <v>0.60916127104244699</v>
      </c>
      <c r="AY33">
        <v>0.35762518526817899</v>
      </c>
      <c r="AZ33" s="44">
        <f t="shared" si="13"/>
        <v>2.1506777165947852</v>
      </c>
      <c r="BA33" s="44">
        <f t="shared" si="14"/>
        <v>3.5170725765787001</v>
      </c>
      <c r="BB33">
        <f t="shared" si="15"/>
        <v>-0.6672031397338074</v>
      </c>
      <c r="BC33">
        <f t="shared" si="16"/>
        <v>0.69919172025010745</v>
      </c>
      <c r="BD33">
        <f t="shared" si="17"/>
        <v>0.60916127104244699</v>
      </c>
      <c r="BE33">
        <v>10</v>
      </c>
      <c r="BF33">
        <v>2.2543452482509387</v>
      </c>
      <c r="BG33">
        <f t="shared" si="18"/>
        <v>1.1271726241254694</v>
      </c>
      <c r="BH33">
        <f t="shared" si="19"/>
        <v>1.5672580015490958</v>
      </c>
      <c r="BI33">
        <v>5.0418342490380601</v>
      </c>
      <c r="BJ33">
        <f t="shared" si="20"/>
        <v>9.9444178924502927E-2</v>
      </c>
      <c r="BK33">
        <f t="shared" si="21"/>
        <v>9.9059409128742879E-2</v>
      </c>
      <c r="BL33">
        <f t="shared" si="22"/>
        <v>4.5086904965018777E-2</v>
      </c>
      <c r="BM33">
        <f t="shared" si="23"/>
        <v>-0.7215604136932916</v>
      </c>
      <c r="BN33">
        <f t="shared" si="24"/>
        <v>0.55466063636058571</v>
      </c>
      <c r="BO33">
        <f t="shared" si="25"/>
        <v>-0.7662625488625503</v>
      </c>
      <c r="BP33">
        <f t="shared" si="26"/>
        <v>0.60013231112136456</v>
      </c>
      <c r="BQ33">
        <v>31</v>
      </c>
      <c r="BR33">
        <v>51.974454680851061</v>
      </c>
      <c r="BS33">
        <f t="shared" si="27"/>
        <v>-0.7215604136932916</v>
      </c>
      <c r="BT33">
        <f t="shared" si="28"/>
        <v>0.55466063636058571</v>
      </c>
      <c r="BU33">
        <f t="shared" si="29"/>
        <v>1.5672580015490958</v>
      </c>
      <c r="BV33">
        <v>10</v>
      </c>
      <c r="BW33">
        <f t="shared" si="30"/>
        <v>51.864454680851061</v>
      </c>
      <c r="BX33">
        <f t="shared" si="31"/>
        <v>52.08445468085106</v>
      </c>
      <c r="BY33">
        <v>0</v>
      </c>
      <c r="BZ33">
        <f t="shared" si="32"/>
        <v>5.1974454680851059</v>
      </c>
      <c r="CA33">
        <v>0</v>
      </c>
      <c r="CB33">
        <v>0</v>
      </c>
      <c r="CC33">
        <v>0</v>
      </c>
      <c r="CD33">
        <v>0</v>
      </c>
      <c r="CF33">
        <v>31</v>
      </c>
      <c r="CG33">
        <f t="shared" si="0"/>
        <v>-2.8178808563285926</v>
      </c>
      <c r="CH33">
        <f t="shared" si="33"/>
        <v>5.0615442300659694</v>
      </c>
      <c r="CI33">
        <f t="shared" si="34"/>
        <v>-2.9173250352530955</v>
      </c>
      <c r="CJ33">
        <f t="shared" si="35"/>
        <v>4.9621000511414666</v>
      </c>
      <c r="CK33">
        <f t="shared" si="36"/>
        <v>-2.1134106422464445</v>
      </c>
      <c r="CL33">
        <f t="shared" si="37"/>
        <v>3.7961581725494771</v>
      </c>
      <c r="CN33">
        <f t="shared" si="38"/>
        <v>51.474454680851061</v>
      </c>
      <c r="CO33">
        <f t="shared" si="39"/>
        <v>52.474454680851061</v>
      </c>
    </row>
    <row r="34" spans="1:93" x14ac:dyDescent="0.4">
      <c r="A34" s="8">
        <v>-2691.5972203879624</v>
      </c>
      <c r="B34" s="8">
        <v>4995.81235868357</v>
      </c>
      <c r="C34" s="8">
        <f t="shared" si="1"/>
        <v>7687.4095790715328</v>
      </c>
      <c r="D34" s="10">
        <v>0.44680851063829785</v>
      </c>
      <c r="E34" s="30">
        <f t="shared" si="2"/>
        <v>54.573177414893614</v>
      </c>
      <c r="F34" s="24">
        <v>2</v>
      </c>
      <c r="G34" s="8">
        <v>-604.15323170285887</v>
      </c>
      <c r="H34" s="8">
        <v>737.10819258609342</v>
      </c>
      <c r="I34" s="8">
        <v>-774.15323170285876</v>
      </c>
      <c r="J34" s="8">
        <v>907.10819258609354</v>
      </c>
      <c r="K34" s="8">
        <v>1681.2614242889522</v>
      </c>
      <c r="L34" s="8">
        <v>-774.15323170285876</v>
      </c>
      <c r="M34" s="8">
        <v>907.10819258609354</v>
      </c>
      <c r="N34" s="8">
        <v>1681.2614242889522</v>
      </c>
      <c r="O34" s="8">
        <v>377.13152083931021</v>
      </c>
      <c r="P34" s="8">
        <v>610.58124511813628</v>
      </c>
      <c r="Q34" s="25">
        <v>3997.8280685364471</v>
      </c>
      <c r="R34" s="8">
        <v>0</v>
      </c>
      <c r="S34" s="8">
        <v>0</v>
      </c>
      <c r="T34" s="8">
        <v>0</v>
      </c>
      <c r="U34" s="8">
        <v>0</v>
      </c>
      <c r="W34" s="36">
        <f t="shared" si="3"/>
        <v>27.154062330281349</v>
      </c>
      <c r="X34" s="36">
        <f t="shared" si="4"/>
        <v>44.60157062931161</v>
      </c>
      <c r="Y34" s="36">
        <f t="shared" si="5"/>
        <v>24.942654205718643</v>
      </c>
      <c r="Z34" s="36">
        <f t="shared" si="6"/>
        <v>46.812978753874319</v>
      </c>
      <c r="AA34" s="36">
        <f t="shared" si="7"/>
        <v>24.942654205718643</v>
      </c>
      <c r="AB34" s="36">
        <f t="shared" si="8"/>
        <v>46.812978753874319</v>
      </c>
      <c r="AC34" s="36">
        <f t="shared" si="9"/>
        <v>4.9058335836043652</v>
      </c>
      <c r="AD34" s="36">
        <f t="shared" si="10"/>
        <v>92.057386316706683</v>
      </c>
      <c r="AE34" s="36">
        <f t="shared" si="11"/>
        <v>87.017937838721764</v>
      </c>
      <c r="AF34" s="21"/>
      <c r="AH34">
        <v>32</v>
      </c>
      <c r="AI34" s="35">
        <v>76.337833883337296</v>
      </c>
      <c r="AJ34">
        <f>_xll.SRS1Splines.Functions25.Linear_Interp($E$3:$E$67,$W$3:$W$67,AI34)</f>
        <v>26.4307919168963</v>
      </c>
      <c r="AK34">
        <f>_xll.SRS1Splines.Functions25.Linear_Interp($E$3:$E$67,$X$3:$X$67,AI34)</f>
        <v>45.7046008062607</v>
      </c>
      <c r="AL34">
        <f>_xll.SRS1Splines.Functions25.Linear_Interp($E$3:$E$67,$Y$3:$Y$67,AI34)</f>
        <v>23.532576371588402</v>
      </c>
      <c r="AM34">
        <f>_xll.SRS1Splines.Functions25.Linear_Interp($E$3:$E$67,$Z$3:$Z$67,AI34)</f>
        <v>48.602816351568499</v>
      </c>
      <c r="AN34">
        <f>_xll.SRS1Splines.Functions25.Linear_Interp($E$3:$E$67,$AA$3:$AA$67,AI34)</f>
        <v>23.532576371588402</v>
      </c>
      <c r="AO34">
        <f>_xll.SRS1Splines.Functions25.Linear_Interp($E$3:$E$67,$AB$3:$AB$67,AI34)</f>
        <v>48.602816351568499</v>
      </c>
      <c r="AP34">
        <f>_xll.SRS1Splines.Functions25.Linear_Interp($E$3:$E$67,$AC$3:$AC$67,AI34)</f>
        <v>5.4643030891342104</v>
      </c>
      <c r="AQ34">
        <f>_xll.SRS1Splines.Functions25.Linear_Interp($E$3:$E$67,$AD$3:$AD$67,AI34)</f>
        <v>91.21045247683</v>
      </c>
      <c r="AR34">
        <f>_xll.SRS1Splines.Functions25.Linear_Interp($E$3:$E$67,$AE$3:$AE$67,AI34)</f>
        <v>86.999683901837301</v>
      </c>
      <c r="AU34" s="56">
        <f t="shared" si="12"/>
        <v>54.573177414893614</v>
      </c>
      <c r="AV34">
        <f t="shared" si="40"/>
        <v>54.463177414893615</v>
      </c>
      <c r="AW34">
        <f t="shared" si="41"/>
        <v>54.683177414893613</v>
      </c>
      <c r="AX34">
        <v>0.67582207394677496</v>
      </c>
      <c r="AY34">
        <v>0.35626458124626098</v>
      </c>
      <c r="AZ34" s="44">
        <f t="shared" si="13"/>
        <v>2.0874439886851031</v>
      </c>
      <c r="BA34" s="44">
        <f t="shared" si="14"/>
        <v>3.4287054129740562</v>
      </c>
      <c r="BB34">
        <f t="shared" si="15"/>
        <v>-0.65130776587131178</v>
      </c>
      <c r="BC34">
        <f t="shared" si="16"/>
        <v>0.68995365841764134</v>
      </c>
      <c r="BD34">
        <f t="shared" si="17"/>
        <v>0.67582207394677496</v>
      </c>
      <c r="BE34">
        <v>10</v>
      </c>
      <c r="BF34">
        <v>2.1433357407886855</v>
      </c>
      <c r="BG34">
        <f t="shared" si="18"/>
        <v>1.0716678703943427</v>
      </c>
      <c r="BH34">
        <f t="shared" si="19"/>
        <v>1.5867397637819662</v>
      </c>
      <c r="BI34">
        <v>4.7071344090813998</v>
      </c>
      <c r="BJ34">
        <f t="shared" si="20"/>
        <v>8.824148356009287E-2</v>
      </c>
      <c r="BK34">
        <f t="shared" si="21"/>
        <v>8.7943860583871089E-2</v>
      </c>
      <c r="BL34">
        <f t="shared" si="22"/>
        <v>4.2866714815773713E-2</v>
      </c>
      <c r="BM34">
        <f t="shared" si="23"/>
        <v>-0.6966825346156309</v>
      </c>
      <c r="BN34">
        <f t="shared" si="24"/>
        <v>0.55884546004177471</v>
      </c>
      <c r="BO34">
        <f t="shared" si="25"/>
        <v>-0.73925162645518283</v>
      </c>
      <c r="BP34">
        <f t="shared" si="26"/>
        <v>0.60200979783377029</v>
      </c>
      <c r="BQ34">
        <v>32</v>
      </c>
      <c r="BR34" s="56">
        <v>54.573177414893614</v>
      </c>
      <c r="BS34">
        <f t="shared" si="27"/>
        <v>-0.6966825346156309</v>
      </c>
      <c r="BT34">
        <f t="shared" si="28"/>
        <v>0.55884546004177471</v>
      </c>
      <c r="BU34">
        <f t="shared" si="29"/>
        <v>1.5867397637819662</v>
      </c>
      <c r="BV34">
        <v>10</v>
      </c>
      <c r="BW34">
        <f t="shared" si="30"/>
        <v>54.463177414893615</v>
      </c>
      <c r="BX34">
        <f t="shared" si="31"/>
        <v>54.683177414893613</v>
      </c>
      <c r="BY34">
        <v>0</v>
      </c>
      <c r="BZ34">
        <f t="shared" si="32"/>
        <v>5.4573177414893612</v>
      </c>
      <c r="CA34">
        <v>0</v>
      </c>
      <c r="CB34">
        <v>0</v>
      </c>
      <c r="CC34">
        <v>0</v>
      </c>
      <c r="CD34">
        <v>0</v>
      </c>
      <c r="CF34">
        <v>32</v>
      </c>
      <c r="CG34">
        <f t="shared" si="0"/>
        <v>-2.7387517545564148</v>
      </c>
      <c r="CH34">
        <f t="shared" si="33"/>
        <v>4.9486578245151183</v>
      </c>
      <c r="CI34">
        <f t="shared" si="34"/>
        <v>-2.8269932381165077</v>
      </c>
      <c r="CJ34">
        <f t="shared" si="35"/>
        <v>4.8604163409550249</v>
      </c>
      <c r="CK34">
        <f t="shared" si="36"/>
        <v>-2.0540638159173112</v>
      </c>
      <c r="CL34">
        <f t="shared" si="37"/>
        <v>3.7114933683863387</v>
      </c>
      <c r="CN34">
        <f t="shared" si="38"/>
        <v>54.073177414893614</v>
      </c>
      <c r="CO34">
        <f t="shared" si="39"/>
        <v>55.073177414893614</v>
      </c>
    </row>
    <row r="35" spans="1:93" x14ac:dyDescent="0.4">
      <c r="A35" s="8">
        <v>-2680.0696043068151</v>
      </c>
      <c r="B35" s="8">
        <v>4977.7941711650365</v>
      </c>
      <c r="C35" s="8">
        <f t="shared" si="1"/>
        <v>7657.8637754718511</v>
      </c>
      <c r="D35" s="10">
        <v>0.45</v>
      </c>
      <c r="E35" s="30">
        <f t="shared" si="2"/>
        <v>54.962985824999997</v>
      </c>
      <c r="F35" s="24">
        <v>2</v>
      </c>
      <c r="G35" s="8">
        <v>-602.33676975945014</v>
      </c>
      <c r="H35" s="8">
        <v>735.15463917525767</v>
      </c>
      <c r="I35" s="8">
        <v>-772.33676975945025</v>
      </c>
      <c r="J35" s="8">
        <v>905.15463917525767</v>
      </c>
      <c r="K35" s="8">
        <v>1677.491408934708</v>
      </c>
      <c r="L35" s="8">
        <v>-772.33676975945025</v>
      </c>
      <c r="M35" s="8">
        <v>905.15463917525767</v>
      </c>
      <c r="N35" s="8">
        <v>1677.491408934708</v>
      </c>
      <c r="O35" s="8">
        <v>374.76470588235287</v>
      </c>
      <c r="P35" s="8">
        <v>610.23529411764696</v>
      </c>
      <c r="Q35" s="25">
        <v>3982.2718803536959</v>
      </c>
      <c r="R35" s="8">
        <v>0</v>
      </c>
      <c r="S35" s="8">
        <v>0</v>
      </c>
      <c r="T35" s="8">
        <v>0</v>
      </c>
      <c r="U35" s="8">
        <v>0</v>
      </c>
      <c r="W35" s="36">
        <f t="shared" si="3"/>
        <v>27.132016127034625</v>
      </c>
      <c r="X35" s="36">
        <f t="shared" si="4"/>
        <v>44.597610294675661</v>
      </c>
      <c r="Y35" s="36">
        <f t="shared" si="5"/>
        <v>24.912075880193061</v>
      </c>
      <c r="Z35" s="36">
        <f t="shared" si="6"/>
        <v>46.817550541517221</v>
      </c>
      <c r="AA35" s="36">
        <f t="shared" si="7"/>
        <v>24.912075880193061</v>
      </c>
      <c r="AB35" s="36">
        <f t="shared" si="8"/>
        <v>46.817550541517221</v>
      </c>
      <c r="AC35" s="36">
        <f t="shared" si="9"/>
        <v>4.8938544334351413</v>
      </c>
      <c r="AD35" s="36">
        <f t="shared" si="10"/>
        <v>92.03125947379435</v>
      </c>
      <c r="AE35" s="36">
        <f t="shared" si="11"/>
        <v>87</v>
      </c>
      <c r="AH35">
        <v>33</v>
      </c>
      <c r="AI35" s="35">
        <v>78.780180705555637</v>
      </c>
      <c r="AJ35">
        <f>_xll.SRS1Splines.Functions25.Linear_Interp($E$3:$E$67,$W$3:$W$67,AI35)</f>
        <v>26.3163156808838</v>
      </c>
      <c r="AK35">
        <f>_xll.SRS1Splines.Functions25.Linear_Interp($E$3:$E$67,$X$3:$X$67,AI35)</f>
        <v>45.882916383380199</v>
      </c>
      <c r="AL35">
        <f>_xll.SRS1Splines.Functions25.Linear_Interp($E$3:$E$67,$Y$3:$Y$67,AI35)</f>
        <v>23.311702700823801</v>
      </c>
      <c r="AM35">
        <f>_xll.SRS1Splines.Functions25.Linear_Interp($E$3:$E$67,$Z$3:$Z$67,AI35)</f>
        <v>48.887529363440201</v>
      </c>
      <c r="AN35">
        <f>_xll.SRS1Splines.Functions25.Linear_Interp($E$3:$E$67,$AA$3:$AA$67,AI35)</f>
        <v>23.311702700823801</v>
      </c>
      <c r="AO35">
        <f>_xll.SRS1Splines.Functions25.Linear_Interp($E$3:$E$67,$AB$3:$AB$67,AI35)</f>
        <v>48.887529363440201</v>
      </c>
      <c r="AP35">
        <f>_xll.SRS1Splines.Functions25.Linear_Interp($E$3:$E$67,$AC$3:$AC$67,AI35)</f>
        <v>5.5564855199427496</v>
      </c>
      <c r="AQ35">
        <f>_xll.SRS1Splines.Functions25.Linear_Interp($E$3:$E$67,$AD$3:$AD$67,AI35)</f>
        <v>91.077814338200994</v>
      </c>
      <c r="AR35">
        <f>_xll.SRS1Splines.Functions25.Linear_Interp($E$3:$E$67,$AE$3:$AE$67,AI35)</f>
        <v>86.999936762798995</v>
      </c>
      <c r="AU35">
        <f t="shared" si="12"/>
        <v>54.962985824999997</v>
      </c>
      <c r="AV35">
        <f t="shared" si="40"/>
        <v>54.852985824999998</v>
      </c>
      <c r="AW35">
        <f t="shared" si="41"/>
        <v>55.072985824999996</v>
      </c>
      <c r="AX35">
        <v>0.68644210046427401</v>
      </c>
      <c r="AY35">
        <v>0.35615373682472401</v>
      </c>
      <c r="AZ35" s="44">
        <f t="shared" si="13"/>
        <v>2.0777328345473651</v>
      </c>
      <c r="BA35" s="44">
        <f t="shared" si="14"/>
        <v>3.4152242434820725</v>
      </c>
      <c r="BB35">
        <f t="shared" si="15"/>
        <v>-0.64964396518162371</v>
      </c>
      <c r="BC35">
        <f t="shared" si="16"/>
        <v>0.68784744375308371</v>
      </c>
      <c r="BD35">
        <f t="shared" si="17"/>
        <v>0.68644210046427401</v>
      </c>
      <c r="BE35">
        <v>10</v>
      </c>
      <c r="BF35">
        <v>2.1273397009492507</v>
      </c>
      <c r="BG35">
        <f t="shared" si="18"/>
        <v>1.0636698504746254</v>
      </c>
      <c r="BH35">
        <f t="shared" si="19"/>
        <v>1.5905614733677056</v>
      </c>
      <c r="BI35">
        <v>4.6547983531935202</v>
      </c>
      <c r="BJ35">
        <f t="shared" si="20"/>
        <v>8.6604815071288491E-2</v>
      </c>
      <c r="BK35">
        <f t="shared" si="21"/>
        <v>8.6319168089088488E-2</v>
      </c>
      <c r="BL35">
        <f t="shared" si="22"/>
        <v>4.2546794018985014E-2</v>
      </c>
      <c r="BM35">
        <f t="shared" si="23"/>
        <v>-0.6937019862339272</v>
      </c>
      <c r="BN35">
        <f t="shared" si="24"/>
        <v>0.55869583466281025</v>
      </c>
      <c r="BO35">
        <f t="shared" si="25"/>
        <v>-0.73596313327071217</v>
      </c>
      <c r="BP35">
        <f t="shared" si="26"/>
        <v>0.60152827566399525</v>
      </c>
      <c r="BQ35">
        <v>33</v>
      </c>
      <c r="BR35">
        <v>54.962985824999997</v>
      </c>
      <c r="BS35">
        <f t="shared" si="27"/>
        <v>-0.6937019862339272</v>
      </c>
      <c r="BT35">
        <f t="shared" si="28"/>
        <v>0.55869583466281025</v>
      </c>
      <c r="BU35">
        <f t="shared" si="29"/>
        <v>1.5905614733677056</v>
      </c>
      <c r="BV35">
        <v>10</v>
      </c>
      <c r="BW35">
        <f t="shared" si="30"/>
        <v>54.852985824999998</v>
      </c>
      <c r="BX35">
        <f t="shared" si="31"/>
        <v>55.072985824999996</v>
      </c>
      <c r="BY35">
        <v>0</v>
      </c>
      <c r="BZ35">
        <f t="shared" si="32"/>
        <v>5.4962985824999997</v>
      </c>
      <c r="CA35">
        <v>0</v>
      </c>
      <c r="CB35">
        <v>0</v>
      </c>
      <c r="CC35">
        <v>0</v>
      </c>
      <c r="CD35">
        <v>0</v>
      </c>
      <c r="CF35">
        <v>33</v>
      </c>
      <c r="CG35">
        <f t="shared" ref="CG35:CG67" si="42">(AY35*(C35/1000))*-1</f>
        <v>-2.7273767997289888</v>
      </c>
      <c r="CH35">
        <f t="shared" si="33"/>
        <v>4.9304869757428627</v>
      </c>
      <c r="CI35">
        <f t="shared" si="34"/>
        <v>-2.8139816148002774</v>
      </c>
      <c r="CJ35">
        <f t="shared" si="35"/>
        <v>4.8438821606715745</v>
      </c>
      <c r="CK35">
        <f t="shared" si="36"/>
        <v>-2.0455325997967417</v>
      </c>
      <c r="CL35">
        <f t="shared" si="37"/>
        <v>3.697865231807147</v>
      </c>
      <c r="CN35">
        <f t="shared" si="38"/>
        <v>54.462985824999997</v>
      </c>
      <c r="CO35">
        <f t="shared" si="39"/>
        <v>55.462985824999997</v>
      </c>
    </row>
    <row r="36" spans="1:93" x14ac:dyDescent="0.4">
      <c r="A36" s="8">
        <v>-2620.0107024655317</v>
      </c>
      <c r="B36" s="8">
        <v>4866.2066623352657</v>
      </c>
      <c r="C36" s="8">
        <f t="shared" si="1"/>
        <v>7486.2173648007974</v>
      </c>
      <c r="D36" s="10">
        <v>0.46808510638297873</v>
      </c>
      <c r="E36" s="30">
        <f t="shared" si="2"/>
        <v>57.171900148936167</v>
      </c>
      <c r="F36" s="24">
        <v>2</v>
      </c>
      <c r="G36" s="8">
        <v>-592.04348541346769</v>
      </c>
      <c r="H36" s="8">
        <v>724.08450318052189</v>
      </c>
      <c r="I36" s="8">
        <v>-762.04348541346792</v>
      </c>
      <c r="J36" s="8">
        <v>894.08450318052201</v>
      </c>
      <c r="K36" s="8">
        <v>1656.1279885939898</v>
      </c>
      <c r="L36" s="8">
        <v>-762.04348541346792</v>
      </c>
      <c r="M36" s="8">
        <v>894.08450318052201</v>
      </c>
      <c r="N36" s="8">
        <v>1656.1279885939898</v>
      </c>
      <c r="O36" s="8">
        <v>368.61918957169013</v>
      </c>
      <c r="P36" s="8">
        <v>601.00847000277736</v>
      </c>
      <c r="Q36" s="25">
        <v>3892.4507609409256</v>
      </c>
      <c r="R36" s="8">
        <v>0</v>
      </c>
      <c r="S36" s="8">
        <v>0</v>
      </c>
      <c r="T36" s="8">
        <v>0</v>
      </c>
      <c r="U36" s="8">
        <v>0</v>
      </c>
      <c r="W36" s="36">
        <f t="shared" si="3"/>
        <v>27.089344567889484</v>
      </c>
      <c r="X36" s="36">
        <f t="shared" si="4"/>
        <v>44.670025497383321</v>
      </c>
      <c r="Y36" s="36">
        <f t="shared" si="5"/>
        <v>24.818504813765895</v>
      </c>
      <c r="Z36" s="36">
        <f t="shared" si="6"/>
        <v>46.940865251506914</v>
      </c>
      <c r="AA36" s="36">
        <f t="shared" si="7"/>
        <v>24.818504813765895</v>
      </c>
      <c r="AB36" s="36">
        <f t="shared" si="8"/>
        <v>46.940865251506914</v>
      </c>
      <c r="AC36" s="36">
        <f t="shared" si="9"/>
        <v>4.9239712341894952</v>
      </c>
      <c r="AD36" s="36">
        <f t="shared" si="10"/>
        <v>91.971800433839405</v>
      </c>
      <c r="AE36" s="36">
        <f t="shared" si="11"/>
        <v>86.992684637066361</v>
      </c>
      <c r="AH36">
        <v>34</v>
      </c>
      <c r="AI36" s="35">
        <v>81.222527527773963</v>
      </c>
      <c r="AJ36">
        <f>_xll.SRS1Splines.Functions25.Linear_Interp($E$3:$E$67,$W$3:$W$67,AI36)</f>
        <v>26.194751644317002</v>
      </c>
      <c r="AK36">
        <f>_xll.SRS1Splines.Functions25.Linear_Interp($E$3:$E$67,$X$3:$X$67,AI36)</f>
        <v>46.072736221294001</v>
      </c>
      <c r="AL36">
        <f>_xll.SRS1Splines.Functions25.Linear_Interp($E$3:$E$67,$Y$3:$Y$67,AI36)</f>
        <v>23.075421884643099</v>
      </c>
      <c r="AM36">
        <f>_xll.SRS1Splines.Functions25.Linear_Interp($E$3:$E$67,$Z$3:$Z$67,AI36)</f>
        <v>49.192065980967897</v>
      </c>
      <c r="AN36">
        <f>_xll.SRS1Splines.Functions25.Linear_Interp($E$3:$E$67,$AA$3:$AA$67,AI36)</f>
        <v>23.075421884643099</v>
      </c>
      <c r="AO36">
        <f>_xll.SRS1Splines.Functions25.Linear_Interp($E$3:$E$67,$AB$3:$AB$67,AI36)</f>
        <v>49.192065980967897</v>
      </c>
      <c r="AP36">
        <f>_xll.SRS1Splines.Functions25.Linear_Interp($E$3:$E$67,$AC$3:$AC$67,AI36)</f>
        <v>5.6545392378412602</v>
      </c>
      <c r="AQ36">
        <f>_xll.SRS1Splines.Functions25.Linear_Interp($E$3:$E$67,$AD$3:$AD$67,AI36)</f>
        <v>90.936563830167998</v>
      </c>
      <c r="AR36">
        <f>_xll.SRS1Splines.Functions25.Linear_Interp($E$3:$E$67,$AE$3:$AE$67,AI36)</f>
        <v>87</v>
      </c>
      <c r="AU36">
        <f t="shared" si="12"/>
        <v>57.171900148936167</v>
      </c>
      <c r="AV36">
        <f t="shared" si="40"/>
        <v>57.061900148936168</v>
      </c>
      <c r="AW36">
        <f t="shared" si="41"/>
        <v>57.281900148936167</v>
      </c>
      <c r="AX36">
        <v>0.74751123822561205</v>
      </c>
      <c r="AY36">
        <v>0.35542654248501399</v>
      </c>
      <c r="AZ36" s="44">
        <f t="shared" si="13"/>
        <v>2.0279672170520642</v>
      </c>
      <c r="BA36" s="44">
        <f t="shared" si="14"/>
        <v>3.3440952056460538</v>
      </c>
      <c r="BB36">
        <f t="shared" si="15"/>
        <v>-0.63283313721035572</v>
      </c>
      <c r="BC36">
        <f t="shared" si="16"/>
        <v>0.68329485138363388</v>
      </c>
      <c r="BD36">
        <f t="shared" si="17"/>
        <v>0.74751123822561205</v>
      </c>
      <c r="BE36">
        <v>10</v>
      </c>
      <c r="BF36">
        <v>2.0384159558027077</v>
      </c>
      <c r="BG36">
        <f t="shared" si="18"/>
        <v>1.0192079779013539</v>
      </c>
      <c r="BH36">
        <f t="shared" si="19"/>
        <v>1.6138380194417628</v>
      </c>
      <c r="BI36">
        <v>4.35568701909291</v>
      </c>
      <c r="BJ36">
        <f t="shared" si="20"/>
        <v>7.7630896815086697E-2</v>
      </c>
      <c r="BK36">
        <f t="shared" si="21"/>
        <v>7.7406682411830741E-2</v>
      </c>
      <c r="BL36">
        <f t="shared" si="22"/>
        <v>4.0768319116054157E-2</v>
      </c>
      <c r="BM36">
        <f t="shared" si="23"/>
        <v>-0.66969571490938828</v>
      </c>
      <c r="BN36">
        <f t="shared" si="24"/>
        <v>0.56489563545249299</v>
      </c>
      <c r="BO36">
        <f t="shared" si="25"/>
        <v>-0.71023981962218641</v>
      </c>
      <c r="BP36">
        <f t="shared" si="26"/>
        <v>0.6058881689718032</v>
      </c>
      <c r="BQ36">
        <v>34</v>
      </c>
      <c r="BR36">
        <v>57.171900148936167</v>
      </c>
      <c r="BS36">
        <f t="shared" si="27"/>
        <v>-0.66969571490938828</v>
      </c>
      <c r="BT36">
        <f t="shared" si="28"/>
        <v>0.56489563545249299</v>
      </c>
      <c r="BU36">
        <f t="shared" si="29"/>
        <v>1.6138380194417628</v>
      </c>
      <c r="BV36">
        <v>10</v>
      </c>
      <c r="BW36">
        <f t="shared" si="30"/>
        <v>57.061900148936168</v>
      </c>
      <c r="BX36">
        <f t="shared" si="31"/>
        <v>57.281900148936167</v>
      </c>
      <c r="BY36">
        <v>0</v>
      </c>
      <c r="BZ36">
        <f t="shared" si="32"/>
        <v>5.7171900148936166</v>
      </c>
      <c r="CA36">
        <v>0</v>
      </c>
      <c r="CB36">
        <v>0</v>
      </c>
      <c r="CC36">
        <v>0</v>
      </c>
      <c r="CD36">
        <v>0</v>
      </c>
      <c r="CF36">
        <v>34</v>
      </c>
      <c r="CG36">
        <f t="shared" si="42"/>
        <v>-2.6608003542624199</v>
      </c>
      <c r="CH36">
        <f t="shared" si="33"/>
        <v>4.8254170105383771</v>
      </c>
      <c r="CI36">
        <f t="shared" si="34"/>
        <v>-2.7384312510775066</v>
      </c>
      <c r="CJ36">
        <f t="shared" si="35"/>
        <v>4.7477861137232908</v>
      </c>
      <c r="CK36">
        <f t="shared" si="36"/>
        <v>-1.9956002656968148</v>
      </c>
      <c r="CL36">
        <f t="shared" si="37"/>
        <v>3.6190627579037828</v>
      </c>
      <c r="CN36">
        <f t="shared" si="38"/>
        <v>56.671900148936167</v>
      </c>
      <c r="CO36">
        <f t="shared" si="39"/>
        <v>57.671900148936167</v>
      </c>
    </row>
    <row r="37" spans="1:93" x14ac:dyDescent="0.4">
      <c r="A37" s="8">
        <v>-2547.2518279073665</v>
      </c>
      <c r="B37" s="8">
        <v>4731.0266249129863</v>
      </c>
      <c r="C37" s="8">
        <f t="shared" si="1"/>
        <v>7278.2784528203529</v>
      </c>
      <c r="D37" s="10">
        <v>0.48936170212765956</v>
      </c>
      <c r="E37" s="30">
        <f t="shared" si="2"/>
        <v>59.770622882978721</v>
      </c>
      <c r="F37" s="24">
        <v>2</v>
      </c>
      <c r="G37" s="8">
        <v>-579.93373912407685</v>
      </c>
      <c r="H37" s="8">
        <v>711.06081377495059</v>
      </c>
      <c r="I37" s="8">
        <v>-749.93373912407685</v>
      </c>
      <c r="J37" s="8">
        <v>881.06081377495059</v>
      </c>
      <c r="K37" s="8">
        <v>1630.9945528990274</v>
      </c>
      <c r="L37" s="8">
        <v>-749.93373912407685</v>
      </c>
      <c r="M37" s="8">
        <v>881.06081377495059</v>
      </c>
      <c r="N37" s="8">
        <v>1630.9945528990274</v>
      </c>
      <c r="O37" s="8">
        <v>362.43480278466131</v>
      </c>
      <c r="P37" s="8">
        <v>589.10775040682847</v>
      </c>
      <c r="Q37" s="25">
        <v>3784.7041274542808</v>
      </c>
      <c r="R37" s="8">
        <v>0</v>
      </c>
      <c r="S37" s="8">
        <v>0</v>
      </c>
      <c r="T37" s="8">
        <v>0</v>
      </c>
      <c r="U37" s="8">
        <v>0</v>
      </c>
      <c r="W37" s="36">
        <f t="shared" si="3"/>
        <v>27.029992072108044</v>
      </c>
      <c r="X37" s="36">
        <f t="shared" si="4"/>
        <v>44.767628262693243</v>
      </c>
      <c r="Y37" s="36">
        <f t="shared" si="5"/>
        <v>24.694274895278618</v>
      </c>
      <c r="Z37" s="36">
        <f t="shared" si="6"/>
        <v>47.10334543952267</v>
      </c>
      <c r="AA37" s="36">
        <f t="shared" si="7"/>
        <v>24.694274895278618</v>
      </c>
      <c r="AB37" s="36">
        <f t="shared" si="8"/>
        <v>47.10334543952267</v>
      </c>
      <c r="AC37" s="36">
        <f t="shared" si="9"/>
        <v>4.9796776137936414</v>
      </c>
      <c r="AD37" s="36">
        <f t="shared" si="10"/>
        <v>91.905946519831929</v>
      </c>
      <c r="AE37" s="36">
        <f t="shared" si="11"/>
        <v>86.997989928621053</v>
      </c>
      <c r="AH37">
        <v>35</v>
      </c>
      <c r="AI37" s="35">
        <v>83.666288563554673</v>
      </c>
      <c r="AJ37">
        <f>_xll.SRS1Splines.Functions25.Linear_Interp($E$3:$E$67,$W$3:$W$67,AI37)</f>
        <v>26.0676381404785</v>
      </c>
      <c r="AK37">
        <f>_xll.SRS1Splines.Functions25.Linear_Interp($E$3:$E$67,$X$3:$X$67,AI37)</f>
        <v>46.272059706778698</v>
      </c>
      <c r="AL37">
        <f>_xll.SRS1Splines.Functions25.Linear_Interp($E$3:$E$67,$Y$3:$Y$67,AI37)</f>
        <v>22.826456382527599</v>
      </c>
      <c r="AM37">
        <f>_xll.SRS1Splines.Functions25.Linear_Interp($E$3:$E$67,$Z$3:$Z$67,AI37)</f>
        <v>49.513241464729603</v>
      </c>
      <c r="AN37">
        <f>_xll.SRS1Splines.Functions25.Linear_Interp($E$3:$E$67,$AA$3:$AA$67,AI37)</f>
        <v>22.826456382527599</v>
      </c>
      <c r="AO37">
        <f>_xll.SRS1Splines.Functions25.Linear_Interp($E$3:$E$67,$AB$3:$AB$67,AI37)</f>
        <v>49.513241464729603</v>
      </c>
      <c r="AP37">
        <f>_xll.SRS1Splines.Functions25.Linear_Interp($E$3:$E$67,$AC$3:$AC$67,AI37)</f>
        <v>5.75749405022367</v>
      </c>
      <c r="AQ37">
        <f>_xll.SRS1Splines.Functions25.Linear_Interp($E$3:$E$67,$AD$3:$AD$67,AI37)</f>
        <v>90.788434605550904</v>
      </c>
      <c r="AR37">
        <f>_xll.SRS1Splines.Functions25.Linear_Interp($E$3:$E$67,$AE$3:$AE$67,AI37)</f>
        <v>87</v>
      </c>
      <c r="AU37">
        <f t="shared" si="12"/>
        <v>59.770622882978721</v>
      </c>
      <c r="AV37">
        <f t="shared" si="40"/>
        <v>59.660622882978721</v>
      </c>
      <c r="AW37">
        <f t="shared" si="41"/>
        <v>59.88062288297872</v>
      </c>
      <c r="AX37">
        <v>0.82419136652918801</v>
      </c>
      <c r="AY37">
        <v>0.35442423284462499</v>
      </c>
      <c r="AZ37" s="44">
        <f t="shared" si="13"/>
        <v>1.9673180887832895</v>
      </c>
      <c r="BA37" s="44">
        <f t="shared" si="14"/>
        <v>3.2583126416823167</v>
      </c>
      <c r="BB37">
        <f t="shared" si="15"/>
        <v>-0.61228016828712817</v>
      </c>
      <c r="BC37">
        <f t="shared" si="16"/>
        <v>0.67871438461189904</v>
      </c>
      <c r="BD37">
        <f t="shared" si="17"/>
        <v>0.82419136652918801</v>
      </c>
      <c r="BE37">
        <v>10</v>
      </c>
      <c r="BF37">
        <v>1.9393265347244979</v>
      </c>
      <c r="BG37">
        <f t="shared" si="18"/>
        <v>0.96966326736224895</v>
      </c>
      <c r="BH37">
        <f t="shared" si="19"/>
        <v>1.6484051437870995</v>
      </c>
      <c r="BI37">
        <v>3.9912213181767902</v>
      </c>
      <c r="BJ37">
        <f t="shared" si="20"/>
        <v>6.7656167276475845E-2</v>
      </c>
      <c r="BK37">
        <f t="shared" si="21"/>
        <v>6.7492082561554451E-2</v>
      </c>
      <c r="BL37">
        <f t="shared" si="22"/>
        <v>3.8786530694489958E-2</v>
      </c>
      <c r="BM37">
        <f t="shared" si="23"/>
        <v>-0.64114980486911399</v>
      </c>
      <c r="BN37">
        <f t="shared" si="24"/>
        <v>0.5722716866409332</v>
      </c>
      <c r="BO37">
        <f t="shared" si="25"/>
        <v>-0.67977225084868265</v>
      </c>
      <c r="BP37">
        <f t="shared" si="26"/>
        <v>0.61122230205034456</v>
      </c>
      <c r="BQ37">
        <v>35</v>
      </c>
      <c r="BR37">
        <v>59.770622882978721</v>
      </c>
      <c r="BS37">
        <f t="shared" si="27"/>
        <v>-0.64114980486911399</v>
      </c>
      <c r="BT37">
        <f t="shared" si="28"/>
        <v>0.5722716866409332</v>
      </c>
      <c r="BU37">
        <f t="shared" si="29"/>
        <v>1.6484051437870995</v>
      </c>
      <c r="BV37">
        <v>10</v>
      </c>
      <c r="BW37">
        <f t="shared" si="30"/>
        <v>59.660622882978721</v>
      </c>
      <c r="BX37">
        <f t="shared" si="31"/>
        <v>59.88062288297872</v>
      </c>
      <c r="BY37">
        <v>0</v>
      </c>
      <c r="BZ37">
        <f t="shared" si="32"/>
        <v>5.9770622882978719</v>
      </c>
      <c r="CA37">
        <v>0</v>
      </c>
      <c r="CB37">
        <v>0</v>
      </c>
      <c r="CC37">
        <v>0</v>
      </c>
      <c r="CD37">
        <v>0</v>
      </c>
      <c r="CF37">
        <v>35</v>
      </c>
      <c r="CG37">
        <f t="shared" si="42"/>
        <v>-2.5795982570704177</v>
      </c>
      <c r="CH37">
        <f t="shared" si="33"/>
        <v>4.6986801957499349</v>
      </c>
      <c r="CI37">
        <f t="shared" si="34"/>
        <v>-2.6472544243468934</v>
      </c>
      <c r="CJ37">
        <f t="shared" si="35"/>
        <v>4.6310240284734592</v>
      </c>
      <c r="CK37">
        <f t="shared" si="36"/>
        <v>-1.9346986928028134</v>
      </c>
      <c r="CL37">
        <f t="shared" si="37"/>
        <v>3.5240101468124512</v>
      </c>
      <c r="CN37">
        <f t="shared" si="38"/>
        <v>59.270622882978721</v>
      </c>
      <c r="CO37">
        <f t="shared" si="39"/>
        <v>60.270622882978721</v>
      </c>
    </row>
    <row r="38" spans="1:93" x14ac:dyDescent="0.4">
      <c r="A38" s="8">
        <v>-2510.1855612411218</v>
      </c>
      <c r="B38" s="8">
        <v>4662.1618871736036</v>
      </c>
      <c r="C38" s="8">
        <f t="shared" si="1"/>
        <v>7172.3474484147255</v>
      </c>
      <c r="D38" s="10">
        <v>0.5</v>
      </c>
      <c r="E38" s="30">
        <f t="shared" si="2"/>
        <v>61.069984249999997</v>
      </c>
      <c r="F38" s="24">
        <v>2</v>
      </c>
      <c r="G38" s="8">
        <v>-573.87886597938143</v>
      </c>
      <c r="H38" s="8">
        <v>704.54896907216494</v>
      </c>
      <c r="I38" s="8">
        <v>-743.87886597938132</v>
      </c>
      <c r="J38" s="8">
        <v>874.54896907216482</v>
      </c>
      <c r="K38" s="8">
        <v>1618.427835051546</v>
      </c>
      <c r="L38" s="8">
        <v>-743.87886597938132</v>
      </c>
      <c r="M38" s="8">
        <v>874.54896907216482</v>
      </c>
      <c r="N38" s="8">
        <v>1618.427835051546</v>
      </c>
      <c r="O38" s="8">
        <v>359.28823529411733</v>
      </c>
      <c r="P38" s="8">
        <v>583.21176470588205</v>
      </c>
      <c r="Q38" s="25">
        <v>3729.7567188796897</v>
      </c>
      <c r="R38" s="8">
        <v>0</v>
      </c>
      <c r="S38" s="8">
        <v>0</v>
      </c>
      <c r="T38" s="8">
        <v>0</v>
      </c>
      <c r="U38" s="8">
        <v>0</v>
      </c>
      <c r="W38" s="36">
        <f t="shared" si="3"/>
        <v>26.996833452201404</v>
      </c>
      <c r="X38" s="36">
        <f t="shared" si="4"/>
        <v>44.821232566247559</v>
      </c>
      <c r="Y38" s="36">
        <f t="shared" si="5"/>
        <v>24.626619220073337</v>
      </c>
      <c r="Z38" s="36">
        <f t="shared" si="6"/>
        <v>47.191446798375615</v>
      </c>
      <c r="AA38" s="36">
        <f t="shared" si="7"/>
        <v>24.626619220073337</v>
      </c>
      <c r="AB38" s="36">
        <f t="shared" si="8"/>
        <v>47.191446798375615</v>
      </c>
      <c r="AC38" s="36">
        <f t="shared" si="9"/>
        <v>5.0093534631193766</v>
      </c>
      <c r="AD38" s="36">
        <f t="shared" si="10"/>
        <v>91.868606911468191</v>
      </c>
      <c r="AE38" s="36">
        <f t="shared" si="11"/>
        <v>86.999999999999986</v>
      </c>
      <c r="AF38" s="21"/>
      <c r="AH38">
        <v>36</v>
      </c>
      <c r="AI38" s="35">
        <v>86.108635385773013</v>
      </c>
      <c r="AJ38">
        <f>_xll.SRS1Splines.Functions25.Linear_Interp($E$3:$E$67,$W$3:$W$67,AI38)</f>
        <v>25.934921984790702</v>
      </c>
      <c r="AK38">
        <f>_xll.SRS1Splines.Functions25.Linear_Interp($E$3:$E$67,$X$3:$X$67,AI38)</f>
        <v>46.481551728884497</v>
      </c>
      <c r="AL38">
        <f>_xll.SRS1Splines.Functions25.Linear_Interp($E$3:$E$67,$Y$3:$Y$67,AI38)</f>
        <v>22.563825848749399</v>
      </c>
      <c r="AM38">
        <f>_xll.SRS1Splines.Functions25.Linear_Interp($E$3:$E$67,$Z$3:$Z$67,AI38)</f>
        <v>49.8526478649258</v>
      </c>
      <c r="AN38">
        <f>_xll.SRS1Splines.Functions25.Linear_Interp($E$3:$E$67,$AA$3:$AA$67,AI38)</f>
        <v>22.563825848749399</v>
      </c>
      <c r="AO38">
        <f>_xll.SRS1Splines.Functions25.Linear_Interp($E$3:$E$67,$AB$3:$AB$67,AI38)</f>
        <v>49.8526478649258</v>
      </c>
      <c r="AP38">
        <f>_xll.SRS1Splines.Functions25.Linear_Interp($E$3:$E$67,$AC$3:$AC$67,AI38)</f>
        <v>5.8657338859083001</v>
      </c>
      <c r="AQ38">
        <f>_xll.SRS1Splines.Functions25.Linear_Interp($E$3:$E$67,$AD$3:$AD$67,AI38)</f>
        <v>90.633170691133301</v>
      </c>
      <c r="AR38">
        <f>_xll.SRS1Splines.Functions25.Linear_Interp($E$3:$E$67,$AE$3:$AE$67,AI38)</f>
        <v>87</v>
      </c>
      <c r="AU38" s="56">
        <f t="shared" si="12"/>
        <v>61.069984249999997</v>
      </c>
      <c r="AV38">
        <f t="shared" si="40"/>
        <v>60.959984249999998</v>
      </c>
      <c r="AW38">
        <f t="shared" si="41"/>
        <v>61.179984249999997</v>
      </c>
      <c r="AX38">
        <v>0.86440153892772398</v>
      </c>
      <c r="AY38">
        <v>0.35429613838527702</v>
      </c>
      <c r="AZ38" s="44">
        <f t="shared" si="13"/>
        <v>1.9363066952617403</v>
      </c>
      <c r="BA38" s="44">
        <f t="shared" si="14"/>
        <v>3.2147345303132866</v>
      </c>
      <c r="BB38">
        <f t="shared" si="15"/>
        <v>-0.60482830886909156</v>
      </c>
      <c r="BC38">
        <f t="shared" si="16"/>
        <v>0.67359952618245478</v>
      </c>
      <c r="BD38">
        <f t="shared" si="17"/>
        <v>0.86440153892772398</v>
      </c>
      <c r="BE38">
        <v>10</v>
      </c>
      <c r="BF38">
        <v>1.8918603811095078</v>
      </c>
      <c r="BG38">
        <f t="shared" si="18"/>
        <v>0.94593019055475391</v>
      </c>
      <c r="BH38">
        <f t="shared" si="19"/>
        <v>1.6684422008992648</v>
      </c>
      <c r="BI38">
        <v>3.80548961295829</v>
      </c>
      <c r="BJ38">
        <f t="shared" si="20"/>
        <v>6.2919645637177099E-2</v>
      </c>
      <c r="BK38">
        <f t="shared" si="21"/>
        <v>6.2780914984410879E-2</v>
      </c>
      <c r="BL38">
        <f t="shared" si="22"/>
        <v>3.7837207622190158E-2</v>
      </c>
      <c r="BM38">
        <f t="shared" si="23"/>
        <v>-0.62991074688407855</v>
      </c>
      <c r="BN38">
        <f t="shared" si="24"/>
        <v>0.57284267292308755</v>
      </c>
      <c r="BO38">
        <f t="shared" si="25"/>
        <v>-0.66760922385350241</v>
      </c>
      <c r="BP38">
        <f t="shared" si="26"/>
        <v>0.61081861119804393</v>
      </c>
      <c r="BQ38">
        <v>36</v>
      </c>
      <c r="BR38" s="56">
        <v>61.069984249999997</v>
      </c>
      <c r="BS38">
        <f t="shared" si="27"/>
        <v>-0.62991074688407855</v>
      </c>
      <c r="BT38">
        <f t="shared" si="28"/>
        <v>0.57284267292308755</v>
      </c>
      <c r="BU38">
        <f t="shared" si="29"/>
        <v>1.6684422008992648</v>
      </c>
      <c r="BV38">
        <v>10</v>
      </c>
      <c r="BW38">
        <f t="shared" si="30"/>
        <v>60.959984249999998</v>
      </c>
      <c r="BX38">
        <f t="shared" si="31"/>
        <v>61.179984249999997</v>
      </c>
      <c r="BY38">
        <v>0</v>
      </c>
      <c r="BZ38">
        <f t="shared" si="32"/>
        <v>6.1069984249999996</v>
      </c>
      <c r="CA38">
        <v>0</v>
      </c>
      <c r="CB38">
        <v>0</v>
      </c>
      <c r="CC38">
        <v>0</v>
      </c>
      <c r="CD38">
        <v>0</v>
      </c>
      <c r="CF38">
        <v>36</v>
      </c>
      <c r="CG38">
        <f t="shared" si="42"/>
        <v>-2.5411350041308318</v>
      </c>
      <c r="CH38">
        <f t="shared" si="33"/>
        <v>4.6312124442838929</v>
      </c>
      <c r="CI38">
        <f t="shared" si="34"/>
        <v>-2.6040546497680088</v>
      </c>
      <c r="CJ38">
        <f t="shared" si="35"/>
        <v>4.5682927986467154</v>
      </c>
      <c r="CK38">
        <f t="shared" si="36"/>
        <v>-1.905851253098124</v>
      </c>
      <c r="CL38">
        <f t="shared" si="37"/>
        <v>3.4734093332129197</v>
      </c>
      <c r="CN38">
        <f t="shared" si="38"/>
        <v>60.569984249999997</v>
      </c>
      <c r="CO38">
        <f t="shared" si="39"/>
        <v>61.569984249999997</v>
      </c>
    </row>
    <row r="39" spans="1:93" x14ac:dyDescent="0.4">
      <c r="A39" s="8">
        <v>-2472.3751630122856</v>
      </c>
      <c r="B39" s="8">
        <v>4591.9095675983681</v>
      </c>
      <c r="C39" s="8">
        <f t="shared" si="1"/>
        <v>7064.2847306106542</v>
      </c>
      <c r="D39" s="10">
        <v>0.51063829787234039</v>
      </c>
      <c r="E39" s="30">
        <f t="shared" si="2"/>
        <v>62.369345617021267</v>
      </c>
      <c r="F39" s="24">
        <v>2</v>
      </c>
      <c r="G39" s="8">
        <v>-567.82399283468601</v>
      </c>
      <c r="H39" s="8">
        <v>698.03712436937928</v>
      </c>
      <c r="I39" s="8">
        <v>-737.8239928346859</v>
      </c>
      <c r="J39" s="8">
        <v>868.03712436937906</v>
      </c>
      <c r="K39" s="8">
        <v>1605.8611172040651</v>
      </c>
      <c r="L39" s="8">
        <v>-737.8239928346859</v>
      </c>
      <c r="M39" s="8">
        <v>868.03712436937906</v>
      </c>
      <c r="N39" s="8">
        <v>1605.8611172040651</v>
      </c>
      <c r="O39" s="8">
        <v>355.95450108620372</v>
      </c>
      <c r="P39" s="8">
        <v>577.50294572230666</v>
      </c>
      <c r="Q39" s="25">
        <v>3673.5116844936729</v>
      </c>
      <c r="R39" s="8">
        <v>0</v>
      </c>
      <c r="S39" s="8">
        <v>0</v>
      </c>
      <c r="T39" s="8">
        <v>0</v>
      </c>
      <c r="U39" s="8">
        <v>0</v>
      </c>
      <c r="W39" s="36">
        <f t="shared" si="3"/>
        <v>26.96028321062542</v>
      </c>
      <c r="X39" s="36">
        <f t="shared" si="4"/>
        <v>44.87945217785137</v>
      </c>
      <c r="Y39" s="36">
        <f t="shared" si="5"/>
        <v>24.553811692520224</v>
      </c>
      <c r="Z39" s="36">
        <f t="shared" si="6"/>
        <v>47.285923695956562</v>
      </c>
      <c r="AA39" s="36">
        <f t="shared" si="7"/>
        <v>24.553811692520224</v>
      </c>
      <c r="AB39" s="36">
        <f t="shared" si="8"/>
        <v>47.285923695956562</v>
      </c>
      <c r="AC39" s="36">
        <f t="shared" si="9"/>
        <v>5.0387904035605615</v>
      </c>
      <c r="AD39" s="36">
        <f t="shared" si="10"/>
        <v>91.825032997043621</v>
      </c>
      <c r="AE39" s="36">
        <f t="shared" si="11"/>
        <v>86.999421482473181</v>
      </c>
      <c r="AH39">
        <v>37</v>
      </c>
      <c r="AI39" s="35">
        <v>88.464715180686582</v>
      </c>
      <c r="AJ39">
        <f>_xll.SRS1Splines.Functions25.Linear_Interp($E$3:$E$67,$W$3:$W$67,AI39)</f>
        <v>25.8015187355719</v>
      </c>
      <c r="AK39">
        <f>_xll.SRS1Splines.Functions25.Linear_Interp($E$3:$E$67,$X$3:$X$67,AI39)</f>
        <v>46.693611160843503</v>
      </c>
      <c r="AL39">
        <f>_xll.SRS1Splines.Functions25.Linear_Interp($E$3:$E$67,$Y$3:$Y$67,AI39)</f>
        <v>22.296950029979701</v>
      </c>
      <c r="AM39">
        <f>_xll.SRS1Splines.Functions25.Linear_Interp($E$3:$E$67,$Z$3:$Z$67,AI39)</f>
        <v>50.198179866435702</v>
      </c>
      <c r="AN39">
        <f>_xll.SRS1Splines.Functions25.Linear_Interp($E$3:$E$67,$AA$3:$AA$67,AI39)</f>
        <v>22.296950029979701</v>
      </c>
      <c r="AO39">
        <f>_xll.SRS1Splines.Functions25.Linear_Interp($E$3:$E$67,$AB$3:$AB$67,AI39)</f>
        <v>50.198179866435702</v>
      </c>
      <c r="AP39">
        <f>_xll.SRS1Splines.Functions25.Linear_Interp($E$3:$E$67,$AC$3:$AC$67,AI39)</f>
        <v>5.97533513180485</v>
      </c>
      <c r="AQ39">
        <f>_xll.SRS1Splines.Functions25.Linear_Interp($E$3:$E$67,$AD$3:$AD$67,AI39)</f>
        <v>90.476453547589898</v>
      </c>
      <c r="AR39">
        <f>_xll.SRS1Splines.Functions25.Linear_Interp($E$3:$E$67,$AE$3:$AE$67,AI39)</f>
        <v>87</v>
      </c>
      <c r="AU39">
        <f t="shared" si="12"/>
        <v>62.369345617021267</v>
      </c>
      <c r="AV39">
        <f t="shared" si="40"/>
        <v>62.259345617021268</v>
      </c>
      <c r="AW39">
        <f t="shared" si="41"/>
        <v>62.479345617021266</v>
      </c>
      <c r="AX39">
        <v>0.90620616436538803</v>
      </c>
      <c r="AY39">
        <v>0.35312749153040895</v>
      </c>
      <c r="AZ39" s="44">
        <f t="shared" si="13"/>
        <v>1.9045511701775995</v>
      </c>
      <c r="BA39" s="44">
        <f t="shared" si="14"/>
        <v>3.1704122873816649</v>
      </c>
      <c r="BB39">
        <f t="shared" si="15"/>
        <v>-0.59004197619951193</v>
      </c>
      <c r="BC39">
        <f t="shared" si="16"/>
        <v>0.67581914100455354</v>
      </c>
      <c r="BD39">
        <f t="shared" si="17"/>
        <v>0.90620616436538803</v>
      </c>
      <c r="BE39">
        <v>10</v>
      </c>
      <c r="BF39">
        <v>1.8459465029376363</v>
      </c>
      <c r="BG39">
        <f t="shared" si="18"/>
        <v>0.92297325146881815</v>
      </c>
      <c r="BH39">
        <f t="shared" si="19"/>
        <v>1.6907334281138833</v>
      </c>
      <c r="BI39">
        <v>3.6173528557339401</v>
      </c>
      <c r="BJ39">
        <f t="shared" si="20"/>
        <v>5.8349202632507799E-2</v>
      </c>
      <c r="BK39">
        <f t="shared" si="21"/>
        <v>5.8232951511129907E-2</v>
      </c>
      <c r="BL39">
        <f t="shared" si="22"/>
        <v>3.6918930058752727E-2</v>
      </c>
      <c r="BM39">
        <f t="shared" si="23"/>
        <v>-0.611472248773267</v>
      </c>
      <c r="BN39">
        <f t="shared" si="24"/>
        <v>0.58055100831329309</v>
      </c>
      <c r="BO39">
        <f t="shared" si="25"/>
        <v>-0.64827492771064188</v>
      </c>
      <c r="BP39">
        <f t="shared" si="26"/>
        <v>0.61758618949342359</v>
      </c>
      <c r="BQ39">
        <v>37</v>
      </c>
      <c r="BR39">
        <v>62.369345617021267</v>
      </c>
      <c r="BS39">
        <f t="shared" si="27"/>
        <v>-0.611472248773267</v>
      </c>
      <c r="BT39">
        <f t="shared" si="28"/>
        <v>0.58055100831329309</v>
      </c>
      <c r="BU39">
        <f t="shared" si="29"/>
        <v>1.6907334281138833</v>
      </c>
      <c r="BV39">
        <v>10</v>
      </c>
      <c r="BW39">
        <f t="shared" si="30"/>
        <v>62.259345617021268</v>
      </c>
      <c r="BX39">
        <f t="shared" si="31"/>
        <v>62.479345617021266</v>
      </c>
      <c r="BY39">
        <v>0</v>
      </c>
      <c r="BZ39">
        <f t="shared" si="32"/>
        <v>6.2369345617021263</v>
      </c>
      <c r="CA39">
        <v>0</v>
      </c>
      <c r="CB39">
        <v>0</v>
      </c>
      <c r="CC39">
        <v>0</v>
      </c>
      <c r="CD39">
        <v>0</v>
      </c>
      <c r="CF39">
        <v>37</v>
      </c>
      <c r="CG39">
        <f t="shared" si="42"/>
        <v>-2.4945931463771114</v>
      </c>
      <c r="CH39">
        <f t="shared" si="33"/>
        <v>4.569691584233543</v>
      </c>
      <c r="CI39">
        <f t="shared" si="34"/>
        <v>-2.5529423490096192</v>
      </c>
      <c r="CJ39">
        <f t="shared" si="35"/>
        <v>4.5113423816010352</v>
      </c>
      <c r="CK39">
        <f t="shared" si="36"/>
        <v>-1.8709448597828335</v>
      </c>
      <c r="CL39">
        <f t="shared" si="37"/>
        <v>3.4272686881751575</v>
      </c>
      <c r="CN39">
        <f t="shared" si="38"/>
        <v>61.869345617021267</v>
      </c>
      <c r="CO39">
        <f t="shared" si="39"/>
        <v>62.869345617021267</v>
      </c>
    </row>
    <row r="40" spans="1:93" x14ac:dyDescent="0.4">
      <c r="A40" s="8">
        <v>-2395.9265352045627</v>
      </c>
      <c r="B40" s="8">
        <v>4449.8699186501726</v>
      </c>
      <c r="C40" s="8">
        <f t="shared" si="1"/>
        <v>6845.7964538547349</v>
      </c>
      <c r="D40" s="10">
        <v>0.53191489361702127</v>
      </c>
      <c r="E40" s="30">
        <f t="shared" si="2"/>
        <v>64.96806835106382</v>
      </c>
      <c r="F40" s="24">
        <v>2</v>
      </c>
      <c r="G40" s="8">
        <v>-555.71424654529494</v>
      </c>
      <c r="H40" s="8">
        <v>685.01343496380775</v>
      </c>
      <c r="I40" s="8">
        <v>-725.71424654529505</v>
      </c>
      <c r="J40" s="8">
        <v>855.01343496380775</v>
      </c>
      <c r="K40" s="8">
        <v>1580.7276815091027</v>
      </c>
      <c r="L40" s="8">
        <v>-725.71424654529505</v>
      </c>
      <c r="M40" s="8">
        <v>855.01343496380775</v>
      </c>
      <c r="N40" s="8">
        <v>1580.7276815091027</v>
      </c>
      <c r="O40" s="8">
        <v>349.30741340171335</v>
      </c>
      <c r="P40" s="8">
        <v>566.06492702381934</v>
      </c>
      <c r="Q40" s="25">
        <v>3559.8141560044623</v>
      </c>
      <c r="R40" s="8">
        <v>0</v>
      </c>
      <c r="S40" s="8">
        <v>0</v>
      </c>
      <c r="T40" s="8">
        <v>0</v>
      </c>
      <c r="U40" s="8">
        <v>0</v>
      </c>
      <c r="W40" s="36">
        <f t="shared" si="3"/>
        <v>26.880908613972597</v>
      </c>
      <c r="X40" s="36">
        <f t="shared" si="4"/>
        <v>45.004843350747791</v>
      </c>
      <c r="Y40" s="36">
        <f t="shared" si="5"/>
        <v>24.3976329111977</v>
      </c>
      <c r="Z40" s="36">
        <f t="shared" si="6"/>
        <v>47.488119053522688</v>
      </c>
      <c r="AA40" s="36">
        <f t="shared" si="7"/>
        <v>24.3976329111977</v>
      </c>
      <c r="AB40" s="36">
        <f t="shared" si="8"/>
        <v>47.488119053522688</v>
      </c>
      <c r="AC40" s="36">
        <f t="shared" si="9"/>
        <v>5.1025094852918853</v>
      </c>
      <c r="AD40" s="36">
        <f t="shared" si="10"/>
        <v>91.73120423840416</v>
      </c>
      <c r="AE40" s="36">
        <f t="shared" si="11"/>
        <v>86.998506767688994</v>
      </c>
      <c r="AH40">
        <v>38</v>
      </c>
      <c r="AI40" s="35">
        <v>90.907062002904922</v>
      </c>
      <c r="AJ40">
        <f>_xll.SRS1Splines.Functions25.Linear_Interp($E$3:$E$67,$W$3:$W$67,AI40)</f>
        <v>25.657881170389601</v>
      </c>
      <c r="AK40">
        <f>_xll.SRS1Splines.Functions25.Linear_Interp($E$3:$E$67,$X$3:$X$67,AI40)</f>
        <v>46.924031796011903</v>
      </c>
      <c r="AL40">
        <f>_xll.SRS1Splines.Functions25.Linear_Interp($E$3:$E$67,$Y$3:$Y$67,AI40)</f>
        <v>22.005528033641699</v>
      </c>
      <c r="AM40">
        <f>_xll.SRS1Splines.Functions25.Linear_Interp($E$3:$E$67,$Z$3:$Z$67,AI40)</f>
        <v>50.576384932759801</v>
      </c>
      <c r="AN40">
        <f>_xll.SRS1Splines.Functions25.Linear_Interp($E$3:$E$67,$AA$3:$AA$67,AI40)</f>
        <v>22.005528033641699</v>
      </c>
      <c r="AO40">
        <f>_xll.SRS1Splines.Functions25.Linear_Interp($E$3:$E$67,$AB$3:$AB$67,AI40)</f>
        <v>50.576384932759801</v>
      </c>
      <c r="AP40">
        <f>_xll.SRS1Splines.Functions25.Linear_Interp($E$3:$E$67,$AC$3:$AC$67,AI40)</f>
        <v>6.0944751099611096</v>
      </c>
      <c r="AQ40">
        <f>_xll.SRS1Splines.Functions25.Linear_Interp($E$3:$E$67,$AD$3:$AD$67,AI40)</f>
        <v>90.3067970620083</v>
      </c>
      <c r="AR40">
        <f>_xll.SRS1Splines.Functions25.Linear_Interp($E$3:$E$67,$AE$3:$AE$67,AI40)</f>
        <v>87</v>
      </c>
      <c r="AU40">
        <f t="shared" si="12"/>
        <v>64.96806835106382</v>
      </c>
      <c r="AV40">
        <f t="shared" si="40"/>
        <v>64.858068351063821</v>
      </c>
      <c r="AW40">
        <f t="shared" si="41"/>
        <v>65.07806835106382</v>
      </c>
      <c r="AX40">
        <v>0.99369742467973099</v>
      </c>
      <c r="AY40">
        <v>0.35090991384929898</v>
      </c>
      <c r="AZ40" s="44">
        <f t="shared" si="13"/>
        <v>1.8402122886592682</v>
      </c>
      <c r="BA40" s="44">
        <f t="shared" si="14"/>
        <v>3.0809399701683708</v>
      </c>
      <c r="BB40">
        <f t="shared" si="15"/>
        <v>-0.56204555519273347</v>
      </c>
      <c r="BC40">
        <f t="shared" si="16"/>
        <v>0.67868212631636915</v>
      </c>
      <c r="BD40">
        <f t="shared" si="17"/>
        <v>0.99369742467973099</v>
      </c>
      <c r="BE40">
        <v>10</v>
      </c>
      <c r="BF40">
        <v>1.7580456887676175</v>
      </c>
      <c r="BG40">
        <f t="shared" si="18"/>
        <v>0.87902284438380873</v>
      </c>
      <c r="BH40">
        <f t="shared" si="19"/>
        <v>1.7408668424059683</v>
      </c>
      <c r="BI40">
        <v>3.2364787983696699</v>
      </c>
      <c r="BJ40">
        <f t="shared" si="20"/>
        <v>4.9706428152364056E-2</v>
      </c>
      <c r="BK40">
        <f t="shared" si="21"/>
        <v>4.9627147476020733E-2</v>
      </c>
      <c r="BL40">
        <f t="shared" si="22"/>
        <v>3.5160913775352347E-2</v>
      </c>
      <c r="BM40">
        <f t="shared" si="23"/>
        <v>-0.57659106956974515</v>
      </c>
      <c r="BN40">
        <f t="shared" si="24"/>
        <v>0.59381478438865276</v>
      </c>
      <c r="BO40">
        <f t="shared" si="25"/>
        <v>-0.61167270266875418</v>
      </c>
      <c r="BP40">
        <f t="shared" si="26"/>
        <v>0.62905497884034844</v>
      </c>
      <c r="BQ40">
        <v>38</v>
      </c>
      <c r="BR40">
        <v>64.96806835106382</v>
      </c>
      <c r="BS40">
        <f t="shared" si="27"/>
        <v>-0.57659106956974515</v>
      </c>
      <c r="BT40">
        <f t="shared" si="28"/>
        <v>0.59381478438865276</v>
      </c>
      <c r="BU40">
        <f t="shared" si="29"/>
        <v>1.7408668424059683</v>
      </c>
      <c r="BV40">
        <v>10</v>
      </c>
      <c r="BW40">
        <f t="shared" si="30"/>
        <v>64.858068351063821</v>
      </c>
      <c r="BX40">
        <f t="shared" si="31"/>
        <v>65.07806835106382</v>
      </c>
      <c r="BY40">
        <v>0</v>
      </c>
      <c r="BZ40">
        <f t="shared" si="32"/>
        <v>6.4968068351063817</v>
      </c>
      <c r="CA40">
        <v>0</v>
      </c>
      <c r="CB40">
        <v>0</v>
      </c>
      <c r="CC40">
        <v>0</v>
      </c>
      <c r="CD40">
        <v>0</v>
      </c>
      <c r="CF40">
        <v>38</v>
      </c>
      <c r="CG40">
        <f t="shared" si="42"/>
        <v>-2.4022578438520017</v>
      </c>
      <c r="CH40">
        <f t="shared" si="33"/>
        <v>4.443538610002733</v>
      </c>
      <c r="CI40">
        <f t="shared" si="34"/>
        <v>-2.451964272004366</v>
      </c>
      <c r="CJ40">
        <f t="shared" si="35"/>
        <v>4.3938321818503692</v>
      </c>
      <c r="CK40">
        <f t="shared" si="36"/>
        <v>-1.8016933828890012</v>
      </c>
      <c r="CL40">
        <f t="shared" si="37"/>
        <v>3.3326539575020497</v>
      </c>
      <c r="CN40">
        <f t="shared" si="38"/>
        <v>64.46806835106382</v>
      </c>
      <c r="CO40">
        <f t="shared" si="39"/>
        <v>65.46806835106382</v>
      </c>
    </row>
    <row r="41" spans="1:93" x14ac:dyDescent="0.4">
      <c r="A41" s="8">
        <v>-2318.3111688154986</v>
      </c>
      <c r="B41" s="8">
        <v>4305.6667121090222</v>
      </c>
      <c r="C41" s="8">
        <f t="shared" si="1"/>
        <v>6623.9778809245208</v>
      </c>
      <c r="D41" s="10">
        <v>0.55319148936170215</v>
      </c>
      <c r="E41" s="30">
        <f t="shared" si="2"/>
        <v>67.566791085106388</v>
      </c>
      <c r="F41" s="24">
        <v>2</v>
      </c>
      <c r="G41" s="8">
        <v>-543.60450025590399</v>
      </c>
      <c r="H41" s="8">
        <v>671.98974555823645</v>
      </c>
      <c r="I41" s="8">
        <v>-713.6045002559041</v>
      </c>
      <c r="J41" s="8">
        <v>841.98974555823634</v>
      </c>
      <c r="K41" s="8">
        <v>1555.5942458141403</v>
      </c>
      <c r="L41" s="8">
        <v>-713.6045002559041</v>
      </c>
      <c r="M41" s="8">
        <v>841.98974555823634</v>
      </c>
      <c r="N41" s="8">
        <v>1555.5942458141403</v>
      </c>
      <c r="O41" s="8">
        <v>342.74281537301789</v>
      </c>
      <c r="P41" s="8">
        <v>554.54441866953539</v>
      </c>
      <c r="Q41" s="25">
        <v>3444.468498080751</v>
      </c>
      <c r="R41" s="8">
        <v>0</v>
      </c>
      <c r="S41" s="8">
        <v>0</v>
      </c>
      <c r="T41" s="8">
        <v>0</v>
      </c>
      <c r="U41" s="8">
        <v>0</v>
      </c>
      <c r="W41" s="36">
        <f t="shared" si="3"/>
        <v>26.792158736977779</v>
      </c>
      <c r="X41" s="36">
        <f t="shared" si="4"/>
        <v>45.143582423260945</v>
      </c>
      <c r="Y41" s="36">
        <f t="shared" si="5"/>
        <v>24.225725046286275</v>
      </c>
      <c r="Z41" s="36">
        <f t="shared" si="6"/>
        <v>47.710016113952449</v>
      </c>
      <c r="AA41" s="36">
        <f t="shared" si="7"/>
        <v>24.225725046286275</v>
      </c>
      <c r="AB41" s="36">
        <f t="shared" si="8"/>
        <v>47.710016113952449</v>
      </c>
      <c r="AC41" s="36">
        <f t="shared" si="9"/>
        <v>5.1742747565633573</v>
      </c>
      <c r="AD41" s="36">
        <f t="shared" si="10"/>
        <v>91.628226593773931</v>
      </c>
      <c r="AE41" s="36">
        <f t="shared" si="11"/>
        <v>86.998775818555828</v>
      </c>
      <c r="AH41">
        <v>39</v>
      </c>
      <c r="AI41" s="35">
        <v>93.349408825123263</v>
      </c>
      <c r="AJ41">
        <f>_xll.SRS1Splines.Functions25.Linear_Interp($E$3:$E$67,$W$3:$W$67,AI41)</f>
        <v>25.508833784797702</v>
      </c>
      <c r="AK41">
        <f>_xll.SRS1Splines.Functions25.Linear_Interp($E$3:$E$67,$X$3:$X$67,AI41)</f>
        <v>47.165656387698199</v>
      </c>
      <c r="AL41">
        <f>_xll.SRS1Splines.Functions25.Linear_Interp($E$3:$E$67,$Y$3:$Y$67,AI41)</f>
        <v>21.698215333857998</v>
      </c>
      <c r="AM41">
        <f>_xll.SRS1Splines.Functions25.Linear_Interp($E$3:$E$67,$Z$3:$Z$67,AI41)</f>
        <v>50.976274838637899</v>
      </c>
      <c r="AN41">
        <f>_xll.SRS1Splines.Functions25.Linear_Interp($E$3:$E$67,$AA$3:$AA$67,AI41)</f>
        <v>21.698215333857998</v>
      </c>
      <c r="AO41">
        <f>_xll.SRS1Splines.Functions25.Linear_Interp($E$3:$E$67,$AB$3:$AB$67,AI41)</f>
        <v>50.976274838637899</v>
      </c>
      <c r="AP41">
        <f>_xll.SRS1Splines.Functions25.Linear_Interp($E$3:$E$67,$AC$3:$AC$67,AI41)</f>
        <v>6.21946661160072</v>
      </c>
      <c r="AQ41">
        <f>_xll.SRS1Splines.Functions25.Linear_Interp($E$3:$E$67,$AD$3:$AD$67,AI41)</f>
        <v>90.129644716981304</v>
      </c>
      <c r="AR41">
        <f>_xll.SRS1Splines.Functions25.Linear_Interp($E$3:$E$67,$AE$3:$AE$67,AI41)</f>
        <v>87</v>
      </c>
      <c r="AU41">
        <f t="shared" si="12"/>
        <v>67.566791085106388</v>
      </c>
      <c r="AV41">
        <f t="shared" si="40"/>
        <v>67.456791085106389</v>
      </c>
      <c r="AW41">
        <f t="shared" si="41"/>
        <v>67.676791085106387</v>
      </c>
      <c r="AX41">
        <v>1.0868482534663699</v>
      </c>
      <c r="AY41">
        <v>0.35065676360616199</v>
      </c>
      <c r="AZ41" s="44">
        <f t="shared" si="13"/>
        <v>1.7747066685595945</v>
      </c>
      <c r="BA41" s="44">
        <f t="shared" si="14"/>
        <v>2.9903009143737349</v>
      </c>
      <c r="BB41">
        <f t="shared" si="15"/>
        <v>-0.54803597736420118</v>
      </c>
      <c r="BC41">
        <f t="shared" si="16"/>
        <v>0.66755826844993926</v>
      </c>
      <c r="BD41">
        <f t="shared" si="17"/>
        <v>1.0868482534663699</v>
      </c>
      <c r="BE41">
        <v>10</v>
      </c>
      <c r="BF41">
        <v>1.6754050616176484</v>
      </c>
      <c r="BG41">
        <f t="shared" si="18"/>
        <v>0.83770253080882418</v>
      </c>
      <c r="BH41">
        <f t="shared" si="19"/>
        <v>1.7988954046538703</v>
      </c>
      <c r="BI41">
        <v>2.8518313177941002</v>
      </c>
      <c r="BJ41">
        <f t="shared" si="20"/>
        <v>4.173014387906053E-2</v>
      </c>
      <c r="BK41">
        <f t="shared" si="21"/>
        <v>4.1678462674632911E-2</v>
      </c>
      <c r="BL41">
        <f t="shared" si="22"/>
        <v>3.3508101232352969E-2</v>
      </c>
      <c r="BM41">
        <f t="shared" si="23"/>
        <v>-0.55625802001090874</v>
      </c>
      <c r="BN41">
        <f t="shared" si="24"/>
        <v>0.59232002333852585</v>
      </c>
      <c r="BO41">
        <f t="shared" si="25"/>
        <v>-0.58971444003883411</v>
      </c>
      <c r="BP41">
        <f t="shared" si="26"/>
        <v>0.62587980577530633</v>
      </c>
      <c r="BQ41">
        <v>39</v>
      </c>
      <c r="BR41">
        <v>67.566791085106388</v>
      </c>
      <c r="BS41">
        <f t="shared" si="27"/>
        <v>-0.55625802001090874</v>
      </c>
      <c r="BT41">
        <f t="shared" si="28"/>
        <v>0.59232002333852585</v>
      </c>
      <c r="BU41">
        <f t="shared" si="29"/>
        <v>1.7988954046538703</v>
      </c>
      <c r="BV41">
        <v>10</v>
      </c>
      <c r="BW41">
        <f t="shared" si="30"/>
        <v>67.456791085106389</v>
      </c>
      <c r="BX41">
        <f t="shared" si="31"/>
        <v>67.676791085106387</v>
      </c>
      <c r="BY41">
        <v>0</v>
      </c>
      <c r="BZ41">
        <f t="shared" si="32"/>
        <v>6.7566791085106388</v>
      </c>
      <c r="CA41">
        <v>0</v>
      </c>
      <c r="CB41">
        <v>0</v>
      </c>
      <c r="CC41">
        <v>0</v>
      </c>
      <c r="CD41">
        <v>0</v>
      </c>
      <c r="CF41">
        <v>39</v>
      </c>
      <c r="CG41">
        <f t="shared" si="42"/>
        <v>-2.3227426459237956</v>
      </c>
      <c r="CH41">
        <f t="shared" si="33"/>
        <v>4.3012352350007248</v>
      </c>
      <c r="CI41">
        <f t="shared" si="34"/>
        <v>-2.3644727898028561</v>
      </c>
      <c r="CJ41">
        <f t="shared" si="35"/>
        <v>4.2595050911216639</v>
      </c>
      <c r="CK41">
        <f t="shared" si="36"/>
        <v>-1.7420569844428466</v>
      </c>
      <c r="CL41">
        <f t="shared" si="37"/>
        <v>3.2259264262505436</v>
      </c>
      <c r="CN41">
        <f t="shared" si="38"/>
        <v>67.066791085106388</v>
      </c>
      <c r="CO41">
        <f t="shared" si="39"/>
        <v>68.066791085106388</v>
      </c>
    </row>
    <row r="42" spans="1:93" x14ac:dyDescent="0.4">
      <c r="A42" s="8">
        <v>-2239.9459781128508</v>
      </c>
      <c r="B42" s="8">
        <v>4160.0743266406789</v>
      </c>
      <c r="C42" s="8">
        <f t="shared" si="1"/>
        <v>6400.0203047535297</v>
      </c>
      <c r="D42" s="10">
        <v>0.57446808510638303</v>
      </c>
      <c r="E42" s="30">
        <f t="shared" si="2"/>
        <v>70.165513819148941</v>
      </c>
      <c r="F42" s="24">
        <v>2</v>
      </c>
      <c r="G42" s="8">
        <v>-531.49475396651303</v>
      </c>
      <c r="H42" s="8">
        <v>658.96605615266503</v>
      </c>
      <c r="I42" s="8">
        <v>-701.49475396651303</v>
      </c>
      <c r="J42" s="8">
        <v>828.96605615266481</v>
      </c>
      <c r="K42" s="8">
        <v>1530.4608101191779</v>
      </c>
      <c r="L42" s="8">
        <v>-701.49475396651303</v>
      </c>
      <c r="M42" s="8">
        <v>828.96605615266481</v>
      </c>
      <c r="N42" s="8">
        <v>1530.4608101191779</v>
      </c>
      <c r="O42" s="8">
        <v>336.1770441650105</v>
      </c>
      <c r="P42" s="8">
        <v>543.02508349456423</v>
      </c>
      <c r="Q42" s="25">
        <v>3328.0105584718349</v>
      </c>
      <c r="R42" s="8">
        <v>0</v>
      </c>
      <c r="S42" s="8">
        <v>0</v>
      </c>
      <c r="T42" s="8">
        <v>0</v>
      </c>
      <c r="U42" s="8">
        <v>0</v>
      </c>
      <c r="W42" s="36">
        <f t="shared" si="3"/>
        <v>26.694465685951158</v>
      </c>
      <c r="X42" s="36">
        <f t="shared" si="4"/>
        <v>45.295356830546112</v>
      </c>
      <c r="Y42" s="36">
        <f t="shared" si="5"/>
        <v>24.038224113190289</v>
      </c>
      <c r="Z42" s="36">
        <f t="shared" si="6"/>
        <v>47.951598403306974</v>
      </c>
      <c r="AA42" s="36">
        <f t="shared" si="7"/>
        <v>24.038224113190289</v>
      </c>
      <c r="AB42" s="36">
        <f t="shared" si="8"/>
        <v>47.951598403306974</v>
      </c>
      <c r="AC42" s="36">
        <f t="shared" si="9"/>
        <v>5.2527496501115705</v>
      </c>
      <c r="AD42" s="36">
        <f t="shared" si="10"/>
        <v>91.515259989234096</v>
      </c>
      <c r="AE42" s="36">
        <f t="shared" si="11"/>
        <v>86.99904486942269</v>
      </c>
      <c r="AH42">
        <v>40</v>
      </c>
      <c r="AI42" s="35">
        <v>95.791755647341589</v>
      </c>
      <c r="AJ42">
        <f>_xll.SRS1Splines.Functions25.Linear_Interp($E$3:$E$67,$W$3:$W$67,AI42)</f>
        <v>25.356222178321499</v>
      </c>
      <c r="AK42">
        <f>_xll.SRS1Splines.Functions25.Linear_Interp($E$3:$E$67,$X$3:$X$67,AI42)</f>
        <v>47.416361547975001</v>
      </c>
      <c r="AL42">
        <f>_xll.SRS1Splines.Functions25.Linear_Interp($E$3:$E$67,$Y$3:$Y$67,AI42)</f>
        <v>21.377127047610902</v>
      </c>
      <c r="AM42">
        <f>_xll.SRS1Splines.Functions25.Linear_Interp($E$3:$E$67,$Z$3:$Z$67,AI42)</f>
        <v>51.395456678685598</v>
      </c>
      <c r="AN42">
        <f>_xll.SRS1Splines.Functions25.Linear_Interp($E$3:$E$67,$AA$3:$AA$67,AI42)</f>
        <v>21.377127047610902</v>
      </c>
      <c r="AO42">
        <f>_xll.SRS1Splines.Functions25.Linear_Interp($E$3:$E$67,$AB$3:$AB$67,AI42)</f>
        <v>51.395456678685598</v>
      </c>
      <c r="AP42">
        <f>_xll.SRS1Splines.Functions25.Linear_Interp($E$3:$E$67,$AC$3:$AC$67,AI42)</f>
        <v>6.3492311135700401</v>
      </c>
      <c r="AQ42">
        <f>_xll.SRS1Splines.Functions25.Linear_Interp($E$3:$E$67,$AD$3:$AD$67,AI42)</f>
        <v>89.946809742224602</v>
      </c>
      <c r="AR42">
        <f>_xll.SRS1Splines.Functions25.Linear_Interp($E$3:$E$67,$AE$3:$AE$67,AI42)</f>
        <v>87</v>
      </c>
      <c r="AU42">
        <f t="shared" si="12"/>
        <v>70.165513819148941</v>
      </c>
      <c r="AV42">
        <f t="shared" si="40"/>
        <v>70.055513819148942</v>
      </c>
      <c r="AW42">
        <f t="shared" si="41"/>
        <v>70.275513819148941</v>
      </c>
      <c r="AX42">
        <v>1.18583933348906</v>
      </c>
      <c r="AY42">
        <v>0.34987853135013702</v>
      </c>
      <c r="AZ42" s="44">
        <f t="shared" si="13"/>
        <v>1.7084512241463377</v>
      </c>
      <c r="BA42" s="44">
        <f t="shared" si="14"/>
        <v>2.8989120342655159</v>
      </c>
      <c r="BB42">
        <f t="shared" si="15"/>
        <v>-0.53077848069188382</v>
      </c>
      <c r="BC42">
        <f t="shared" si="16"/>
        <v>0.65968232942729443</v>
      </c>
      <c r="BD42">
        <f t="shared" si="17"/>
        <v>1.18583933348906</v>
      </c>
      <c r="BE42">
        <v>10</v>
      </c>
      <c r="BF42">
        <v>1.5977831908570277</v>
      </c>
      <c r="BG42">
        <f t="shared" si="18"/>
        <v>0.79889159542851385</v>
      </c>
      <c r="BH42">
        <f t="shared" si="19"/>
        <v>1.8648971896032966</v>
      </c>
      <c r="BI42">
        <v>2.4660823792565001</v>
      </c>
      <c r="BJ42">
        <f t="shared" si="20"/>
        <v>3.4406547827684757E-2</v>
      </c>
      <c r="BK42">
        <f t="shared" si="21"/>
        <v>3.4374682825500366E-2</v>
      </c>
      <c r="BL42">
        <f t="shared" si="22"/>
        <v>3.1955663817140552E-2</v>
      </c>
      <c r="BM42">
        <f t="shared" si="23"/>
        <v>-0.53322936470242799</v>
      </c>
      <c r="BN42">
        <f t="shared" si="24"/>
        <v>0.59332011778246918</v>
      </c>
      <c r="BO42">
        <f t="shared" si="25"/>
        <v>-0.5651531635173842</v>
      </c>
      <c r="BP42">
        <f t="shared" si="26"/>
        <v>0.62530764660179405</v>
      </c>
      <c r="BQ42">
        <v>40</v>
      </c>
      <c r="BR42">
        <v>70.165513819148941</v>
      </c>
      <c r="BS42">
        <f t="shared" si="27"/>
        <v>-0.53322936470242799</v>
      </c>
      <c r="BT42">
        <f t="shared" si="28"/>
        <v>0.59332011778246918</v>
      </c>
      <c r="BU42">
        <f t="shared" si="29"/>
        <v>1.8648971896032966</v>
      </c>
      <c r="BV42">
        <v>10</v>
      </c>
      <c r="BW42">
        <f t="shared" si="30"/>
        <v>70.055513819148942</v>
      </c>
      <c r="BX42">
        <f t="shared" si="31"/>
        <v>70.275513819148941</v>
      </c>
      <c r="BY42">
        <v>0</v>
      </c>
      <c r="BZ42">
        <f t="shared" si="32"/>
        <v>7.0165513819148941</v>
      </c>
      <c r="CA42">
        <v>0</v>
      </c>
      <c r="CB42">
        <v>0</v>
      </c>
      <c r="CC42">
        <v>0</v>
      </c>
      <c r="CD42">
        <v>0</v>
      </c>
      <c r="CF42">
        <v>40</v>
      </c>
      <c r="CG42">
        <f t="shared" si="42"/>
        <v>-2.2392297048382215</v>
      </c>
      <c r="CH42">
        <f t="shared" si="33"/>
        <v>4.1607905999153081</v>
      </c>
      <c r="CI42">
        <f t="shared" si="34"/>
        <v>-2.2736362526659062</v>
      </c>
      <c r="CJ42">
        <f t="shared" si="35"/>
        <v>4.1263840520876229</v>
      </c>
      <c r="CK42">
        <f t="shared" si="36"/>
        <v>-1.6794222786286661</v>
      </c>
      <c r="CL42">
        <f t="shared" si="37"/>
        <v>3.1205929499364808</v>
      </c>
      <c r="CN42">
        <f t="shared" si="38"/>
        <v>69.665513819148941</v>
      </c>
      <c r="CO42">
        <f t="shared" si="39"/>
        <v>70.665513819148941</v>
      </c>
    </row>
    <row r="43" spans="1:93" x14ac:dyDescent="0.4">
      <c r="A43" s="8">
        <v>-2161.3273123304784</v>
      </c>
      <c r="B43" s="8">
        <v>4014.0146308083845</v>
      </c>
      <c r="C43" s="8">
        <f t="shared" si="1"/>
        <v>6175.3419431388629</v>
      </c>
      <c r="D43" s="10">
        <v>0.5957446808510638</v>
      </c>
      <c r="E43" s="30">
        <f t="shared" si="2"/>
        <v>72.764236553191481</v>
      </c>
      <c r="F43" s="24">
        <v>2</v>
      </c>
      <c r="G43" s="8">
        <v>-519.38500767712219</v>
      </c>
      <c r="H43" s="8">
        <v>645.94236674709362</v>
      </c>
      <c r="I43" s="8">
        <v>-689.38500767712219</v>
      </c>
      <c r="J43" s="8">
        <v>815.94236674709362</v>
      </c>
      <c r="K43" s="8">
        <v>1505.3273744242158</v>
      </c>
      <c r="L43" s="8">
        <v>-689.38500767712219</v>
      </c>
      <c r="M43" s="8">
        <v>815.94236674709362</v>
      </c>
      <c r="N43" s="8">
        <v>1505.3273744242158</v>
      </c>
      <c r="O43" s="8">
        <v>329.61007278256506</v>
      </c>
      <c r="P43" s="8">
        <v>531.50694849403112</v>
      </c>
      <c r="Q43" s="25">
        <v>3211.1778104322088</v>
      </c>
      <c r="R43" s="8">
        <v>0</v>
      </c>
      <c r="S43" s="8">
        <v>0</v>
      </c>
      <c r="T43" s="8">
        <v>0</v>
      </c>
      <c r="U43" s="8">
        <v>0</v>
      </c>
      <c r="W43" s="36">
        <f t="shared" si="3"/>
        <v>26.588686420476559</v>
      </c>
      <c r="X43" s="36">
        <f t="shared" si="4"/>
        <v>45.45933982160453</v>
      </c>
      <c r="Y43" s="36">
        <f t="shared" si="5"/>
        <v>23.835802425301537</v>
      </c>
      <c r="Z43" s="36">
        <f t="shared" si="6"/>
        <v>48.212223816779556</v>
      </c>
      <c r="AA43" s="36">
        <f t="shared" si="7"/>
        <v>23.835802425301537</v>
      </c>
      <c r="AB43" s="36">
        <f t="shared" si="8"/>
        <v>48.212223816779556</v>
      </c>
      <c r="AC43" s="36">
        <f t="shared" si="9"/>
        <v>5.3375193765388094</v>
      </c>
      <c r="AD43" s="36">
        <f t="shared" si="10"/>
        <v>91.393076636273335</v>
      </c>
      <c r="AE43" s="36">
        <f t="shared" si="11"/>
        <v>86.999313920289538</v>
      </c>
      <c r="AH43">
        <v>41</v>
      </c>
      <c r="AI43" s="35">
        <v>98.321783710427056</v>
      </c>
      <c r="AJ43">
        <f>_xll.SRS1Splines.Functions25.Linear_Interp($E$3:$E$67,$W$3:$W$67,AI43)</f>
        <v>25.193952785465601</v>
      </c>
      <c r="AK43">
        <f>_xll.SRS1Splines.Functions25.Linear_Interp($E$3:$E$67,$X$3:$X$67,AI43)</f>
        <v>47.6862982281584</v>
      </c>
      <c r="AL43">
        <f>_xll.SRS1Splines.Functions25.Linear_Interp($E$3:$E$67,$Y$3:$Y$67,AI43)</f>
        <v>21.029168870374999</v>
      </c>
      <c r="AM43">
        <f>_xll.SRS1Splines.Functions25.Linear_Interp($E$3:$E$67,$Z$3:$Z$67,AI43)</f>
        <v>51.851082143249101</v>
      </c>
      <c r="AN43">
        <f>_xll.SRS1Splines.Functions25.Linear_Interp($E$3:$E$67,$AA$3:$AA$67,AI43)</f>
        <v>21.029168870374999</v>
      </c>
      <c r="AO43">
        <f>_xll.SRS1Splines.Functions25.Linear_Interp($E$3:$E$67,$AB$3:$AB$67,AI43)</f>
        <v>51.851082143249101</v>
      </c>
      <c r="AP43">
        <f>_xll.SRS1Splines.Functions25.Linear_Interp($E$3:$E$67,$AC$3:$AC$67,AI43)</f>
        <v>6.4890259080975596</v>
      </c>
      <c r="AQ43">
        <f>_xll.SRS1Splines.Functions25.Linear_Interp($E$3:$E$67,$AD$3:$AD$67,AI43)</f>
        <v>89.750930199191998</v>
      </c>
      <c r="AR43">
        <f>_xll.SRS1Splines.Functions25.Linear_Interp($E$3:$E$67,$AE$3:$AE$67,AI43)</f>
        <v>87</v>
      </c>
      <c r="AU43">
        <f t="shared" si="12"/>
        <v>72.764236553191481</v>
      </c>
      <c r="AV43">
        <f t="shared" si="40"/>
        <v>72.654236553191481</v>
      </c>
      <c r="AW43">
        <f t="shared" si="41"/>
        <v>72.87423655319148</v>
      </c>
      <c r="AX43">
        <v>1.2909581581519101</v>
      </c>
      <c r="AY43">
        <v>0.34842922972828899</v>
      </c>
      <c r="AZ43" s="44">
        <f t="shared" si="13"/>
        <v>1.6419423046533561</v>
      </c>
      <c r="BA43" s="44">
        <f t="shared" si="14"/>
        <v>2.8072696790775717</v>
      </c>
      <c r="BB43">
        <f t="shared" si="15"/>
        <v>-0.5097273319033131</v>
      </c>
      <c r="BC43">
        <f t="shared" si="16"/>
        <v>0.65560004252090254</v>
      </c>
      <c r="BD43">
        <f t="shared" si="17"/>
        <v>1.2909581581519101</v>
      </c>
      <c r="BE43">
        <v>10</v>
      </c>
      <c r="BF43">
        <v>1.5250143347919829</v>
      </c>
      <c r="BG43">
        <f t="shared" si="18"/>
        <v>0.76250716739599145</v>
      </c>
      <c r="BH43">
        <f t="shared" si="19"/>
        <v>1.9390892504385029</v>
      </c>
      <c r="BI43">
        <v>2.0821484728527802</v>
      </c>
      <c r="BJ43">
        <f t="shared" si="20"/>
        <v>2.7721979051910203E-2</v>
      </c>
      <c r="BK43">
        <f t="shared" si="21"/>
        <v>2.7703675955613807E-2</v>
      </c>
      <c r="BL43">
        <f t="shared" si="22"/>
        <v>3.0500286695839658E-2</v>
      </c>
      <c r="BM43">
        <f t="shared" si="23"/>
        <v>-0.5069490242593836</v>
      </c>
      <c r="BN43">
        <f t="shared" si="24"/>
        <v>0.59737777677315262</v>
      </c>
      <c r="BO43">
        <f t="shared" si="25"/>
        <v>-0.53743100785892695</v>
      </c>
      <c r="BP43">
        <f t="shared" si="26"/>
        <v>0.62789636656528869</v>
      </c>
      <c r="BQ43">
        <v>41</v>
      </c>
      <c r="BR43">
        <v>72.764236553191481</v>
      </c>
      <c r="BS43">
        <f t="shared" si="27"/>
        <v>-0.5069490242593836</v>
      </c>
      <c r="BT43">
        <f t="shared" si="28"/>
        <v>0.59737777677315262</v>
      </c>
      <c r="BU43">
        <f t="shared" si="29"/>
        <v>1.9390892504385029</v>
      </c>
      <c r="BV43">
        <v>10</v>
      </c>
      <c r="BW43">
        <f t="shared" si="30"/>
        <v>72.654236553191481</v>
      </c>
      <c r="BX43">
        <f t="shared" si="31"/>
        <v>72.87423655319148</v>
      </c>
      <c r="BY43">
        <v>0</v>
      </c>
      <c r="BZ43">
        <f t="shared" si="32"/>
        <v>7.2764236553191477</v>
      </c>
      <c r="CA43">
        <v>0</v>
      </c>
      <c r="CB43">
        <v>0</v>
      </c>
      <c r="CC43">
        <v>0</v>
      </c>
      <c r="CD43">
        <v>0</v>
      </c>
      <c r="CF43">
        <v>41</v>
      </c>
      <c r="CG43">
        <f t="shared" si="42"/>
        <v>-2.1516696365566692</v>
      </c>
      <c r="CH43">
        <f t="shared" si="33"/>
        <v>4.0236723065821938</v>
      </c>
      <c r="CI43">
        <f t="shared" si="34"/>
        <v>-2.1793916156085795</v>
      </c>
      <c r="CJ43">
        <f t="shared" si="35"/>
        <v>3.9959503275302835</v>
      </c>
      <c r="CK43">
        <f t="shared" si="36"/>
        <v>-1.613752227417502</v>
      </c>
      <c r="CL43">
        <f t="shared" si="37"/>
        <v>3.0177542299366453</v>
      </c>
      <c r="CN43">
        <f t="shared" si="38"/>
        <v>72.264236553191481</v>
      </c>
      <c r="CO43">
        <f t="shared" si="39"/>
        <v>73.264236553191481</v>
      </c>
    </row>
    <row r="44" spans="1:93" x14ac:dyDescent="0.4">
      <c r="A44" s="8">
        <v>-2082.9179245699283</v>
      </c>
      <c r="B44" s="8">
        <v>3868.3470556056586</v>
      </c>
      <c r="C44" s="8">
        <f t="shared" si="1"/>
        <v>5951.264980175587</v>
      </c>
      <c r="D44" s="10">
        <v>0.61702127659574468</v>
      </c>
      <c r="E44" s="30">
        <f t="shared" si="2"/>
        <v>75.362959287234034</v>
      </c>
      <c r="F44" s="24">
        <v>2</v>
      </c>
      <c r="G44" s="8">
        <v>-507.27526138773118</v>
      </c>
      <c r="H44" s="8">
        <v>632.9186773415222</v>
      </c>
      <c r="I44" s="8">
        <v>-677.27526138773123</v>
      </c>
      <c r="J44" s="8">
        <v>802.9186773415222</v>
      </c>
      <c r="K44" s="8">
        <v>1480.1939387292534</v>
      </c>
      <c r="L44" s="8">
        <v>-677.27526138773123</v>
      </c>
      <c r="M44" s="8">
        <v>802.9186773415222</v>
      </c>
      <c r="N44" s="8">
        <v>1480.1939387292534</v>
      </c>
      <c r="O44" s="8">
        <v>323.04188989395487</v>
      </c>
      <c r="P44" s="8">
        <v>519.9900249996623</v>
      </c>
      <c r="Q44" s="25">
        <v>3094.6577896913054</v>
      </c>
      <c r="R44" s="8">
        <v>0</v>
      </c>
      <c r="S44" s="8">
        <v>0</v>
      </c>
      <c r="T44" s="8">
        <v>0</v>
      </c>
      <c r="U44" s="8">
        <v>0</v>
      </c>
      <c r="W44" s="36">
        <f t="shared" si="3"/>
        <v>26.475760505217988</v>
      </c>
      <c r="X44" s="36">
        <f t="shared" si="4"/>
        <v>45.634610640901457</v>
      </c>
      <c r="Y44" s="36">
        <f t="shared" si="5"/>
        <v>23.619224952418854</v>
      </c>
      <c r="Z44" s="36">
        <f t="shared" si="6"/>
        <v>48.491146193700594</v>
      </c>
      <c r="AA44" s="36">
        <f t="shared" si="7"/>
        <v>23.619224952418854</v>
      </c>
      <c r="AB44" s="36">
        <f t="shared" si="8"/>
        <v>48.491146193700594</v>
      </c>
      <c r="AC44" s="36">
        <f t="shared" si="9"/>
        <v>5.4281214325029739</v>
      </c>
      <c r="AD44" s="36">
        <f t="shared" si="10"/>
        <v>91.262529449926788</v>
      </c>
      <c r="AE44" s="36">
        <f t="shared" si="11"/>
        <v>86.999582971156386</v>
      </c>
      <c r="AH44">
        <v>42</v>
      </c>
      <c r="AI44" s="35">
        <v>100.76554474620778</v>
      </c>
      <c r="AJ44">
        <f>_xll.SRS1Splines.Functions25.Linear_Interp($E$3:$E$67,$W$3:$W$67,AI44)</f>
        <v>25.033096444943698</v>
      </c>
      <c r="AK44">
        <f>_xll.SRS1Splines.Functions25.Linear_Interp($E$3:$E$67,$X$3:$X$67,AI44)</f>
        <v>47.958550927714498</v>
      </c>
      <c r="AL44">
        <f>_xll.SRS1Splines.Functions25.Linear_Interp($E$3:$E$67,$Y$3:$Y$67,AI44)</f>
        <v>20.675159423299601</v>
      </c>
      <c r="AM44">
        <f>_xll.SRS1Splines.Functions25.Linear_Interp($E$3:$E$67,$Z$3:$Z$67,AI44)</f>
        <v>52.316487949358603</v>
      </c>
      <c r="AN44">
        <f>_xll.SRS1Splines.Functions25.Linear_Interp($E$3:$E$67,$AA$3:$AA$67,AI44)</f>
        <v>20.675159423299601</v>
      </c>
      <c r="AO44">
        <f>_xll.SRS1Splines.Functions25.Linear_Interp($E$3:$E$67,$AB$3:$AB$67,AI44)</f>
        <v>52.316487949358603</v>
      </c>
      <c r="AP44">
        <f>_xll.SRS1Splines.Functions25.Linear_Interp($E$3:$E$67,$AC$3:$AC$67,AI44)</f>
        <v>6.6301243050753902</v>
      </c>
      <c r="AQ44">
        <f>_xll.SRS1Splines.Functions25.Linear_Interp($E$3:$E$67,$AD$3:$AD$67,AI44)</f>
        <v>89.554712647653503</v>
      </c>
      <c r="AR44">
        <f>_xll.SRS1Splines.Functions25.Linear_Interp($E$3:$E$67,$AE$3:$AE$67,AI44)</f>
        <v>87</v>
      </c>
      <c r="AU44">
        <f t="shared" si="12"/>
        <v>75.362959287234034</v>
      </c>
      <c r="AV44">
        <f t="shared" si="40"/>
        <v>75.252959287234034</v>
      </c>
      <c r="AW44">
        <f t="shared" si="41"/>
        <v>75.472959287234033</v>
      </c>
      <c r="AX44">
        <v>1.4022875834561701</v>
      </c>
      <c r="AY44">
        <v>0.34778124277746897</v>
      </c>
      <c r="AZ44" s="44">
        <f t="shared" si="13"/>
        <v>1.5756426631821971</v>
      </c>
      <c r="BA44" s="44">
        <f t="shared" si="14"/>
        <v>2.7158366019114504</v>
      </c>
      <c r="BB44">
        <f t="shared" si="15"/>
        <v>-0.49409566772129776</v>
      </c>
      <c r="BC44">
        <f t="shared" si="16"/>
        <v>0.64609827100795547</v>
      </c>
      <c r="BD44">
        <f t="shared" si="17"/>
        <v>1.4022875834561701</v>
      </c>
      <c r="BE44">
        <v>10</v>
      </c>
      <c r="BF44">
        <v>1.4567822143829783</v>
      </c>
      <c r="BG44">
        <f t="shared" si="18"/>
        <v>0.72839110719148914</v>
      </c>
      <c r="BH44">
        <f t="shared" si="19"/>
        <v>2.0214200245689358</v>
      </c>
      <c r="BI44">
        <v>1.70213838140666</v>
      </c>
      <c r="BJ44">
        <f t="shared" si="20"/>
        <v>2.1645352223123526E-2</v>
      </c>
      <c r="BK44">
        <f t="shared" si="21"/>
        <v>2.1635801259631493E-2</v>
      </c>
      <c r="BL44">
        <f t="shared" si="22"/>
        <v>2.9135644287659565E-2</v>
      </c>
      <c r="BM44">
        <f t="shared" si="23"/>
        <v>-0.48660537565676165</v>
      </c>
      <c r="BN44">
        <f t="shared" si="24"/>
        <v>0.59531727449717242</v>
      </c>
      <c r="BO44">
        <f t="shared" si="25"/>
        <v>-0.51573146898092925</v>
      </c>
      <c r="BP44">
        <f t="shared" si="26"/>
        <v>0.62446246974832398</v>
      </c>
      <c r="BQ44">
        <v>42</v>
      </c>
      <c r="BR44">
        <v>75.362959287234034</v>
      </c>
      <c r="BS44">
        <f t="shared" si="27"/>
        <v>-0.48660537565676165</v>
      </c>
      <c r="BT44">
        <f t="shared" si="28"/>
        <v>0.59531727449717242</v>
      </c>
      <c r="BU44">
        <f t="shared" si="29"/>
        <v>2.0214200245689358</v>
      </c>
      <c r="BV44">
        <v>10</v>
      </c>
      <c r="BW44">
        <f t="shared" si="30"/>
        <v>75.252959287234034</v>
      </c>
      <c r="BX44">
        <f t="shared" si="31"/>
        <v>75.472959287234033</v>
      </c>
      <c r="BY44">
        <v>0</v>
      </c>
      <c r="BZ44">
        <f t="shared" si="32"/>
        <v>7.536295928723403</v>
      </c>
      <c r="CA44">
        <v>0</v>
      </c>
      <c r="CB44">
        <v>0</v>
      </c>
      <c r="CC44">
        <v>0</v>
      </c>
      <c r="CD44">
        <v>0</v>
      </c>
      <c r="CF44">
        <v>42</v>
      </c>
      <c r="CG44">
        <f t="shared" si="42"/>
        <v>-2.0697383309034949</v>
      </c>
      <c r="CH44">
        <f t="shared" si="33"/>
        <v>3.8815266492720921</v>
      </c>
      <c r="CI44">
        <f t="shared" si="34"/>
        <v>-2.0913836831266184</v>
      </c>
      <c r="CJ44">
        <f t="shared" si="35"/>
        <v>3.8598812970489687</v>
      </c>
      <c r="CK44">
        <f t="shared" si="36"/>
        <v>-1.5523037481776212</v>
      </c>
      <c r="CL44">
        <f t="shared" si="37"/>
        <v>2.9111449869540689</v>
      </c>
      <c r="CN44">
        <f t="shared" si="38"/>
        <v>74.862959287234034</v>
      </c>
      <c r="CO44">
        <f t="shared" si="39"/>
        <v>75.862959287234034</v>
      </c>
    </row>
    <row r="45" spans="1:93" x14ac:dyDescent="0.4">
      <c r="A45" s="8">
        <v>-2004.9504176738474</v>
      </c>
      <c r="B45" s="8">
        <v>3723.5035666808772</v>
      </c>
      <c r="C45" s="8">
        <f t="shared" si="1"/>
        <v>5728.4539843547245</v>
      </c>
      <c r="D45" s="10">
        <v>0.63829787234042556</v>
      </c>
      <c r="E45" s="30">
        <f t="shared" si="2"/>
        <v>77.961682021276602</v>
      </c>
      <c r="F45" s="24">
        <v>2</v>
      </c>
      <c r="G45" s="8">
        <v>-495.16551509834028</v>
      </c>
      <c r="H45" s="8">
        <v>619.89498793595078</v>
      </c>
      <c r="I45" s="8">
        <v>-665.16551509834028</v>
      </c>
      <c r="J45" s="8">
        <v>789.89498793595078</v>
      </c>
      <c r="K45" s="8">
        <v>1455.0605030342911</v>
      </c>
      <c r="L45" s="8">
        <v>-665.16551509834028</v>
      </c>
      <c r="M45" s="8">
        <v>789.89498793595078</v>
      </c>
      <c r="N45" s="8">
        <v>1455.0605030342911</v>
      </c>
      <c r="O45" s="8">
        <v>316.47249936996968</v>
      </c>
      <c r="P45" s="8">
        <v>508.47430914066871</v>
      </c>
      <c r="Q45" s="25">
        <v>2978.7960718644572</v>
      </c>
      <c r="R45" s="8">
        <v>0</v>
      </c>
      <c r="S45" s="8">
        <v>0</v>
      </c>
      <c r="T45" s="8">
        <v>0</v>
      </c>
      <c r="U45" s="8">
        <v>0</v>
      </c>
      <c r="W45" s="36">
        <f t="shared" si="3"/>
        <v>26.355887761321963</v>
      </c>
      <c r="X45" s="36">
        <f t="shared" si="4"/>
        <v>45.821183390468853</v>
      </c>
      <c r="Y45" s="36">
        <f t="shared" si="5"/>
        <v>23.388245872877093</v>
      </c>
      <c r="Z45" s="36">
        <f t="shared" si="6"/>
        <v>48.78882527891372</v>
      </c>
      <c r="AA45" s="36">
        <f t="shared" si="7"/>
        <v>23.388245872877093</v>
      </c>
      <c r="AB45" s="36">
        <f t="shared" si="8"/>
        <v>48.78882527891372</v>
      </c>
      <c r="AC45" s="36">
        <f t="shared" si="9"/>
        <v>5.5245708568892065</v>
      </c>
      <c r="AD45" s="36">
        <f t="shared" si="10"/>
        <v>91.123707888212266</v>
      </c>
      <c r="AE45" s="36">
        <f t="shared" si="11"/>
        <v>86.999852022023248</v>
      </c>
      <c r="AH45">
        <v>43</v>
      </c>
      <c r="AI45" s="35">
        <v>103.20789156842611</v>
      </c>
      <c r="AJ45">
        <f>_xll.SRS1Splines.Functions25.Linear_Interp($E$3:$E$67,$W$3:$W$67,AI45)</f>
        <v>24.8684663468322</v>
      </c>
      <c r="AK45">
        <f>_xll.SRS1Splines.Functions25.Linear_Interp($E$3:$E$67,$X$3:$X$67,AI45)</f>
        <v>48.241365667149203</v>
      </c>
      <c r="AL45">
        <f>_xll.SRS1Splines.Functions25.Linear_Interp($E$3:$E$67,$Y$3:$Y$67,AI45)</f>
        <v>20.304720437152302</v>
      </c>
      <c r="AM45">
        <f>_xll.SRS1Splines.Functions25.Linear_Interp($E$3:$E$67,$Z$3:$Z$67,AI45)</f>
        <v>52.805111576829098</v>
      </c>
      <c r="AN45">
        <f>_xll.SRS1Splines.Functions25.Linear_Interp($E$3:$E$67,$AA$3:$AA$67,AI45)</f>
        <v>20.304720437152302</v>
      </c>
      <c r="AO45">
        <f>_xll.SRS1Splines.Functions25.Linear_Interp($E$3:$E$67,$AB$3:$AB$67,AI45)</f>
        <v>52.805111576829098</v>
      </c>
      <c r="AP45">
        <f>_xll.SRS1Splines.Functions25.Linear_Interp($E$3:$E$67,$AC$3:$AC$67,AI45)</f>
        <v>6.7767882186653097</v>
      </c>
      <c r="AQ45">
        <f>_xll.SRS1Splines.Functions25.Linear_Interp($E$3:$E$67,$AD$3:$AD$67,AI45)</f>
        <v>89.352063377684601</v>
      </c>
      <c r="AR45">
        <f>_xll.SRS1Splines.Functions25.Linear_Interp($E$3:$E$67,$AE$3:$AE$67,AI45)</f>
        <v>87</v>
      </c>
      <c r="AU45">
        <f t="shared" si="12"/>
        <v>77.961682021276602</v>
      </c>
      <c r="AV45">
        <f t="shared" si="40"/>
        <v>77.851682021276602</v>
      </c>
      <c r="AW45">
        <f t="shared" si="41"/>
        <v>78.071682021276601</v>
      </c>
      <c r="AX45">
        <v>1.52012985112292</v>
      </c>
      <c r="AY45">
        <v>0.34707065900977496</v>
      </c>
      <c r="AZ45" s="44">
        <f t="shared" si="13"/>
        <v>1.5097849025755072</v>
      </c>
      <c r="BA45" s="44">
        <f t="shared" si="14"/>
        <v>2.6248454056097987</v>
      </c>
      <c r="BB45">
        <f t="shared" si="15"/>
        <v>-0.47839339688165827</v>
      </c>
      <c r="BC45">
        <f t="shared" si="16"/>
        <v>0.63666710615263322</v>
      </c>
      <c r="BD45">
        <f t="shared" si="17"/>
        <v>1.52012985112292</v>
      </c>
      <c r="BE45">
        <v>10</v>
      </c>
      <c r="BF45">
        <v>1.3927891218225483</v>
      </c>
      <c r="BG45">
        <f t="shared" si="18"/>
        <v>0.69639456091127416</v>
      </c>
      <c r="BH45">
        <f t="shared" si="19"/>
        <v>2.112065227897503</v>
      </c>
      <c r="BI45">
        <v>1.32936739278203</v>
      </c>
      <c r="BJ45">
        <f t="shared" si="20"/>
        <v>1.6160533746055937E-2</v>
      </c>
      <c r="BK45">
        <f t="shared" si="21"/>
        <v>1.6156184129217103E-2</v>
      </c>
      <c r="BL45">
        <f t="shared" si="22"/>
        <v>2.7855782436450968E-2</v>
      </c>
      <c r="BM45">
        <f t="shared" si="23"/>
        <v>-0.46669814819126321</v>
      </c>
      <c r="BN45">
        <f t="shared" si="24"/>
        <v>0.59265078997012632</v>
      </c>
      <c r="BO45">
        <f t="shared" si="25"/>
        <v>-0.49454958101087537</v>
      </c>
      <c r="BP45">
        <f t="shared" si="26"/>
        <v>0.62051092202341607</v>
      </c>
      <c r="BQ45">
        <v>43</v>
      </c>
      <c r="BR45">
        <v>77.961682021276602</v>
      </c>
      <c r="BS45">
        <f t="shared" si="27"/>
        <v>-0.46669814819126321</v>
      </c>
      <c r="BT45">
        <f t="shared" si="28"/>
        <v>0.59265078997012632</v>
      </c>
      <c r="BU45">
        <f t="shared" si="29"/>
        <v>2.112065227897503</v>
      </c>
      <c r="BV45">
        <v>10</v>
      </c>
      <c r="BW45">
        <f t="shared" si="30"/>
        <v>77.851682021276602</v>
      </c>
      <c r="BX45">
        <f t="shared" si="31"/>
        <v>78.071682021276601</v>
      </c>
      <c r="BY45">
        <v>0</v>
      </c>
      <c r="BZ45">
        <f t="shared" si="32"/>
        <v>7.7961682021276602</v>
      </c>
      <c r="CA45">
        <v>0</v>
      </c>
      <c r="CB45">
        <v>0</v>
      </c>
      <c r="CC45">
        <v>0</v>
      </c>
      <c r="CD45">
        <v>0</v>
      </c>
      <c r="CF45">
        <v>43</v>
      </c>
      <c r="CG45">
        <f t="shared" si="42"/>
        <v>-1.9881782994571655</v>
      </c>
      <c r="CH45">
        <f t="shared" si="33"/>
        <v>3.7402756848975596</v>
      </c>
      <c r="CI45">
        <f t="shared" si="34"/>
        <v>-2.0043388332032213</v>
      </c>
      <c r="CJ45">
        <f t="shared" si="35"/>
        <v>3.7241151511515036</v>
      </c>
      <c r="CK45">
        <f t="shared" si="36"/>
        <v>-1.4911337245928742</v>
      </c>
      <c r="CL45">
        <f t="shared" si="37"/>
        <v>2.8052067636731697</v>
      </c>
      <c r="CN45">
        <f t="shared" si="38"/>
        <v>77.461682021276602</v>
      </c>
      <c r="CO45">
        <f t="shared" si="39"/>
        <v>78.461682021276602</v>
      </c>
    </row>
    <row r="46" spans="1:93" x14ac:dyDescent="0.4">
      <c r="A46" s="8">
        <v>-1962.2700686235644</v>
      </c>
      <c r="B46" s="8">
        <v>3644.2158417294772</v>
      </c>
      <c r="C46" s="8">
        <f t="shared" si="1"/>
        <v>5606.4859103530416</v>
      </c>
      <c r="D46" s="10">
        <v>0.65</v>
      </c>
      <c r="E46" s="30">
        <f t="shared" si="2"/>
        <v>79.390979525000006</v>
      </c>
      <c r="F46" s="24">
        <v>2</v>
      </c>
      <c r="G46" s="8">
        <v>-488.5051546391752</v>
      </c>
      <c r="H46" s="8">
        <v>612.73195876288651</v>
      </c>
      <c r="I46" s="8">
        <v>-658.50515463917509</v>
      </c>
      <c r="J46" s="8">
        <v>782.73195876288651</v>
      </c>
      <c r="K46" s="8">
        <v>1441.2371134020616</v>
      </c>
      <c r="L46" s="8">
        <v>-658.50515463917509</v>
      </c>
      <c r="M46" s="8">
        <v>782.73195876288651</v>
      </c>
      <c r="N46" s="8">
        <v>1441.2371134020616</v>
      </c>
      <c r="O46" s="8">
        <v>312.85882352941206</v>
      </c>
      <c r="P46" s="8">
        <v>502.14117647058833</v>
      </c>
      <c r="Q46" s="25">
        <v>2915.3726733835815</v>
      </c>
      <c r="R46" s="8">
        <v>0</v>
      </c>
      <c r="S46" s="8">
        <v>0</v>
      </c>
      <c r="T46" s="8">
        <v>0</v>
      </c>
      <c r="U46" s="8">
        <v>0</v>
      </c>
      <c r="W46" s="36">
        <f t="shared" si="3"/>
        <v>26.286785297416113</v>
      </c>
      <c r="X46" s="36">
        <f t="shared" si="4"/>
        <v>45.928984190103897</v>
      </c>
      <c r="Y46" s="36">
        <f t="shared" si="5"/>
        <v>23.254582903291215</v>
      </c>
      <c r="Z46" s="36">
        <f t="shared" si="6"/>
        <v>48.961186584228798</v>
      </c>
      <c r="AA46" s="36">
        <f t="shared" si="7"/>
        <v>23.254582903291215</v>
      </c>
      <c r="AB46" s="36">
        <f t="shared" si="8"/>
        <v>48.961186584228798</v>
      </c>
      <c r="AC46" s="36">
        <f t="shared" si="9"/>
        <v>5.5803016101704834</v>
      </c>
      <c r="AD46" s="36">
        <f t="shared" si="10"/>
        <v>91.043566603042294</v>
      </c>
      <c r="AE46" s="36">
        <f t="shared" si="11"/>
        <v>87</v>
      </c>
      <c r="AF46" s="21"/>
      <c r="AH46">
        <v>44</v>
      </c>
      <c r="AI46" s="35">
        <v>105.58377035321291</v>
      </c>
      <c r="AJ46">
        <f>_xll.SRS1Splines.Functions25.Linear_Interp($E$3:$E$67,$W$3:$W$67,AI46)</f>
        <v>24.7048135214424</v>
      </c>
      <c r="AK46">
        <f>_xll.SRS1Splines.Functions25.Linear_Interp($E$3:$E$67,$X$3:$X$67,AI46)</f>
        <v>48.527414792630701</v>
      </c>
      <c r="AL46">
        <f>_xll.SRS1Splines.Functions25.Linear_Interp($E$3:$E$67,$Y$3:$Y$67,AI46)</f>
        <v>19.926919287235101</v>
      </c>
      <c r="AM46">
        <f>_xll.SRS1Splines.Functions25.Linear_Interp($E$3:$E$67,$Z$3:$Z$67,AI46)</f>
        <v>53.305309026838103</v>
      </c>
      <c r="AN46">
        <f>_xll.SRS1Splines.Functions25.Linear_Interp($E$3:$E$67,$AA$3:$AA$67,AI46)</f>
        <v>19.926919287235101</v>
      </c>
      <c r="AO46">
        <f>_xll.SRS1Splines.Functions25.Linear_Interp($E$3:$E$67,$AB$3:$AB$67,AI46)</f>
        <v>53.305309026838103</v>
      </c>
      <c r="AP46">
        <f>_xll.SRS1Splines.Functions25.Linear_Interp($E$3:$E$67,$AC$3:$AC$67,AI46)</f>
        <v>6.9252356569945004</v>
      </c>
      <c r="AQ46">
        <f>_xll.SRS1Splines.Functions25.Linear_Interp($E$3:$E$67,$AD$3:$AD$67,AI46)</f>
        <v>89.148465340759003</v>
      </c>
      <c r="AR46">
        <f>_xll.SRS1Splines.Functions25.Linear_Interp($E$3:$E$67,$AE$3:$AE$67,AI46)</f>
        <v>87</v>
      </c>
      <c r="AU46" s="56">
        <f t="shared" si="12"/>
        <v>79.390979525000006</v>
      </c>
      <c r="AV46">
        <f t="shared" si="40"/>
        <v>79.280979525000006</v>
      </c>
      <c r="AW46">
        <f t="shared" si="41"/>
        <v>79.500979525000005</v>
      </c>
      <c r="AX46">
        <v>1.5876950348665499</v>
      </c>
      <c r="AY46">
        <v>0.34674245027682304</v>
      </c>
      <c r="AZ46" s="44">
        <f t="shared" si="13"/>
        <v>1.4737649139843896</v>
      </c>
      <c r="BA46" s="44">
        <f t="shared" si="14"/>
        <v>2.5750020273864509</v>
      </c>
      <c r="BB46">
        <f t="shared" si="15"/>
        <v>-0.47024174801390917</v>
      </c>
      <c r="BC46">
        <f t="shared" si="16"/>
        <v>0.63099536538815215</v>
      </c>
      <c r="BD46">
        <f t="shared" si="17"/>
        <v>1.5876950348665499</v>
      </c>
      <c r="BE46">
        <v>10</v>
      </c>
      <c r="BF46">
        <v>1.3592271867704211</v>
      </c>
      <c r="BG46">
        <f t="shared" si="18"/>
        <v>0.67961359338521055</v>
      </c>
      <c r="BH46">
        <f t="shared" si="19"/>
        <v>2.1653665892439786</v>
      </c>
      <c r="BI46">
        <v>1.128302440655</v>
      </c>
      <c r="BJ46">
        <f t="shared" si="20"/>
        <v>1.338508386630805E-2</v>
      </c>
      <c r="BK46">
        <f t="shared" si="21"/>
        <v>1.3382488594456354E-2</v>
      </c>
      <c r="BL46">
        <f t="shared" si="22"/>
        <v>2.7184543735408424E-2</v>
      </c>
      <c r="BM46">
        <f t="shared" si="23"/>
        <v>-0.45644228814480881</v>
      </c>
      <c r="BN46">
        <f t="shared" si="24"/>
        <v>0.59042573778643559</v>
      </c>
      <c r="BO46">
        <f t="shared" si="25"/>
        <v>-0.48362423660836551</v>
      </c>
      <c r="BP46">
        <f t="shared" si="26"/>
        <v>0.61761287679369581</v>
      </c>
      <c r="BQ46">
        <v>44</v>
      </c>
      <c r="BR46" s="56">
        <v>79.390979525000006</v>
      </c>
      <c r="BS46">
        <f t="shared" si="27"/>
        <v>-0.45644228814480881</v>
      </c>
      <c r="BT46">
        <f t="shared" si="28"/>
        <v>0.59042573778643559</v>
      </c>
      <c r="BU46">
        <f t="shared" si="29"/>
        <v>2.1653665892439786</v>
      </c>
      <c r="BV46">
        <v>10</v>
      </c>
      <c r="BW46">
        <f t="shared" si="30"/>
        <v>79.280979525000006</v>
      </c>
      <c r="BX46">
        <f t="shared" si="31"/>
        <v>79.500979525000005</v>
      </c>
      <c r="BY46">
        <v>0</v>
      </c>
      <c r="BZ46">
        <f t="shared" si="32"/>
        <v>7.9390979525000009</v>
      </c>
      <c r="CA46">
        <v>0</v>
      </c>
      <c r="CB46">
        <v>0</v>
      </c>
      <c r="CC46">
        <v>0</v>
      </c>
      <c r="CD46">
        <v>0</v>
      </c>
      <c r="CF46">
        <v>44</v>
      </c>
      <c r="CG46">
        <f t="shared" si="42"/>
        <v>-1.9440066619982987</v>
      </c>
      <c r="CH46">
        <f t="shared" si="33"/>
        <v>3.6624792483547433</v>
      </c>
      <c r="CI46">
        <f t="shared" si="34"/>
        <v>-1.9573917458646068</v>
      </c>
      <c r="CJ46">
        <f t="shared" si="35"/>
        <v>3.6490941644884352</v>
      </c>
      <c r="CK46">
        <f t="shared" si="36"/>
        <v>-1.4580049964987241</v>
      </c>
      <c r="CL46">
        <f t="shared" si="37"/>
        <v>2.7468594362660577</v>
      </c>
      <c r="CN46">
        <f t="shared" si="38"/>
        <v>78.890979525000006</v>
      </c>
      <c r="CO46">
        <f t="shared" si="39"/>
        <v>79.890979525000006</v>
      </c>
    </row>
    <row r="47" spans="1:93" x14ac:dyDescent="0.4">
      <c r="A47" s="8">
        <v>-1927.5644474612955</v>
      </c>
      <c r="B47" s="8">
        <v>3579.7625452852626</v>
      </c>
      <c r="C47" s="8">
        <f t="shared" si="1"/>
        <v>5507.3269927465581</v>
      </c>
      <c r="D47" s="10">
        <v>0.65957446808510634</v>
      </c>
      <c r="E47" s="30">
        <f t="shared" si="2"/>
        <v>80.560404755319141</v>
      </c>
      <c r="F47" s="24">
        <v>2</v>
      </c>
      <c r="G47" s="8">
        <v>-483.05576880894927</v>
      </c>
      <c r="H47" s="8">
        <v>606.87129853037948</v>
      </c>
      <c r="I47" s="8">
        <v>-653.05576880894932</v>
      </c>
      <c r="J47" s="8">
        <v>776.87129853037936</v>
      </c>
      <c r="K47" s="8">
        <v>1429.9270673393287</v>
      </c>
      <c r="L47" s="8">
        <v>-653.05576880894932</v>
      </c>
      <c r="M47" s="8">
        <v>776.87129853037936</v>
      </c>
      <c r="N47" s="8">
        <v>1429.9270673393287</v>
      </c>
      <c r="O47" s="8">
        <v>309.8952440550691</v>
      </c>
      <c r="P47" s="8">
        <v>496.96645807259057</v>
      </c>
      <c r="Q47" s="25">
        <v>2863.8100362282098</v>
      </c>
      <c r="R47" s="8">
        <v>0</v>
      </c>
      <c r="S47" s="8">
        <v>0</v>
      </c>
      <c r="T47" s="8">
        <v>0</v>
      </c>
      <c r="U47" s="8">
        <v>0</v>
      </c>
      <c r="W47" s="36">
        <f t="shared" si="3"/>
        <v>26.228852591372199</v>
      </c>
      <c r="X47" s="36">
        <f t="shared" si="4"/>
        <v>46.019343854644212</v>
      </c>
      <c r="Y47" s="36">
        <f t="shared" si="5"/>
        <v>23.142055671125789</v>
      </c>
      <c r="Z47" s="36">
        <f t="shared" si="6"/>
        <v>49.106140774890612</v>
      </c>
      <c r="AA47" s="36">
        <f t="shared" si="7"/>
        <v>23.142055671125789</v>
      </c>
      <c r="AB47" s="36">
        <f t="shared" si="8"/>
        <v>49.106140774890612</v>
      </c>
      <c r="AC47" s="36">
        <f t="shared" si="9"/>
        <v>5.6269628526364528</v>
      </c>
      <c r="AD47" s="36">
        <f t="shared" si="10"/>
        <v>90.976267457386825</v>
      </c>
      <c r="AE47" s="36">
        <f t="shared" si="11"/>
        <v>87</v>
      </c>
      <c r="AH47">
        <v>45</v>
      </c>
      <c r="AI47" s="35">
        <v>108.02611717543125</v>
      </c>
      <c r="AJ47">
        <f>_xll.SRS1Splines.Functions25.Linear_Interp($E$3:$E$67,$W$3:$W$67,AI47)</f>
        <v>24.525648710172401</v>
      </c>
      <c r="AK47">
        <f>_xll.SRS1Splines.Functions25.Linear_Interp($E$3:$E$67,$X$3:$X$67,AI47)</f>
        <v>48.843036797842998</v>
      </c>
      <c r="AL47">
        <f>_xll.SRS1Splines.Functions25.Linear_Interp($E$3:$E$67,$Y$3:$Y$67,AI47)</f>
        <v>19.5085218094951</v>
      </c>
      <c r="AM47">
        <f>_xll.SRS1Splines.Functions25.Linear_Interp($E$3:$E$67,$Z$3:$Z$67,AI47)</f>
        <v>53.860163698520303</v>
      </c>
      <c r="AN47">
        <f>_xll.SRS1Splines.Functions25.Linear_Interp($E$3:$E$67,$AA$3:$AA$67,AI47)</f>
        <v>19.5085218094951</v>
      </c>
      <c r="AO47">
        <f>_xll.SRS1Splines.Functions25.Linear_Interp($E$3:$E$67,$AB$3:$AB$67,AI47)</f>
        <v>53.860163698520303</v>
      </c>
      <c r="AP47">
        <f>_xll.SRS1Splines.Functions25.Linear_Interp($E$3:$E$67,$AC$3:$AC$67,AI47)</f>
        <v>7.0890824292162398</v>
      </c>
      <c r="AQ47">
        <f>_xll.SRS1Splines.Functions25.Linear_Interp($E$3:$E$67,$AD$3:$AD$67,AI47)</f>
        <v>88.924491968330898</v>
      </c>
      <c r="AR47">
        <f>_xll.SRS1Splines.Functions25.Linear_Interp($E$3:$E$67,$AE$3:$AE$67,AI47)</f>
        <v>87</v>
      </c>
      <c r="AU47">
        <f t="shared" si="12"/>
        <v>80.560404755319141</v>
      </c>
      <c r="AV47">
        <f t="shared" si="40"/>
        <v>80.450404755319141</v>
      </c>
      <c r="AW47">
        <f t="shared" si="41"/>
        <v>80.67040475531914</v>
      </c>
      <c r="AX47">
        <v>1.64462252602585</v>
      </c>
      <c r="AY47">
        <v>0.346923376412756</v>
      </c>
      <c r="AZ47" s="44">
        <f t="shared" si="13"/>
        <v>1.444508678652346</v>
      </c>
      <c r="BA47" s="44">
        <f t="shared" si="14"/>
        <v>2.5344357459916749</v>
      </c>
      <c r="BB47">
        <f t="shared" si="15"/>
        <v>-0.46611179668039959</v>
      </c>
      <c r="BC47">
        <f t="shared" si="16"/>
        <v>0.62381527065892928</v>
      </c>
      <c r="BD47">
        <f t="shared" si="17"/>
        <v>1.64462252602585</v>
      </c>
      <c r="BE47">
        <v>10</v>
      </c>
      <c r="BF47">
        <v>1.3326689279537298</v>
      </c>
      <c r="BG47">
        <f t="shared" si="18"/>
        <v>0.66633446397686491</v>
      </c>
      <c r="BH47">
        <f t="shared" si="19"/>
        <v>2.211006820406185</v>
      </c>
      <c r="BI47">
        <v>0.96621524794225599</v>
      </c>
      <c r="BJ47">
        <f t="shared" si="20"/>
        <v>1.1237888066237574E-2</v>
      </c>
      <c r="BK47">
        <f t="shared" si="21"/>
        <v>1.1236290176074732E-2</v>
      </c>
      <c r="BL47">
        <f t="shared" si="22"/>
        <v>2.6653378559074598E-2</v>
      </c>
      <c r="BM47">
        <f t="shared" si="23"/>
        <v>-0.45069630618756262</v>
      </c>
      <c r="BN47">
        <f t="shared" si="24"/>
        <v>0.58592400403361711</v>
      </c>
      <c r="BO47">
        <f t="shared" si="25"/>
        <v>-0.47734808685647434</v>
      </c>
      <c r="BP47">
        <f t="shared" si="26"/>
        <v>0.61257898048285453</v>
      </c>
      <c r="BQ47">
        <v>45</v>
      </c>
      <c r="BR47">
        <v>80.560404755319141</v>
      </c>
      <c r="BS47">
        <f t="shared" si="27"/>
        <v>-0.45069630618756262</v>
      </c>
      <c r="BT47">
        <f t="shared" si="28"/>
        <v>0.58592400403361711</v>
      </c>
      <c r="BU47">
        <f t="shared" si="29"/>
        <v>2.211006820406185</v>
      </c>
      <c r="BV47">
        <v>10</v>
      </c>
      <c r="BW47">
        <f t="shared" si="30"/>
        <v>80.450404755319141</v>
      </c>
      <c r="BX47">
        <f t="shared" si="31"/>
        <v>80.67040475531914</v>
      </c>
      <c r="BY47">
        <v>0</v>
      </c>
      <c r="BZ47">
        <f t="shared" si="32"/>
        <v>8.0560404755319137</v>
      </c>
      <c r="CA47">
        <v>0</v>
      </c>
      <c r="CB47">
        <v>0</v>
      </c>
      <c r="CC47">
        <v>0</v>
      </c>
      <c r="CD47">
        <v>0</v>
      </c>
      <c r="CF47">
        <v>45</v>
      </c>
      <c r="CG47">
        <f t="shared" si="42"/>
        <v>-1.9106204753327456</v>
      </c>
      <c r="CH47">
        <f t="shared" si="33"/>
        <v>3.5967065174138124</v>
      </c>
      <c r="CI47">
        <f t="shared" si="34"/>
        <v>-1.9218583633989832</v>
      </c>
      <c r="CJ47">
        <f t="shared" si="35"/>
        <v>3.585468629347575</v>
      </c>
      <c r="CK47">
        <f t="shared" si="36"/>
        <v>-1.4329653564995593</v>
      </c>
      <c r="CL47">
        <f t="shared" si="37"/>
        <v>2.6975298880603593</v>
      </c>
      <c r="CN47">
        <f t="shared" si="38"/>
        <v>80.060404755319141</v>
      </c>
      <c r="CO47">
        <f t="shared" si="39"/>
        <v>81.060404755319141</v>
      </c>
    </row>
    <row r="48" spans="1:93" x14ac:dyDescent="0.4">
      <c r="A48" s="8">
        <v>-1850.9975285727342</v>
      </c>
      <c r="B48" s="8">
        <v>3437.5668387779351</v>
      </c>
      <c r="C48" s="8">
        <f t="shared" si="1"/>
        <v>5288.5643673506693</v>
      </c>
      <c r="D48" s="10">
        <v>0.68085106382978722</v>
      </c>
      <c r="E48" s="30">
        <f t="shared" si="2"/>
        <v>83.159127489361694</v>
      </c>
      <c r="F48" s="24">
        <v>2</v>
      </c>
      <c r="G48" s="8">
        <v>-470.94602251955831</v>
      </c>
      <c r="H48" s="8">
        <v>593.84760912480795</v>
      </c>
      <c r="I48" s="8">
        <v>-640.94602251955826</v>
      </c>
      <c r="J48" s="8">
        <v>763.84760912480795</v>
      </c>
      <c r="K48" s="8">
        <v>1404.7936316443661</v>
      </c>
      <c r="L48" s="8">
        <v>-640.94602251955826</v>
      </c>
      <c r="M48" s="8">
        <v>763.84760912480795</v>
      </c>
      <c r="N48" s="8">
        <v>1404.7936316443661</v>
      </c>
      <c r="O48" s="8">
        <v>303.30951188986256</v>
      </c>
      <c r="P48" s="8">
        <v>485.46708385481804</v>
      </c>
      <c r="Q48" s="25">
        <v>2750.0534710223483</v>
      </c>
      <c r="R48" s="8">
        <v>0</v>
      </c>
      <c r="S48" s="8">
        <v>0</v>
      </c>
      <c r="T48" s="8">
        <v>0</v>
      </c>
      <c r="U48" s="8">
        <v>0</v>
      </c>
      <c r="W48" s="36">
        <f t="shared" si="3"/>
        <v>26.095011995562022</v>
      </c>
      <c r="X48" s="36">
        <f t="shared" si="4"/>
        <v>46.228900092262634</v>
      </c>
      <c r="Y48" s="36">
        <f t="shared" si="5"/>
        <v>22.880529043449211</v>
      </c>
      <c r="Z48" s="36">
        <f t="shared" si="6"/>
        <v>49.443383044375445</v>
      </c>
      <c r="AA48" s="36">
        <f t="shared" si="7"/>
        <v>22.880529043449211</v>
      </c>
      <c r="AB48" s="36">
        <f t="shared" si="8"/>
        <v>49.443383044375445</v>
      </c>
      <c r="AC48" s="36">
        <f t="shared" si="9"/>
        <v>5.7351956187271833</v>
      </c>
      <c r="AD48" s="36">
        <f t="shared" si="10"/>
        <v>90.820437265510392</v>
      </c>
      <c r="AE48" s="36">
        <f t="shared" si="11"/>
        <v>87</v>
      </c>
      <c r="AH48">
        <v>46</v>
      </c>
      <c r="AI48" s="35">
        <v>110.53634624864348</v>
      </c>
      <c r="AJ48">
        <f>_xll.SRS1Splines.Functions25.Linear_Interp($E$3:$E$67,$W$3:$W$67,AI48)</f>
        <v>24.303770365553302</v>
      </c>
      <c r="AK48">
        <f>_xll.SRS1Splines.Functions25.Linear_Interp($E$3:$E$67,$X$3:$X$67,AI48)</f>
        <v>49.225423890838897</v>
      </c>
      <c r="AL48">
        <f>_xll.SRS1Splines.Functions25.Linear_Interp($E$3:$E$67,$Y$3:$Y$67,AI48)</f>
        <v>19.006879631499402</v>
      </c>
      <c r="AM48">
        <f>_xll.SRS1Splines.Functions25.Linear_Interp($E$3:$E$67,$Z$3:$Z$67,AI48)</f>
        <v>54.522314624892701</v>
      </c>
      <c r="AN48">
        <f>_xll.SRS1Splines.Functions25.Linear_Interp($E$3:$E$67,$AA$3:$AA$67,AI48)</f>
        <v>19.006879631499402</v>
      </c>
      <c r="AO48">
        <f>_xll.SRS1Splines.Functions25.Linear_Interp($E$3:$E$67,$AB$3:$AB$67,AI48)</f>
        <v>54.522314624892701</v>
      </c>
      <c r="AP48">
        <f>_xll.SRS1Splines.Functions25.Linear_Interp($E$3:$E$67,$AC$3:$AC$67,AI48)</f>
        <v>7.2874097439431296</v>
      </c>
      <c r="AQ48">
        <f>_xll.SRS1Splines.Functions25.Linear_Interp($E$3:$E$67,$AD$3:$AD$67,AI48)</f>
        <v>88.650836470204396</v>
      </c>
      <c r="AR48">
        <f>_xll.SRS1Splines.Functions25.Linear_Interp($E$3:$E$67,$AE$3:$AE$67,AI48)</f>
        <v>87</v>
      </c>
      <c r="AU48">
        <f t="shared" si="12"/>
        <v>83.159127489361694</v>
      </c>
      <c r="AV48">
        <f t="shared" si="40"/>
        <v>83.049127489361695</v>
      </c>
      <c r="AW48">
        <f t="shared" si="41"/>
        <v>83.269127489361694</v>
      </c>
      <c r="AX48">
        <v>1.77605769406877</v>
      </c>
      <c r="AY48">
        <v>0.34743966826454603</v>
      </c>
      <c r="AZ48" s="44">
        <f t="shared" si="13"/>
        <v>1.3800515060531759</v>
      </c>
      <c r="BA48" s="44">
        <f t="shared" si="14"/>
        <v>2.4448451376975422</v>
      </c>
      <c r="BB48">
        <f t="shared" si="15"/>
        <v>-0.45740554333483918</v>
      </c>
      <c r="BC48">
        <f t="shared" si="16"/>
        <v>0.60738808830952706</v>
      </c>
      <c r="BD48">
        <f t="shared" si="17"/>
        <v>1.77605769406877</v>
      </c>
      <c r="BE48">
        <v>10</v>
      </c>
      <c r="BF48">
        <v>1.2761917889064158</v>
      </c>
      <c r="BG48">
        <f t="shared" si="18"/>
        <v>0.63809589445320791</v>
      </c>
      <c r="BH48">
        <f t="shared" si="19"/>
        <v>2.3184392043539965</v>
      </c>
      <c r="BI48">
        <v>0.61494881111562805</v>
      </c>
      <c r="BJ48">
        <f t="shared" si="20"/>
        <v>6.8488705980077492E-3</v>
      </c>
      <c r="BK48">
        <f t="shared" si="21"/>
        <v>6.8484761248435869E-3</v>
      </c>
      <c r="BL48">
        <f t="shared" si="22"/>
        <v>2.5523835778128317E-2</v>
      </c>
      <c r="BM48">
        <f t="shared" si="23"/>
        <v>-0.43873057815471861</v>
      </c>
      <c r="BN48">
        <f t="shared" si="24"/>
        <v>0.57501538193339097</v>
      </c>
      <c r="BO48">
        <f t="shared" si="25"/>
        <v>-0.46425401945968275</v>
      </c>
      <c r="BP48">
        <f t="shared" si="26"/>
        <v>0.60053961218468344</v>
      </c>
      <c r="BQ48">
        <v>46</v>
      </c>
      <c r="BR48">
        <v>83.159127489361694</v>
      </c>
      <c r="BS48">
        <f t="shared" si="27"/>
        <v>-0.43873057815471861</v>
      </c>
      <c r="BT48">
        <f t="shared" si="28"/>
        <v>0.57501538193339097</v>
      </c>
      <c r="BU48">
        <f t="shared" si="29"/>
        <v>2.3184392043539965</v>
      </c>
      <c r="BV48">
        <v>10</v>
      </c>
      <c r="BW48">
        <f t="shared" si="30"/>
        <v>83.049127489361695</v>
      </c>
      <c r="BX48">
        <f t="shared" si="31"/>
        <v>83.269127489361694</v>
      </c>
      <c r="BY48">
        <v>0</v>
      </c>
      <c r="BZ48">
        <f t="shared" si="32"/>
        <v>8.3159127489361691</v>
      </c>
      <c r="CA48">
        <v>0</v>
      </c>
      <c r="CB48">
        <v>0</v>
      </c>
      <c r="CC48">
        <v>0</v>
      </c>
      <c r="CD48">
        <v>0</v>
      </c>
      <c r="CF48">
        <v>46</v>
      </c>
      <c r="CG48">
        <f t="shared" si="42"/>
        <v>-1.8374570493880151</v>
      </c>
      <c r="CH48">
        <f t="shared" si="33"/>
        <v>3.4511073179626539</v>
      </c>
      <c r="CI48">
        <f t="shared" si="34"/>
        <v>-1.8443059199860228</v>
      </c>
      <c r="CJ48">
        <f t="shared" si="35"/>
        <v>3.4442584473646463</v>
      </c>
      <c r="CK48">
        <f t="shared" si="36"/>
        <v>-1.3780927870410113</v>
      </c>
      <c r="CL48">
        <f t="shared" si="37"/>
        <v>2.5883304884719904</v>
      </c>
      <c r="CN48">
        <f t="shared" si="38"/>
        <v>82.659127489361694</v>
      </c>
      <c r="CO48">
        <f t="shared" si="39"/>
        <v>83.659127489361694</v>
      </c>
    </row>
    <row r="49" spans="1:93" x14ac:dyDescent="0.4">
      <c r="A49" s="8">
        <v>-1775.4361619306831</v>
      </c>
      <c r="B49" s="8">
        <v>3297.2385864426969</v>
      </c>
      <c r="C49" s="8">
        <f t="shared" si="1"/>
        <v>5072.6747483733798</v>
      </c>
      <c r="D49" s="10">
        <v>0.7021276595744681</v>
      </c>
      <c r="E49" s="30">
        <f t="shared" si="2"/>
        <v>85.757850223404247</v>
      </c>
      <c r="F49" s="24">
        <v>2</v>
      </c>
      <c r="G49" s="8">
        <v>-458.83627623016741</v>
      </c>
      <c r="H49" s="8">
        <v>580.82391971923664</v>
      </c>
      <c r="I49" s="8">
        <v>-628.83627623016741</v>
      </c>
      <c r="J49" s="8">
        <v>750.82391971923664</v>
      </c>
      <c r="K49" s="8">
        <v>1379.6601959494042</v>
      </c>
      <c r="L49" s="8">
        <v>-628.83627623016741</v>
      </c>
      <c r="M49" s="8">
        <v>750.82391971923664</v>
      </c>
      <c r="N49" s="8">
        <v>1379.6601959494042</v>
      </c>
      <c r="O49" s="8">
        <v>296.72377972465603</v>
      </c>
      <c r="P49" s="8">
        <v>473.96770963704603</v>
      </c>
      <c r="Q49" s="25">
        <v>2637.790869154157</v>
      </c>
      <c r="R49" s="8">
        <v>0</v>
      </c>
      <c r="S49" s="8">
        <v>0</v>
      </c>
      <c r="T49" s="8">
        <v>0</v>
      </c>
      <c r="U49" s="8">
        <v>0</v>
      </c>
      <c r="W49" s="36">
        <f t="shared" si="3"/>
        <v>25.954746775805031</v>
      </c>
      <c r="X49" s="36">
        <f t="shared" si="4"/>
        <v>46.450052458133371</v>
      </c>
      <c r="Y49" s="36">
        <f t="shared" si="5"/>
        <v>22.603457595387681</v>
      </c>
      <c r="Z49" s="36">
        <f t="shared" si="6"/>
        <v>49.801341638550717</v>
      </c>
      <c r="AA49" s="36">
        <f t="shared" si="7"/>
        <v>22.603457595387681</v>
      </c>
      <c r="AB49" s="36">
        <f t="shared" si="8"/>
        <v>49.801341638550717</v>
      </c>
      <c r="AC49" s="36">
        <f t="shared" si="9"/>
        <v>5.8494540739045897</v>
      </c>
      <c r="AD49" s="36">
        <f t="shared" si="10"/>
        <v>90.656453781330455</v>
      </c>
      <c r="AE49" s="36">
        <f t="shared" si="11"/>
        <v>86.999999999999986</v>
      </c>
      <c r="AH49">
        <v>47</v>
      </c>
      <c r="AI49" s="35">
        <v>112.97869307086182</v>
      </c>
      <c r="AJ49">
        <f>_xll.SRS1Splines.Functions25.Linear_Interp($E$3:$E$67,$W$3:$W$67,AI49)</f>
        <v>23.9516417627386</v>
      </c>
      <c r="AK49">
        <f>_xll.SRS1Splines.Functions25.Linear_Interp($E$3:$E$67,$X$3:$X$67,AI49)</f>
        <v>49.7914748944794</v>
      </c>
      <c r="AL49">
        <f>_xll.SRS1Splines.Functions25.Linear_Interp($E$3:$E$67,$Y$3:$Y$67,AI49)</f>
        <v>18.290173624467201</v>
      </c>
      <c r="AM49">
        <f>_xll.SRS1Splines.Functions25.Linear_Interp($E$3:$E$67,$Z$3:$Z$67,AI49)</f>
        <v>55.452943032750902</v>
      </c>
      <c r="AN49">
        <f>_xll.SRS1Splines.Functions25.Linear_Interp($E$3:$E$67,$AA$3:$AA$67,AI49)</f>
        <v>18.290173624467201</v>
      </c>
      <c r="AO49">
        <f>_xll.SRS1Splines.Functions25.Linear_Interp($E$3:$E$67,$AB$3:$AB$67,AI49)</f>
        <v>55.452943032750902</v>
      </c>
      <c r="AP49">
        <f>_xll.SRS1Splines.Functions25.Linear_Interp($E$3:$E$67,$AC$3:$AC$67,AI49)</f>
        <v>7.58011600070519</v>
      </c>
      <c r="AQ49">
        <f>_xll.SRS1Splines.Functions25.Linear_Interp($E$3:$E$67,$AD$3:$AD$67,AI49)</f>
        <v>88.234408557131303</v>
      </c>
      <c r="AR49">
        <f>_xll.SRS1Splines.Functions25.Linear_Interp($E$3:$E$67,$AE$3:$AE$67,AI49)</f>
        <v>87</v>
      </c>
      <c r="AU49">
        <f t="shared" si="12"/>
        <v>85.757850223404247</v>
      </c>
      <c r="AV49">
        <f t="shared" si="40"/>
        <v>85.647850223404248</v>
      </c>
      <c r="AW49">
        <f t="shared" si="41"/>
        <v>85.867850223404247</v>
      </c>
      <c r="AX49">
        <v>1.91456589546581</v>
      </c>
      <c r="AY49">
        <v>0.34651662757655205</v>
      </c>
      <c r="AZ49" s="44">
        <f t="shared" si="13"/>
        <v>1.3165998857005157</v>
      </c>
      <c r="BA49" s="44">
        <f t="shared" si="14"/>
        <v>2.35626008164992</v>
      </c>
      <c r="BB49">
        <f t="shared" si="15"/>
        <v>-0.44116626089856248</v>
      </c>
      <c r="BC49">
        <f t="shared" si="16"/>
        <v>0.59849393505084181</v>
      </c>
      <c r="BD49">
        <f t="shared" si="17"/>
        <v>1.91456589546581</v>
      </c>
      <c r="BE49">
        <v>10</v>
      </c>
      <c r="BF49">
        <v>1.2226663870232222</v>
      </c>
      <c r="BG49">
        <f t="shared" si="18"/>
        <v>0.61133319351161108</v>
      </c>
      <c r="BH49">
        <f t="shared" si="19"/>
        <v>2.4341991099506792</v>
      </c>
      <c r="BI49">
        <v>0.27644789642428402</v>
      </c>
      <c r="BJ49">
        <f t="shared" si="20"/>
        <v>2.9496603110706924E-3</v>
      </c>
      <c r="BK49">
        <f t="shared" si="21"/>
        <v>2.9496259772226379E-3</v>
      </c>
      <c r="BL49">
        <f t="shared" si="22"/>
        <v>2.4453327740464444E-2</v>
      </c>
      <c r="BM49">
        <f t="shared" si="23"/>
        <v>-0.41966259346916873</v>
      </c>
      <c r="BN49">
        <f t="shared" si="24"/>
        <v>0.57109094699930663</v>
      </c>
      <c r="BO49">
        <f t="shared" si="25"/>
        <v>-0.44411588687578513</v>
      </c>
      <c r="BP49">
        <f t="shared" si="26"/>
        <v>0.59554430907361922</v>
      </c>
      <c r="BQ49">
        <v>47</v>
      </c>
      <c r="BR49">
        <v>85.757850223404247</v>
      </c>
      <c r="BS49">
        <f t="shared" si="27"/>
        <v>-0.41966259346916873</v>
      </c>
      <c r="BT49">
        <f t="shared" si="28"/>
        <v>0.57109094699930663</v>
      </c>
      <c r="BU49">
        <f t="shared" si="29"/>
        <v>2.4341991099506792</v>
      </c>
      <c r="BV49">
        <v>10</v>
      </c>
      <c r="BW49">
        <f t="shared" si="30"/>
        <v>85.647850223404248</v>
      </c>
      <c r="BX49">
        <f t="shared" si="31"/>
        <v>85.867850223404247</v>
      </c>
      <c r="BY49">
        <v>0</v>
      </c>
      <c r="BZ49">
        <f t="shared" si="32"/>
        <v>8.5757850223404244</v>
      </c>
      <c r="CA49">
        <v>0</v>
      </c>
      <c r="CB49">
        <v>0</v>
      </c>
      <c r="CC49">
        <v>0</v>
      </c>
      <c r="CD49">
        <v>0</v>
      </c>
      <c r="CF49">
        <v>47</v>
      </c>
      <c r="CG49">
        <f t="shared" si="42"/>
        <v>-1.7577661465990781</v>
      </c>
      <c r="CH49">
        <f t="shared" si="33"/>
        <v>3.3149086017743015</v>
      </c>
      <c r="CI49">
        <f t="shared" si="34"/>
        <v>-1.760715806910149</v>
      </c>
      <c r="CJ49">
        <f t="shared" si="35"/>
        <v>3.3119589414632307</v>
      </c>
      <c r="CK49">
        <f t="shared" si="36"/>
        <v>-1.3183246099493087</v>
      </c>
      <c r="CL49">
        <f t="shared" si="37"/>
        <v>2.4861814513307259</v>
      </c>
      <c r="CN49">
        <f t="shared" si="38"/>
        <v>85.257850223404247</v>
      </c>
      <c r="CO49">
        <f t="shared" si="39"/>
        <v>86.257850223404247</v>
      </c>
    </row>
    <row r="50" spans="1:93" x14ac:dyDescent="0.4">
      <c r="A50" s="8">
        <v>-1700.9597752448522</v>
      </c>
      <c r="B50" s="8">
        <v>3158.9252968832966</v>
      </c>
      <c r="C50" s="8">
        <f t="shared" si="1"/>
        <v>4859.8850721281487</v>
      </c>
      <c r="D50" s="10">
        <v>0.72340425531914898</v>
      </c>
      <c r="E50" s="30">
        <f t="shared" si="2"/>
        <v>88.356572957446815</v>
      </c>
      <c r="F50" s="24">
        <v>2</v>
      </c>
      <c r="G50" s="8">
        <v>-446.72652994077646</v>
      </c>
      <c r="H50" s="8">
        <v>567.80023031366534</v>
      </c>
      <c r="I50" s="8">
        <v>-616.72652994077635</v>
      </c>
      <c r="J50" s="8">
        <v>737.80023031366511</v>
      </c>
      <c r="K50" s="8">
        <v>1354.5267602544413</v>
      </c>
      <c r="L50" s="8">
        <v>-616.72652994077635</v>
      </c>
      <c r="M50" s="8">
        <v>737.80023031366511</v>
      </c>
      <c r="N50" s="8">
        <v>1354.5267602544413</v>
      </c>
      <c r="O50" s="8">
        <v>290.13804755944994</v>
      </c>
      <c r="P50" s="8">
        <v>462.46833541927401</v>
      </c>
      <c r="Q50" s="25">
        <v>2527.1402375066377</v>
      </c>
      <c r="R50" s="8">
        <v>0</v>
      </c>
      <c r="S50" s="8">
        <v>0</v>
      </c>
      <c r="T50" s="8">
        <v>0</v>
      </c>
      <c r="U50" s="8">
        <v>0</v>
      </c>
      <c r="W50" s="36">
        <f t="shared" si="3"/>
        <v>25.807878719132873</v>
      </c>
      <c r="X50" s="36">
        <f t="shared" si="4"/>
        <v>46.683408596842092</v>
      </c>
      <c r="Y50" s="36">
        <f t="shared" si="5"/>
        <v>22.309853612017392</v>
      </c>
      <c r="Z50" s="36">
        <f t="shared" si="6"/>
        <v>50.181433703957566</v>
      </c>
      <c r="AA50" s="36">
        <f t="shared" si="7"/>
        <v>22.309853612017392</v>
      </c>
      <c r="AB50" s="36">
        <f t="shared" si="8"/>
        <v>50.181433703957566</v>
      </c>
      <c r="AC50" s="36">
        <f t="shared" si="9"/>
        <v>5.9700598523083634</v>
      </c>
      <c r="AD50" s="36">
        <f t="shared" si="10"/>
        <v>90.483965596808687</v>
      </c>
      <c r="AE50" s="36">
        <f t="shared" si="11"/>
        <v>87.000000000000014</v>
      </c>
      <c r="AH50">
        <v>48</v>
      </c>
      <c r="AI50" s="35">
        <v>115.36729977770997</v>
      </c>
      <c r="AJ50">
        <f>_xll.SRS1Splines.Functions25.Linear_Interp($E$3:$E$67,$W$3:$W$67,AI50)</f>
        <v>23.432236151740799</v>
      </c>
      <c r="AK50">
        <f>_xll.SRS1Splines.Functions25.Linear_Interp($E$3:$E$67,$X$3:$X$67,AI50)</f>
        <v>50.5914693424238</v>
      </c>
      <c r="AL50">
        <f>_xll.SRS1Splines.Functions25.Linear_Interp($E$3:$E$67,$Y$3:$Y$67,AI50)</f>
        <v>17.3010251181326</v>
      </c>
      <c r="AM50">
        <f>_xll.SRS1Splines.Functions25.Linear_Interp($E$3:$E$67,$Z$3:$Z$67,AI50)</f>
        <v>56.722680376032002</v>
      </c>
      <c r="AN50">
        <f>_xll.SRS1Splines.Functions25.Linear_Interp($E$3:$E$67,$AA$3:$AA$67,AI50)</f>
        <v>17.3010251181326</v>
      </c>
      <c r="AO50">
        <f>_xll.SRS1Splines.Functions25.Linear_Interp($E$3:$E$67,$AB$3:$AB$67,AI50)</f>
        <v>56.722680376032002</v>
      </c>
      <c r="AP50">
        <f>_xll.SRS1Splines.Functions25.Linear_Interp($E$3:$E$67,$AC$3:$AC$67,AI50)</f>
        <v>7.9929873595789402</v>
      </c>
      <c r="AQ50">
        <f>_xll.SRS1Splines.Functions25.Linear_Interp($E$3:$E$67,$AD$3:$AD$67,AI50)</f>
        <v>87.635467572963293</v>
      </c>
      <c r="AR50">
        <f>_xll.SRS1Splines.Functions25.Linear_Interp($E$3:$E$67,$AE$3:$AE$67,AI50)</f>
        <v>87</v>
      </c>
      <c r="AU50">
        <f t="shared" si="12"/>
        <v>88.356572957446815</v>
      </c>
      <c r="AV50">
        <f t="shared" si="40"/>
        <v>88.246572957446816</v>
      </c>
      <c r="AW50">
        <f t="shared" si="41"/>
        <v>88.466572957446814</v>
      </c>
      <c r="AX50">
        <v>2.0601618548296199</v>
      </c>
      <c r="AY50">
        <v>0.34764973045446401</v>
      </c>
      <c r="AZ50" s="44">
        <f t="shared" si="13"/>
        <v>1.2542332453040757</v>
      </c>
      <c r="BA50" s="44">
        <f t="shared" si="14"/>
        <v>2.268760005558518</v>
      </c>
      <c r="BB50">
        <f t="shared" si="15"/>
        <v>-0.43530449006094885</v>
      </c>
      <c r="BC50">
        <f t="shared" si="16"/>
        <v>0.57922227019349348</v>
      </c>
      <c r="BD50">
        <f t="shared" si="17"/>
        <v>2.0601618548296199</v>
      </c>
      <c r="BE50">
        <v>10</v>
      </c>
      <c r="BF50">
        <v>1.1711331813255246</v>
      </c>
      <c r="BG50">
        <f t="shared" si="18"/>
        <v>0.58556659066276229</v>
      </c>
      <c r="BH50">
        <f t="shared" si="19"/>
        <v>2.5578934568929679</v>
      </c>
      <c r="BI50">
        <v>-4.8799471939974401E-2</v>
      </c>
      <c r="BJ50">
        <f t="shared" si="20"/>
        <v>-4.9873389562920352E-4</v>
      </c>
      <c r="BK50">
        <f t="shared" si="21"/>
        <v>-4.9873371473533625E-4</v>
      </c>
      <c r="BL50">
        <f t="shared" si="22"/>
        <v>2.3422663626510493E-2</v>
      </c>
      <c r="BM50">
        <f t="shared" si="23"/>
        <v>-0.41138309253880911</v>
      </c>
      <c r="BN50">
        <f t="shared" si="24"/>
        <v>0.55629834046261217</v>
      </c>
      <c r="BO50">
        <f t="shared" si="25"/>
        <v>-0.43480575634621349</v>
      </c>
      <c r="BP50">
        <f t="shared" si="26"/>
        <v>0.57972100390822878</v>
      </c>
      <c r="BQ50">
        <v>48</v>
      </c>
      <c r="BR50">
        <v>88.356572957446815</v>
      </c>
      <c r="BS50">
        <f t="shared" si="27"/>
        <v>-0.41138309253880911</v>
      </c>
      <c r="BT50">
        <f t="shared" si="28"/>
        <v>0.55629834046261217</v>
      </c>
      <c r="BU50">
        <f t="shared" si="29"/>
        <v>2.5578934568929679</v>
      </c>
      <c r="BV50">
        <v>10</v>
      </c>
      <c r="BW50">
        <f t="shared" si="30"/>
        <v>88.246572957446816</v>
      </c>
      <c r="BX50">
        <f t="shared" si="31"/>
        <v>88.466572957446814</v>
      </c>
      <c r="BY50">
        <v>0</v>
      </c>
      <c r="BZ50">
        <f t="shared" si="32"/>
        <v>8.8356572957446815</v>
      </c>
      <c r="CA50">
        <v>0</v>
      </c>
      <c r="CB50">
        <v>0</v>
      </c>
      <c r="CC50">
        <v>0</v>
      </c>
      <c r="CD50">
        <v>0</v>
      </c>
      <c r="CF50">
        <v>48</v>
      </c>
      <c r="CG50">
        <f t="shared" si="42"/>
        <v>-1.6895377353650245</v>
      </c>
      <c r="CH50">
        <f t="shared" si="33"/>
        <v>3.1703473367631245</v>
      </c>
      <c r="CI50">
        <f t="shared" si="34"/>
        <v>-1.6890390014693952</v>
      </c>
      <c r="CJ50">
        <f t="shared" si="35"/>
        <v>3.1708460706587536</v>
      </c>
      <c r="CK50">
        <f t="shared" si="36"/>
        <v>-1.2671533015237684</v>
      </c>
      <c r="CL50">
        <f t="shared" si="37"/>
        <v>2.3777605025723432</v>
      </c>
      <c r="CN50">
        <f t="shared" si="38"/>
        <v>87.856572957446815</v>
      </c>
      <c r="CO50">
        <f t="shared" si="39"/>
        <v>88.856572957446815</v>
      </c>
    </row>
    <row r="51" spans="1:93" x14ac:dyDescent="0.4">
      <c r="A51" s="8">
        <v>-1627.785964668775</v>
      </c>
      <c r="B51" s="8">
        <v>3023.0310772420107</v>
      </c>
      <c r="C51" s="8">
        <f t="shared" si="1"/>
        <v>4650.8170419107855</v>
      </c>
      <c r="D51" s="10">
        <v>0.74468085106382975</v>
      </c>
      <c r="E51" s="30">
        <f t="shared" si="2"/>
        <v>90.955295691489354</v>
      </c>
      <c r="F51" s="24">
        <v>2</v>
      </c>
      <c r="G51" s="8">
        <v>-434.61678365138556</v>
      </c>
      <c r="H51" s="8">
        <v>554.77654090809392</v>
      </c>
      <c r="I51" s="8">
        <v>-604.61678365138562</v>
      </c>
      <c r="J51" s="8">
        <v>724.77654090809369</v>
      </c>
      <c r="K51" s="8">
        <v>1329.3933245594794</v>
      </c>
      <c r="L51" s="8">
        <v>-604.61678365138562</v>
      </c>
      <c r="M51" s="8">
        <v>724.77654090809369</v>
      </c>
      <c r="N51" s="8">
        <v>1329.3933245594794</v>
      </c>
      <c r="O51" s="8">
        <v>283.55231539424318</v>
      </c>
      <c r="P51" s="8">
        <v>450.96896120150154</v>
      </c>
      <c r="Q51" s="25">
        <v>2418.4248617936087</v>
      </c>
      <c r="R51" s="8">
        <v>0</v>
      </c>
      <c r="S51" s="8">
        <v>0</v>
      </c>
      <c r="T51" s="8">
        <v>0</v>
      </c>
      <c r="U51" s="8">
        <v>0</v>
      </c>
      <c r="W51" s="36">
        <f t="shared" si="3"/>
        <v>25.655044484983151</v>
      </c>
      <c r="X51" s="36">
        <f t="shared" si="4"/>
        <v>46.928582352492718</v>
      </c>
      <c r="Y51" s="36">
        <f t="shared" si="5"/>
        <v>21.999772766744247</v>
      </c>
      <c r="Z51" s="36">
        <f t="shared" si="6"/>
        <v>50.583854070731618</v>
      </c>
      <c r="AA51" s="36">
        <f t="shared" si="7"/>
        <v>21.999772766744247</v>
      </c>
      <c r="AB51" s="36">
        <f t="shared" si="8"/>
        <v>50.583854070731618</v>
      </c>
      <c r="AC51" s="36">
        <f t="shared" si="9"/>
        <v>6.0968279947160831</v>
      </c>
      <c r="AD51" s="36">
        <f t="shared" si="10"/>
        <v>90.303446531273963</v>
      </c>
      <c r="AE51" s="36">
        <f t="shared" si="11"/>
        <v>87.000000000000014</v>
      </c>
      <c r="AH51">
        <v>49</v>
      </c>
      <c r="AI51" s="35">
        <v>117.86480092886086</v>
      </c>
      <c r="AJ51">
        <f>_xll.SRS1Splines.Functions25.Linear_Interp($E$3:$E$67,$W$3:$W$67,AI51)</f>
        <v>22.231961516759899</v>
      </c>
      <c r="AK51">
        <f>_xll.SRS1Splines.Functions25.Linear_Interp($E$3:$E$67,$X$3:$X$67,AI51)</f>
        <v>52.3449325671194</v>
      </c>
      <c r="AL51">
        <f>_xll.SRS1Splines.Functions25.Linear_Interp($E$3:$E$67,$Y$3:$Y$67,AI51)</f>
        <v>15.2005253337902</v>
      </c>
      <c r="AM51">
        <f>_xll.SRS1Splines.Functions25.Linear_Interp($E$3:$E$67,$Z$3:$Z$67,AI51)</f>
        <v>59.3763687500891</v>
      </c>
      <c r="AN51">
        <f>_xll.SRS1Splines.Functions25.Linear_Interp($E$3:$E$67,$AA$3:$AA$67,AI51)</f>
        <v>15.2005253337902</v>
      </c>
      <c r="AO51">
        <f>_xll.SRS1Splines.Functions25.Linear_Interp($E$3:$E$67,$AB$3:$AB$67,AI51)</f>
        <v>59.3763687500891</v>
      </c>
      <c r="AP51" s="32">
        <f>_xll.SRS1Splines.Functions25.Linear_Interp($E$3:$E$67,$AC$3:$AC$67,AI51)</f>
        <v>0</v>
      </c>
      <c r="AQ51" s="32">
        <f>_xll.SRS1Splines.Functions25.Linear_Interp($E$3:$E$67,$AD$3:$AD$67,AI51)</f>
        <v>100</v>
      </c>
      <c r="AR51" s="32">
        <f>_xll.SRS1Splines.Functions25.Linear_Interp($E$3:$E$67,$AE$3:$AE$67,AI51)</f>
        <v>35</v>
      </c>
      <c r="AU51">
        <f t="shared" si="12"/>
        <v>90.955295691489354</v>
      </c>
      <c r="AV51">
        <f t="shared" si="40"/>
        <v>90.845295691489355</v>
      </c>
      <c r="AW51">
        <f t="shared" si="41"/>
        <v>91.065295691489354</v>
      </c>
      <c r="AX51">
        <v>2.2134952696334702</v>
      </c>
      <c r="AY51">
        <v>0.34964702881009702</v>
      </c>
      <c r="AZ51" s="44">
        <f t="shared" si="13"/>
        <v>1.1931691810173897</v>
      </c>
      <c r="BA51" s="44">
        <f t="shared" si="14"/>
        <v>2.1825625055768691</v>
      </c>
      <c r="BB51">
        <f t="shared" si="15"/>
        <v>-0.43297517922608098</v>
      </c>
      <c r="BC51">
        <f t="shared" si="16"/>
        <v>0.55641814533339851</v>
      </c>
      <c r="BD51">
        <f t="shared" si="17"/>
        <v>2.2134952696334702</v>
      </c>
      <c r="BE51">
        <v>10</v>
      </c>
      <c r="BF51">
        <v>1.1208583245287731</v>
      </c>
      <c r="BG51">
        <f t="shared" si="18"/>
        <v>0.56042916226438655</v>
      </c>
      <c r="BH51">
        <f t="shared" si="19"/>
        <v>2.6898600575581986</v>
      </c>
      <c r="BI51">
        <v>-0.35927095720500102</v>
      </c>
      <c r="BJ51">
        <f t="shared" si="20"/>
        <v>-3.5141953248634884E-3</v>
      </c>
      <c r="BK51">
        <f t="shared" si="21"/>
        <v>-3.5141262383246879E-3</v>
      </c>
      <c r="BL51">
        <f t="shared" si="22"/>
        <v>2.2417166490575461E-2</v>
      </c>
      <c r="BM51">
        <f t="shared" si="23"/>
        <v>-0.40704381741064205</v>
      </c>
      <c r="BN51">
        <f t="shared" si="24"/>
        <v>0.53751517416768657</v>
      </c>
      <c r="BO51">
        <f t="shared" si="25"/>
        <v>-0.42946105298775628</v>
      </c>
      <c r="BP51">
        <f t="shared" si="26"/>
        <v>0.55993227157172321</v>
      </c>
      <c r="BQ51">
        <v>49</v>
      </c>
      <c r="BR51">
        <v>90.955295691489354</v>
      </c>
      <c r="BS51">
        <f t="shared" si="27"/>
        <v>-0.40704381741064205</v>
      </c>
      <c r="BT51">
        <f t="shared" si="28"/>
        <v>0.53751517416768657</v>
      </c>
      <c r="BU51">
        <f t="shared" si="29"/>
        <v>2.6898600575581986</v>
      </c>
      <c r="BV51">
        <v>10</v>
      </c>
      <c r="BW51">
        <f t="shared" si="30"/>
        <v>90.845295691489355</v>
      </c>
      <c r="BX51">
        <f t="shared" si="31"/>
        <v>91.065295691489354</v>
      </c>
      <c r="BY51">
        <v>0</v>
      </c>
      <c r="BZ51">
        <f t="shared" si="32"/>
        <v>9.0955295691489351</v>
      </c>
      <c r="CA51">
        <v>0</v>
      </c>
      <c r="CB51">
        <v>0</v>
      </c>
      <c r="CC51">
        <v>0</v>
      </c>
      <c r="CD51">
        <v>0</v>
      </c>
      <c r="CF51">
        <v>49</v>
      </c>
      <c r="CG51">
        <f t="shared" si="42"/>
        <v>-1.6261443602434706</v>
      </c>
      <c r="CH51">
        <f t="shared" si="33"/>
        <v>3.0246726816673153</v>
      </c>
      <c r="CI51">
        <f t="shared" si="34"/>
        <v>-1.6226301649186072</v>
      </c>
      <c r="CJ51">
        <f t="shared" si="35"/>
        <v>3.0281868769921787</v>
      </c>
      <c r="CK51">
        <f t="shared" si="36"/>
        <v>-1.219608270182603</v>
      </c>
      <c r="CL51">
        <f t="shared" si="37"/>
        <v>2.2685045112504865</v>
      </c>
      <c r="CN51">
        <f t="shared" si="38"/>
        <v>90.455295691489354</v>
      </c>
      <c r="CO51">
        <f t="shared" si="39"/>
        <v>91.455295691489354</v>
      </c>
    </row>
    <row r="52" spans="1:93" x14ac:dyDescent="0.4">
      <c r="A52" s="8">
        <v>-1556.0050898136199</v>
      </c>
      <c r="B52" s="8">
        <v>2889.7237382252943</v>
      </c>
      <c r="C52" s="8">
        <f t="shared" si="1"/>
        <v>4445.7288280389139</v>
      </c>
      <c r="D52" s="10">
        <v>0.76595744680851063</v>
      </c>
      <c r="E52" s="30">
        <f t="shared" si="2"/>
        <v>93.554018425531908</v>
      </c>
      <c r="F52" s="24">
        <v>2</v>
      </c>
      <c r="G52" s="8">
        <v>-422.50703736199455</v>
      </c>
      <c r="H52" s="8">
        <v>541.7528515025225</v>
      </c>
      <c r="I52" s="8">
        <v>-592.50703736199455</v>
      </c>
      <c r="J52" s="8">
        <v>711.75285150252239</v>
      </c>
      <c r="K52" s="8">
        <v>1304.2598888645171</v>
      </c>
      <c r="L52" s="8">
        <v>-592.50703736199455</v>
      </c>
      <c r="M52" s="8">
        <v>711.75285150252239</v>
      </c>
      <c r="N52" s="8">
        <v>1304.2598888645171</v>
      </c>
      <c r="O52" s="8">
        <v>276.96658322903664</v>
      </c>
      <c r="P52" s="8">
        <v>439.46958698372953</v>
      </c>
      <c r="Q52" s="25">
        <v>2311.7789905802351</v>
      </c>
      <c r="R52" s="8">
        <v>0</v>
      </c>
      <c r="S52" s="8">
        <v>0</v>
      </c>
      <c r="T52" s="8">
        <v>0</v>
      </c>
      <c r="U52" s="8">
        <v>0</v>
      </c>
      <c r="W52" s="36">
        <f t="shared" si="3"/>
        <v>25.496338087530873</v>
      </c>
      <c r="X52" s="36">
        <f t="shared" si="4"/>
        <v>47.185917595462051</v>
      </c>
      <c r="Y52" s="36">
        <f t="shared" si="5"/>
        <v>21.67244314081659</v>
      </c>
      <c r="Z52" s="36">
        <f t="shared" si="6"/>
        <v>51.00981254217632</v>
      </c>
      <c r="AA52" s="36">
        <f t="shared" si="7"/>
        <v>21.67244314081659</v>
      </c>
      <c r="AB52" s="36">
        <f t="shared" si="8"/>
        <v>51.00981254217632</v>
      </c>
      <c r="AC52" s="36">
        <f t="shared" si="9"/>
        <v>6.2299477530484308</v>
      </c>
      <c r="AD52" s="36">
        <f t="shared" si="10"/>
        <v>90.114790982931211</v>
      </c>
      <c r="AE52" s="36">
        <f t="shared" si="11"/>
        <v>87.000000000000014</v>
      </c>
      <c r="AH52">
        <v>50</v>
      </c>
      <c r="AI52" s="35">
        <v>120.30856196464157</v>
      </c>
      <c r="AJ52">
        <f>_xll.SRS1Splines.Functions25.Linear_Interp($E$3:$E$67,$W$3:$W$67,AI52)</f>
        <v>23.5151997538599</v>
      </c>
      <c r="AK52">
        <f>_xll.SRS1Splines.Functions25.Linear_Interp($E$3:$E$67,$X$3:$X$67,AI52)</f>
        <v>50.695893669724803</v>
      </c>
      <c r="AL52">
        <f>_xll.SRS1Splines.Functions25.Linear_Interp($E$3:$E$67,$Y$3:$Y$67,AI52)</f>
        <v>17.007146281047198</v>
      </c>
      <c r="AM52">
        <f>_xll.SRS1Splines.Functions25.Linear_Interp($E$3:$E$67,$Z$3:$Z$67,AI52)</f>
        <v>57.203947142537501</v>
      </c>
      <c r="AN52">
        <f>_xll.SRS1Splines.Functions25.Linear_Interp($E$3:$E$67,$AA$3:$AA$67,AI52)</f>
        <v>17.007146281047198</v>
      </c>
      <c r="AO52">
        <f>_xll.SRS1Splines.Functions25.Linear_Interp($E$3:$E$67,$AB$3:$AB$67,AI52)</f>
        <v>57.203947142537501</v>
      </c>
      <c r="AP52" s="32">
        <f>_xll.SRS1Splines.Functions25.Linear_Interp($E$3:$E$67,$AC$3:$AC$67,AI52)</f>
        <v>0</v>
      </c>
      <c r="AQ52" s="32">
        <f>_xll.SRS1Splines.Functions25.Linear_Interp($E$3:$E$67,$AD$3:$AD$67,AI52)</f>
        <v>100</v>
      </c>
      <c r="AR52" s="32">
        <f>_xll.SRS1Splines.Functions25.Linear_Interp($E$3:$E$67,$AE$3:$AE$67,AI52)</f>
        <v>35</v>
      </c>
      <c r="AU52">
        <f t="shared" si="12"/>
        <v>93.554018425531908</v>
      </c>
      <c r="AV52">
        <f t="shared" si="40"/>
        <v>93.444018425531908</v>
      </c>
      <c r="AW52">
        <f t="shared" si="41"/>
        <v>93.664018425531907</v>
      </c>
      <c r="AX52">
        <v>2.37472746082855</v>
      </c>
      <c r="AY52">
        <v>0.35126618282456695</v>
      </c>
      <c r="AZ52" s="44">
        <f t="shared" si="13"/>
        <v>1.1334980524516254</v>
      </c>
      <c r="BA52" s="44">
        <f t="shared" si="14"/>
        <v>2.0977579413161425</v>
      </c>
      <c r="BB52">
        <f t="shared" si="15"/>
        <v>-0.4281361428467394</v>
      </c>
      <c r="BC52">
        <f t="shared" si="16"/>
        <v>0.53612374601777768</v>
      </c>
      <c r="BD52">
        <f t="shared" si="17"/>
        <v>2.37472746082855</v>
      </c>
      <c r="BE52">
        <v>10</v>
      </c>
      <c r="BF52">
        <v>1.0714872347371442</v>
      </c>
      <c r="BG52">
        <f t="shared" si="18"/>
        <v>0.53574361736857212</v>
      </c>
      <c r="BH52">
        <f t="shared" si="19"/>
        <v>2.8301095355918364</v>
      </c>
      <c r="BI52">
        <v>-0.65496343317263706</v>
      </c>
      <c r="BJ52">
        <f t="shared" si="20"/>
        <v>-6.1244958507530485E-3</v>
      </c>
      <c r="BK52">
        <f t="shared" si="21"/>
        <v>-6.1240956992405903E-3</v>
      </c>
      <c r="BL52">
        <f t="shared" si="22"/>
        <v>2.1429744694742885E-2</v>
      </c>
      <c r="BM52">
        <f t="shared" si="23"/>
        <v>-0.40058190230124346</v>
      </c>
      <c r="BN52">
        <f t="shared" si="24"/>
        <v>0.52081849717378781</v>
      </c>
      <c r="BO52">
        <f t="shared" si="25"/>
        <v>-0.42201204714749879</v>
      </c>
      <c r="BP52">
        <f t="shared" si="26"/>
        <v>0.54224784171701823</v>
      </c>
      <c r="BQ52">
        <v>50</v>
      </c>
      <c r="BR52">
        <v>93.554018425531908</v>
      </c>
      <c r="BS52">
        <f>BM52</f>
        <v>-0.40058190230124346</v>
      </c>
      <c r="BT52">
        <f t="shared" si="28"/>
        <v>0.52081849717378781</v>
      </c>
      <c r="BU52">
        <f t="shared" si="29"/>
        <v>2.8301095355918364</v>
      </c>
      <c r="BV52">
        <v>10</v>
      </c>
      <c r="BW52">
        <f t="shared" si="30"/>
        <v>93.444018425531908</v>
      </c>
      <c r="BX52">
        <f t="shared" si="31"/>
        <v>93.664018425531907</v>
      </c>
      <c r="BY52">
        <v>0</v>
      </c>
      <c r="BZ52">
        <f t="shared" si="32"/>
        <v>9.3554018425531904</v>
      </c>
      <c r="CA52">
        <v>0</v>
      </c>
      <c r="CB52">
        <v>0</v>
      </c>
      <c r="CC52">
        <v>0</v>
      </c>
      <c r="CD52">
        <v>0</v>
      </c>
      <c r="CF52">
        <v>50</v>
      </c>
      <c r="CG52">
        <f t="shared" si="42"/>
        <v>-1.5616341952983648</v>
      </c>
      <c r="CH52">
        <f t="shared" si="33"/>
        <v>2.884094632740549</v>
      </c>
      <c r="CI52">
        <f t="shared" si="34"/>
        <v>-1.5555096994476116</v>
      </c>
      <c r="CJ52">
        <f t="shared" si="35"/>
        <v>2.8902191285913021</v>
      </c>
      <c r="CK52">
        <f t="shared" si="36"/>
        <v>-1.1712256464737736</v>
      </c>
      <c r="CL52">
        <f t="shared" si="37"/>
        <v>2.1630709745554118</v>
      </c>
      <c r="CN52">
        <f t="shared" si="38"/>
        <v>93.054018425531908</v>
      </c>
      <c r="CO52">
        <f t="shared" si="39"/>
        <v>94.054018425531908</v>
      </c>
    </row>
    <row r="53" spans="1:93" x14ac:dyDescent="0.4">
      <c r="A53" s="8">
        <v>-1485.9651501346536</v>
      </c>
      <c r="B53" s="8">
        <v>2759.6495645357854</v>
      </c>
      <c r="C53" s="8">
        <f t="shared" si="1"/>
        <v>4245.6147146704388</v>
      </c>
      <c r="D53" s="10">
        <v>0.78723404255319152</v>
      </c>
      <c r="E53" s="30">
        <f t="shared" si="2"/>
        <v>96.152741159574461</v>
      </c>
      <c r="F53" s="24">
        <v>2</v>
      </c>
      <c r="G53" s="8">
        <v>-410.39729107260359</v>
      </c>
      <c r="H53" s="8">
        <v>528.72916209695097</v>
      </c>
      <c r="I53" s="8">
        <v>-580.39729107260359</v>
      </c>
      <c r="J53" s="8">
        <v>698.72916209695097</v>
      </c>
      <c r="K53" s="8">
        <v>1279.1264531695547</v>
      </c>
      <c r="L53" s="8">
        <v>-580.39729107260359</v>
      </c>
      <c r="M53" s="8">
        <v>698.72916209695097</v>
      </c>
      <c r="N53" s="8">
        <v>1279.1264531695547</v>
      </c>
      <c r="O53" s="8">
        <v>270.38085106382994</v>
      </c>
      <c r="P53" s="8">
        <v>427.97021276595706</v>
      </c>
      <c r="Q53" s="25">
        <v>2207.7196516286285</v>
      </c>
      <c r="R53" s="8">
        <v>0</v>
      </c>
      <c r="S53" s="8">
        <v>0</v>
      </c>
      <c r="T53" s="8">
        <v>0</v>
      </c>
      <c r="U53" s="8">
        <v>0</v>
      </c>
      <c r="W53" s="36">
        <f t="shared" si="3"/>
        <v>25.33361907159161</v>
      </c>
      <c r="X53" s="36">
        <f t="shared" si="4"/>
        <v>47.453536122106485</v>
      </c>
      <c r="Y53" s="36">
        <f t="shared" si="5"/>
        <v>21.329487481116001</v>
      </c>
      <c r="Z53" s="36">
        <f t="shared" si="6"/>
        <v>51.457667712582094</v>
      </c>
      <c r="AA53" s="36">
        <f t="shared" si="7"/>
        <v>21.329487481116001</v>
      </c>
      <c r="AB53" s="36">
        <f t="shared" si="8"/>
        <v>51.457667712582094</v>
      </c>
      <c r="AC53" s="36">
        <f t="shared" si="9"/>
        <v>6.3684735717903678</v>
      </c>
      <c r="AD53" s="36">
        <f t="shared" si="10"/>
        <v>89.91971147812508</v>
      </c>
      <c r="AE53" s="36">
        <f t="shared" si="11"/>
        <v>87</v>
      </c>
      <c r="AH53">
        <v>51</v>
      </c>
      <c r="AI53" s="35">
        <v>122.13996852791472</v>
      </c>
      <c r="AJ53">
        <f>_xll.SRS1Splines.Functions25.Linear_Interp($E$3:$E$67,$W$3:$W$67,AI53)</f>
        <v>35.000000175053998</v>
      </c>
      <c r="AK53">
        <f>_xll.SRS1Splines.Functions25.Linear_Interp($E$3:$E$67,$X$3:$X$67,AI53)</f>
        <v>34.9999997607596</v>
      </c>
      <c r="AL53">
        <f>_xll.SRS1Splines.Functions25.Linear_Interp($E$3:$E$67,$Y$3:$Y$67,AI53)</f>
        <v>35.0000002742512</v>
      </c>
      <c r="AM53">
        <f>_xll.SRS1Splines.Functions25.Linear_Interp($E$3:$E$67,$Z$3:$Z$67,AI53)</f>
        <v>34.999999661562299</v>
      </c>
      <c r="AN53">
        <f>_xll.SRS1Splines.Functions25.Linear_Interp($E$3:$E$67,$AA$3:$AA$67,AI53)</f>
        <v>35.0000002742512</v>
      </c>
      <c r="AO53">
        <f>_xll.SRS1Splines.Functions25.Linear_Interp($E$3:$E$67,$AB$3:$AB$67,AI53)</f>
        <v>34.999999661562299</v>
      </c>
      <c r="AP53" s="32">
        <f>_xll.SRS1Splines.Functions25.Linear_Interp($E$3:$E$67,$AC$3:$AC$67,AI53)</f>
        <v>0</v>
      </c>
      <c r="AQ53" s="32">
        <f>_xll.SRS1Splines.Functions25.Linear_Interp($E$3:$E$67,$AD$3:$AD$67,AI53)</f>
        <v>100</v>
      </c>
      <c r="AR53" s="32">
        <f>_xll.SRS1Splines.Functions25.Linear_Interp($E$3:$E$67,$AE$3:$AE$67,AI53)</f>
        <v>35</v>
      </c>
      <c r="AU53">
        <f t="shared" si="12"/>
        <v>96.152741159574461</v>
      </c>
      <c r="AV53">
        <f t="shared" si="40"/>
        <v>96.042741159574462</v>
      </c>
      <c r="AW53">
        <f t="shared" si="41"/>
        <v>96.26274115957446</v>
      </c>
      <c r="AX53">
        <v>2.5438781361482898</v>
      </c>
      <c r="AY53">
        <v>0.35334789670150302</v>
      </c>
      <c r="AZ53" s="44">
        <f t="shared" si="13"/>
        <v>1.0755678590620501</v>
      </c>
      <c r="BA53" s="44">
        <f t="shared" si="14"/>
        <v>2.014694312231605</v>
      </c>
      <c r="BB53">
        <f t="shared" si="15"/>
        <v>-0.4246111705717015</v>
      </c>
      <c r="BC53">
        <f t="shared" si="16"/>
        <v>0.5145152825978534</v>
      </c>
      <c r="BD53">
        <f t="shared" si="17"/>
        <v>2.5438781361482898</v>
      </c>
      <c r="BE53">
        <v>10</v>
      </c>
      <c r="BF53">
        <v>1.0232213037428839</v>
      </c>
      <c r="BG53">
        <f t="shared" si="18"/>
        <v>0.51161065187144195</v>
      </c>
      <c r="BH53">
        <f t="shared" si="19"/>
        <v>2.9787471902390155</v>
      </c>
      <c r="BI53">
        <v>-0.93782980711057695</v>
      </c>
      <c r="BJ53">
        <f t="shared" si="20"/>
        <v>-8.374902603142961E-3</v>
      </c>
      <c r="BK53">
        <f t="shared" si="21"/>
        <v>-8.3737807322717735E-3</v>
      </c>
      <c r="BL53">
        <f t="shared" si="22"/>
        <v>2.046442607485768E-2</v>
      </c>
      <c r="BM53">
        <f t="shared" si="23"/>
        <v>-0.3957718418937009</v>
      </c>
      <c r="BN53">
        <f t="shared" si="24"/>
        <v>0.50242575912613874</v>
      </c>
      <c r="BO53">
        <f t="shared" si="25"/>
        <v>-0.41623738983942971</v>
      </c>
      <c r="BP53">
        <f t="shared" si="26"/>
        <v>0.52288906333012519</v>
      </c>
      <c r="BQ53">
        <v>51</v>
      </c>
      <c r="BR53">
        <v>96.152741159574461</v>
      </c>
      <c r="BS53">
        <f t="shared" si="27"/>
        <v>-0.3957718418937009</v>
      </c>
      <c r="BT53">
        <f t="shared" si="28"/>
        <v>0.50242575912613874</v>
      </c>
      <c r="BU53">
        <f t="shared" si="29"/>
        <v>2.9787471902390155</v>
      </c>
      <c r="BV53">
        <v>10</v>
      </c>
      <c r="BW53">
        <f t="shared" si="30"/>
        <v>96.042741159574462</v>
      </c>
      <c r="BX53">
        <f t="shared" si="31"/>
        <v>96.26274115957446</v>
      </c>
      <c r="BY53">
        <v>0</v>
      </c>
      <c r="BZ53">
        <f t="shared" si="32"/>
        <v>9.6152741159574457</v>
      </c>
      <c r="CA53">
        <v>0</v>
      </c>
      <c r="CB53">
        <v>0</v>
      </c>
      <c r="CC53">
        <v>0</v>
      </c>
      <c r="CD53">
        <v>0</v>
      </c>
      <c r="CF53">
        <v>51</v>
      </c>
      <c r="CG53">
        <f t="shared" si="42"/>
        <v>-1.5001790296337516</v>
      </c>
      <c r="CH53">
        <f t="shared" si="33"/>
        <v>2.7454356850366874</v>
      </c>
      <c r="CI53">
        <f t="shared" si="34"/>
        <v>-1.4918041270306086</v>
      </c>
      <c r="CJ53">
        <f t="shared" si="35"/>
        <v>2.7538105876398302</v>
      </c>
      <c r="CK53">
        <f t="shared" si="36"/>
        <v>-1.1251342722253137</v>
      </c>
      <c r="CL53">
        <f t="shared" si="37"/>
        <v>2.0590767637775156</v>
      </c>
      <c r="CN53">
        <f t="shared" si="38"/>
        <v>95.652741159574461</v>
      </c>
      <c r="CO53">
        <f t="shared" si="39"/>
        <v>96.652741159574461</v>
      </c>
    </row>
    <row r="54" spans="1:93" x14ac:dyDescent="0.4">
      <c r="A54" s="8">
        <v>-1444.6728008748594</v>
      </c>
      <c r="B54" s="8">
        <v>2682.9637730533104</v>
      </c>
      <c r="C54" s="8">
        <f t="shared" si="1"/>
        <v>4127.63657392817</v>
      </c>
      <c r="D54" s="10">
        <v>0.8</v>
      </c>
      <c r="E54" s="30">
        <f t="shared" si="2"/>
        <v>97.711974800000007</v>
      </c>
      <c r="F54" s="24">
        <v>2</v>
      </c>
      <c r="G54" s="8">
        <v>-403.13144329896903</v>
      </c>
      <c r="H54" s="8">
        <v>520.91494845360819</v>
      </c>
      <c r="I54" s="8">
        <v>-573.13144329896909</v>
      </c>
      <c r="J54" s="8">
        <v>690.91494845360819</v>
      </c>
      <c r="K54" s="8">
        <v>1264.0463917525772</v>
      </c>
      <c r="L54" s="8">
        <v>-573.13144329896909</v>
      </c>
      <c r="M54" s="8">
        <v>690.91494845360819</v>
      </c>
      <c r="N54" s="8">
        <v>1264.0463917525772</v>
      </c>
      <c r="O54" s="8">
        <v>266.42941176470612</v>
      </c>
      <c r="P54" s="8">
        <v>421.07058823529411</v>
      </c>
      <c r="Q54" s="25">
        <v>2146.3710184426486</v>
      </c>
      <c r="R54" s="8">
        <v>0</v>
      </c>
      <c r="S54" s="8">
        <v>0</v>
      </c>
      <c r="T54" s="8">
        <v>0</v>
      </c>
      <c r="U54" s="8">
        <v>0</v>
      </c>
      <c r="W54" s="36">
        <f t="shared" si="3"/>
        <v>25.233359064475025</v>
      </c>
      <c r="X54" s="36">
        <f t="shared" si="4"/>
        <v>47.620174744644878</v>
      </c>
      <c r="Y54" s="36">
        <f t="shared" si="5"/>
        <v>21.114779413500202</v>
      </c>
      <c r="Z54" s="36">
        <f t="shared" si="6"/>
        <v>51.738754395619701</v>
      </c>
      <c r="AA54" s="36">
        <f t="shared" si="7"/>
        <v>21.114779413500202</v>
      </c>
      <c r="AB54" s="36">
        <f t="shared" si="8"/>
        <v>51.738754395619701</v>
      </c>
      <c r="AC54" s="36">
        <f t="shared" si="9"/>
        <v>6.4547691395018285</v>
      </c>
      <c r="AD54" s="36">
        <f t="shared" si="10"/>
        <v>89.798748492177168</v>
      </c>
      <c r="AE54" s="36">
        <f t="shared" si="11"/>
        <v>87</v>
      </c>
      <c r="AF54" s="21"/>
      <c r="AH54">
        <v>52</v>
      </c>
      <c r="AU54" s="56">
        <f t="shared" si="12"/>
        <v>97.711974800000007</v>
      </c>
      <c r="AV54">
        <f t="shared" si="40"/>
        <v>97.601974800000008</v>
      </c>
      <c r="AW54">
        <f t="shared" si="41"/>
        <v>97.821974800000007</v>
      </c>
      <c r="AX54">
        <v>2.6494234503055298</v>
      </c>
      <c r="AY54">
        <v>0.35377652071703503</v>
      </c>
      <c r="AZ54" s="44">
        <f t="shared" si="13"/>
        <v>1.0415413575758903</v>
      </c>
      <c r="BA54" s="44">
        <f t="shared" si="14"/>
        <v>1.9655877493284675</v>
      </c>
      <c r="BB54">
        <f t="shared" si="15"/>
        <v>-0.41871954833280034</v>
      </c>
      <c r="BC54">
        <f t="shared" si="16"/>
        <v>0.50532684341977685</v>
      </c>
      <c r="BD54">
        <f t="shared" si="17"/>
        <v>2.6494234503055298</v>
      </c>
      <c r="BE54">
        <v>10</v>
      </c>
      <c r="BF54">
        <v>0.99485899939203215</v>
      </c>
      <c r="BG54">
        <f t="shared" si="18"/>
        <v>0.49742949969601608</v>
      </c>
      <c r="BH54">
        <f t="shared" si="19"/>
        <v>3.0722385250471436</v>
      </c>
      <c r="BI54">
        <v>-1.1021361719417599</v>
      </c>
      <c r="BJ54">
        <f t="shared" si="20"/>
        <v>-9.5696869576291175E-3</v>
      </c>
      <c r="BK54">
        <f t="shared" si="21"/>
        <v>-9.5679165242393768E-3</v>
      </c>
      <c r="BL54">
        <f t="shared" si="22"/>
        <v>1.9897179987840644E-2</v>
      </c>
      <c r="BM54">
        <f t="shared" si="23"/>
        <v>-0.3892526813873306</v>
      </c>
      <c r="BN54">
        <f t="shared" si="24"/>
        <v>0.49499935038956538</v>
      </c>
      <c r="BO54">
        <f t="shared" si="25"/>
        <v>-0.40915163180856096</v>
      </c>
      <c r="BP54">
        <f t="shared" si="26"/>
        <v>0.51489475994401623</v>
      </c>
      <c r="BQ54">
        <v>52</v>
      </c>
      <c r="BR54" s="56">
        <v>97.711974800000007</v>
      </c>
      <c r="BS54">
        <f t="shared" si="27"/>
        <v>-0.3892526813873306</v>
      </c>
      <c r="BT54">
        <f t="shared" si="28"/>
        <v>0.49499935038956538</v>
      </c>
      <c r="BU54">
        <f t="shared" si="29"/>
        <v>3.0722385250471436</v>
      </c>
      <c r="BV54">
        <v>10</v>
      </c>
      <c r="BW54">
        <f t="shared" si="30"/>
        <v>97.601974800000008</v>
      </c>
      <c r="BX54">
        <f t="shared" si="31"/>
        <v>97.821974800000007</v>
      </c>
      <c r="BY54">
        <v>0</v>
      </c>
      <c r="BZ54">
        <f t="shared" si="32"/>
        <v>9.7711974800000014</v>
      </c>
      <c r="CA54">
        <v>0</v>
      </c>
      <c r="CB54">
        <v>0</v>
      </c>
      <c r="CC54">
        <v>0</v>
      </c>
      <c r="CD54">
        <v>0</v>
      </c>
      <c r="CF54">
        <v>52</v>
      </c>
      <c r="CG54">
        <f t="shared" si="42"/>
        <v>-1.4602609059086906</v>
      </c>
      <c r="CH54">
        <f t="shared" si="33"/>
        <v>2.6673756680194791</v>
      </c>
      <c r="CI54">
        <f t="shared" si="34"/>
        <v>-1.4506912189510615</v>
      </c>
      <c r="CJ54">
        <f t="shared" si="35"/>
        <v>2.6769453549771081</v>
      </c>
      <c r="CK54">
        <f t="shared" si="36"/>
        <v>-1.0951956794315181</v>
      </c>
      <c r="CL54">
        <f t="shared" si="37"/>
        <v>2.0005317510146092</v>
      </c>
      <c r="CN54">
        <f t="shared" si="38"/>
        <v>97.211974800000007</v>
      </c>
      <c r="CO54">
        <f t="shared" si="39"/>
        <v>98.211974800000007</v>
      </c>
    </row>
    <row r="55" spans="1:93" x14ac:dyDescent="0.4">
      <c r="A55" s="8">
        <v>-1417.5644209353943</v>
      </c>
      <c r="B55" s="8">
        <v>2632.6196388800181</v>
      </c>
      <c r="C55" s="8">
        <f t="shared" si="1"/>
        <v>4050.1840598154122</v>
      </c>
      <c r="D55" s="10">
        <v>0.80851063829787229</v>
      </c>
      <c r="E55" s="30">
        <f t="shared" si="2"/>
        <v>98.751463893617014</v>
      </c>
      <c r="F55" s="24">
        <v>2</v>
      </c>
      <c r="G55" s="8">
        <v>-398.28754478321264</v>
      </c>
      <c r="H55" s="8">
        <v>515.70547269137967</v>
      </c>
      <c r="I55" s="8">
        <v>-568.28754478321275</v>
      </c>
      <c r="J55" s="8">
        <v>685.70547269137955</v>
      </c>
      <c r="K55" s="8">
        <v>1253.9930174745923</v>
      </c>
      <c r="L55" s="8">
        <v>-568.28754478321275</v>
      </c>
      <c r="M55" s="8">
        <v>685.70547269137955</v>
      </c>
      <c r="N55" s="8">
        <v>1253.9930174745923</v>
      </c>
      <c r="O55" s="8">
        <v>263.7951188986234</v>
      </c>
      <c r="P55" s="8">
        <v>416.47083854818499</v>
      </c>
      <c r="Q55" s="25">
        <v>2106.0957111040148</v>
      </c>
      <c r="R55" s="8">
        <v>0</v>
      </c>
      <c r="S55" s="8">
        <v>0</v>
      </c>
      <c r="T55" s="8">
        <v>0</v>
      </c>
      <c r="U55" s="8">
        <v>0</v>
      </c>
      <c r="W55" s="36">
        <f t="shared" si="3"/>
        <v>25.166186551004184</v>
      </c>
      <c r="X55" s="36">
        <f t="shared" si="4"/>
        <v>47.732889791553887</v>
      </c>
      <c r="Y55" s="36">
        <f t="shared" si="5"/>
        <v>20.968846442768516</v>
      </c>
      <c r="Z55" s="36">
        <f t="shared" si="6"/>
        <v>51.930229899789559</v>
      </c>
      <c r="AA55" s="36">
        <f t="shared" si="7"/>
        <v>20.968846442768516</v>
      </c>
      <c r="AB55" s="36">
        <f t="shared" si="8"/>
        <v>51.930229899789559</v>
      </c>
      <c r="AC55" s="36">
        <f t="shared" si="9"/>
        <v>6.5131637229999342</v>
      </c>
      <c r="AD55" s="36">
        <f t="shared" si="10"/>
        <v>89.717236737947999</v>
      </c>
      <c r="AE55" s="36">
        <f t="shared" si="11"/>
        <v>87.000000000000014</v>
      </c>
      <c r="AH55">
        <v>53</v>
      </c>
      <c r="AN55" t="s">
        <v>327</v>
      </c>
      <c r="AO55" t="s">
        <v>327</v>
      </c>
      <c r="AU55">
        <f t="shared" si="12"/>
        <v>98.751463893617014</v>
      </c>
      <c r="AV55">
        <f t="shared" si="40"/>
        <v>98.641463893617015</v>
      </c>
      <c r="AW55">
        <f t="shared" si="41"/>
        <v>98.861463893617014</v>
      </c>
      <c r="AX55">
        <v>2.7210759267017202</v>
      </c>
      <c r="AY55">
        <v>0.35442266099685904</v>
      </c>
      <c r="AZ55" s="44">
        <f t="shared" si="13"/>
        <v>1.0192768761521813</v>
      </c>
      <c r="BA55" s="44">
        <f t="shared" si="14"/>
        <v>1.9332698936267736</v>
      </c>
      <c r="BB55">
        <f t="shared" si="15"/>
        <v>-0.41620013585465876</v>
      </c>
      <c r="BC55">
        <f t="shared" si="16"/>
        <v>0.49779288161993351</v>
      </c>
      <c r="BD55">
        <f t="shared" si="17"/>
        <v>2.7210759267017202</v>
      </c>
      <c r="BE55">
        <v>10</v>
      </c>
      <c r="BF55">
        <v>0.97613381682850231</v>
      </c>
      <c r="BG55">
        <f t="shared" si="18"/>
        <v>0.48806690841425115</v>
      </c>
      <c r="BH55">
        <f t="shared" si="19"/>
        <v>3.1359327988538337</v>
      </c>
      <c r="BI55">
        <v>-1.21038949687834</v>
      </c>
      <c r="BJ55">
        <f t="shared" si="20"/>
        <v>-1.0312085114692456E-2</v>
      </c>
      <c r="BK55">
        <f t="shared" si="21"/>
        <v>-1.0309784174289844E-2</v>
      </c>
      <c r="BL55">
        <f t="shared" si="22"/>
        <v>1.9522676336570045E-2</v>
      </c>
      <c r="BM55">
        <f t="shared" si="23"/>
        <v>-0.38636537440339624</v>
      </c>
      <c r="BN55">
        <f t="shared" si="24"/>
        <v>0.48858229039805595</v>
      </c>
      <c r="BO55">
        <f t="shared" si="25"/>
        <v>-0.40589035168036891</v>
      </c>
      <c r="BP55">
        <f t="shared" si="26"/>
        <v>0.50810266579422336</v>
      </c>
      <c r="BQ55">
        <v>53</v>
      </c>
      <c r="BR55">
        <v>98.751463893617014</v>
      </c>
      <c r="BS55">
        <f t="shared" si="27"/>
        <v>-0.38636537440339624</v>
      </c>
      <c r="BT55">
        <f t="shared" si="28"/>
        <v>0.48858229039805595</v>
      </c>
      <c r="BU55">
        <f t="shared" si="29"/>
        <v>3.1359327988538337</v>
      </c>
      <c r="BV55">
        <v>10</v>
      </c>
      <c r="BW55">
        <f t="shared" si="30"/>
        <v>98.641463893617015</v>
      </c>
      <c r="BX55">
        <f t="shared" si="31"/>
        <v>98.861463893617014</v>
      </c>
      <c r="BY55">
        <v>0</v>
      </c>
      <c r="BZ55">
        <f t="shared" si="32"/>
        <v>9.8751463893617011</v>
      </c>
      <c r="CA55">
        <v>0</v>
      </c>
      <c r="CB55">
        <v>0</v>
      </c>
      <c r="CC55">
        <v>0</v>
      </c>
      <c r="CD55">
        <v>0</v>
      </c>
      <c r="CF55">
        <v>53</v>
      </c>
      <c r="CG55">
        <f t="shared" si="42"/>
        <v>-1.4354770120068401</v>
      </c>
      <c r="CH55">
        <f t="shared" si="33"/>
        <v>2.6147070478085719</v>
      </c>
      <c r="CI55">
        <f t="shared" si="34"/>
        <v>-1.4251649268921476</v>
      </c>
      <c r="CJ55">
        <f t="shared" si="35"/>
        <v>2.6250191329232644</v>
      </c>
      <c r="CK55">
        <f t="shared" si="36"/>
        <v>-1.0766077590051299</v>
      </c>
      <c r="CL55">
        <f t="shared" si="37"/>
        <v>1.9610302858564288</v>
      </c>
      <c r="CN55">
        <f t="shared" si="38"/>
        <v>98.251463893617014</v>
      </c>
      <c r="CO55">
        <f t="shared" si="39"/>
        <v>99.251463893617014</v>
      </c>
    </row>
    <row r="56" spans="1:93" x14ac:dyDescent="0.4">
      <c r="A56" s="8">
        <v>-1350.8743713737235</v>
      </c>
      <c r="B56" s="8">
        <v>2508.7666896940582</v>
      </c>
      <c r="C56" s="8">
        <f t="shared" si="1"/>
        <v>3859.6410610677817</v>
      </c>
      <c r="D56" s="10">
        <v>0.82978723404255317</v>
      </c>
      <c r="E56" s="30">
        <f t="shared" si="2"/>
        <v>101.35018662765957</v>
      </c>
      <c r="F56" s="24">
        <v>2</v>
      </c>
      <c r="G56" s="8">
        <v>-386.1777984938218</v>
      </c>
      <c r="H56" s="8">
        <v>502.68178328580825</v>
      </c>
      <c r="I56" s="8">
        <v>-556.1777984938218</v>
      </c>
      <c r="J56" s="8">
        <v>672.68178328580825</v>
      </c>
      <c r="K56" s="8">
        <v>1228.8595817796299</v>
      </c>
      <c r="L56" s="8">
        <v>-556.1777984938218</v>
      </c>
      <c r="M56" s="8">
        <v>672.68178328580825</v>
      </c>
      <c r="N56" s="8">
        <v>1228.8595817796299</v>
      </c>
      <c r="O56" s="8">
        <v>257.20938673341686</v>
      </c>
      <c r="P56" s="8">
        <v>404.97146433041252</v>
      </c>
      <c r="Q56" s="25">
        <v>2007.013351755247</v>
      </c>
      <c r="R56" s="8">
        <v>0</v>
      </c>
      <c r="S56" s="8">
        <v>0</v>
      </c>
      <c r="T56" s="8">
        <v>0</v>
      </c>
      <c r="U56" s="8">
        <v>0</v>
      </c>
      <c r="W56" s="36">
        <f t="shared" si="3"/>
        <v>24.994463412953106</v>
      </c>
      <c r="X56" s="36">
        <f t="shared" si="4"/>
        <v>48.024055225144167</v>
      </c>
      <c r="Y56" s="36">
        <f t="shared" si="5"/>
        <v>20.589908758511509</v>
      </c>
      <c r="Z56" s="36">
        <f t="shared" si="6"/>
        <v>52.428609879585764</v>
      </c>
      <c r="AA56" s="36">
        <f t="shared" si="7"/>
        <v>20.589908758511509</v>
      </c>
      <c r="AB56" s="36">
        <f t="shared" si="8"/>
        <v>52.428609879585764</v>
      </c>
      <c r="AC56" s="36">
        <f t="shared" si="9"/>
        <v>6.6640753029572934</v>
      </c>
      <c r="AD56" s="36">
        <f t="shared" si="10"/>
        <v>89.507535599220319</v>
      </c>
      <c r="AE56" s="36">
        <f t="shared" si="11"/>
        <v>87.000000000000028</v>
      </c>
      <c r="AH56">
        <v>54</v>
      </c>
      <c r="AP56" s="37" t="s">
        <v>334</v>
      </c>
      <c r="AU56">
        <f t="shared" si="12"/>
        <v>101.35018662765957</v>
      </c>
      <c r="AV56">
        <f t="shared" si="40"/>
        <v>101.24018662765957</v>
      </c>
      <c r="AW56">
        <f t="shared" si="41"/>
        <v>101.46018662765957</v>
      </c>
      <c r="AX56">
        <v>2.90655872013512</v>
      </c>
      <c r="AY56">
        <v>0.35732826193293199</v>
      </c>
      <c r="AZ56" s="44">
        <f t="shared" si="13"/>
        <v>0.96469657287990174</v>
      </c>
      <c r="BA56" s="44">
        <f t="shared" si="14"/>
        <v>1.8535561546595318</v>
      </c>
      <c r="BB56">
        <f t="shared" si="15"/>
        <v>-0.4144622591564262</v>
      </c>
      <c r="BC56">
        <f t="shared" si="16"/>
        <v>0.47439732262320389</v>
      </c>
      <c r="BD56">
        <f t="shared" si="17"/>
        <v>2.90655872013512</v>
      </c>
      <c r="BE56">
        <v>10</v>
      </c>
      <c r="BF56">
        <v>0.93021133919114907</v>
      </c>
      <c r="BG56">
        <f t="shared" si="18"/>
        <v>0.46510566959557453</v>
      </c>
      <c r="BH56">
        <f t="shared" si="19"/>
        <v>3.3018985392913582</v>
      </c>
      <c r="BI56">
        <v>-1.47556155880102</v>
      </c>
      <c r="BJ56">
        <f t="shared" si="20"/>
        <v>-1.1980704650846384E-2</v>
      </c>
      <c r="BK56">
        <f t="shared" si="21"/>
        <v>-1.1976731841142174E-2</v>
      </c>
      <c r="BL56">
        <f t="shared" si="22"/>
        <v>1.860422678382298E-2</v>
      </c>
      <c r="BM56">
        <f t="shared" si="23"/>
        <v>-0.38387732772175687</v>
      </c>
      <c r="BN56">
        <f t="shared" si="24"/>
        <v>0.46777380049022732</v>
      </c>
      <c r="BO56">
        <f t="shared" si="25"/>
        <v>-0.40248552731528403</v>
      </c>
      <c r="BP56">
        <f t="shared" si="26"/>
        <v>0.48637405446434606</v>
      </c>
      <c r="BQ56">
        <v>54</v>
      </c>
      <c r="BR56">
        <v>101.35018662765957</v>
      </c>
      <c r="BS56">
        <f t="shared" si="27"/>
        <v>-0.38387732772175687</v>
      </c>
      <c r="BT56">
        <f t="shared" si="28"/>
        <v>0.46777380049022732</v>
      </c>
      <c r="BU56">
        <f t="shared" si="29"/>
        <v>3.3018985392913582</v>
      </c>
      <c r="BV56">
        <v>10</v>
      </c>
      <c r="BW56">
        <f t="shared" si="30"/>
        <v>101.24018662765957</v>
      </c>
      <c r="BX56">
        <f t="shared" si="31"/>
        <v>101.46018662765957</v>
      </c>
      <c r="BY56">
        <v>0</v>
      </c>
      <c r="BZ56">
        <f t="shared" si="32"/>
        <v>10.135018662765956</v>
      </c>
      <c r="CA56">
        <v>0</v>
      </c>
      <c r="CB56">
        <v>0</v>
      </c>
      <c r="CC56">
        <v>0</v>
      </c>
      <c r="CD56">
        <v>0</v>
      </c>
      <c r="CF56">
        <v>54</v>
      </c>
      <c r="CG56">
        <f t="shared" si="42"/>
        <v>-1.3791588320363279</v>
      </c>
      <c r="CH56">
        <f t="shared" si="33"/>
        <v>2.4804822290314537</v>
      </c>
      <c r="CI56">
        <f t="shared" si="34"/>
        <v>-1.3671781273854815</v>
      </c>
      <c r="CJ56">
        <f t="shared" si="35"/>
        <v>2.4924629336823001</v>
      </c>
      <c r="CK56">
        <f t="shared" si="36"/>
        <v>-1.0343691240272459</v>
      </c>
      <c r="CL56">
        <f t="shared" si="37"/>
        <v>1.8603616717735902</v>
      </c>
      <c r="CN56">
        <f t="shared" si="38"/>
        <v>100.85018662765957</v>
      </c>
      <c r="CO56">
        <f t="shared" si="39"/>
        <v>101.85018662765957</v>
      </c>
    </row>
    <row r="57" spans="1:93" x14ac:dyDescent="0.4">
      <c r="A57" s="8">
        <v>-1285.862175542044</v>
      </c>
      <c r="B57" s="8">
        <v>2388.0297545780818</v>
      </c>
      <c r="C57" s="8">
        <f t="shared" si="1"/>
        <v>3673.8919301201258</v>
      </c>
      <c r="D57" s="10">
        <v>0.85106382978723405</v>
      </c>
      <c r="E57" s="30">
        <f t="shared" si="2"/>
        <v>103.94890936170212</v>
      </c>
      <c r="F57" s="24">
        <v>2</v>
      </c>
      <c r="G57" s="8">
        <v>-374.06805220443078</v>
      </c>
      <c r="H57" s="8">
        <v>489.65809388023689</v>
      </c>
      <c r="I57" s="8">
        <v>-544.06805220443073</v>
      </c>
      <c r="J57" s="8">
        <v>659.65809388023672</v>
      </c>
      <c r="K57" s="8">
        <v>1203.7261460846676</v>
      </c>
      <c r="L57" s="8">
        <v>-544.06805220443073</v>
      </c>
      <c r="M57" s="8">
        <v>659.65809388023672</v>
      </c>
      <c r="N57" s="8">
        <v>1203.7261460846676</v>
      </c>
      <c r="O57" s="8">
        <v>250.62365456821055</v>
      </c>
      <c r="P57" s="8">
        <v>393.47209011264096</v>
      </c>
      <c r="Q57" s="25">
        <v>1910.4238036624656</v>
      </c>
      <c r="R57" s="8">
        <v>0</v>
      </c>
      <c r="S57" s="8">
        <v>0</v>
      </c>
      <c r="T57" s="8">
        <v>0</v>
      </c>
      <c r="U57" s="8">
        <v>0</v>
      </c>
      <c r="W57" s="36">
        <f t="shared" si="3"/>
        <v>24.818207521629525</v>
      </c>
      <c r="X57" s="36">
        <f t="shared" si="4"/>
        <v>48.328048380133666</v>
      </c>
      <c r="Y57" s="36">
        <f t="shared" si="5"/>
        <v>20.190961994719284</v>
      </c>
      <c r="Z57" s="36">
        <f t="shared" si="6"/>
        <v>52.955293907043909</v>
      </c>
      <c r="AA57" s="36">
        <f t="shared" si="7"/>
        <v>20.190961994719284</v>
      </c>
      <c r="AB57" s="36">
        <f t="shared" si="8"/>
        <v>52.955293907043909</v>
      </c>
      <c r="AC57" s="36">
        <f t="shared" si="9"/>
        <v>6.8217481443450048</v>
      </c>
      <c r="AD57" s="36">
        <f t="shared" si="10"/>
        <v>89.290047241542695</v>
      </c>
      <c r="AE57" s="36">
        <f t="shared" si="11"/>
        <v>87.000000000000014</v>
      </c>
      <c r="AH57">
        <v>55</v>
      </c>
      <c r="AU57">
        <f t="shared" si="12"/>
        <v>103.94890936170212</v>
      </c>
      <c r="AV57">
        <f t="shared" si="40"/>
        <v>103.83890936170212</v>
      </c>
      <c r="AW57">
        <f t="shared" si="41"/>
        <v>104.05890936170212</v>
      </c>
      <c r="AX57">
        <v>3.1004834559218502</v>
      </c>
      <c r="AY57">
        <v>0.36133868646282402</v>
      </c>
      <c r="AZ57" s="44">
        <f t="shared" si="13"/>
        <v>0.91179412333761323</v>
      </c>
      <c r="BA57" s="44">
        <f t="shared" si="14"/>
        <v>1.7755202694222809</v>
      </c>
      <c r="BB57">
        <f t="shared" si="15"/>
        <v>-0.41572516089836231</v>
      </c>
      <c r="BC57">
        <f t="shared" si="16"/>
        <v>0.44800098518630538</v>
      </c>
      <c r="BD57">
        <f t="shared" si="17"/>
        <v>3.1004834559218502</v>
      </c>
      <c r="BE57">
        <v>10</v>
      </c>
      <c r="BF57">
        <v>0.88547125414012717</v>
      </c>
      <c r="BG57">
        <f t="shared" si="18"/>
        <v>0.44273562707006359</v>
      </c>
      <c r="BH57">
        <f t="shared" si="19"/>
        <v>3.4768087389314042</v>
      </c>
      <c r="BI57">
        <v>-1.7370089584124799</v>
      </c>
      <c r="BJ57">
        <f t="shared" si="20"/>
        <v>-1.3426319502267517E-2</v>
      </c>
      <c r="BK57">
        <f t="shared" si="21"/>
        <v>-1.3420149965304483E-2</v>
      </c>
      <c r="BL57">
        <f t="shared" si="22"/>
        <v>1.7709425082802543E-2</v>
      </c>
      <c r="BM57">
        <f t="shared" si="23"/>
        <v>-0.38458941631329224</v>
      </c>
      <c r="BN57">
        <f t="shared" si="24"/>
        <v>0.44371787960577036</v>
      </c>
      <c r="BO57">
        <f t="shared" si="25"/>
        <v>-0.40230501093305782</v>
      </c>
      <c r="BP57">
        <f t="shared" si="26"/>
        <v>0.46142113515160987</v>
      </c>
      <c r="BQ57">
        <v>55</v>
      </c>
      <c r="BR57">
        <v>103.94890936170212</v>
      </c>
      <c r="BS57">
        <f t="shared" si="27"/>
        <v>-0.38458941631329224</v>
      </c>
      <c r="BT57">
        <f t="shared" si="28"/>
        <v>0.44371787960577036</v>
      </c>
      <c r="BU57">
        <f t="shared" si="29"/>
        <v>3.4768087389314042</v>
      </c>
      <c r="BV57">
        <v>10</v>
      </c>
      <c r="BW57">
        <f t="shared" si="30"/>
        <v>103.83890936170212</v>
      </c>
      <c r="BX57">
        <f t="shared" si="31"/>
        <v>104.05890936170212</v>
      </c>
      <c r="BY57">
        <v>0</v>
      </c>
      <c r="BZ57">
        <f t="shared" si="32"/>
        <v>10.394890936170212</v>
      </c>
      <c r="CA57">
        <v>0</v>
      </c>
      <c r="CB57">
        <v>0</v>
      </c>
      <c r="CC57">
        <v>0</v>
      </c>
      <c r="CD57">
        <v>0</v>
      </c>
      <c r="CF57">
        <v>55</v>
      </c>
      <c r="CG57">
        <f t="shared" si="42"/>
        <v>-1.3275192842359755</v>
      </c>
      <c r="CH57">
        <f t="shared" si="33"/>
        <v>2.3463726458841503</v>
      </c>
      <c r="CI57">
        <f t="shared" si="34"/>
        <v>-1.3140929647337081</v>
      </c>
      <c r="CJ57">
        <f t="shared" si="35"/>
        <v>2.359798965386418</v>
      </c>
      <c r="CK57">
        <f t="shared" si="36"/>
        <v>-0.9956394631769816</v>
      </c>
      <c r="CL57">
        <f t="shared" si="37"/>
        <v>1.7597794844131127</v>
      </c>
      <c r="CN57">
        <f t="shared" si="38"/>
        <v>103.44890936170212</v>
      </c>
      <c r="CO57">
        <f t="shared" si="39"/>
        <v>104.44890936170212</v>
      </c>
    </row>
    <row r="58" spans="1:93" x14ac:dyDescent="0.4">
      <c r="A58" s="8">
        <v>-1222.5913781133384</v>
      </c>
      <c r="B58" s="8">
        <v>2270.5268450676285</v>
      </c>
      <c r="C58" s="8">
        <f t="shared" si="1"/>
        <v>3493.1182231809671</v>
      </c>
      <c r="D58" s="10">
        <v>0.87234042553191493</v>
      </c>
      <c r="E58" s="30">
        <f t="shared" si="2"/>
        <v>106.54763209574467</v>
      </c>
      <c r="F58" s="24">
        <v>2</v>
      </c>
      <c r="G58" s="8">
        <v>-361.95830591503977</v>
      </c>
      <c r="H58" s="8">
        <v>476.63440447466542</v>
      </c>
      <c r="I58" s="8">
        <v>-531.95830591503977</v>
      </c>
      <c r="J58" s="8">
        <v>646.63440447466542</v>
      </c>
      <c r="K58" s="8">
        <v>1178.5927103897052</v>
      </c>
      <c r="L58" s="8">
        <v>-531.95830591503977</v>
      </c>
      <c r="M58" s="8">
        <v>646.63440447466542</v>
      </c>
      <c r="N58" s="8">
        <v>1178.5927103897052</v>
      </c>
      <c r="O58" s="8">
        <v>244.03792240300371</v>
      </c>
      <c r="P58" s="8">
        <v>381.97271589486826</v>
      </c>
      <c r="Q58" s="25">
        <v>1816.4214760541024</v>
      </c>
      <c r="R58" s="8">
        <v>0</v>
      </c>
      <c r="S58" s="8">
        <v>0</v>
      </c>
      <c r="T58" s="8">
        <v>0</v>
      </c>
      <c r="U58" s="8">
        <v>0</v>
      </c>
      <c r="W58" s="36">
        <f t="shared" si="3"/>
        <v>24.637960046327123</v>
      </c>
      <c r="X58" s="36">
        <f t="shared" si="4"/>
        <v>48.644954851846492</v>
      </c>
      <c r="Y58" s="36">
        <f t="shared" si="5"/>
        <v>19.77124815344445</v>
      </c>
      <c r="Z58" s="36">
        <f t="shared" si="6"/>
        <v>53.511666744729162</v>
      </c>
      <c r="AA58" s="36">
        <f t="shared" si="7"/>
        <v>19.77124815344445</v>
      </c>
      <c r="AB58" s="36">
        <f t="shared" si="8"/>
        <v>53.511666744729162</v>
      </c>
      <c r="AC58" s="36">
        <f t="shared" si="9"/>
        <v>6.9862485839592754</v>
      </c>
      <c r="AD58" s="36">
        <f t="shared" si="10"/>
        <v>89.064993181163246</v>
      </c>
      <c r="AE58" s="36">
        <f t="shared" si="11"/>
        <v>86.999999999999986</v>
      </c>
      <c r="AH58">
        <v>56</v>
      </c>
      <c r="AU58">
        <f t="shared" si="12"/>
        <v>106.54763209574467</v>
      </c>
      <c r="AV58">
        <f t="shared" si="40"/>
        <v>106.43763209574468</v>
      </c>
      <c r="AW58">
        <f t="shared" si="41"/>
        <v>106.65763209574467</v>
      </c>
      <c r="AX58">
        <v>3.3032523952139998</v>
      </c>
      <c r="AY58">
        <v>0.36681286178658395</v>
      </c>
      <c r="AZ58" s="44">
        <f t="shared" si="13"/>
        <v>0.86063307219829854</v>
      </c>
      <c r="BA58" s="44">
        <f t="shared" si="14"/>
        <v>1.6992257825880039</v>
      </c>
      <c r="BB58">
        <f t="shared" si="15"/>
        <v>-0.42068761980557923</v>
      </c>
      <c r="BC58">
        <f t="shared" si="16"/>
        <v>0.41790509058412617</v>
      </c>
      <c r="BD58">
        <f t="shared" si="17"/>
        <v>3.3032523952139998</v>
      </c>
      <c r="BE58">
        <v>10</v>
      </c>
      <c r="BF58">
        <v>0.84189264422499399</v>
      </c>
      <c r="BG58">
        <f t="shared" si="18"/>
        <v>0.420946322112497</v>
      </c>
      <c r="BH58">
        <f t="shared" si="19"/>
        <v>3.6610567690096221</v>
      </c>
      <c r="BI58">
        <v>-1.9968284143851001</v>
      </c>
      <c r="BJ58">
        <f t="shared" si="20"/>
        <v>-1.4676439792813205E-2</v>
      </c>
      <c r="BK58">
        <f t="shared" si="21"/>
        <v>-1.4667527632416006E-2</v>
      </c>
      <c r="BL58">
        <f t="shared" si="22"/>
        <v>1.683785288449988E-2</v>
      </c>
      <c r="BM58">
        <f t="shared" si="23"/>
        <v>-0.38917332712826613</v>
      </c>
      <c r="BN58">
        <f t="shared" si="24"/>
        <v>0.41574367749243946</v>
      </c>
      <c r="BO58">
        <f t="shared" si="25"/>
        <v>-0.40602009217316321</v>
      </c>
      <c r="BP58">
        <f t="shared" si="26"/>
        <v>0.43257261821654219</v>
      </c>
      <c r="BQ58">
        <v>56</v>
      </c>
      <c r="BR58">
        <v>106.54763209574467</v>
      </c>
      <c r="BS58">
        <f t="shared" si="27"/>
        <v>-0.38917332712826613</v>
      </c>
      <c r="BT58">
        <f t="shared" si="28"/>
        <v>0.41574367749243946</v>
      </c>
      <c r="BU58">
        <f t="shared" si="29"/>
        <v>3.6610567690096221</v>
      </c>
      <c r="BV58">
        <v>10</v>
      </c>
      <c r="BW58">
        <f t="shared" si="30"/>
        <v>106.43763209574468</v>
      </c>
      <c r="BX58">
        <f t="shared" si="31"/>
        <v>106.65763209574467</v>
      </c>
      <c r="BY58">
        <v>0</v>
      </c>
      <c r="BZ58">
        <f t="shared" si="32"/>
        <v>10.654763209574467</v>
      </c>
      <c r="CA58">
        <v>0</v>
      </c>
      <c r="CB58">
        <v>0</v>
      </c>
      <c r="CC58">
        <v>0</v>
      </c>
      <c r="CD58">
        <v>0</v>
      </c>
      <c r="CF58">
        <v>56</v>
      </c>
      <c r="CG58">
        <f t="shared" si="42"/>
        <v>-1.2813206920038778</v>
      </c>
      <c r="CH58">
        <f t="shared" si="33"/>
        <v>2.2117975311770892</v>
      </c>
      <c r="CI58">
        <f t="shared" si="34"/>
        <v>-1.2666442522110646</v>
      </c>
      <c r="CJ58">
        <f t="shared" si="35"/>
        <v>2.2264739709699026</v>
      </c>
      <c r="CK58">
        <f t="shared" si="36"/>
        <v>-0.96099051900290833</v>
      </c>
      <c r="CL58">
        <f t="shared" si="37"/>
        <v>1.658848148382817</v>
      </c>
      <c r="CN58">
        <f t="shared" si="38"/>
        <v>106.04763209574467</v>
      </c>
      <c r="CO58">
        <f t="shared" si="39"/>
        <v>107.04763209574467</v>
      </c>
    </row>
    <row r="59" spans="1:93" x14ac:dyDescent="0.4">
      <c r="A59" s="8">
        <v>-1159.596473992983</v>
      </c>
      <c r="B59" s="8">
        <v>2153.5363088441109</v>
      </c>
      <c r="C59" s="8">
        <f t="shared" si="1"/>
        <v>3313.1327828370941</v>
      </c>
      <c r="D59" s="10">
        <v>0.8936170212765957</v>
      </c>
      <c r="E59" s="30">
        <f t="shared" si="2"/>
        <v>109.14635482978723</v>
      </c>
      <c r="F59" s="24">
        <v>2</v>
      </c>
      <c r="G59" s="8">
        <v>-349.84855962564887</v>
      </c>
      <c r="H59" s="8">
        <v>463.61071506909406</v>
      </c>
      <c r="I59" s="8">
        <v>-519.84855962564893</v>
      </c>
      <c r="J59" s="8">
        <v>633.610715069094</v>
      </c>
      <c r="K59" s="8">
        <v>1153.4592746947428</v>
      </c>
      <c r="L59" s="8">
        <v>-519.84855962564893</v>
      </c>
      <c r="M59" s="8">
        <v>633.610715069094</v>
      </c>
      <c r="N59" s="8">
        <v>1153.4592746947428</v>
      </c>
      <c r="O59" s="8">
        <v>237.4521902377974</v>
      </c>
      <c r="P59" s="8">
        <v>370.47334167709602</v>
      </c>
      <c r="Q59" s="25">
        <v>1722.8290470752891</v>
      </c>
      <c r="R59" s="8">
        <v>0</v>
      </c>
      <c r="S59" s="8">
        <v>0</v>
      </c>
      <c r="T59" s="8">
        <v>0</v>
      </c>
      <c r="U59" s="8">
        <v>0</v>
      </c>
      <c r="W59" s="36">
        <f t="shared" si="3"/>
        <v>24.440551207667944</v>
      </c>
      <c r="X59" s="36">
        <f t="shared" si="4"/>
        <v>48.993122082843179</v>
      </c>
      <c r="Y59" s="36">
        <f t="shared" si="5"/>
        <v>19.309455922847334</v>
      </c>
      <c r="Z59" s="36">
        <f t="shared" si="6"/>
        <v>54.124217367663782</v>
      </c>
      <c r="AA59" s="36">
        <f t="shared" si="7"/>
        <v>19.309455922847334</v>
      </c>
      <c r="AB59" s="36">
        <f t="shared" si="8"/>
        <v>54.124217367663782</v>
      </c>
      <c r="AC59" s="36">
        <f t="shared" si="9"/>
        <v>7.1669989041146396</v>
      </c>
      <c r="AD59" s="36">
        <f t="shared" si="10"/>
        <v>88.818035196287752</v>
      </c>
      <c r="AE59" s="36">
        <f t="shared" si="11"/>
        <v>87.000000000000014</v>
      </c>
      <c r="AH59">
        <v>57</v>
      </c>
      <c r="AU59">
        <f t="shared" si="12"/>
        <v>109.14635482978723</v>
      </c>
      <c r="AV59">
        <f t="shared" si="40"/>
        <v>109.03635482978723</v>
      </c>
      <c r="AW59">
        <f t="shared" si="41"/>
        <v>109.25635482978723</v>
      </c>
      <c r="AX59">
        <v>3.5148121891430502</v>
      </c>
      <c r="AY59">
        <v>0.374099590047893</v>
      </c>
      <c r="AZ59" s="44">
        <f t="shared" si="13"/>
        <v>0.80974791436733395</v>
      </c>
      <c r="BA59" s="44">
        <f t="shared" si="14"/>
        <v>1.6232071890620772</v>
      </c>
      <c r="BB59">
        <f t="shared" si="15"/>
        <v>-0.42969370146625796</v>
      </c>
      <c r="BC59">
        <f t="shared" si="16"/>
        <v>0.38376557322848526</v>
      </c>
      <c r="BD59">
        <f t="shared" si="17"/>
        <v>3.5148121891430502</v>
      </c>
      <c r="BE59">
        <v>10</v>
      </c>
      <c r="BF59">
        <v>0.79809230787776131</v>
      </c>
      <c r="BG59">
        <f t="shared" si="18"/>
        <v>0.39904615393888065</v>
      </c>
      <c r="BH59">
        <f t="shared" si="19"/>
        <v>3.8540014199910986</v>
      </c>
      <c r="BI59">
        <v>-2.2570537723950399</v>
      </c>
      <c r="BJ59">
        <f t="shared" si="20"/>
        <v>-1.5727769357488059E-2</v>
      </c>
      <c r="BK59">
        <f t="shared" si="21"/>
        <v>-1.5715567680594841E-2</v>
      </c>
      <c r="BL59">
        <f t="shared" si="22"/>
        <v>1.5961846157555228E-2</v>
      </c>
      <c r="BM59">
        <f t="shared" si="23"/>
        <v>-0.39800408595121467</v>
      </c>
      <c r="BN59">
        <f t="shared" si="24"/>
        <v>0.38353149642841805</v>
      </c>
      <c r="BO59">
        <f t="shared" si="25"/>
        <v>-0.41397813378566312</v>
      </c>
      <c r="BP59">
        <f t="shared" si="26"/>
        <v>0.3994811409090801</v>
      </c>
      <c r="BQ59">
        <v>57</v>
      </c>
      <c r="BR59">
        <v>109.14635482978723</v>
      </c>
      <c r="BS59">
        <f t="shared" si="27"/>
        <v>-0.39800408595121467</v>
      </c>
      <c r="BT59">
        <f t="shared" si="28"/>
        <v>0.38353149642841805</v>
      </c>
      <c r="BU59">
        <f t="shared" si="29"/>
        <v>3.8540014199910986</v>
      </c>
      <c r="BV59">
        <v>10</v>
      </c>
      <c r="BW59">
        <f t="shared" si="30"/>
        <v>109.03635482978723</v>
      </c>
      <c r="BX59">
        <f t="shared" si="31"/>
        <v>109.25635482978723</v>
      </c>
      <c r="BY59">
        <v>0</v>
      </c>
      <c r="BZ59">
        <f t="shared" si="32"/>
        <v>10.914635482978722</v>
      </c>
      <c r="CA59">
        <v>0</v>
      </c>
      <c r="CB59">
        <v>0</v>
      </c>
      <c r="CC59">
        <v>0</v>
      </c>
      <c r="CD59">
        <v>0</v>
      </c>
      <c r="CF59">
        <v>57</v>
      </c>
      <c r="CG59">
        <f t="shared" si="42"/>
        <v>-1.2394416158335919</v>
      </c>
      <c r="CH59">
        <f t="shared" si="33"/>
        <v>2.0736911670035023</v>
      </c>
      <c r="CI59">
        <f t="shared" si="34"/>
        <v>-1.2237138464761039</v>
      </c>
      <c r="CJ59">
        <f t="shared" si="35"/>
        <v>2.0894189363609903</v>
      </c>
      <c r="CK59">
        <f t="shared" si="36"/>
        <v>-0.92958121187519394</v>
      </c>
      <c r="CL59">
        <f t="shared" si="37"/>
        <v>1.5552683752526266</v>
      </c>
      <c r="CN59">
        <f t="shared" si="38"/>
        <v>108.64635482978723</v>
      </c>
      <c r="CO59">
        <f t="shared" si="39"/>
        <v>109.64635482978723</v>
      </c>
    </row>
    <row r="60" spans="1:93" x14ac:dyDescent="0.4">
      <c r="A60" s="8">
        <v>-1140.1744884873694</v>
      </c>
      <c r="B60" s="8">
        <v>2117.4669071908284</v>
      </c>
      <c r="C60" s="8">
        <f t="shared" si="1"/>
        <v>3257.641395678198</v>
      </c>
      <c r="D60" s="10">
        <v>0.9</v>
      </c>
      <c r="E60" s="30">
        <f t="shared" si="2"/>
        <v>109.92597164999999</v>
      </c>
      <c r="F60" s="24">
        <v>2</v>
      </c>
      <c r="G60" s="8">
        <v>-346.21563573883157</v>
      </c>
      <c r="H60" s="8">
        <v>459.70360824742261</v>
      </c>
      <c r="I60" s="8">
        <v>-516.21563573883157</v>
      </c>
      <c r="J60" s="8">
        <v>629.70360824742261</v>
      </c>
      <c r="K60" s="8">
        <v>1145.9192439862541</v>
      </c>
      <c r="L60" s="8">
        <v>-516.21563573883157</v>
      </c>
      <c r="M60" s="8">
        <v>629.70360824742261</v>
      </c>
      <c r="N60" s="8">
        <v>1145.9192439862541</v>
      </c>
      <c r="O60" s="8">
        <v>235.47647058823551</v>
      </c>
      <c r="P60" s="8">
        <v>367.02352941176429</v>
      </c>
      <c r="Q60" s="25">
        <v>1693.9735257526634</v>
      </c>
      <c r="R60" s="8">
        <v>0</v>
      </c>
      <c r="S60" s="8">
        <v>0</v>
      </c>
      <c r="T60" s="8">
        <v>0</v>
      </c>
      <c r="U60" s="8">
        <v>0</v>
      </c>
      <c r="W60" s="36">
        <f t="shared" si="3"/>
        <v>24.372199278958579</v>
      </c>
      <c r="X60" s="36">
        <f t="shared" si="4"/>
        <v>49.111547356234361</v>
      </c>
      <c r="Y60" s="36">
        <f t="shared" si="5"/>
        <v>19.153699777278216</v>
      </c>
      <c r="Z60" s="36">
        <f t="shared" si="6"/>
        <v>54.330046857914724</v>
      </c>
      <c r="AA60" s="36">
        <f t="shared" si="7"/>
        <v>19.153699777278216</v>
      </c>
      <c r="AB60" s="36">
        <f t="shared" si="8"/>
        <v>54.330046857914724</v>
      </c>
      <c r="AC60" s="36">
        <f t="shared" si="9"/>
        <v>7.2284343789538701</v>
      </c>
      <c r="AD60" s="36">
        <f t="shared" si="10"/>
        <v>88.733458203880829</v>
      </c>
      <c r="AE60" s="36">
        <f t="shared" si="11"/>
        <v>87.000000000000028</v>
      </c>
      <c r="AF60" s="21"/>
      <c r="AH60">
        <v>58</v>
      </c>
      <c r="AU60" s="56">
        <f t="shared" si="12"/>
        <v>109.92597164999999</v>
      </c>
      <c r="AV60">
        <f t="shared" si="40"/>
        <v>109.81597164999999</v>
      </c>
      <c r="AW60">
        <f t="shared" si="41"/>
        <v>110.03597164999999</v>
      </c>
      <c r="AX60">
        <v>3.5797193517519998</v>
      </c>
      <c r="AY60">
        <v>0.37781324522271298</v>
      </c>
      <c r="AZ60" s="44">
        <f t="shared" si="13"/>
        <v>0.79395885274853795</v>
      </c>
      <c r="BA60" s="44">
        <f t="shared" si="14"/>
        <v>1.5998780967347923</v>
      </c>
      <c r="BB60">
        <f t="shared" si="15"/>
        <v>-0.43682121472449009</v>
      </c>
      <c r="BC60">
        <f t="shared" si="16"/>
        <v>0.36909802926176427</v>
      </c>
      <c r="BD60">
        <f t="shared" si="17"/>
        <v>3.5797193517519998</v>
      </c>
      <c r="BE60">
        <v>10</v>
      </c>
      <c r="BF60">
        <v>0.78467902338516937</v>
      </c>
      <c r="BG60">
        <f t="shared" si="18"/>
        <v>0.39233951169258469</v>
      </c>
      <c r="BH60">
        <f t="shared" si="19"/>
        <v>3.9132079366906969</v>
      </c>
      <c r="BI60">
        <v>-2.3353516193864299</v>
      </c>
      <c r="BJ60">
        <f t="shared" si="20"/>
        <v>-1.6000453461099573E-2</v>
      </c>
      <c r="BK60">
        <f t="shared" si="21"/>
        <v>-1.5987164180812002E-2</v>
      </c>
      <c r="BL60">
        <f t="shared" si="22"/>
        <v>1.5693580467703389E-2</v>
      </c>
      <c r="BM60">
        <f t="shared" si="23"/>
        <v>-0.4051271807956871</v>
      </c>
      <c r="BN60">
        <f t="shared" si="24"/>
        <v>0.36940490225516043</v>
      </c>
      <c r="BO60">
        <f t="shared" si="25"/>
        <v>-0.42083405054367806</v>
      </c>
      <c r="BP60">
        <f t="shared" si="26"/>
        <v>0.3850851934425763</v>
      </c>
      <c r="BQ60">
        <v>58</v>
      </c>
      <c r="BR60" s="56">
        <v>109.92597164999999</v>
      </c>
      <c r="BS60">
        <f t="shared" si="27"/>
        <v>-0.4051271807956871</v>
      </c>
      <c r="BT60">
        <f t="shared" si="28"/>
        <v>0.36940490225516043</v>
      </c>
      <c r="BU60">
        <f t="shared" si="29"/>
        <v>3.9132079366906969</v>
      </c>
      <c r="BV60">
        <v>10</v>
      </c>
      <c r="BW60">
        <f t="shared" si="30"/>
        <v>109.81597164999999</v>
      </c>
      <c r="BX60">
        <f t="shared" si="31"/>
        <v>110.03597164999999</v>
      </c>
      <c r="BY60">
        <v>0</v>
      </c>
      <c r="BZ60">
        <f t="shared" si="32"/>
        <v>10.992597164999999</v>
      </c>
      <c r="CA60">
        <v>0</v>
      </c>
      <c r="CB60">
        <v>0</v>
      </c>
      <c r="CC60">
        <v>0</v>
      </c>
      <c r="CD60">
        <v>0</v>
      </c>
      <c r="CF60">
        <v>58</v>
      </c>
      <c r="CG60">
        <f t="shared" si="42"/>
        <v>-1.230780067473028</v>
      </c>
      <c r="CH60">
        <f t="shared" si="33"/>
        <v>2.02686132820517</v>
      </c>
      <c r="CI60">
        <f t="shared" si="34"/>
        <v>-1.2147796140119285</v>
      </c>
      <c r="CJ60">
        <f t="shared" si="35"/>
        <v>2.0428617816662697</v>
      </c>
      <c r="CK60">
        <f t="shared" si="36"/>
        <v>-0.92308505060477097</v>
      </c>
      <c r="CL60">
        <f t="shared" si="37"/>
        <v>1.5201459961538775</v>
      </c>
      <c r="CN60">
        <f t="shared" si="38"/>
        <v>109.42597164999999</v>
      </c>
      <c r="CO60">
        <f t="shared" si="39"/>
        <v>110.42597164999999</v>
      </c>
    </row>
    <row r="61" spans="1:93" x14ac:dyDescent="0.4">
      <c r="A61" s="8">
        <v>-1091.3166595469252</v>
      </c>
      <c r="B61" s="8">
        <v>2026.7309391585754</v>
      </c>
      <c r="C61" s="8">
        <f t="shared" si="1"/>
        <v>3118.0475987055006</v>
      </c>
      <c r="D61" s="10">
        <v>0.91489361702127658</v>
      </c>
      <c r="E61" s="30">
        <f t="shared" si="2"/>
        <v>111.74507756382978</v>
      </c>
      <c r="F61" s="24">
        <v>2</v>
      </c>
      <c r="G61" s="8">
        <v>-337.73881333625792</v>
      </c>
      <c r="H61" s="8">
        <v>450.58702566352264</v>
      </c>
      <c r="I61" s="8">
        <v>-507.73881333625792</v>
      </c>
      <c r="J61" s="8">
        <v>620.5870256635227</v>
      </c>
      <c r="K61" s="8">
        <v>1128.3258389997807</v>
      </c>
      <c r="L61" s="8">
        <v>-507.73881333625792</v>
      </c>
      <c r="M61" s="8">
        <v>620.5870256635227</v>
      </c>
      <c r="N61" s="8">
        <v>1128.3258389997807</v>
      </c>
      <c r="O61" s="8">
        <v>230.86645807259066</v>
      </c>
      <c r="P61" s="8">
        <v>358.97396745932394</v>
      </c>
      <c r="Q61" s="25">
        <v>1621.3847513268604</v>
      </c>
      <c r="R61" s="8">
        <v>0</v>
      </c>
      <c r="S61" s="8">
        <v>0</v>
      </c>
      <c r="T61" s="8">
        <v>0</v>
      </c>
      <c r="U61" s="8">
        <v>0</v>
      </c>
      <c r="W61" s="36">
        <f t="shared" si="3"/>
        <v>24.168259859904811</v>
      </c>
      <c r="X61" s="36">
        <f t="shared" si="4"/>
        <v>49.450934804542108</v>
      </c>
      <c r="Y61" s="36">
        <f t="shared" si="5"/>
        <v>18.716130133900059</v>
      </c>
      <c r="Z61" s="36">
        <f t="shared" si="6"/>
        <v>54.903064530546864</v>
      </c>
      <c r="AA61" s="36">
        <f t="shared" si="7"/>
        <v>18.716130133900059</v>
      </c>
      <c r="AB61" s="36">
        <f t="shared" si="8"/>
        <v>54.903064530546864</v>
      </c>
      <c r="AC61" s="36">
        <f t="shared" si="9"/>
        <v>7.4041992870294218</v>
      </c>
      <c r="AD61" s="36">
        <f t="shared" si="10"/>
        <v>88.487219771489166</v>
      </c>
      <c r="AE61" s="36">
        <f t="shared" si="11"/>
        <v>87.000000000000014</v>
      </c>
      <c r="AH61">
        <v>59</v>
      </c>
      <c r="AU61">
        <f t="shared" si="12"/>
        <v>111.74507756382978</v>
      </c>
      <c r="AV61">
        <f t="shared" si="40"/>
        <v>111.63507756382978</v>
      </c>
      <c r="AW61">
        <f t="shared" si="41"/>
        <v>111.85507756382978</v>
      </c>
      <c r="AX61">
        <v>3.7353265357588299</v>
      </c>
      <c r="AY61">
        <v>0.38326018802742196</v>
      </c>
      <c r="AZ61" s="44">
        <f t="shared" si="13"/>
        <v>0.75357784621066737</v>
      </c>
      <c r="BA61" s="44">
        <f t="shared" si="14"/>
        <v>1.5419036852104477</v>
      </c>
      <c r="BB61">
        <f t="shared" si="15"/>
        <v>-0.44144566274765429</v>
      </c>
      <c r="BC61">
        <f t="shared" si="16"/>
        <v>0.34688017625212608</v>
      </c>
      <c r="BD61">
        <f t="shared" si="17"/>
        <v>3.7353265357588299</v>
      </c>
      <c r="BE61">
        <v>10</v>
      </c>
      <c r="BF61">
        <v>0.75045507610252382</v>
      </c>
      <c r="BG61">
        <f t="shared" si="18"/>
        <v>0.37522753805126191</v>
      </c>
      <c r="BH61">
        <f t="shared" si="19"/>
        <v>4.054269943102403</v>
      </c>
      <c r="BI61">
        <v>-2.5176797333842802</v>
      </c>
      <c r="BJ61">
        <f t="shared" si="20"/>
        <v>-1.6498794194946736E-2</v>
      </c>
      <c r="BK61">
        <f t="shared" si="21"/>
        <v>-1.6482868146570521E-2</v>
      </c>
      <c r="BL61">
        <f t="shared" si="22"/>
        <v>1.5009101522050476E-2</v>
      </c>
      <c r="BM61">
        <f t="shared" si="23"/>
        <v>-0.4099377670306571</v>
      </c>
      <c r="BN61">
        <f t="shared" si="24"/>
        <v>0.34836986892502231</v>
      </c>
      <c r="BO61">
        <f t="shared" si="25"/>
        <v>-0.42496279460108377</v>
      </c>
      <c r="BP61">
        <f t="shared" si="26"/>
        <v>0.3633630443986966</v>
      </c>
      <c r="BQ61">
        <v>59</v>
      </c>
      <c r="BR61">
        <v>111.74507756382978</v>
      </c>
      <c r="BS61">
        <f t="shared" si="27"/>
        <v>-0.4099377670306571</v>
      </c>
      <c r="BT61">
        <f t="shared" si="28"/>
        <v>0.34836986892502231</v>
      </c>
      <c r="BU61">
        <f t="shared" si="29"/>
        <v>4.054269943102403</v>
      </c>
      <c r="BV61">
        <v>10</v>
      </c>
      <c r="BW61">
        <f t="shared" si="30"/>
        <v>111.63507756382978</v>
      </c>
      <c r="BX61">
        <f t="shared" si="31"/>
        <v>111.85507756382978</v>
      </c>
      <c r="BY61">
        <v>0</v>
      </c>
      <c r="BZ61">
        <f t="shared" si="32"/>
        <v>11.174507756382978</v>
      </c>
      <c r="CA61">
        <v>0</v>
      </c>
      <c r="CB61">
        <v>0</v>
      </c>
      <c r="CC61">
        <v>0</v>
      </c>
      <c r="CD61">
        <v>0</v>
      </c>
      <c r="CF61">
        <v>59</v>
      </c>
      <c r="CG61">
        <f t="shared" si="42"/>
        <v>-1.1950235089583217</v>
      </c>
      <c r="CH61">
        <f t="shared" si="33"/>
        <v>1.9230240897471789</v>
      </c>
      <c r="CI61">
        <f t="shared" si="34"/>
        <v>-1.1785247147633748</v>
      </c>
      <c r="CJ61">
        <f t="shared" si="35"/>
        <v>1.9395228839421257</v>
      </c>
      <c r="CK61">
        <f t="shared" si="36"/>
        <v>-0.89626763171874124</v>
      </c>
      <c r="CL61">
        <f t="shared" si="37"/>
        <v>1.4422680673103843</v>
      </c>
      <c r="CN61">
        <f t="shared" si="38"/>
        <v>111.24507756382978</v>
      </c>
      <c r="CO61">
        <f t="shared" si="39"/>
        <v>112.24507756382978</v>
      </c>
    </row>
    <row r="62" spans="1:93" x14ac:dyDescent="0.4">
      <c r="A62" s="8">
        <v>-1009.6519260721429</v>
      </c>
      <c r="B62" s="8">
        <v>1875.0678627054085</v>
      </c>
      <c r="C62" s="8">
        <f t="shared" si="1"/>
        <v>2884.7197887775515</v>
      </c>
      <c r="D62" s="10">
        <v>0.93617021276595747</v>
      </c>
      <c r="E62" s="30">
        <f t="shared" si="2"/>
        <v>114.34380029787233</v>
      </c>
      <c r="F62" s="24">
        <v>2</v>
      </c>
      <c r="G62" s="8">
        <v>-325.62906704686696</v>
      </c>
      <c r="H62" s="8">
        <v>437.56333625795122</v>
      </c>
      <c r="I62" s="8">
        <v>-495.62906704686696</v>
      </c>
      <c r="J62" s="8">
        <v>607.56333625795128</v>
      </c>
      <c r="K62" s="8">
        <v>1103.1924033048183</v>
      </c>
      <c r="L62" s="8">
        <v>-495.62906704686696</v>
      </c>
      <c r="M62" s="8">
        <v>607.56333625795128</v>
      </c>
      <c r="N62" s="8">
        <v>1103.1924033048183</v>
      </c>
      <c r="O62" s="8">
        <v>224.28072590738435</v>
      </c>
      <c r="P62" s="8">
        <v>347.4745932415517</v>
      </c>
      <c r="Q62" s="25">
        <v>1500.0542901643266</v>
      </c>
      <c r="R62" s="8">
        <v>0</v>
      </c>
      <c r="S62" s="8">
        <v>0</v>
      </c>
      <c r="T62" s="8">
        <v>0</v>
      </c>
      <c r="U62" s="8">
        <v>0</v>
      </c>
      <c r="W62" s="36">
        <f t="shared" si="3"/>
        <v>23.711934229672341</v>
      </c>
      <c r="X62" s="36">
        <f t="shared" si="4"/>
        <v>50.168313330126807</v>
      </c>
      <c r="Y62" s="36">
        <f t="shared" si="5"/>
        <v>17.818814188642627</v>
      </c>
      <c r="Z62" s="36">
        <f t="shared" si="6"/>
        <v>56.061433371156525</v>
      </c>
      <c r="AA62" s="36">
        <f t="shared" si="7"/>
        <v>17.818814188642627</v>
      </c>
      <c r="AB62" s="36">
        <f t="shared" si="8"/>
        <v>56.061433371156525</v>
      </c>
      <c r="AC62" s="36">
        <f t="shared" si="9"/>
        <v>7.7747837685970556</v>
      </c>
      <c r="AD62" s="36">
        <f t="shared" si="10"/>
        <v>87.954650063644479</v>
      </c>
      <c r="AE62" s="36">
        <f t="shared" si="11"/>
        <v>86.999999999999986</v>
      </c>
      <c r="AH62">
        <v>60</v>
      </c>
      <c r="AU62">
        <f t="shared" si="12"/>
        <v>114.34380029787233</v>
      </c>
      <c r="AV62">
        <f t="shared" si="40"/>
        <v>114.23380029787234</v>
      </c>
      <c r="AW62">
        <f t="shared" si="41"/>
        <v>114.45380029787233</v>
      </c>
      <c r="AX62">
        <v>3.9651503152934202</v>
      </c>
      <c r="AY62">
        <v>0.39243130458039405</v>
      </c>
      <c r="AZ62" s="44">
        <f t="shared" si="13"/>
        <v>0.68402285902527582</v>
      </c>
      <c r="BA62" s="44">
        <f t="shared" si="14"/>
        <v>1.4472152623300942</v>
      </c>
      <c r="BB62">
        <f t="shared" si="15"/>
        <v>-0.44803149103357731</v>
      </c>
      <c r="BC62">
        <f t="shared" si="16"/>
        <v>0.3151609122712411</v>
      </c>
      <c r="BD62">
        <f t="shared" si="17"/>
        <v>3.9651503152934202</v>
      </c>
      <c r="BE62">
        <v>10</v>
      </c>
      <c r="BF62">
        <v>0.69386350419400844</v>
      </c>
      <c r="BG62">
        <f t="shared" si="18"/>
        <v>0.34693175209700422</v>
      </c>
      <c r="BH62">
        <f t="shared" si="19"/>
        <v>4.2600423045758742</v>
      </c>
      <c r="BI62">
        <v>-2.7735637540589901</v>
      </c>
      <c r="BJ62">
        <f t="shared" si="20"/>
        <v>-1.6807340001911523E-2</v>
      </c>
      <c r="BK62">
        <f t="shared" si="21"/>
        <v>-1.678765138438551E-2</v>
      </c>
      <c r="BL62">
        <f t="shared" si="22"/>
        <v>1.3877270083880169E-2</v>
      </c>
      <c r="BM62">
        <f t="shared" si="23"/>
        <v>-0.4173468809477856</v>
      </c>
      <c r="BN62">
        <f t="shared" si="24"/>
        <v>0.31809098218927245</v>
      </c>
      <c r="BO62">
        <f t="shared" si="25"/>
        <v>-0.43124383964919177</v>
      </c>
      <c r="BP62">
        <f t="shared" si="26"/>
        <v>0.33194856365562664</v>
      </c>
      <c r="BQ62">
        <v>60</v>
      </c>
      <c r="BR62">
        <v>114.34380029787233</v>
      </c>
      <c r="BS62">
        <f t="shared" si="27"/>
        <v>-0.4173468809477856</v>
      </c>
      <c r="BT62">
        <f t="shared" si="28"/>
        <v>0.31809098218927245</v>
      </c>
      <c r="BU62">
        <f t="shared" si="29"/>
        <v>4.2600423045758742</v>
      </c>
      <c r="BV62">
        <v>10</v>
      </c>
      <c r="BW62">
        <f t="shared" si="30"/>
        <v>114.23380029787234</v>
      </c>
      <c r="BX62">
        <f t="shared" si="31"/>
        <v>114.45380029787233</v>
      </c>
      <c r="BY62">
        <v>0</v>
      </c>
      <c r="BZ62">
        <f t="shared" si="32"/>
        <v>11.434380029787233</v>
      </c>
      <c r="CA62">
        <v>0</v>
      </c>
      <c r="CB62">
        <v>0</v>
      </c>
      <c r="CC62">
        <v>0</v>
      </c>
      <c r="CD62">
        <v>0</v>
      </c>
      <c r="CF62">
        <v>60</v>
      </c>
      <c r="CG62">
        <f t="shared" si="42"/>
        <v>-1.1320543500588531</v>
      </c>
      <c r="CH62">
        <f t="shared" si="33"/>
        <v>1.7526654387186982</v>
      </c>
      <c r="CI62">
        <f t="shared" si="34"/>
        <v>-1.1152470100569416</v>
      </c>
      <c r="CJ62">
        <f t="shared" si="35"/>
        <v>1.7694727787206097</v>
      </c>
      <c r="CK62">
        <f t="shared" si="36"/>
        <v>-0.84904076254413985</v>
      </c>
      <c r="CL62">
        <f t="shared" si="37"/>
        <v>1.3144990790390236</v>
      </c>
      <c r="CN62">
        <f t="shared" si="38"/>
        <v>113.84380029787233</v>
      </c>
      <c r="CO62">
        <f t="shared" si="39"/>
        <v>114.84380029787233</v>
      </c>
    </row>
    <row r="63" spans="1:93" x14ac:dyDescent="0.4">
      <c r="A63" s="8">
        <v>-946.5385161893405</v>
      </c>
      <c r="B63" s="8">
        <v>1757.8572443516323</v>
      </c>
      <c r="C63" s="8">
        <f t="shared" si="1"/>
        <v>2704.3957605409728</v>
      </c>
      <c r="D63" s="10">
        <v>0.95</v>
      </c>
      <c r="E63" s="30">
        <f t="shared" si="2"/>
        <v>116.03297007499999</v>
      </c>
      <c r="F63" s="24">
        <v>2</v>
      </c>
      <c r="G63" s="8">
        <v>-317.75773195876286</v>
      </c>
      <c r="H63" s="8">
        <v>429.09793814432982</v>
      </c>
      <c r="I63" s="8">
        <v>-487.75773195876286</v>
      </c>
      <c r="J63" s="8">
        <v>599.09793814432987</v>
      </c>
      <c r="K63" s="8">
        <v>1086.8556701030927</v>
      </c>
      <c r="L63" s="8">
        <v>-487.75773195876286</v>
      </c>
      <c r="M63" s="8">
        <v>599.09793814432987</v>
      </c>
      <c r="N63" s="8">
        <v>1086.8556701030927</v>
      </c>
      <c r="O63" s="8">
        <v>220.0000000000002</v>
      </c>
      <c r="P63" s="8">
        <v>340.00000000000006</v>
      </c>
      <c r="Q63" s="25">
        <v>1406.2857954813057</v>
      </c>
      <c r="R63" s="8">
        <v>0</v>
      </c>
      <c r="S63" s="8">
        <v>0</v>
      </c>
      <c r="T63" s="8">
        <v>0</v>
      </c>
      <c r="U63" s="8">
        <v>0</v>
      </c>
      <c r="W63" s="36">
        <f t="shared" si="3"/>
        <v>23.25032428333639</v>
      </c>
      <c r="X63" s="36">
        <f t="shared" si="4"/>
        <v>50.866684322064444</v>
      </c>
      <c r="Y63" s="36">
        <f t="shared" si="5"/>
        <v>16.964262070090125</v>
      </c>
      <c r="Z63" s="36">
        <f t="shared" si="6"/>
        <v>57.152746535310705</v>
      </c>
      <c r="AA63" s="36">
        <f t="shared" si="7"/>
        <v>16.964262070090125</v>
      </c>
      <c r="AB63" s="36">
        <f t="shared" si="8"/>
        <v>57.152746535310705</v>
      </c>
      <c r="AC63" s="36">
        <f t="shared" si="9"/>
        <v>8.1349040406716426</v>
      </c>
      <c r="AD63" s="36">
        <f t="shared" si="10"/>
        <v>87.427875573507478</v>
      </c>
      <c r="AE63" s="36">
        <f t="shared" si="11"/>
        <v>87</v>
      </c>
      <c r="AF63" s="21"/>
      <c r="AH63">
        <v>61</v>
      </c>
      <c r="AU63" s="56">
        <f t="shared" si="12"/>
        <v>116.03297007499999</v>
      </c>
      <c r="AV63">
        <f t="shared" si="40"/>
        <v>115.92297007499999</v>
      </c>
      <c r="AW63">
        <f t="shared" si="41"/>
        <v>116.14297007499999</v>
      </c>
      <c r="AX63">
        <v>4.1195062302517904</v>
      </c>
      <c r="AY63">
        <v>0.40364249536432295</v>
      </c>
      <c r="AZ63" s="44">
        <f t="shared" si="13"/>
        <v>0.62878078423057759</v>
      </c>
      <c r="BA63" s="44">
        <f t="shared" si="14"/>
        <v>1.3756364543336705</v>
      </c>
      <c r="BB63">
        <f t="shared" si="15"/>
        <v>-0.46282826900687668</v>
      </c>
      <c r="BC63">
        <f t="shared" si="16"/>
        <v>0.28402740109621627</v>
      </c>
      <c r="BD63">
        <f t="shared" si="17"/>
        <v>4.1195062302517904</v>
      </c>
      <c r="BE63">
        <v>10</v>
      </c>
      <c r="BF63">
        <v>0.6493613350166012</v>
      </c>
      <c r="BG63">
        <f t="shared" si="18"/>
        <v>0.3246806675083006</v>
      </c>
      <c r="BH63">
        <f t="shared" si="19"/>
        <v>4.3954847976338458</v>
      </c>
      <c r="BI63">
        <v>-2.93276534145234</v>
      </c>
      <c r="BJ63">
        <f t="shared" si="20"/>
        <v>-1.6633767851730898E-2</v>
      </c>
      <c r="BK63">
        <f t="shared" si="21"/>
        <v>-1.661198196801204E-2</v>
      </c>
      <c r="BL63">
        <f t="shared" si="22"/>
        <v>1.2987226700332024E-2</v>
      </c>
      <c r="BM63">
        <f>BB63-BJ63+BL63</f>
        <v>-0.43320727445481377</v>
      </c>
      <c r="BN63">
        <f t="shared" si="24"/>
        <v>0.28767394224761511</v>
      </c>
      <c r="BO63">
        <f t="shared" si="25"/>
        <v>-0.44621628703886462</v>
      </c>
      <c r="BP63">
        <f t="shared" si="26"/>
        <v>0.30063938306422833</v>
      </c>
      <c r="BQ63">
        <v>61</v>
      </c>
      <c r="BR63" s="56">
        <v>116.03297007499999</v>
      </c>
      <c r="BS63">
        <f t="shared" si="27"/>
        <v>-0.43320727445481377</v>
      </c>
      <c r="BT63">
        <f t="shared" si="28"/>
        <v>0.28767394224761511</v>
      </c>
      <c r="BU63">
        <f t="shared" si="29"/>
        <v>4.3954847976338458</v>
      </c>
      <c r="BV63">
        <v>10</v>
      </c>
      <c r="BW63">
        <f t="shared" si="30"/>
        <v>115.92297007499999</v>
      </c>
      <c r="BX63">
        <f t="shared" si="31"/>
        <v>116.14297007499999</v>
      </c>
      <c r="BY63">
        <v>0</v>
      </c>
      <c r="BZ63">
        <f t="shared" si="32"/>
        <v>11.6032970075</v>
      </c>
      <c r="CA63">
        <v>0</v>
      </c>
      <c r="CB63">
        <v>0</v>
      </c>
      <c r="CC63">
        <v>0</v>
      </c>
      <c r="CD63">
        <v>0</v>
      </c>
      <c r="CF63">
        <v>61</v>
      </c>
      <c r="CG63">
        <f t="shared" si="42"/>
        <v>-1.0916090532374543</v>
      </c>
      <c r="CH63">
        <f t="shared" si="33"/>
        <v>1.6127867073035185</v>
      </c>
      <c r="CI63">
        <f t="shared" si="34"/>
        <v>-1.0749752853857233</v>
      </c>
      <c r="CJ63">
        <f t="shared" si="35"/>
        <v>1.6294204751552495</v>
      </c>
      <c r="CK63">
        <f t="shared" si="36"/>
        <v>-0.81870678992809065</v>
      </c>
      <c r="CL63">
        <f t="shared" si="37"/>
        <v>1.2095900304776388</v>
      </c>
      <c r="CN63">
        <f t="shared" si="38"/>
        <v>115.53297007499999</v>
      </c>
      <c r="CO63">
        <f t="shared" si="39"/>
        <v>116.53297007499999</v>
      </c>
    </row>
    <row r="64" spans="1:93" x14ac:dyDescent="0.4">
      <c r="A64" s="8">
        <v>-907.41267014947766</v>
      </c>
      <c r="B64" s="8">
        <v>1685.1949588490299</v>
      </c>
      <c r="C64" s="8">
        <f t="shared" si="1"/>
        <v>2592.6076289985076</v>
      </c>
      <c r="D64" s="10">
        <v>0.95744680851063835</v>
      </c>
      <c r="E64" s="30">
        <f t="shared" si="2"/>
        <v>116.94252303191489</v>
      </c>
      <c r="F64" s="24">
        <v>2</v>
      </c>
      <c r="G64" s="8">
        <v>-313.51932075747601</v>
      </c>
      <c r="H64" s="8">
        <v>424.53964685237975</v>
      </c>
      <c r="I64" s="8">
        <v>-483.51932075747601</v>
      </c>
      <c r="J64" s="8">
        <v>594.53964685237986</v>
      </c>
      <c r="K64" s="8">
        <v>1078.0589676098559</v>
      </c>
      <c r="L64" s="8">
        <v>-483.51932075747601</v>
      </c>
      <c r="M64" s="8">
        <v>594.53964685237986</v>
      </c>
      <c r="N64" s="8">
        <v>1078.0589676098559</v>
      </c>
      <c r="O64" s="8">
        <v>0</v>
      </c>
      <c r="P64" s="8">
        <v>0</v>
      </c>
      <c r="Q64" s="25">
        <v>0</v>
      </c>
      <c r="R64" s="8">
        <v>0</v>
      </c>
      <c r="S64" s="8">
        <v>0</v>
      </c>
      <c r="T64" s="8">
        <v>0</v>
      </c>
      <c r="U64" s="8">
        <v>0</v>
      </c>
      <c r="W64" s="36">
        <f t="shared" si="3"/>
        <v>22.907182049040539</v>
      </c>
      <c r="X64" s="36">
        <f t="shared" si="4"/>
        <v>51.375005693259268</v>
      </c>
      <c r="Y64" s="36">
        <f t="shared" si="5"/>
        <v>16.350077221509466</v>
      </c>
      <c r="Z64" s="36">
        <f t="shared" si="6"/>
        <v>57.932110520790339</v>
      </c>
      <c r="AA64" s="36">
        <f t="shared" si="7"/>
        <v>16.350077221509466</v>
      </c>
      <c r="AB64" s="36">
        <f t="shared" si="8"/>
        <v>57.932110520790339</v>
      </c>
      <c r="AC64" s="32">
        <f t="shared" si="9"/>
        <v>0</v>
      </c>
      <c r="AD64" s="32">
        <f t="shared" si="10"/>
        <v>100</v>
      </c>
      <c r="AE64" s="32">
        <f t="shared" si="11"/>
        <v>35</v>
      </c>
      <c r="AH64">
        <v>62</v>
      </c>
      <c r="AU64">
        <f t="shared" si="12"/>
        <v>116.94252303191489</v>
      </c>
      <c r="AV64">
        <f t="shared" si="40"/>
        <v>116.83252303191489</v>
      </c>
      <c r="AW64">
        <f t="shared" si="41"/>
        <v>117.05252303191489</v>
      </c>
      <c r="AX64">
        <v>4.2045336173902204</v>
      </c>
      <c r="AY64">
        <v>0.41222092441556596</v>
      </c>
      <c r="AZ64" s="44">
        <f t="shared" si="13"/>
        <v>0.59389334939200167</v>
      </c>
      <c r="BA64" s="44">
        <f t="shared" si="14"/>
        <v>1.3319523170018575</v>
      </c>
      <c r="BB64">
        <f t="shared" si="15"/>
        <v>-0.47483376408061184</v>
      </c>
      <c r="BC64">
        <f t="shared" si="16"/>
        <v>0.26322520352924395</v>
      </c>
      <c r="BD64">
        <f t="shared" si="17"/>
        <v>4.2045336173902204</v>
      </c>
      <c r="BE64">
        <v>10</v>
      </c>
      <c r="BF64">
        <v>0.62172718872294408</v>
      </c>
      <c r="BG64">
        <f t="shared" si="18"/>
        <v>0.31086359436147204</v>
      </c>
      <c r="BH64">
        <f t="shared" si="19"/>
        <v>4.4687676725974717</v>
      </c>
      <c r="BI64">
        <v>-3.0146929212151501</v>
      </c>
      <c r="BJ64">
        <f t="shared" si="20"/>
        <v>-1.6371608481594524E-2</v>
      </c>
      <c r="BK64">
        <f t="shared" si="21"/>
        <v>-1.6348951499824401E-2</v>
      </c>
      <c r="BL64">
        <f t="shared" si="22"/>
        <v>1.2434543774458882E-2</v>
      </c>
      <c r="BM64">
        <f t="shared" si="23"/>
        <v>-0.44602761182455841</v>
      </c>
      <c r="BN64">
        <f t="shared" si="24"/>
        <v>0.26716226823637956</v>
      </c>
      <c r="BO64">
        <f t="shared" si="25"/>
        <v>-0.45848481258078744</v>
      </c>
      <c r="BP64">
        <f t="shared" si="26"/>
        <v>0.27957415502906835</v>
      </c>
      <c r="BQ64">
        <v>62</v>
      </c>
      <c r="BR64">
        <v>116.94252303191489</v>
      </c>
      <c r="BS64">
        <f t="shared" si="27"/>
        <v>-0.44602761182455841</v>
      </c>
      <c r="BT64">
        <f t="shared" si="28"/>
        <v>0.26716226823637956</v>
      </c>
      <c r="BU64">
        <f t="shared" si="29"/>
        <v>4.4687676725974717</v>
      </c>
      <c r="BV64">
        <v>10</v>
      </c>
      <c r="BW64">
        <f t="shared" si="30"/>
        <v>116.83252303191489</v>
      </c>
      <c r="BX64">
        <f t="shared" si="31"/>
        <v>117.05252303191489</v>
      </c>
      <c r="BY64">
        <v>0</v>
      </c>
      <c r="BZ64">
        <f t="shared" si="32"/>
        <v>11.694252303191488</v>
      </c>
      <c r="CA64">
        <v>0</v>
      </c>
      <c r="CB64">
        <v>0</v>
      </c>
      <c r="CC64">
        <v>0</v>
      </c>
      <c r="CD64">
        <v>0</v>
      </c>
      <c r="CF64">
        <v>62</v>
      </c>
      <c r="CG64">
        <f t="shared" si="42"/>
        <v>-1.0687271134726135</v>
      </c>
      <c r="CH64">
        <f t="shared" si="33"/>
        <v>1.5238805155258941</v>
      </c>
      <c r="CI64">
        <f t="shared" si="34"/>
        <v>-1.0523555049910189</v>
      </c>
      <c r="CJ64">
        <f t="shared" si="35"/>
        <v>1.5402521240074887</v>
      </c>
      <c r="CK64">
        <f t="shared" si="36"/>
        <v>-0.80154533510446013</v>
      </c>
      <c r="CL64">
        <f t="shared" si="37"/>
        <v>1.1429103866444206</v>
      </c>
      <c r="CN64">
        <f t="shared" si="38"/>
        <v>116.44252303191489</v>
      </c>
      <c r="CO64">
        <f t="shared" si="39"/>
        <v>117.44252303191489</v>
      </c>
    </row>
    <row r="65" spans="1:93" x14ac:dyDescent="0.4">
      <c r="A65" s="8">
        <v>-753.77151190365987</v>
      </c>
      <c r="B65" s="8">
        <v>1399.861379249654</v>
      </c>
      <c r="C65" s="8">
        <f t="shared" si="1"/>
        <v>2153.6328911533137</v>
      </c>
      <c r="D65" s="10">
        <v>0.97872340425531912</v>
      </c>
      <c r="E65" s="30">
        <f t="shared" si="2"/>
        <v>119.54124576595744</v>
      </c>
      <c r="F65" s="24">
        <v>2</v>
      </c>
      <c r="G65" s="8">
        <v>-301.40957446808511</v>
      </c>
      <c r="H65" s="8">
        <v>411.51595744680844</v>
      </c>
      <c r="I65" s="8">
        <v>-471.40957446808505</v>
      </c>
      <c r="J65" s="8">
        <v>581.51595744680856</v>
      </c>
      <c r="K65" s="8">
        <v>1052.9255319148936</v>
      </c>
      <c r="L65" s="8">
        <v>-471.40957446808505</v>
      </c>
      <c r="M65" s="8">
        <v>581.51595744680856</v>
      </c>
      <c r="N65" s="8">
        <v>1052.9255319148936</v>
      </c>
      <c r="O65" s="8">
        <v>0</v>
      </c>
      <c r="P65" s="8">
        <v>0</v>
      </c>
      <c r="Q65" s="25">
        <v>0</v>
      </c>
      <c r="R65" s="8">
        <v>0</v>
      </c>
      <c r="S65" s="8">
        <v>0</v>
      </c>
      <c r="T65" s="8">
        <v>0</v>
      </c>
      <c r="U65" s="8">
        <v>0</v>
      </c>
      <c r="W65" s="36">
        <f t="shared" si="3"/>
        <v>21.004598290348632</v>
      </c>
      <c r="X65" s="36">
        <f t="shared" si="4"/>
        <v>54.107989998538393</v>
      </c>
      <c r="Y65" s="36">
        <f t="shared" si="5"/>
        <v>13.110959560260261</v>
      </c>
      <c r="Z65" s="36">
        <f t="shared" si="6"/>
        <v>62.001628728626784</v>
      </c>
      <c r="AA65" s="36">
        <f t="shared" si="7"/>
        <v>13.110959560260261</v>
      </c>
      <c r="AB65" s="36">
        <f t="shared" si="8"/>
        <v>62.001628728626784</v>
      </c>
      <c r="AC65" s="32">
        <f t="shared" si="9"/>
        <v>0</v>
      </c>
      <c r="AD65" s="32">
        <f t="shared" si="10"/>
        <v>100</v>
      </c>
      <c r="AE65" s="32">
        <f t="shared" si="11"/>
        <v>35.000000000000007</v>
      </c>
      <c r="AF65" s="21"/>
      <c r="AH65">
        <v>63</v>
      </c>
      <c r="AU65" s="56">
        <f t="shared" si="12"/>
        <v>119.54124576595744</v>
      </c>
      <c r="AV65">
        <f t="shared" si="40"/>
        <v>119.43124576595744</v>
      </c>
      <c r="AW65">
        <f t="shared" si="41"/>
        <v>119.65124576595744</v>
      </c>
      <c r="AX65">
        <v>4.4534767418371599</v>
      </c>
      <c r="AY65">
        <v>0.44097493737375998</v>
      </c>
      <c r="AZ65" s="44">
        <f t="shared" si="13"/>
        <v>0.45236193743557473</v>
      </c>
      <c r="BA65" s="44">
        <f t="shared" si="14"/>
        <v>1.1652874693504685</v>
      </c>
      <c r="BB65">
        <f t="shared" si="15"/>
        <v>-0.49733619186682743</v>
      </c>
      <c r="BC65">
        <f t="shared" si="16"/>
        <v>0.21558934004806629</v>
      </c>
      <c r="BD65">
        <f t="shared" si="17"/>
        <v>4.4534767418371599</v>
      </c>
      <c r="BE65">
        <v>10</v>
      </c>
      <c r="BF65">
        <v>0.51036705198490218</v>
      </c>
      <c r="BG65">
        <f t="shared" si="18"/>
        <v>0.25518352599245109</v>
      </c>
      <c r="BH65">
        <f t="shared" si="19"/>
        <v>4.6703827389307433</v>
      </c>
      <c r="BI65">
        <v>-3.2317757730341801</v>
      </c>
      <c r="BJ65">
        <f t="shared" si="20"/>
        <v>-1.4408943539540437E-2</v>
      </c>
      <c r="BK65">
        <f t="shared" si="21"/>
        <v>-1.4386028311987266E-2</v>
      </c>
      <c r="BL65">
        <f t="shared" si="22"/>
        <v>1.0207341039698043E-2</v>
      </c>
      <c r="BM65">
        <f t="shared" si="23"/>
        <v>-0.47271990728758895</v>
      </c>
      <c r="BN65">
        <f t="shared" si="24"/>
        <v>0.21979094254790871</v>
      </c>
      <c r="BO65">
        <f t="shared" si="25"/>
        <v>-0.48295016355484016</v>
      </c>
      <c r="BP65">
        <f t="shared" si="26"/>
        <v>0.22997536836005356</v>
      </c>
      <c r="BQ65">
        <v>63</v>
      </c>
      <c r="BR65" s="56">
        <v>119.54124576595744</v>
      </c>
      <c r="BS65" s="32">
        <v>-0.44</v>
      </c>
      <c r="BT65">
        <f t="shared" si="28"/>
        <v>0.21979094254790871</v>
      </c>
      <c r="BU65">
        <f t="shared" si="29"/>
        <v>4.6703827389307433</v>
      </c>
      <c r="BV65">
        <v>10</v>
      </c>
      <c r="BW65">
        <f t="shared" si="30"/>
        <v>119.43124576595744</v>
      </c>
      <c r="BX65">
        <f t="shared" si="31"/>
        <v>119.65124576595744</v>
      </c>
      <c r="BY65">
        <v>0</v>
      </c>
      <c r="BZ65">
        <f t="shared" si="32"/>
        <v>11.954124576595744</v>
      </c>
      <c r="CA65">
        <v>0</v>
      </c>
      <c r="CB65">
        <v>0</v>
      </c>
      <c r="CC65">
        <v>0</v>
      </c>
      <c r="CD65">
        <v>0</v>
      </c>
      <c r="CF65">
        <v>63</v>
      </c>
      <c r="CG65">
        <f t="shared" si="42"/>
        <v>-0.94969812930240216</v>
      </c>
      <c r="CH65">
        <f t="shared" si="33"/>
        <v>1.2039347618509115</v>
      </c>
      <c r="CI65">
        <f t="shared" si="34"/>
        <v>-0.93528918576286169</v>
      </c>
      <c r="CJ65">
        <f t="shared" si="35"/>
        <v>1.218343705390452</v>
      </c>
      <c r="CK65">
        <f t="shared" si="36"/>
        <v>-0.71227359697680159</v>
      </c>
      <c r="CL65">
        <f t="shared" si="37"/>
        <v>0.90295107138818365</v>
      </c>
      <c r="CN65">
        <f t="shared" si="38"/>
        <v>119.04124576595744</v>
      </c>
      <c r="CO65">
        <f t="shared" si="39"/>
        <v>120.04124576595744</v>
      </c>
    </row>
    <row r="66" spans="1:93" x14ac:dyDescent="0.4">
      <c r="A66" s="8">
        <v>-729.18035516409805</v>
      </c>
      <c r="B66" s="8">
        <v>1354.1920881618964</v>
      </c>
      <c r="C66" s="8">
        <f t="shared" si="1"/>
        <v>2083.3724433259945</v>
      </c>
      <c r="D66" s="10">
        <v>0.98119999999999996</v>
      </c>
      <c r="E66" s="30">
        <f t="shared" si="2"/>
        <v>119.84373709219999</v>
      </c>
      <c r="F66" s="24">
        <v>2</v>
      </c>
      <c r="G66" s="8">
        <v>-300</v>
      </c>
      <c r="H66" s="8">
        <v>410</v>
      </c>
      <c r="I66" s="8">
        <v>-470</v>
      </c>
      <c r="J66" s="8">
        <v>580</v>
      </c>
      <c r="K66" s="8">
        <v>1050</v>
      </c>
      <c r="L66" s="8">
        <v>-470</v>
      </c>
      <c r="M66" s="8">
        <v>580</v>
      </c>
      <c r="N66" s="8">
        <v>1050</v>
      </c>
      <c r="O66" s="8">
        <v>0</v>
      </c>
      <c r="P66" s="8">
        <v>0</v>
      </c>
      <c r="Q66" s="25">
        <v>0</v>
      </c>
      <c r="R66" s="8">
        <v>0</v>
      </c>
      <c r="S66" s="8">
        <v>0</v>
      </c>
      <c r="T66" s="8">
        <v>0</v>
      </c>
      <c r="U66" s="8">
        <v>0</v>
      </c>
      <c r="W66" s="36">
        <f t="shared" si="3"/>
        <v>20.60027032319455</v>
      </c>
      <c r="X66" s="36">
        <f t="shared" si="4"/>
        <v>54.679630558300779</v>
      </c>
      <c r="Y66" s="36">
        <f t="shared" si="5"/>
        <v>12.44042350633813</v>
      </c>
      <c r="Z66" s="36">
        <f t="shared" si="6"/>
        <v>62.839477375157195</v>
      </c>
      <c r="AA66" s="36">
        <f t="shared" si="7"/>
        <v>12.44042350633813</v>
      </c>
      <c r="AB66" s="36">
        <f t="shared" si="8"/>
        <v>62.839477375157195</v>
      </c>
      <c r="AC66" s="32">
        <f t="shared" si="9"/>
        <v>0</v>
      </c>
      <c r="AD66" s="32">
        <f t="shared" si="10"/>
        <v>100</v>
      </c>
      <c r="AE66" s="32">
        <f t="shared" si="11"/>
        <v>35</v>
      </c>
      <c r="AH66">
        <v>64</v>
      </c>
      <c r="AU66">
        <f t="shared" si="12"/>
        <v>119.84373709219999</v>
      </c>
      <c r="AV66">
        <f t="shared" si="40"/>
        <v>119.73373709219999</v>
      </c>
      <c r="AW66">
        <f t="shared" si="41"/>
        <v>119.95373709219999</v>
      </c>
      <c r="AX66">
        <v>4.4828384338384897</v>
      </c>
      <c r="AY66">
        <v>0.444593687888718</v>
      </c>
      <c r="AZ66" s="44">
        <f t="shared" si="13"/>
        <v>0.42918035516409803</v>
      </c>
      <c r="BA66" s="44">
        <f t="shared" si="14"/>
        <v>1.1391803551640982</v>
      </c>
      <c r="BB66">
        <f t="shared" si="15"/>
        <v>-0.49707388265993491</v>
      </c>
      <c r="BC66">
        <f t="shared" si="16"/>
        <v>0.21292611734006528</v>
      </c>
      <c r="BD66">
        <f t="shared" si="17"/>
        <v>4.4828384338384897</v>
      </c>
      <c r="BE66">
        <v>10</v>
      </c>
      <c r="BF66">
        <v>0.49532961155767263</v>
      </c>
      <c r="BG66">
        <f t="shared" si="18"/>
        <v>0.24766480577883632</v>
      </c>
      <c r="BH66">
        <f t="shared" si="19"/>
        <v>4.6933535187505004</v>
      </c>
      <c r="BI66">
        <v>-3.2559558612397499</v>
      </c>
      <c r="BJ66">
        <f t="shared" si="20"/>
        <v>-1.4089254613868861E-2</v>
      </c>
      <c r="BK66">
        <f t="shared" si="21"/>
        <v>-1.4066511344328504E-2</v>
      </c>
      <c r="BL66">
        <f t="shared" si="22"/>
        <v>9.9065922311534528E-3</v>
      </c>
      <c r="BM66">
        <f t="shared" si="23"/>
        <v>-0.47307803581491259</v>
      </c>
      <c r="BN66">
        <f t="shared" si="24"/>
        <v>0.2171087797227807</v>
      </c>
      <c r="BO66">
        <f t="shared" si="25"/>
        <v>-0.48300737131560639</v>
      </c>
      <c r="BP66">
        <f t="shared" si="26"/>
        <v>0.22699262868439379</v>
      </c>
      <c r="BQ66">
        <v>64</v>
      </c>
      <c r="BR66">
        <v>119.84373709219999</v>
      </c>
      <c r="BS66" s="32">
        <v>-0.4</v>
      </c>
      <c r="BT66">
        <f t="shared" si="28"/>
        <v>0.2171087797227807</v>
      </c>
      <c r="BU66">
        <f t="shared" si="29"/>
        <v>4.6933535187505004</v>
      </c>
      <c r="BV66">
        <v>10</v>
      </c>
      <c r="BW66">
        <f t="shared" si="30"/>
        <v>119.73373709219999</v>
      </c>
      <c r="BX66">
        <f t="shared" si="31"/>
        <v>119.95373709219999</v>
      </c>
      <c r="BY66">
        <v>0</v>
      </c>
      <c r="BZ66">
        <f t="shared" si="32"/>
        <v>11.984373709219998</v>
      </c>
      <c r="CA66">
        <v>0</v>
      </c>
      <c r="CB66">
        <v>0</v>
      </c>
      <c r="CC66">
        <v>0</v>
      </c>
      <c r="CD66">
        <v>0</v>
      </c>
      <c r="CF66">
        <v>64</v>
      </c>
      <c r="CG66">
        <f t="shared" si="42"/>
        <v>-0.92625423782403293</v>
      </c>
      <c r="CH66">
        <f t="shared" si="33"/>
        <v>1.1571182055019613</v>
      </c>
      <c r="CI66">
        <f t="shared" si="34"/>
        <v>-0.91216498321016404</v>
      </c>
      <c r="CJ66">
        <f t="shared" si="35"/>
        <v>1.1712074601158302</v>
      </c>
      <c r="CK66">
        <f t="shared" si="36"/>
        <v>-0.69469067836802467</v>
      </c>
      <c r="CL66">
        <f t="shared" si="37"/>
        <v>0.86783865412647099</v>
      </c>
      <c r="CN66">
        <f t="shared" si="38"/>
        <v>119.34373709219999</v>
      </c>
      <c r="CO66">
        <f t="shared" si="39"/>
        <v>120.34373709219999</v>
      </c>
    </row>
    <row r="67" spans="1:93" x14ac:dyDescent="0.4">
      <c r="A67" s="8">
        <v>-14.839999999999991</v>
      </c>
      <c r="B67" s="8">
        <v>27.559999999999988</v>
      </c>
      <c r="C67" s="8">
        <f t="shared" si="1"/>
        <v>42.399999999999977</v>
      </c>
      <c r="D67" s="10">
        <v>1</v>
      </c>
      <c r="E67" s="30">
        <f t="shared" si="2"/>
        <v>122.13996849999999</v>
      </c>
      <c r="F67" s="24">
        <v>3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25">
        <v>0</v>
      </c>
      <c r="R67" s="8">
        <v>0</v>
      </c>
      <c r="S67" s="8">
        <v>0</v>
      </c>
      <c r="T67" s="8">
        <v>0</v>
      </c>
      <c r="U67" s="8">
        <v>0</v>
      </c>
      <c r="W67" s="36">
        <f t="shared" si="3"/>
        <v>35</v>
      </c>
      <c r="X67" s="36">
        <f t="shared" si="4"/>
        <v>35</v>
      </c>
      <c r="Y67" s="36">
        <f t="shared" si="5"/>
        <v>35</v>
      </c>
      <c r="Z67" s="36">
        <f t="shared" si="6"/>
        <v>35</v>
      </c>
      <c r="AA67" s="36">
        <f t="shared" si="7"/>
        <v>35</v>
      </c>
      <c r="AB67" s="36">
        <f>(((A67*-1)+M67)/(C67/100))</f>
        <v>35</v>
      </c>
      <c r="AC67" s="32">
        <f t="shared" si="9"/>
        <v>0</v>
      </c>
      <c r="AD67" s="32">
        <f t="shared" si="10"/>
        <v>100</v>
      </c>
      <c r="AE67" s="32">
        <f t="shared" si="11"/>
        <v>35</v>
      </c>
      <c r="AF67" s="21"/>
      <c r="AH67">
        <v>65</v>
      </c>
      <c r="AU67" s="56">
        <f t="shared" si="12"/>
        <v>122.13996849999999</v>
      </c>
      <c r="AV67">
        <f t="shared" si="40"/>
        <v>122.0299685</v>
      </c>
      <c r="AW67">
        <f t="shared" si="41"/>
        <v>122.24996849999999</v>
      </c>
      <c r="AX67">
        <v>4.71136737869596</v>
      </c>
      <c r="AY67">
        <v>-0.14056530061664799</v>
      </c>
      <c r="AZ67" s="44">
        <f t="shared" si="13"/>
        <v>1.4839999999999992E-2</v>
      </c>
      <c r="BA67" s="44">
        <f t="shared" si="14"/>
        <v>1.4839999999999992E-2</v>
      </c>
      <c r="BB67">
        <f t="shared" si="15"/>
        <v>2.0799968746145862E-2</v>
      </c>
      <c r="BC67">
        <f t="shared" si="16"/>
        <v>2.0799968746145862E-2</v>
      </c>
      <c r="BD67">
        <f t="shared" si="17"/>
        <v>4.71136737869596</v>
      </c>
      <c r="BE67">
        <v>10</v>
      </c>
      <c r="BF67">
        <v>1.1199414171747146E-2</v>
      </c>
      <c r="BG67">
        <f t="shared" si="18"/>
        <v>5.5997070858735728E-3</v>
      </c>
      <c r="BH67">
        <f t="shared" si="19"/>
        <v>4.7161271297189522</v>
      </c>
      <c r="BI67">
        <v>-3.4279930071524798</v>
      </c>
      <c r="BJ67">
        <f t="shared" si="20"/>
        <v>-3.354294874859509E-4</v>
      </c>
      <c r="BK67">
        <f t="shared" si="21"/>
        <v>-3.3482931472787405E-4</v>
      </c>
      <c r="BL67">
        <f t="shared" si="22"/>
        <v>2.2398828343494291E-4</v>
      </c>
      <c r="BM67">
        <f t="shared" si="23"/>
        <v>2.1359386517066759E-2</v>
      </c>
      <c r="BN67">
        <f t="shared" si="24"/>
        <v>2.0911409950196871E-2</v>
      </c>
      <c r="BO67">
        <f t="shared" si="25"/>
        <v>2.1134798060873736E-2</v>
      </c>
      <c r="BP67">
        <f t="shared" si="26"/>
        <v>2.1134798060873736E-2</v>
      </c>
      <c r="BQ67">
        <v>65</v>
      </c>
      <c r="BR67" s="56">
        <v>122.13996849999999</v>
      </c>
      <c r="BS67">
        <f t="shared" si="27"/>
        <v>2.1359386517066759E-2</v>
      </c>
      <c r="BT67">
        <f t="shared" si="28"/>
        <v>2.0911409950196871E-2</v>
      </c>
      <c r="BU67">
        <f t="shared" si="29"/>
        <v>4.7161271297189522</v>
      </c>
      <c r="BV67">
        <v>10</v>
      </c>
      <c r="BW67">
        <f t="shared" si="30"/>
        <v>122.0299685</v>
      </c>
      <c r="BX67">
        <f t="shared" si="31"/>
        <v>122.24996849999999</v>
      </c>
      <c r="BY67">
        <v>0</v>
      </c>
      <c r="BZ67">
        <f t="shared" si="32"/>
        <v>12.213996849999999</v>
      </c>
      <c r="CA67">
        <v>0</v>
      </c>
      <c r="CB67">
        <v>0</v>
      </c>
      <c r="CC67">
        <v>0</v>
      </c>
      <c r="CD67">
        <v>0</v>
      </c>
      <c r="CF67">
        <v>65</v>
      </c>
      <c r="CG67">
        <f t="shared" si="42"/>
        <v>5.959968746145872E-3</v>
      </c>
      <c r="CH67">
        <f t="shared" si="33"/>
        <v>4.835996874614585E-2</v>
      </c>
      <c r="CI67">
        <f t="shared" si="34"/>
        <v>6.2953982336318229E-3</v>
      </c>
      <c r="CJ67">
        <f t="shared" si="35"/>
        <v>4.8695398233631802E-2</v>
      </c>
      <c r="CK67">
        <f t="shared" si="36"/>
        <v>4.4699765596094045E-3</v>
      </c>
      <c r="CL67">
        <f t="shared" si="37"/>
        <v>3.6269976559609389E-2</v>
      </c>
      <c r="CN67">
        <f t="shared" si="38"/>
        <v>121.63996849999999</v>
      </c>
      <c r="CO67">
        <f t="shared" si="39"/>
        <v>122.63996849999999</v>
      </c>
    </row>
    <row r="69" spans="1:93" x14ac:dyDescent="0.4">
      <c r="AA69" t="s">
        <v>327</v>
      </c>
      <c r="AB69" t="s">
        <v>327</v>
      </c>
    </row>
    <row r="70" spans="1:93" x14ac:dyDescent="0.4">
      <c r="W70" s="37" t="s">
        <v>334</v>
      </c>
      <c r="BR70" s="60" t="s">
        <v>396</v>
      </c>
    </row>
    <row r="72" spans="1:93" x14ac:dyDescent="0.4">
      <c r="BR72" s="56">
        <f>(BR27-BR26)/2 +BR26</f>
        <v>39.228239414919145</v>
      </c>
      <c r="BS72" s="56">
        <f t="shared" ref="BS72:CO72" si="43">(BS27-BS26)/2 +BS26</f>
        <v>-0.92336675410715729</v>
      </c>
      <c r="BT72" s="56">
        <f t="shared" si="43"/>
        <v>0.4499085559168432</v>
      </c>
      <c r="BU72" s="56">
        <f t="shared" si="43"/>
        <v>1.583887981655947</v>
      </c>
      <c r="BV72" s="56">
        <f t="shared" si="43"/>
        <v>10</v>
      </c>
      <c r="BW72" s="56">
        <f t="shared" si="43"/>
        <v>39.118239414919145</v>
      </c>
      <c r="BX72" s="56">
        <f t="shared" si="43"/>
        <v>39.338239414919144</v>
      </c>
      <c r="BY72" s="56">
        <f t="shared" si="43"/>
        <v>0</v>
      </c>
      <c r="BZ72" s="56">
        <f t="shared" si="43"/>
        <v>3.9228239414919148</v>
      </c>
      <c r="CA72" s="56">
        <f t="shared" si="43"/>
        <v>0</v>
      </c>
      <c r="CB72" s="56">
        <f t="shared" si="43"/>
        <v>0</v>
      </c>
      <c r="CC72" s="56">
        <f t="shared" si="43"/>
        <v>0</v>
      </c>
      <c r="CD72" s="56">
        <f t="shared" si="43"/>
        <v>0</v>
      </c>
      <c r="CE72" s="56">
        <f t="shared" si="43"/>
        <v>0</v>
      </c>
      <c r="CF72" s="56">
        <f t="shared" si="43"/>
        <v>24.5</v>
      </c>
      <c r="CG72" s="56">
        <f t="shared" si="43"/>
        <v>-3.249753018266079</v>
      </c>
      <c r="CH72" s="56">
        <f t="shared" si="43"/>
        <v>5.3713906048236169</v>
      </c>
      <c r="CI72" s="56">
        <f t="shared" si="43"/>
        <v>-3.4216465958680145</v>
      </c>
      <c r="CJ72" s="56">
        <f t="shared" si="43"/>
        <v>5.1994970272216809</v>
      </c>
      <c r="CK72" s="56">
        <f t="shared" si="43"/>
        <v>-2.4373147636995594</v>
      </c>
      <c r="CL72" s="56">
        <f t="shared" si="43"/>
        <v>4.0285429536177126</v>
      </c>
      <c r="CM72" s="56">
        <f t="shared" si="43"/>
        <v>0</v>
      </c>
      <c r="CN72" s="56">
        <f t="shared" si="43"/>
        <v>38.728239414919145</v>
      </c>
      <c r="CO72" s="56">
        <f t="shared" si="43"/>
        <v>39.728239414919145</v>
      </c>
    </row>
    <row r="73" spans="1:93" x14ac:dyDescent="0.4">
      <c r="BR73" s="56">
        <f>(BR38-BR37)/2 +BR37</f>
        <v>60.420303566489359</v>
      </c>
      <c r="BS73" s="56">
        <f t="shared" ref="BS73:BX73" si="44">(BS38-BS37)/2 +BS37</f>
        <v>-0.63553027587659627</v>
      </c>
      <c r="BT73" s="56">
        <f t="shared" si="44"/>
        <v>0.57255717978201037</v>
      </c>
      <c r="BU73" s="56">
        <f t="shared" si="44"/>
        <v>1.658423672343182</v>
      </c>
      <c r="BV73" s="56">
        <f t="shared" si="44"/>
        <v>10</v>
      </c>
      <c r="BW73" s="56">
        <f t="shared" si="44"/>
        <v>60.31030356648936</v>
      </c>
      <c r="BX73" s="56">
        <f t="shared" si="44"/>
        <v>60.530303566489359</v>
      </c>
      <c r="BY73" s="56">
        <f t="shared" ref="BY73:CO73" si="45">(BY38-BY37)/2 +BY37</f>
        <v>0</v>
      </c>
      <c r="BZ73" s="56">
        <f t="shared" si="45"/>
        <v>6.0420303566489357</v>
      </c>
      <c r="CA73" s="56">
        <f t="shared" si="45"/>
        <v>0</v>
      </c>
      <c r="CB73" s="56">
        <f t="shared" si="45"/>
        <v>0</v>
      </c>
      <c r="CC73" s="56">
        <f t="shared" si="45"/>
        <v>0</v>
      </c>
      <c r="CD73" s="56">
        <f t="shared" si="45"/>
        <v>0</v>
      </c>
      <c r="CE73" s="56">
        <f t="shared" si="45"/>
        <v>0</v>
      </c>
      <c r="CF73" s="56">
        <f t="shared" si="45"/>
        <v>35.5</v>
      </c>
      <c r="CG73" s="56">
        <f t="shared" si="45"/>
        <v>-2.5603666306006247</v>
      </c>
      <c r="CH73" s="56">
        <f t="shared" si="45"/>
        <v>4.6649463200169139</v>
      </c>
      <c r="CI73" s="56">
        <f t="shared" si="45"/>
        <v>-2.6256545370574509</v>
      </c>
      <c r="CJ73" s="56">
        <f t="shared" si="45"/>
        <v>4.5996584135600873</v>
      </c>
      <c r="CK73" s="56">
        <f t="shared" si="45"/>
        <v>-1.9202749729504687</v>
      </c>
      <c r="CL73" s="56">
        <f t="shared" si="45"/>
        <v>3.4987097400126856</v>
      </c>
      <c r="CM73" s="56">
        <f t="shared" si="45"/>
        <v>0</v>
      </c>
      <c r="CN73" s="56">
        <f t="shared" si="45"/>
        <v>59.920303566489359</v>
      </c>
      <c r="CO73" s="56">
        <f t="shared" si="45"/>
        <v>60.920303566489359</v>
      </c>
    </row>
    <row r="74" spans="1:93" x14ac:dyDescent="0.4">
      <c r="BR74" s="56">
        <f>(BR46-BR45)/2 +BR45</f>
        <v>78.676330773138304</v>
      </c>
      <c r="BS74" s="56">
        <f t="shared" ref="BS74:BX74" si="46">(BS46-BS45)/2 +BS45</f>
        <v>-0.46157021816803601</v>
      </c>
      <c r="BT74" s="56">
        <f t="shared" si="46"/>
        <v>0.5915382638782809</v>
      </c>
      <c r="BU74" s="56">
        <f t="shared" si="46"/>
        <v>2.1387159085707408</v>
      </c>
      <c r="BV74" s="56">
        <f t="shared" si="46"/>
        <v>10</v>
      </c>
      <c r="BW74" s="56">
        <f t="shared" si="46"/>
        <v>78.566330773138304</v>
      </c>
      <c r="BX74" s="56">
        <f t="shared" si="46"/>
        <v>78.786330773138303</v>
      </c>
      <c r="BY74" s="56">
        <f t="shared" ref="BY74:CO74" si="47">(BY46-BY45)/2 +BY45</f>
        <v>0</v>
      </c>
      <c r="BZ74" s="56">
        <f t="shared" si="47"/>
        <v>7.8676330773138305</v>
      </c>
      <c r="CA74" s="56">
        <f t="shared" si="47"/>
        <v>0</v>
      </c>
      <c r="CB74" s="56">
        <f t="shared" si="47"/>
        <v>0</v>
      </c>
      <c r="CC74" s="56">
        <f t="shared" si="47"/>
        <v>0</v>
      </c>
      <c r="CD74" s="56">
        <f t="shared" si="47"/>
        <v>0</v>
      </c>
      <c r="CE74" s="56">
        <f t="shared" si="47"/>
        <v>0</v>
      </c>
      <c r="CF74" s="56">
        <f t="shared" si="47"/>
        <v>43.5</v>
      </c>
      <c r="CG74" s="56">
        <f t="shared" si="47"/>
        <v>-1.966092480727732</v>
      </c>
      <c r="CH74" s="56">
        <f t="shared" si="47"/>
        <v>3.7013774666261514</v>
      </c>
      <c r="CI74" s="56">
        <f t="shared" si="47"/>
        <v>-1.9808652895339141</v>
      </c>
      <c r="CJ74" s="56">
        <f t="shared" si="47"/>
        <v>3.6866046578199692</v>
      </c>
      <c r="CK74" s="56">
        <f t="shared" si="47"/>
        <v>-1.4745693605457992</v>
      </c>
      <c r="CL74" s="56">
        <f t="shared" si="47"/>
        <v>2.7760330999696139</v>
      </c>
      <c r="CM74" s="56">
        <f t="shared" si="47"/>
        <v>0</v>
      </c>
      <c r="CN74" s="56">
        <f t="shared" si="47"/>
        <v>78.176330773138304</v>
      </c>
      <c r="CO74" s="56">
        <f t="shared" si="47"/>
        <v>79.176330773138304</v>
      </c>
    </row>
    <row r="75" spans="1:93" x14ac:dyDescent="0.4">
      <c r="BR75" s="56">
        <f>(BR54-BR53)/2 +BR53</f>
        <v>96.932357979787241</v>
      </c>
      <c r="BS75" s="56">
        <f t="shared" ref="BS75:BX75" si="48">(BS54-BS53)/2 +BS53</f>
        <v>-0.39251226164051578</v>
      </c>
      <c r="BT75" s="56">
        <f t="shared" si="48"/>
        <v>0.49871255475785203</v>
      </c>
      <c r="BU75" s="56">
        <f t="shared" si="48"/>
        <v>3.0254928576430795</v>
      </c>
      <c r="BV75" s="56">
        <f t="shared" si="48"/>
        <v>10</v>
      </c>
      <c r="BW75" s="56">
        <f t="shared" si="48"/>
        <v>96.822357979787228</v>
      </c>
      <c r="BX75" s="56">
        <f t="shared" si="48"/>
        <v>97.042357979787226</v>
      </c>
      <c r="BY75" s="56">
        <f t="shared" ref="BY75:CO75" si="49">(BY54-BY53)/2 +BY53</f>
        <v>0</v>
      </c>
      <c r="BZ75" s="56">
        <f t="shared" si="49"/>
        <v>9.6932357979787227</v>
      </c>
      <c r="CA75" s="56">
        <f t="shared" si="49"/>
        <v>0</v>
      </c>
      <c r="CB75" s="56">
        <f t="shared" si="49"/>
        <v>0</v>
      </c>
      <c r="CC75" s="56">
        <f t="shared" si="49"/>
        <v>0</v>
      </c>
      <c r="CD75" s="56">
        <f t="shared" si="49"/>
        <v>0</v>
      </c>
      <c r="CE75" s="56">
        <f t="shared" si="49"/>
        <v>0</v>
      </c>
      <c r="CF75" s="56">
        <f t="shared" si="49"/>
        <v>51.5</v>
      </c>
      <c r="CG75" s="56">
        <f t="shared" si="49"/>
        <v>-1.4802199677712211</v>
      </c>
      <c r="CH75" s="56">
        <f t="shared" si="49"/>
        <v>2.7064056765280835</v>
      </c>
      <c r="CI75" s="56">
        <f t="shared" si="49"/>
        <v>-1.471247672990835</v>
      </c>
      <c r="CJ75" s="56">
        <f t="shared" si="49"/>
        <v>2.7153779713084694</v>
      </c>
      <c r="CK75" s="56">
        <f t="shared" si="49"/>
        <v>-1.110164975828416</v>
      </c>
      <c r="CL75" s="56">
        <f t="shared" si="49"/>
        <v>2.0298042573960622</v>
      </c>
      <c r="CM75" s="56">
        <f t="shared" si="49"/>
        <v>0</v>
      </c>
      <c r="CN75" s="56">
        <f t="shared" si="49"/>
        <v>96.432357979787241</v>
      </c>
      <c r="CO75" s="56">
        <f t="shared" si="49"/>
        <v>97.432357979787241</v>
      </c>
    </row>
    <row r="76" spans="1:93" x14ac:dyDescent="0.4">
      <c r="BR76" s="56">
        <f>(BR60-BR59)/2 +BR59</f>
        <v>109.53616323989361</v>
      </c>
      <c r="BS76" s="56">
        <f t="shared" ref="BS76:BX76" si="50">(BS60-BS59)/2 +BS59</f>
        <v>-0.40156563337345086</v>
      </c>
      <c r="BT76" s="56">
        <f t="shared" si="50"/>
        <v>0.37646819934178921</v>
      </c>
      <c r="BU76" s="56">
        <f t="shared" si="50"/>
        <v>3.8836046783408977</v>
      </c>
      <c r="BV76" s="56">
        <f t="shared" si="50"/>
        <v>10</v>
      </c>
      <c r="BW76" s="56">
        <f t="shared" si="50"/>
        <v>109.42616323989361</v>
      </c>
      <c r="BX76" s="56">
        <f t="shared" si="50"/>
        <v>109.64616323989361</v>
      </c>
      <c r="BY76" s="56">
        <f t="shared" ref="BY76:CO76" si="51">(BY60-BY59)/2 +BY59</f>
        <v>0</v>
      </c>
      <c r="BZ76" s="56">
        <f t="shared" si="51"/>
        <v>10.953616323989362</v>
      </c>
      <c r="CA76" s="56">
        <f t="shared" si="51"/>
        <v>0</v>
      </c>
      <c r="CB76" s="56">
        <f t="shared" si="51"/>
        <v>0</v>
      </c>
      <c r="CC76" s="56">
        <f t="shared" si="51"/>
        <v>0</v>
      </c>
      <c r="CD76" s="56">
        <f t="shared" si="51"/>
        <v>0</v>
      </c>
      <c r="CE76" s="56">
        <f t="shared" si="51"/>
        <v>0</v>
      </c>
      <c r="CF76" s="56">
        <f t="shared" si="51"/>
        <v>57.5</v>
      </c>
      <c r="CG76" s="56">
        <f t="shared" si="51"/>
        <v>-1.2351108416533099</v>
      </c>
      <c r="CH76" s="56">
        <f t="shared" si="51"/>
        <v>2.0502762476043364</v>
      </c>
      <c r="CI76" s="56">
        <f t="shared" si="51"/>
        <v>-1.2192467302440162</v>
      </c>
      <c r="CJ76" s="56">
        <f t="shared" si="51"/>
        <v>2.0661403590136302</v>
      </c>
      <c r="CK76" s="56">
        <f t="shared" si="51"/>
        <v>-0.92633313123998251</v>
      </c>
      <c r="CL76" s="56">
        <f t="shared" si="51"/>
        <v>1.537707185703252</v>
      </c>
      <c r="CM76" s="56">
        <f t="shared" si="51"/>
        <v>0</v>
      </c>
      <c r="CN76" s="56">
        <f t="shared" si="51"/>
        <v>109.03616323989361</v>
      </c>
      <c r="CO76" s="56">
        <f t="shared" si="51"/>
        <v>110.03616323989361</v>
      </c>
    </row>
    <row r="77" spans="1:93" x14ac:dyDescent="0.4">
      <c r="BR77" s="56">
        <f>(BR63-BR62)/2 +BR62</f>
        <v>115.18838518643616</v>
      </c>
      <c r="BS77" s="56">
        <f t="shared" ref="BS77:BX77" si="52">(BS63-BS62)/2 +BS62</f>
        <v>-0.42527707770129969</v>
      </c>
      <c r="BT77" s="56">
        <f t="shared" si="52"/>
        <v>0.30288246221844378</v>
      </c>
      <c r="BU77" s="56">
        <f t="shared" si="52"/>
        <v>4.3277635511048604</v>
      </c>
      <c r="BV77" s="56">
        <f t="shared" si="52"/>
        <v>10</v>
      </c>
      <c r="BW77" s="56">
        <f t="shared" si="52"/>
        <v>115.07838518643617</v>
      </c>
      <c r="BX77" s="56">
        <f t="shared" si="52"/>
        <v>115.29838518643616</v>
      </c>
      <c r="BY77" s="56">
        <f t="shared" ref="BY77:CO77" si="53">(BY63-BY62)/2 +BY62</f>
        <v>0</v>
      </c>
      <c r="BZ77" s="56">
        <f t="shared" si="53"/>
        <v>11.518838518643616</v>
      </c>
      <c r="CA77" s="56">
        <f t="shared" si="53"/>
        <v>0</v>
      </c>
      <c r="CB77" s="56">
        <f t="shared" si="53"/>
        <v>0</v>
      </c>
      <c r="CC77" s="56">
        <f t="shared" si="53"/>
        <v>0</v>
      </c>
      <c r="CD77" s="56">
        <f t="shared" si="53"/>
        <v>0</v>
      </c>
      <c r="CE77" s="56">
        <f t="shared" si="53"/>
        <v>0</v>
      </c>
      <c r="CF77" s="56">
        <f t="shared" si="53"/>
        <v>60.5</v>
      </c>
      <c r="CG77" s="56">
        <f t="shared" si="53"/>
        <v>-1.1118317016481538</v>
      </c>
      <c r="CH77" s="56">
        <f t="shared" si="53"/>
        <v>1.6827260730111084</v>
      </c>
      <c r="CI77" s="56">
        <f t="shared" si="53"/>
        <v>-1.0951111477213324</v>
      </c>
      <c r="CJ77" s="56">
        <f t="shared" si="53"/>
        <v>1.6994466269379296</v>
      </c>
      <c r="CK77" s="56">
        <f t="shared" si="53"/>
        <v>-0.83387377623611525</v>
      </c>
      <c r="CL77" s="56">
        <f t="shared" si="53"/>
        <v>1.2620445547583312</v>
      </c>
      <c r="CM77" s="56">
        <f t="shared" si="53"/>
        <v>0</v>
      </c>
      <c r="CN77" s="56">
        <f t="shared" si="53"/>
        <v>114.68838518643616</v>
      </c>
      <c r="CO77" s="56">
        <f t="shared" si="53"/>
        <v>115.68838518643616</v>
      </c>
    </row>
    <row r="78" spans="1:93" x14ac:dyDescent="0.4">
      <c r="BR78" s="56">
        <f>(BR65-BR64)/2 +BR64</f>
        <v>118.24188439893616</v>
      </c>
      <c r="BS78" s="56">
        <f t="shared" ref="BS78:BX79" si="54">(BS65-BS64)/2 +BS64</f>
        <v>-0.44301380591227923</v>
      </c>
      <c r="BT78" s="56">
        <f t="shared" si="54"/>
        <v>0.24347660539214414</v>
      </c>
      <c r="BU78" s="56">
        <f t="shared" si="54"/>
        <v>4.5695752057641075</v>
      </c>
      <c r="BV78" s="56">
        <f t="shared" si="54"/>
        <v>10</v>
      </c>
      <c r="BW78" s="56">
        <f t="shared" si="54"/>
        <v>118.13188439893617</v>
      </c>
      <c r="BX78" s="56">
        <f t="shared" si="54"/>
        <v>118.35188439893616</v>
      </c>
      <c r="BY78" s="56">
        <f t="shared" ref="BY78:CO78" si="55">(BY65-BY64)/2 +BY64</f>
        <v>0</v>
      </c>
      <c r="BZ78" s="56">
        <f t="shared" si="55"/>
        <v>11.824188439893616</v>
      </c>
      <c r="CA78" s="56">
        <f t="shared" si="55"/>
        <v>0</v>
      </c>
      <c r="CB78" s="56">
        <f t="shared" si="55"/>
        <v>0</v>
      </c>
      <c r="CC78" s="56">
        <f t="shared" si="55"/>
        <v>0</v>
      </c>
      <c r="CD78" s="56">
        <f t="shared" si="55"/>
        <v>0</v>
      </c>
      <c r="CE78" s="56">
        <f t="shared" si="55"/>
        <v>0</v>
      </c>
      <c r="CF78" s="56">
        <f t="shared" si="55"/>
        <v>62.5</v>
      </c>
      <c r="CG78" s="56">
        <f t="shared" si="55"/>
        <v>-1.0092126213875079</v>
      </c>
      <c r="CH78" s="56">
        <f t="shared" si="55"/>
        <v>1.3639076386884028</v>
      </c>
      <c r="CI78" s="56">
        <f t="shared" si="55"/>
        <v>-0.99382234537694036</v>
      </c>
      <c r="CJ78" s="56">
        <f t="shared" si="55"/>
        <v>1.3792979146989703</v>
      </c>
      <c r="CK78" s="56">
        <f t="shared" si="55"/>
        <v>-0.75690946604063081</v>
      </c>
      <c r="CL78" s="56">
        <f t="shared" si="55"/>
        <v>1.0229307290163021</v>
      </c>
      <c r="CM78" s="56">
        <f t="shared" si="55"/>
        <v>0</v>
      </c>
      <c r="CN78" s="56">
        <f t="shared" si="55"/>
        <v>117.74188439893616</v>
      </c>
      <c r="CO78" s="56">
        <f t="shared" si="55"/>
        <v>118.74188439893616</v>
      </c>
    </row>
    <row r="79" spans="1:93" x14ac:dyDescent="0.4">
      <c r="BR79" s="56">
        <f>(BR66-BR65)/2 +BR65</f>
        <v>119.69249142907871</v>
      </c>
      <c r="BS79" s="56">
        <f t="shared" si="54"/>
        <v>-0.42000000000000004</v>
      </c>
      <c r="BT79" s="56">
        <f t="shared" si="54"/>
        <v>0.2184498611353447</v>
      </c>
      <c r="BU79" s="56">
        <f t="shared" si="54"/>
        <v>4.6818681288406214</v>
      </c>
      <c r="BV79" s="56">
        <f t="shared" si="54"/>
        <v>10</v>
      </c>
      <c r="BW79" s="56">
        <f t="shared" si="54"/>
        <v>119.58249142907871</v>
      </c>
      <c r="BX79" s="56">
        <f t="shared" si="54"/>
        <v>119.80249142907871</v>
      </c>
      <c r="BY79" s="56">
        <f t="shared" ref="BY79:CO79" si="56">(BY66-BY65)/2 +BY65</f>
        <v>0</v>
      </c>
      <c r="BZ79" s="56">
        <f t="shared" si="56"/>
        <v>11.96924914290787</v>
      </c>
      <c r="CA79" s="56">
        <f t="shared" si="56"/>
        <v>0</v>
      </c>
      <c r="CB79" s="56">
        <f t="shared" si="56"/>
        <v>0</v>
      </c>
      <c r="CC79" s="56">
        <f t="shared" si="56"/>
        <v>0</v>
      </c>
      <c r="CD79" s="56">
        <f t="shared" si="56"/>
        <v>0</v>
      </c>
      <c r="CE79" s="56">
        <f t="shared" si="56"/>
        <v>0</v>
      </c>
      <c r="CF79" s="56">
        <f t="shared" si="56"/>
        <v>63.5</v>
      </c>
      <c r="CG79" s="56">
        <f t="shared" si="56"/>
        <v>-0.93797618356321755</v>
      </c>
      <c r="CH79" s="56">
        <f t="shared" si="56"/>
        <v>1.1805264836764364</v>
      </c>
      <c r="CI79" s="56">
        <f t="shared" si="56"/>
        <v>-0.92372708448651286</v>
      </c>
      <c r="CJ79" s="56">
        <f t="shared" si="56"/>
        <v>1.1947755827531412</v>
      </c>
      <c r="CK79" s="56">
        <f t="shared" si="56"/>
        <v>-0.70348213767241319</v>
      </c>
      <c r="CL79" s="56">
        <f t="shared" si="56"/>
        <v>0.88539486275732737</v>
      </c>
      <c r="CM79" s="56">
        <f t="shared" si="56"/>
        <v>0</v>
      </c>
      <c r="CN79" s="56">
        <f t="shared" si="56"/>
        <v>119.19249142907871</v>
      </c>
      <c r="CO79" s="56">
        <f t="shared" si="56"/>
        <v>120.19249142907871</v>
      </c>
    </row>
    <row r="81" spans="1:76" x14ac:dyDescent="0.4">
      <c r="BR81">
        <v>1</v>
      </c>
      <c r="BS81">
        <f>_xll.SRS1Splines.Functions25.Linear_Interp($BR$3:$BR$67,$BS$3:$BS$67,BR81)</f>
        <v>-3.9695881289538701</v>
      </c>
      <c r="BT81">
        <f>_xll.SRS1Splines.Functions25.Linear_Interp($BR$3:$BR$67,$BT$3:$BT$67,BR81)</f>
        <v>2.2752286060794402</v>
      </c>
      <c r="BU81">
        <f>_xll.SRS1Splines.Functions25.Linear_Interp($BR$3:$BR$67,$BU$3:$BU$67,BR81)</f>
        <v>2.7682423977648298</v>
      </c>
      <c r="BV81">
        <v>10</v>
      </c>
      <c r="BW81">
        <f>_xll.SRS1Splines.Functions25.Linear_Interp($BR$3:$BR$67,$BW$3:$BW$67,BR81)</f>
        <v>0.90993939056075601</v>
      </c>
      <c r="BX81">
        <f>_xll.SRS1Splines.Functions25.Linear_Interp($BR$3:$BR$67,$BX$3:$BX$67,BR81)</f>
        <v>1.09006060943924</v>
      </c>
    </row>
    <row r="82" spans="1:76" x14ac:dyDescent="0.4">
      <c r="BR82">
        <v>2</v>
      </c>
      <c r="BS82">
        <f>_xll.SRS1Splines.Functions25.Linear_Interp($BR$3:$BR$67,$BS$3:$BS$67,BR82)</f>
        <v>-3.5840661521157702</v>
      </c>
      <c r="BT82">
        <f>_xll.SRS1Splines.Functions25.Linear_Interp($BR$3:$BR$67,$BT$3:$BT$67,BR82)</f>
        <v>1.9125403641499701</v>
      </c>
      <c r="BU82">
        <f>_xll.SRS1Splines.Functions25.Linear_Interp($BR$3:$BR$67,$BU$3:$BU$67,BR82)</f>
        <v>2.7719244245542098</v>
      </c>
      <c r="BV82">
        <v>10</v>
      </c>
      <c r="BW82">
        <f>_xll.SRS1Splines.Functions25.Linear_Interp($BR$3:$BR$67,$BW$3:$BW$67,BR82)</f>
        <v>1.89</v>
      </c>
      <c r="BX82">
        <f>_xll.SRS1Splines.Functions25.Linear_Interp($BR$3:$BR$67,$BX$3:$BX$67,BR82)</f>
        <v>2.11</v>
      </c>
    </row>
    <row r="83" spans="1:76" x14ac:dyDescent="0.4">
      <c r="BR83">
        <v>3</v>
      </c>
      <c r="BS83">
        <f>_xll.SRS1Splines.Functions25.Linear_Interp($BR$3:$BR$67,$BS$3:$BS$67,BR83)</f>
        <v>-3.0877085999715499</v>
      </c>
      <c r="BT83">
        <f>_xll.SRS1Splines.Functions25.Linear_Interp($BR$3:$BR$67,$BT$3:$BT$67,BR83)</f>
        <v>1.4481867734562199</v>
      </c>
      <c r="BU83">
        <f>_xll.SRS1Splines.Functions25.Linear_Interp($BR$3:$BR$67,$BU$3:$BU$67,BR83)</f>
        <v>2.7729867303136002</v>
      </c>
      <c r="BV83">
        <v>10</v>
      </c>
      <c r="BW83">
        <f>_xll.SRS1Splines.Functions25.Linear_Interp($BR$3:$BR$67,$BW$3:$BW$67,BR83)</f>
        <v>2.89</v>
      </c>
      <c r="BX83">
        <f>_xll.SRS1Splines.Functions25.Linear_Interp($BR$3:$BR$67,$BX$3:$BX$67,BR83)</f>
        <v>3.11</v>
      </c>
    </row>
    <row r="84" spans="1:76" x14ac:dyDescent="0.4">
      <c r="BR84">
        <v>4</v>
      </c>
      <c r="BS84">
        <f>_xll.SRS1Splines.Functions25.Linear_Interp($BR$3:$BR$67,$BS$3:$BS$67,BR84)</f>
        <v>-2.5867112683842501</v>
      </c>
      <c r="BT84">
        <f>_xll.SRS1Splines.Functions25.Linear_Interp($BR$3:$BR$67,$BT$3:$BT$67,BR84)</f>
        <v>0.989622040977019</v>
      </c>
      <c r="BU84">
        <f>_xll.SRS1Splines.Functions25.Linear_Interp($BR$3:$BR$67,$BU$3:$BU$67,BR84)</f>
        <v>2.7624761800474</v>
      </c>
      <c r="BV84">
        <v>10</v>
      </c>
      <c r="BW84">
        <f>_xll.SRS1Splines.Functions25.Linear_Interp($BR$3:$BR$67,$BW$3:$BW$67,BR84)</f>
        <v>3.89</v>
      </c>
      <c r="BX84">
        <f>_xll.SRS1Splines.Functions25.Linear_Interp($BR$3:$BR$67,$BX$3:$BX$67,BR84)</f>
        <v>4.1100000000000003</v>
      </c>
    </row>
    <row r="85" spans="1:76" x14ac:dyDescent="0.4">
      <c r="BR85">
        <v>5</v>
      </c>
      <c r="BS85">
        <f>_xll.SRS1Splines.Functions25.Linear_Interp($BR$3:$BR$67,$BS$3:$BS$67,BR85)</f>
        <v>-2.08554070876222</v>
      </c>
      <c r="BT85">
        <f>_xll.SRS1Splines.Functions25.Linear_Interp($BR$3:$BR$67,$BT$3:$BT$67,BR85)</f>
        <v>0.53127343785141201</v>
      </c>
      <c r="BU85">
        <f>_xll.SRS1Splines.Functions25.Linear_Interp($BR$3:$BR$67,$BU$3:$BU$67,BR85)</f>
        <v>2.7515335525391502</v>
      </c>
      <c r="BV85">
        <v>10</v>
      </c>
      <c r="BW85">
        <f>_xll.SRS1Splines.Functions25.Linear_Interp($BR$3:$BR$67,$BW$3:$BW$67,BR85)</f>
        <v>4.8899999999999997</v>
      </c>
      <c r="BX85">
        <f>_xll.SRS1Splines.Functions25.Linear_Interp($BR$3:$BR$67,$BX$3:$BX$67,BR85)</f>
        <v>5.1100000000000003</v>
      </c>
    </row>
    <row r="86" spans="1:76" x14ac:dyDescent="0.4">
      <c r="BR86">
        <v>6</v>
      </c>
      <c r="BS86">
        <f>_xll.SRS1Splines.Functions25.Linear_Interp($BR$3:$BR$67,$BS$3:$BS$67,BR86)</f>
        <v>-1.58311950629653</v>
      </c>
      <c r="BT86">
        <f>_xll.SRS1Splines.Functions25.Linear_Interp($BR$3:$BR$67,$BT$3:$BT$67,BR86)</f>
        <v>7.5797099041697305E-2</v>
      </c>
      <c r="BU86">
        <f>_xll.SRS1Splines.Functions25.Linear_Interp($BR$3:$BR$67,$BU$3:$BU$67,BR86)</f>
        <v>2.7233959964968499</v>
      </c>
      <c r="BV86">
        <v>10</v>
      </c>
      <c r="BW86">
        <f>_xll.SRS1Splines.Functions25.Linear_Interp($BR$3:$BR$67,$BW$3:$BW$67,BR86)</f>
        <v>5.89</v>
      </c>
      <c r="BX86">
        <f>_xll.SRS1Splines.Functions25.Linear_Interp($BR$3:$BR$67,$BX$3:$BX$67,BR86)</f>
        <v>6.11</v>
      </c>
    </row>
    <row r="87" spans="1:76" x14ac:dyDescent="0.4">
      <c r="BR87">
        <v>7</v>
      </c>
      <c r="BS87">
        <f>_xll.SRS1Splines.Functions25.Linear_Interp($BR$3:$BR$67,$BS$3:$BS$67,BR87)</f>
        <v>-1.52156143447968</v>
      </c>
      <c r="BT87">
        <f>_xll.SRS1Splines.Functions25.Linear_Interp($BR$3:$BR$67,$BT$3:$BT$67,BR87)</f>
        <v>2.9624572059335899E-2</v>
      </c>
      <c r="BU87">
        <f>_xll.SRS1Splines.Functions25.Linear_Interp($BR$3:$BR$67,$BU$3:$BU$67,BR87)</f>
        <v>2.6884877794553699</v>
      </c>
      <c r="BV87">
        <v>10</v>
      </c>
      <c r="BW87">
        <f>_xll.SRS1Splines.Functions25.Linear_Interp($BR$3:$BR$67,$BW$3:$BW$67,BR87)</f>
        <v>6.89</v>
      </c>
      <c r="BX87">
        <f>_xll.SRS1Splines.Functions25.Linear_Interp($BR$3:$BR$67,$BX$3:$BX$67,BR87)</f>
        <v>7.11</v>
      </c>
    </row>
    <row r="88" spans="1:76" x14ac:dyDescent="0.4">
      <c r="BR88">
        <v>8</v>
      </c>
      <c r="BS88">
        <f>_xll.SRS1Splines.Functions25.Linear_Interp($BR$3:$BR$67,$BS$3:$BS$67,BR88)</f>
        <v>-1.50986677848184</v>
      </c>
      <c r="BT88">
        <f>_xll.SRS1Splines.Functions25.Linear_Interp($BR$3:$BR$67,$BT$3:$BT$67,BR88)</f>
        <v>3.5605720113002698E-2</v>
      </c>
      <c r="BU88">
        <f>_xll.SRS1Splines.Functions25.Linear_Interp($BR$3:$BR$67,$BU$3:$BU$67,BR88)</f>
        <v>2.6512665525436701</v>
      </c>
      <c r="BV88">
        <v>10</v>
      </c>
      <c r="BW88">
        <f>_xll.SRS1Splines.Functions25.Linear_Interp($BR$3:$BR$67,$BW$3:$BW$67,BR88)</f>
        <v>7.89</v>
      </c>
      <c r="BX88">
        <f>_xll.SRS1Splines.Functions25.Linear_Interp($BR$3:$BR$67,$BX$3:$BX$67,BR88)</f>
        <v>8.11</v>
      </c>
    </row>
    <row r="89" spans="1:76" x14ac:dyDescent="0.4">
      <c r="BR89">
        <v>9</v>
      </c>
      <c r="BS89">
        <f>_xll.SRS1Splines.Functions25.Linear_Interp($BR$3:$BR$67,$BS$3:$BS$67,BR89)</f>
        <v>-1.4864651762854599</v>
      </c>
      <c r="BT89">
        <f>_xll.SRS1Splines.Functions25.Linear_Interp($BR$3:$BR$67,$BT$3:$BT$67,BR89)</f>
        <v>5.40705804725694E-2</v>
      </c>
      <c r="BU89">
        <f>_xll.SRS1Splines.Functions25.Linear_Interp($BR$3:$BR$67,$BU$3:$BU$67,BR89)</f>
        <v>2.6061996094871001</v>
      </c>
      <c r="BV89">
        <v>10</v>
      </c>
      <c r="BW89">
        <f>_xll.SRS1Splines.Functions25.Linear_Interp($BR$3:$BR$67,$BW$3:$BW$67,BR89)</f>
        <v>8.89</v>
      </c>
      <c r="BX89">
        <f>_xll.SRS1Splines.Functions25.Linear_Interp($BR$3:$BR$67,$BX$3:$BX$67,BR89)</f>
        <v>9.11</v>
      </c>
    </row>
    <row r="90" spans="1:76" x14ac:dyDescent="0.4">
      <c r="BR90">
        <v>10</v>
      </c>
      <c r="BS90">
        <f>_xll.SRS1Splines.Functions25.Linear_Interp($BR$3:$BR$67,$BS$3:$BS$67,BR90)</f>
        <v>-1.4630635740890801</v>
      </c>
      <c r="BT90">
        <f>_xll.SRS1Splines.Functions25.Linear_Interp($BR$3:$BR$67,$BT$3:$BT$67,BR90)</f>
        <v>7.2535440832136103E-2</v>
      </c>
      <c r="BU90">
        <f>_xll.SRS1Splines.Functions25.Linear_Interp($BR$3:$BR$67,$BU$3:$BU$67,BR90)</f>
        <v>2.5611326664305301</v>
      </c>
      <c r="BV90">
        <v>10</v>
      </c>
      <c r="BW90">
        <f>_xll.SRS1Splines.Functions25.Linear_Interp($BR$3:$BR$67,$BW$3:$BW$67,BR90)</f>
        <v>9.89</v>
      </c>
      <c r="BX90">
        <f>_xll.SRS1Splines.Functions25.Linear_Interp($BR$3:$BR$67,$BX$3:$BX$67,BR90)</f>
        <v>10.11</v>
      </c>
    </row>
    <row r="91" spans="1:76" x14ac:dyDescent="0.4">
      <c r="BR91">
        <v>11</v>
      </c>
      <c r="BS91">
        <f>_xll.SRS1Splines.Functions25.Linear_Interp($BR$3:$BR$67,$BS$3:$BS$67,BR91)</f>
        <v>-1.4506953253425701</v>
      </c>
      <c r="BT91">
        <f>_xll.SRS1Splines.Functions25.Linear_Interp($BR$3:$BR$67,$BT$3:$BT$67,BR91)</f>
        <v>7.9365865710569403E-2</v>
      </c>
      <c r="BU91">
        <f>_xll.SRS1Splines.Functions25.Linear_Interp($BR$3:$BR$67,$BU$3:$BU$67,BR91)</f>
        <v>2.52294585604194</v>
      </c>
      <c r="BV91">
        <v>10</v>
      </c>
      <c r="BW91">
        <f>_xll.SRS1Splines.Functions25.Linear_Interp($BR$3:$BR$67,$BW$3:$BW$67,BR91)</f>
        <v>10.89</v>
      </c>
      <c r="BX91">
        <f>_xll.SRS1Splines.Functions25.Linear_Interp($BR$3:$BR$67,$BX$3:$BX$67,BR91)</f>
        <v>11.11</v>
      </c>
    </row>
    <row r="92" spans="1:76" x14ac:dyDescent="0.4">
      <c r="BR92">
        <v>12</v>
      </c>
      <c r="BS92">
        <f>_xll.SRS1Splines.Functions25.Linear_Interp($BR$3:$BR$67,$BS$3:$BS$67,BR92)</f>
        <v>-1.44080076472677</v>
      </c>
      <c r="BT92">
        <f>_xll.SRS1Splines.Functions25.Linear_Interp($BR$3:$BR$67,$BT$3:$BT$67,BR92)</f>
        <v>8.3635858406695907E-2</v>
      </c>
      <c r="BU92">
        <f>_xll.SRS1Splines.Functions25.Linear_Interp($BR$3:$BR$67,$BU$3:$BU$67,BR92)</f>
        <v>2.4857938505231898</v>
      </c>
      <c r="BV92">
        <v>10</v>
      </c>
      <c r="BW92">
        <f>_xll.SRS1Splines.Functions25.Linear_Interp($BR$3:$BR$67,$BW$3:$BW$67,BR92)</f>
        <v>11.89</v>
      </c>
      <c r="BX92">
        <f>_xll.SRS1Splines.Functions25.Linear_Interp($BR$3:$BR$67,$BX$3:$BX$67,BR92)</f>
        <v>12.11</v>
      </c>
    </row>
    <row r="93" spans="1:76" x14ac:dyDescent="0.4">
      <c r="BR93">
        <v>13</v>
      </c>
      <c r="BS93">
        <f>_xll.SRS1Splines.Functions25.Linear_Interp($BR$3:$BR$67,$BS$3:$BS$67,BR93)</f>
        <v>-1.44349061310057</v>
      </c>
      <c r="BT93">
        <f>_xll.SRS1Splines.Functions25.Linear_Interp($BR$3:$BR$67,$BT$3:$BT$67,BR93)</f>
        <v>7.5190007302517195E-2</v>
      </c>
      <c r="BU93">
        <f>_xll.SRS1Splines.Functions25.Linear_Interp($BR$3:$BR$67,$BU$3:$BU$67,BR93)</f>
        <v>2.4494269601363201</v>
      </c>
      <c r="BV93">
        <v>10</v>
      </c>
      <c r="BW93">
        <f>_xll.SRS1Splines.Functions25.Linear_Interp($BR$3:$BR$67,$BW$3:$BW$67,BR93)</f>
        <v>12.89</v>
      </c>
      <c r="BX93">
        <f>_xll.SRS1Splines.Functions25.Linear_Interp($BR$3:$BR$67,$BX$3:$BX$67,BR93)</f>
        <v>13.11</v>
      </c>
    </row>
    <row r="94" spans="1:76" x14ac:dyDescent="0.4">
      <c r="BR94">
        <v>14</v>
      </c>
      <c r="BS94">
        <f>_xll.SRS1Splines.Functions25.Linear_Interp($BR$3:$BR$67,$BS$3:$BS$67,BR94)</f>
        <v>-1.4267140045442199</v>
      </c>
      <c r="BT94">
        <f>_xll.SRS1Splines.Functions25.Linear_Interp($BR$3:$BR$67,$BT$3:$BT$67,BR94)</f>
        <v>7.4176275236240694E-2</v>
      </c>
      <c r="BU94">
        <f>_xll.SRS1Splines.Functions25.Linear_Interp($BR$3:$BR$67,$BU$3:$BU$67,BR94)</f>
        <v>2.4128502801140801</v>
      </c>
      <c r="BV94">
        <v>10</v>
      </c>
      <c r="BW94">
        <f>_xll.SRS1Splines.Functions25.Linear_Interp($BR$3:$BR$67,$BW$3:$BW$67,BR94)</f>
        <v>13.89</v>
      </c>
      <c r="BX94">
        <f>_xll.SRS1Splines.Functions25.Linear_Interp($BR$3:$BR$67,$BX$3:$BX$67,BR94)</f>
        <v>14.11</v>
      </c>
    </row>
    <row r="95" spans="1:76" x14ac:dyDescent="0.4">
      <c r="BR95">
        <v>15</v>
      </c>
      <c r="BS95">
        <f>_xll.SRS1Splines.Functions25.Linear_Interp($BR$3:$BR$67,$BS$3:$BS$67,BR95)</f>
        <v>-1.40993739598787</v>
      </c>
      <c r="BT95">
        <f>_xll.SRS1Splines.Functions25.Linear_Interp($BR$3:$BR$67,$BT$3:$BT$67,BR95)</f>
        <v>7.3162543169964206E-2</v>
      </c>
      <c r="BU95">
        <f>_xll.SRS1Splines.Functions25.Linear_Interp($BR$3:$BR$67,$BU$3:$BU$67,BR95)</f>
        <v>2.3762736000918498</v>
      </c>
      <c r="BV95">
        <v>10</v>
      </c>
      <c r="BW95">
        <f>_xll.SRS1Splines.Functions25.Linear_Interp($BR$3:$BR$67,$BW$3:$BW$67,BR95)</f>
        <v>14.89</v>
      </c>
      <c r="BX95">
        <f>_xll.SRS1Splines.Functions25.Linear_Interp($BR$3:$BR$67,$BX$3:$BX$67,BR95)</f>
        <v>15.11</v>
      </c>
    </row>
    <row r="96" spans="1:76" x14ac:dyDescent="0.4">
      <c r="A96">
        <v>7.3464721588396294E-5</v>
      </c>
      <c r="B96">
        <v>-4.63546523730414E-3</v>
      </c>
      <c r="C96">
        <v>-9.94553519094892E-3</v>
      </c>
      <c r="D96">
        <v>-1.18628811608451E-2</v>
      </c>
      <c r="E96">
        <v>-2.18535345075297E-2</v>
      </c>
      <c r="F96">
        <v>-2.6131432675737001E-2</v>
      </c>
      <c r="G96">
        <v>-3.4117281654929103E-2</v>
      </c>
      <c r="H96">
        <v>-4.6641064898227703E-2</v>
      </c>
      <c r="I96">
        <v>-4.7859514213645302E-2</v>
      </c>
      <c r="J96">
        <v>-5.8494358612552699E-2</v>
      </c>
      <c r="K96">
        <v>-6.32626006328742E-2</v>
      </c>
      <c r="L96">
        <v>-8.0276469576992304E-2</v>
      </c>
      <c r="M96">
        <v>-9.91886420886091E-2</v>
      </c>
      <c r="N96">
        <v>-0.112630240756514</v>
      </c>
      <c r="O96">
        <v>-0.12016622730334001</v>
      </c>
      <c r="P96">
        <v>-0.14375117184518901</v>
      </c>
      <c r="Q96">
        <v>-0.16941794005286601</v>
      </c>
      <c r="R96">
        <v>-0.178728448612302</v>
      </c>
      <c r="S96">
        <v>-0.197962502490165</v>
      </c>
      <c r="T96">
        <v>-0.229436860271443</v>
      </c>
      <c r="U96">
        <v>-0.24981107196302799</v>
      </c>
      <c r="V96">
        <v>-0.263966714412734</v>
      </c>
      <c r="W96">
        <v>-0.30179671758950699</v>
      </c>
      <c r="X96">
        <v>-0.34315604338273598</v>
      </c>
      <c r="Y96">
        <v>-0.35124688110214303</v>
      </c>
      <c r="Z96">
        <v>-0.38819735203649203</v>
      </c>
      <c r="AA96">
        <v>-0.43710545059870798</v>
      </c>
      <c r="AB96">
        <v>-0.45437889707078399</v>
      </c>
      <c r="AC96">
        <v>-0.49008208151844301</v>
      </c>
      <c r="AD96">
        <v>-0.54733078431554405</v>
      </c>
      <c r="AE96">
        <v>-0.60916127104244699</v>
      </c>
      <c r="AF96">
        <v>-0.67582207394677496</v>
      </c>
      <c r="AG96">
        <v>-0.68644210046427401</v>
      </c>
      <c r="AH96">
        <v>-0.74751123822561205</v>
      </c>
      <c r="AI96">
        <v>-0.82419136652918801</v>
      </c>
      <c r="AJ96">
        <v>-0.86440153892772398</v>
      </c>
      <c r="AK96">
        <v>-0.90620616436538803</v>
      </c>
      <c r="AL96">
        <v>-0.99369742467973099</v>
      </c>
      <c r="AM96">
        <v>-1.0868482534663699</v>
      </c>
      <c r="AN96">
        <v>-1.18583933348906</v>
      </c>
      <c r="AO96">
        <v>-1.2909581581519101</v>
      </c>
      <c r="AP96">
        <v>-1.4022875834561701</v>
      </c>
      <c r="AQ96">
        <v>-1.52012985112292</v>
      </c>
      <c r="AR96">
        <v>-1.5876950348665499</v>
      </c>
      <c r="AS96">
        <v>-1.64462252602585</v>
      </c>
      <c r="AT96">
        <v>-1.77605769406877</v>
      </c>
      <c r="AU96">
        <v>-1.91456589546581</v>
      </c>
      <c r="AV96">
        <v>-2.0601618548296199</v>
      </c>
      <c r="AW96">
        <v>-2.2134952696334702</v>
      </c>
      <c r="AX96">
        <v>-2.37472746082855</v>
      </c>
      <c r="AZ96">
        <v>-2.5438781361482898</v>
      </c>
      <c r="BA96">
        <v>-2.6494234503055298</v>
      </c>
      <c r="BB96">
        <v>-2.7210759267017202</v>
      </c>
      <c r="BC96">
        <v>-2.90655872013512</v>
      </c>
      <c r="BD96">
        <v>-3.1004834559218502</v>
      </c>
      <c r="BE96">
        <v>-3.3032523952139998</v>
      </c>
      <c r="BF96">
        <v>-3.5148121891430502</v>
      </c>
      <c r="BI96">
        <v>-3.5797193517519998</v>
      </c>
      <c r="BJ96">
        <v>-3.7353265357588299</v>
      </c>
      <c r="BK96">
        <v>-3.9651503152934202</v>
      </c>
      <c r="BR96">
        <v>16</v>
      </c>
      <c r="BS96">
        <f>_xll.SRS1Splines.Functions25.Linear_Interp($BR$3:$BR$67,$BS$3:$BS$67,BR96)</f>
        <v>-1.3921564622803999</v>
      </c>
      <c r="BT96">
        <f>_xll.SRS1Splines.Functions25.Linear_Interp($BR$3:$BR$67,$BT$3:$BT$67,BR96)</f>
        <v>8.0081196772291002E-2</v>
      </c>
      <c r="BU96">
        <f>_xll.SRS1Splines.Functions25.Linear_Interp($BR$3:$BR$67,$BU$3:$BU$67,BR96)</f>
        <v>2.3379105675091001</v>
      </c>
      <c r="BV96">
        <v>10</v>
      </c>
      <c r="BW96">
        <f>_xll.SRS1Splines.Functions25.Linear_Interp($BR$3:$BR$67,$BW$3:$BW$67,BR96)</f>
        <v>15.89</v>
      </c>
      <c r="BX96">
        <f>_xll.SRS1Splines.Functions25.Linear_Interp($BR$3:$BR$67,$BX$3:$BX$67,BR96)</f>
        <v>16.11</v>
      </c>
    </row>
    <row r="97" spans="1:76" x14ac:dyDescent="0.4">
      <c r="A97">
        <f>A96*-1</f>
        <v>-7.3464721588396294E-5</v>
      </c>
      <c r="B97">
        <f t="shared" ref="B97:BK97" si="57">B96*-1</f>
        <v>4.63546523730414E-3</v>
      </c>
      <c r="C97">
        <f t="shared" si="57"/>
        <v>9.94553519094892E-3</v>
      </c>
      <c r="D97">
        <f t="shared" si="57"/>
        <v>1.18628811608451E-2</v>
      </c>
      <c r="E97">
        <f t="shared" si="57"/>
        <v>2.18535345075297E-2</v>
      </c>
      <c r="F97">
        <f t="shared" si="57"/>
        <v>2.6131432675737001E-2</v>
      </c>
      <c r="G97">
        <f t="shared" si="57"/>
        <v>3.4117281654929103E-2</v>
      </c>
      <c r="H97">
        <f t="shared" si="57"/>
        <v>4.6641064898227703E-2</v>
      </c>
      <c r="I97">
        <f t="shared" si="57"/>
        <v>4.7859514213645302E-2</v>
      </c>
      <c r="J97">
        <f t="shared" si="57"/>
        <v>5.8494358612552699E-2</v>
      </c>
      <c r="K97">
        <f t="shared" si="57"/>
        <v>6.32626006328742E-2</v>
      </c>
      <c r="L97">
        <f t="shared" si="57"/>
        <v>8.0276469576992304E-2</v>
      </c>
      <c r="M97">
        <f t="shared" si="57"/>
        <v>9.91886420886091E-2</v>
      </c>
      <c r="N97">
        <f t="shared" si="57"/>
        <v>0.112630240756514</v>
      </c>
      <c r="O97">
        <f t="shared" si="57"/>
        <v>0.12016622730334001</v>
      </c>
      <c r="P97">
        <f t="shared" si="57"/>
        <v>0.14375117184518901</v>
      </c>
      <c r="Q97">
        <f t="shared" si="57"/>
        <v>0.16941794005286601</v>
      </c>
      <c r="R97">
        <f t="shared" si="57"/>
        <v>0.178728448612302</v>
      </c>
      <c r="S97">
        <f t="shared" si="57"/>
        <v>0.197962502490165</v>
      </c>
      <c r="T97">
        <f t="shared" si="57"/>
        <v>0.229436860271443</v>
      </c>
      <c r="U97">
        <f t="shared" si="57"/>
        <v>0.24981107196302799</v>
      </c>
      <c r="V97">
        <f t="shared" si="57"/>
        <v>0.263966714412734</v>
      </c>
      <c r="W97">
        <f t="shared" si="57"/>
        <v>0.30179671758950699</v>
      </c>
      <c r="X97">
        <f t="shared" si="57"/>
        <v>0.34315604338273598</v>
      </c>
      <c r="Y97">
        <f t="shared" si="57"/>
        <v>0.35124688110214303</v>
      </c>
      <c r="Z97">
        <f t="shared" si="57"/>
        <v>0.38819735203649203</v>
      </c>
      <c r="AA97">
        <f t="shared" si="57"/>
        <v>0.43710545059870798</v>
      </c>
      <c r="AB97">
        <f t="shared" si="57"/>
        <v>0.45437889707078399</v>
      </c>
      <c r="AC97">
        <f t="shared" si="57"/>
        <v>0.49008208151844301</v>
      </c>
      <c r="AD97">
        <f t="shared" si="57"/>
        <v>0.54733078431554405</v>
      </c>
      <c r="AE97">
        <f t="shared" si="57"/>
        <v>0.60916127104244699</v>
      </c>
      <c r="AF97">
        <f t="shared" si="57"/>
        <v>0.67582207394677496</v>
      </c>
      <c r="AG97">
        <f t="shared" si="57"/>
        <v>0.68644210046427401</v>
      </c>
      <c r="AH97">
        <f t="shared" si="57"/>
        <v>0.74751123822561205</v>
      </c>
      <c r="AI97">
        <f t="shared" si="57"/>
        <v>0.82419136652918801</v>
      </c>
      <c r="AJ97">
        <f t="shared" si="57"/>
        <v>0.86440153892772398</v>
      </c>
      <c r="AK97">
        <f t="shared" si="57"/>
        <v>0.90620616436538803</v>
      </c>
      <c r="AL97">
        <f t="shared" si="57"/>
        <v>0.99369742467973099</v>
      </c>
      <c r="AM97">
        <f t="shared" si="57"/>
        <v>1.0868482534663699</v>
      </c>
      <c r="AN97">
        <f t="shared" si="57"/>
        <v>1.18583933348906</v>
      </c>
      <c r="AO97">
        <f t="shared" si="57"/>
        <v>1.2909581581519101</v>
      </c>
      <c r="AP97">
        <f t="shared" si="57"/>
        <v>1.4022875834561701</v>
      </c>
      <c r="AQ97">
        <f t="shared" si="57"/>
        <v>1.52012985112292</v>
      </c>
      <c r="AR97">
        <f t="shared" si="57"/>
        <v>1.5876950348665499</v>
      </c>
      <c r="AS97">
        <f t="shared" si="57"/>
        <v>1.64462252602585</v>
      </c>
      <c r="AT97">
        <f t="shared" si="57"/>
        <v>1.77605769406877</v>
      </c>
      <c r="AU97">
        <f t="shared" si="57"/>
        <v>1.91456589546581</v>
      </c>
      <c r="AV97">
        <f t="shared" si="57"/>
        <v>2.0601618548296199</v>
      </c>
      <c r="AW97">
        <f t="shared" si="57"/>
        <v>2.2134952696334702</v>
      </c>
      <c r="AX97">
        <f t="shared" si="57"/>
        <v>2.37472746082855</v>
      </c>
      <c r="AZ97">
        <f t="shared" si="57"/>
        <v>2.5438781361482898</v>
      </c>
      <c r="BA97">
        <f t="shared" si="57"/>
        <v>2.6494234503055298</v>
      </c>
      <c r="BB97">
        <f t="shared" si="57"/>
        <v>2.7210759267017202</v>
      </c>
      <c r="BC97">
        <f t="shared" si="57"/>
        <v>2.90655872013512</v>
      </c>
      <c r="BD97">
        <f t="shared" si="57"/>
        <v>3.1004834559218502</v>
      </c>
      <c r="BE97">
        <f t="shared" si="57"/>
        <v>3.3032523952139998</v>
      </c>
      <c r="BF97">
        <f t="shared" si="57"/>
        <v>3.5148121891430502</v>
      </c>
      <c r="BI97">
        <f t="shared" si="57"/>
        <v>3.5797193517519998</v>
      </c>
      <c r="BJ97">
        <f t="shared" si="57"/>
        <v>3.7353265357588299</v>
      </c>
      <c r="BK97">
        <f t="shared" si="57"/>
        <v>3.9651503152934202</v>
      </c>
      <c r="BR97">
        <v>17</v>
      </c>
      <c r="BS97">
        <f>_xll.SRS1Splines.Functions25.Linear_Interp($BR$3:$BR$67,$BS$3:$BS$67,BR97)</f>
        <v>-1.3729162411729301</v>
      </c>
      <c r="BT97">
        <f>_xll.SRS1Splines.Functions25.Linear_Interp($BR$3:$BR$67,$BT$3:$BT$67,BR97)</f>
        <v>9.8525630093858396E-2</v>
      </c>
      <c r="BU97">
        <f>_xll.SRS1Splines.Functions25.Linear_Interp($BR$3:$BR$67,$BU$3:$BU$67,BR97)</f>
        <v>2.2969519593992098</v>
      </c>
      <c r="BV97">
        <v>10</v>
      </c>
      <c r="BW97">
        <f>_xll.SRS1Splines.Functions25.Linear_Interp($BR$3:$BR$67,$BW$3:$BW$67,BR97)</f>
        <v>16.89</v>
      </c>
      <c r="BX97">
        <f>_xll.SRS1Splines.Functions25.Linear_Interp($BR$3:$BR$67,$BX$3:$BX$67,BR97)</f>
        <v>17.11</v>
      </c>
    </row>
    <row r="98" spans="1:76" x14ac:dyDescent="0.4">
      <c r="A98">
        <v>-7.3464721588396294E-5</v>
      </c>
      <c r="B98">
        <v>4.63546523730414E-3</v>
      </c>
      <c r="C98">
        <v>9.94553519094892E-3</v>
      </c>
      <c r="D98">
        <v>1.18628811608451E-2</v>
      </c>
      <c r="E98">
        <v>2.18535345075297E-2</v>
      </c>
      <c r="F98">
        <v>2.6131432675737001E-2</v>
      </c>
      <c r="G98">
        <v>3.4117281654929103E-2</v>
      </c>
      <c r="H98">
        <v>4.6641064898227703E-2</v>
      </c>
      <c r="I98">
        <v>4.7859514213645302E-2</v>
      </c>
      <c r="J98">
        <v>5.8494358612552699E-2</v>
      </c>
      <c r="K98">
        <v>6.32626006328742E-2</v>
      </c>
      <c r="L98">
        <v>8.0276469576992304E-2</v>
      </c>
      <c r="M98">
        <v>9.91886420886091E-2</v>
      </c>
      <c r="N98">
        <v>0.112630240756514</v>
      </c>
      <c r="O98">
        <v>0.12016622730334001</v>
      </c>
      <c r="P98">
        <v>0.14375117184518901</v>
      </c>
      <c r="Q98">
        <v>0.16941794005286601</v>
      </c>
      <c r="R98">
        <v>0.178728448612302</v>
      </c>
      <c r="S98">
        <v>0.197962502490165</v>
      </c>
      <c r="T98">
        <v>0.229436860271443</v>
      </c>
      <c r="U98">
        <v>0.24981107196302799</v>
      </c>
      <c r="V98">
        <v>0.263966714412734</v>
      </c>
      <c r="W98">
        <v>0.30179671758950699</v>
      </c>
      <c r="X98">
        <v>0.34315604338273598</v>
      </c>
      <c r="Y98">
        <v>0.35124688110214303</v>
      </c>
      <c r="Z98">
        <v>0.38819735203649203</v>
      </c>
      <c r="AA98">
        <v>0.43710545059870798</v>
      </c>
      <c r="AB98">
        <v>0.45437889707078399</v>
      </c>
      <c r="AC98">
        <v>0.49008208151844301</v>
      </c>
      <c r="AD98">
        <v>0.54733078431554405</v>
      </c>
      <c r="AE98">
        <v>0.60916127104244699</v>
      </c>
      <c r="AF98">
        <v>0.67582207394677496</v>
      </c>
      <c r="AG98">
        <v>0.68644210046427401</v>
      </c>
      <c r="AH98">
        <v>0.74751123822561205</v>
      </c>
      <c r="AI98">
        <v>0.82419136652918801</v>
      </c>
      <c r="AJ98">
        <v>0.86440153892772398</v>
      </c>
      <c r="AK98">
        <v>0.90620616436538803</v>
      </c>
      <c r="AL98">
        <v>0.99369742467973099</v>
      </c>
      <c r="AM98">
        <v>1.0868482534663699</v>
      </c>
      <c r="AN98">
        <v>1.18583933348906</v>
      </c>
      <c r="AO98">
        <v>1.2909581581519101</v>
      </c>
      <c r="AP98">
        <v>1.4022875834561701</v>
      </c>
      <c r="AQ98">
        <v>1.52012985112292</v>
      </c>
      <c r="AR98">
        <v>1.5876950348665499</v>
      </c>
      <c r="AS98">
        <v>1.64462252602585</v>
      </c>
      <c r="AT98">
        <v>1.77605769406877</v>
      </c>
      <c r="AU98">
        <v>1.91456589546581</v>
      </c>
      <c r="AV98">
        <v>2.0601618548296199</v>
      </c>
      <c r="AW98">
        <v>2.2134952696334702</v>
      </c>
      <c r="AX98">
        <v>2.37472746082855</v>
      </c>
      <c r="AZ98">
        <v>2.5438781361482898</v>
      </c>
      <c r="BA98">
        <v>2.6494234503055298</v>
      </c>
      <c r="BB98">
        <v>2.7210759267017202</v>
      </c>
      <c r="BC98">
        <v>2.90655872013512</v>
      </c>
      <c r="BD98">
        <v>3.1004834559218502</v>
      </c>
      <c r="BE98">
        <v>3.3032523952139998</v>
      </c>
      <c r="BF98">
        <v>3.5148121891430502</v>
      </c>
      <c r="BI98">
        <v>3.5797193517519998</v>
      </c>
      <c r="BJ98">
        <v>3.7353265357588299</v>
      </c>
      <c r="BK98">
        <v>3.9651503152934202</v>
      </c>
      <c r="BR98">
        <v>18</v>
      </c>
      <c r="BS98">
        <f>_xll.SRS1Splines.Functions25.Linear_Interp($BR$3:$BR$67,$BS$3:$BS$67,BR98)</f>
        <v>-1.3536760200654501</v>
      </c>
      <c r="BT98">
        <f>_xll.SRS1Splines.Functions25.Linear_Interp($BR$3:$BR$67,$BT$3:$BT$67,BR98)</f>
        <v>0.116970063415426</v>
      </c>
      <c r="BU98">
        <f>_xll.SRS1Splines.Functions25.Linear_Interp($BR$3:$BR$67,$BU$3:$BU$67,BR98)</f>
        <v>2.25599335128932</v>
      </c>
      <c r="BV98">
        <v>10</v>
      </c>
      <c r="BW98">
        <f>_xll.SRS1Splines.Functions25.Linear_Interp($BR$3:$BR$67,$BW$3:$BW$67,BR98)</f>
        <v>17.89</v>
      </c>
      <c r="BX98">
        <f>_xll.SRS1Splines.Functions25.Linear_Interp($BR$3:$BR$67,$BX$3:$BX$67,BR98)</f>
        <v>18.11</v>
      </c>
    </row>
    <row r="99" spans="1:76" x14ac:dyDescent="0.4">
      <c r="BR99">
        <v>19</v>
      </c>
      <c r="BS99">
        <f>_xll.SRS1Splines.Functions25.Linear_Interp($BR$3:$BR$67,$BS$3:$BS$67,BR99)</f>
        <v>-1.32019835310986</v>
      </c>
      <c r="BT99">
        <f>_xll.SRS1Splines.Functions25.Linear_Interp($BR$3:$BR$67,$BT$3:$BT$67,BR99)</f>
        <v>0.15617020405425899</v>
      </c>
      <c r="BU99">
        <f>_xll.SRS1Splines.Functions25.Linear_Interp($BR$3:$BR$67,$BU$3:$BU$67,BR99)</f>
        <v>2.2109218523757699</v>
      </c>
      <c r="BV99">
        <v>10</v>
      </c>
      <c r="BW99">
        <f>_xll.SRS1Splines.Functions25.Linear_Interp($BR$3:$BR$67,$BW$3:$BW$67,BR99)</f>
        <v>18.89</v>
      </c>
      <c r="BX99">
        <f>_xll.SRS1Splines.Functions25.Linear_Interp($BR$3:$BR$67,$BX$3:$BX$67,BR99)</f>
        <v>19.11</v>
      </c>
    </row>
    <row r="100" spans="1:76" x14ac:dyDescent="0.4">
      <c r="A100">
        <v>0.50084486861911603</v>
      </c>
      <c r="B100">
        <v>0.50095457821731004</v>
      </c>
      <c r="C100">
        <v>0.50107829329612297</v>
      </c>
      <c r="D100">
        <v>0.50105969723180199</v>
      </c>
      <c r="E100">
        <v>0.50062709647461301</v>
      </c>
      <c r="F100">
        <v>0.50099773722991903</v>
      </c>
      <c r="G100">
        <v>0.50169004321598298</v>
      </c>
      <c r="H100">
        <v>0.49836702192867899</v>
      </c>
      <c r="I100">
        <v>0.49797981625085297</v>
      </c>
      <c r="J100">
        <v>0.49460021557157502</v>
      </c>
      <c r="K100">
        <v>0.49238719819172405</v>
      </c>
      <c r="L100">
        <v>0.48156056854072099</v>
      </c>
      <c r="M100">
        <v>0.46550361848378702</v>
      </c>
      <c r="N100">
        <v>0.45011352806228599</v>
      </c>
      <c r="O100">
        <v>0.44369265917852602</v>
      </c>
      <c r="P100">
        <v>0.42951151295843404</v>
      </c>
      <c r="Q100">
        <v>0.41853868051636395</v>
      </c>
      <c r="R100">
        <v>0.41441998760478099</v>
      </c>
      <c r="S100">
        <v>0.40663134111881</v>
      </c>
      <c r="T100">
        <v>0.39402439160831498</v>
      </c>
      <c r="U100">
        <v>0.38616085788112497</v>
      </c>
      <c r="V100">
        <v>0.38181445210068898</v>
      </c>
      <c r="W100">
        <v>0.37937752105730604</v>
      </c>
      <c r="X100">
        <v>0.377386590489181</v>
      </c>
      <c r="Y100">
        <v>0.376515490416998</v>
      </c>
      <c r="Z100">
        <v>0.37262039381217799</v>
      </c>
      <c r="AA100">
        <v>0.36733899687962795</v>
      </c>
      <c r="AB100">
        <v>0.36542423590240503</v>
      </c>
      <c r="AC100">
        <v>0.36140487738896704</v>
      </c>
      <c r="AD100">
        <v>0.35809104247224999</v>
      </c>
      <c r="AE100">
        <v>0.35762518526817899</v>
      </c>
      <c r="AF100">
        <v>0.35626458124626098</v>
      </c>
      <c r="AG100">
        <v>0.35615373682472401</v>
      </c>
      <c r="AH100">
        <v>0.35542654248501399</v>
      </c>
      <c r="AI100">
        <v>0.35442423284462499</v>
      </c>
      <c r="AJ100">
        <v>0.35429613838527702</v>
      </c>
      <c r="AK100">
        <v>0.35312749153040895</v>
      </c>
      <c r="AL100">
        <v>0.35090991384929898</v>
      </c>
      <c r="AM100">
        <v>0.35065676360616199</v>
      </c>
      <c r="AN100">
        <v>0.34987853135013702</v>
      </c>
      <c r="AO100">
        <v>0.34842922972828899</v>
      </c>
      <c r="AP100">
        <v>0.34778124277746897</v>
      </c>
      <c r="AQ100">
        <v>0.34707065900977496</v>
      </c>
      <c r="AR100">
        <v>0.34674245027682304</v>
      </c>
      <c r="AS100">
        <v>0.346923376412756</v>
      </c>
      <c r="AT100">
        <v>0.34743966826454603</v>
      </c>
      <c r="AU100">
        <v>0.34651662757655205</v>
      </c>
      <c r="AV100">
        <v>0.34764973045446401</v>
      </c>
      <c r="AW100">
        <v>0.34964702881009702</v>
      </c>
      <c r="AX100">
        <v>0.35126618282456695</v>
      </c>
      <c r="AY100">
        <v>0.35334789670150302</v>
      </c>
      <c r="AZ100">
        <v>0.35377652071703503</v>
      </c>
      <c r="BA100">
        <v>0.35442266099685904</v>
      </c>
      <c r="BB100">
        <v>0.35732826193293199</v>
      </c>
      <c r="BC100">
        <v>0.36133868646282402</v>
      </c>
      <c r="BD100">
        <v>0.36681286178658395</v>
      </c>
      <c r="BE100">
        <v>0.374099590047893</v>
      </c>
      <c r="BF100">
        <v>0.37781324522271298</v>
      </c>
      <c r="BI100">
        <v>0.38326018802742196</v>
      </c>
      <c r="BJ100">
        <v>0.39243130458039405</v>
      </c>
      <c r="BK100">
        <v>0.40364249536432295</v>
      </c>
      <c r="BR100">
        <v>20</v>
      </c>
      <c r="BS100">
        <f>_xll.SRS1Splines.Functions25.Linear_Interp($BR$3:$BR$67,$BS$3:$BS$67,BR100)</f>
        <v>-1.2827346641123301</v>
      </c>
      <c r="BT100">
        <f>_xll.SRS1Splines.Functions25.Linear_Interp($BR$3:$BR$67,$BT$3:$BT$67,BR100)</f>
        <v>0.19981557066533701</v>
      </c>
      <c r="BU100">
        <f>_xll.SRS1Splines.Functions25.Linear_Interp($BR$3:$BR$67,$BU$3:$BU$67,BR100)</f>
        <v>2.1649298317160799</v>
      </c>
      <c r="BV100">
        <v>10</v>
      </c>
      <c r="BW100">
        <f>_xll.SRS1Splines.Functions25.Linear_Interp($BR$3:$BR$67,$BW$3:$BW$67,BR100)</f>
        <v>19.89</v>
      </c>
      <c r="BX100">
        <f>_xll.SRS1Splines.Functions25.Linear_Interp($BR$3:$BR$67,$BX$3:$BX$67,BR100)</f>
        <v>20.11</v>
      </c>
    </row>
    <row r="101" spans="1:76" x14ac:dyDescent="0.4">
      <c r="BR101">
        <v>21</v>
      </c>
      <c r="BS101">
        <f>_xll.SRS1Splines.Functions25.Linear_Interp($BR$3:$BR$67,$BS$3:$BS$67,BR101)</f>
        <v>-1.2423687176809901</v>
      </c>
      <c r="BT101">
        <f>_xll.SRS1Splines.Functions25.Linear_Interp($BR$3:$BR$67,$BT$3:$BT$67,BR101)</f>
        <v>0.235607656447748</v>
      </c>
      <c r="BU101">
        <f>_xll.SRS1Splines.Functions25.Linear_Interp($BR$3:$BR$67,$BU$3:$BU$67,BR101)</f>
        <v>2.1194316908537498</v>
      </c>
      <c r="BV101">
        <v>10</v>
      </c>
      <c r="BW101">
        <f>_xll.SRS1Splines.Functions25.Linear_Interp($BR$3:$BR$67,$BW$3:$BW$67,BR101)</f>
        <v>20.89</v>
      </c>
      <c r="BX101">
        <f>_xll.SRS1Splines.Functions25.Linear_Interp($BR$3:$BR$67,$BX$3:$BX$67,BR101)</f>
        <v>21.11</v>
      </c>
    </row>
    <row r="102" spans="1:76" x14ac:dyDescent="0.4">
      <c r="A102">
        <v>6.5049581228475297</v>
      </c>
      <c r="B102">
        <v>6.5044982674781986</v>
      </c>
      <c r="C102">
        <v>6.5039797071681038</v>
      </c>
      <c r="D102">
        <v>6.4964011869186784</v>
      </c>
      <c r="E102">
        <v>6.4176928136968705</v>
      </c>
      <c r="F102">
        <v>6.3383558877660011</v>
      </c>
      <c r="G102">
        <v>6.1796125809801641</v>
      </c>
      <c r="H102">
        <v>5.8966772156570624</v>
      </c>
      <c r="I102">
        <v>5.8766290755462194</v>
      </c>
      <c r="J102">
        <v>5.6925860700198569</v>
      </c>
      <c r="K102">
        <v>5.6150540005755021</v>
      </c>
      <c r="L102">
        <v>5.3513680738609155</v>
      </c>
      <c r="M102">
        <v>5.056421630186712</v>
      </c>
      <c r="N102">
        <v>4.8386991538564139</v>
      </c>
      <c r="O102">
        <v>4.7266833682284046</v>
      </c>
      <c r="P102">
        <v>4.3926810564336467</v>
      </c>
      <c r="Q102">
        <v>4.0637417279556294</v>
      </c>
      <c r="R102">
        <v>3.956537322381942</v>
      </c>
      <c r="S102">
        <v>3.7634528888397005</v>
      </c>
      <c r="T102">
        <v>3.5061837687205708</v>
      </c>
      <c r="U102">
        <v>3.3691954741448664</v>
      </c>
      <c r="V102">
        <v>3.2889737403197459</v>
      </c>
      <c r="W102">
        <v>3.0978420417115178</v>
      </c>
      <c r="X102">
        <v>2.9256370109817484</v>
      </c>
      <c r="Y102">
        <v>2.894064256846522</v>
      </c>
      <c r="Z102">
        <v>2.7693531446282602</v>
      </c>
      <c r="AA102">
        <v>2.6266821021322473</v>
      </c>
      <c r="AB102">
        <v>2.5816676420193594</v>
      </c>
      <c r="AC102">
        <v>2.4948738006433206</v>
      </c>
      <c r="AD102">
        <v>2.3713150597384725</v>
      </c>
      <c r="AE102">
        <v>2.2543452482509387</v>
      </c>
      <c r="AF102">
        <v>2.1433357407886855</v>
      </c>
      <c r="AG102">
        <v>2.1273397009492507</v>
      </c>
      <c r="AH102">
        <v>2.0384159558027077</v>
      </c>
      <c r="AI102">
        <v>1.9393265347244979</v>
      </c>
      <c r="AJ102">
        <v>1.8918603811095078</v>
      </c>
      <c r="AK102">
        <v>1.8459465029376363</v>
      </c>
      <c r="AL102">
        <v>1.7580456887676175</v>
      </c>
      <c r="AM102">
        <v>1.6754050616176484</v>
      </c>
      <c r="AN102">
        <v>1.5977831908570277</v>
      </c>
      <c r="AO102">
        <v>1.5250143347919829</v>
      </c>
      <c r="AP102">
        <v>1.4567822143829783</v>
      </c>
      <c r="AQ102">
        <v>1.3927891218225483</v>
      </c>
      <c r="AR102">
        <v>1.3592271867704211</v>
      </c>
      <c r="AS102">
        <v>1.3326689279537298</v>
      </c>
      <c r="AT102">
        <v>1.2761917889064158</v>
      </c>
      <c r="AU102">
        <v>1.2226663870232222</v>
      </c>
      <c r="AV102">
        <v>1.1711331813255246</v>
      </c>
      <c r="AW102">
        <v>1.1208583245287731</v>
      </c>
      <c r="AX102">
        <v>1.0714872347371442</v>
      </c>
      <c r="AY102">
        <v>1.0232213037428839</v>
      </c>
      <c r="AZ102">
        <v>0.99485899939203215</v>
      </c>
      <c r="BA102">
        <v>0.97613381682850231</v>
      </c>
      <c r="BB102">
        <v>0.93021133919114907</v>
      </c>
      <c r="BC102">
        <v>0.88547125414012717</v>
      </c>
      <c r="BD102">
        <v>0.84189264422499399</v>
      </c>
      <c r="BE102">
        <v>0.79809230787776131</v>
      </c>
      <c r="BF102">
        <v>0.78467902338516937</v>
      </c>
      <c r="BI102">
        <v>0.75045507610252382</v>
      </c>
      <c r="BJ102">
        <v>0.69386350419400844</v>
      </c>
      <c r="BK102">
        <v>0.6493613350166012</v>
      </c>
      <c r="BR102">
        <v>22</v>
      </c>
      <c r="BS102">
        <f>_xll.SRS1Splines.Functions25.Linear_Interp($BR$3:$BR$67,$BS$3:$BS$67,BR102)</f>
        <v>-1.2144405448200499</v>
      </c>
      <c r="BT102">
        <f>_xll.SRS1Splines.Functions25.Linear_Interp($BR$3:$BR$67,$BT$3:$BT$67,BR102)</f>
        <v>0.259005394772922</v>
      </c>
      <c r="BU102">
        <f>_xll.SRS1Splines.Functions25.Linear_Interp($BR$3:$BR$67,$BU$3:$BU$67,BR102)</f>
        <v>2.07388391601022</v>
      </c>
      <c r="BV102">
        <v>10</v>
      </c>
      <c r="BW102">
        <f>_xll.SRS1Splines.Functions25.Linear_Interp($BR$3:$BR$67,$BW$3:$BW$67,BR102)</f>
        <v>21.89</v>
      </c>
      <c r="BX102">
        <f>_xll.SRS1Splines.Functions25.Linear_Interp($BR$3:$BR$67,$BX$3:$BX$67,BR102)</f>
        <v>22.11</v>
      </c>
    </row>
    <row r="103" spans="1:76" x14ac:dyDescent="0.4">
      <c r="BR103">
        <v>23</v>
      </c>
      <c r="BS103">
        <f>_xll.SRS1Splines.Functions25.Linear_Interp($BR$3:$BR$67,$BS$3:$BS$67,BR103)</f>
        <v>-1.18651237195912</v>
      </c>
      <c r="BT103">
        <f>_xll.SRS1Splines.Functions25.Linear_Interp($BR$3:$BR$67,$BT$3:$BT$67,BR103)</f>
        <v>0.282403133098097</v>
      </c>
      <c r="BU103">
        <f>_xll.SRS1Splines.Functions25.Linear_Interp($BR$3:$BR$67,$BU$3:$BU$67,BR103)</f>
        <v>2.0283361411666898</v>
      </c>
      <c r="BV103">
        <v>10</v>
      </c>
      <c r="BW103">
        <f>_xll.SRS1Splines.Functions25.Linear_Interp($BR$3:$BR$67,$BW$3:$BW$67,BR103)</f>
        <v>22.89</v>
      </c>
      <c r="BX103">
        <f>_xll.SRS1Splines.Functions25.Linear_Interp($BR$3:$BR$67,$BX$3:$BX$67,BR103)</f>
        <v>23.11</v>
      </c>
    </row>
    <row r="104" spans="1:76" x14ac:dyDescent="0.4">
      <c r="A104">
        <v>14.5</v>
      </c>
      <c r="B104">
        <v>14.5</v>
      </c>
      <c r="C104">
        <v>14.5</v>
      </c>
      <c r="D104">
        <v>14.5</v>
      </c>
      <c r="E104">
        <v>14.5</v>
      </c>
      <c r="F104">
        <v>14.5</v>
      </c>
      <c r="G104">
        <v>14.4996160350629</v>
      </c>
      <c r="H104">
        <v>14.4843196481772</v>
      </c>
      <c r="I104">
        <v>14.4733717605696</v>
      </c>
      <c r="J104">
        <v>14.377816631824601</v>
      </c>
      <c r="K104">
        <v>14.3046370851592</v>
      </c>
      <c r="L104">
        <v>13.884730430679699</v>
      </c>
      <c r="M104">
        <v>13.159139882481099</v>
      </c>
      <c r="N104">
        <v>12.5401696052972</v>
      </c>
      <c r="O104">
        <v>12.154949953795899</v>
      </c>
      <c r="P104">
        <v>10.9741579262034</v>
      </c>
      <c r="Q104">
        <v>9.8259710788063508</v>
      </c>
      <c r="R104">
        <v>9.4721426728816507</v>
      </c>
      <c r="S104">
        <v>8.8957216501091807</v>
      </c>
      <c r="T104">
        <v>8.1951667327366007</v>
      </c>
      <c r="U104">
        <v>7.8389419986025501</v>
      </c>
      <c r="V104">
        <v>7.6386873182164701</v>
      </c>
      <c r="W104">
        <v>7.1779081946824101</v>
      </c>
      <c r="X104">
        <v>6.7748852225879004</v>
      </c>
      <c r="Y104">
        <v>6.7007690329569396</v>
      </c>
      <c r="Z104">
        <v>6.4034421670383903</v>
      </c>
      <c r="AA104">
        <v>6.0419876196682099</v>
      </c>
      <c r="AB104">
        <v>5.9246337689358004</v>
      </c>
      <c r="AC104">
        <v>5.6952709729017803</v>
      </c>
      <c r="AD104">
        <v>5.3691155077623902</v>
      </c>
      <c r="AE104">
        <v>5.0418342490380601</v>
      </c>
      <c r="AF104">
        <v>4.7071344090813998</v>
      </c>
      <c r="AG104">
        <v>4.6547983531935202</v>
      </c>
      <c r="AH104">
        <v>4.35568701909291</v>
      </c>
      <c r="AI104">
        <v>3.9912213181767902</v>
      </c>
      <c r="AJ104">
        <v>3.80548961295829</v>
      </c>
      <c r="AK104">
        <v>3.6173528557339401</v>
      </c>
      <c r="AL104">
        <v>3.2364787983696699</v>
      </c>
      <c r="AM104">
        <v>2.8518313177941002</v>
      </c>
      <c r="AN104">
        <v>2.4660823792565001</v>
      </c>
      <c r="AO104">
        <v>2.0821484728527802</v>
      </c>
      <c r="AP104">
        <v>1.70213838140666</v>
      </c>
      <c r="AQ104">
        <v>1.32936739278203</v>
      </c>
      <c r="AR104">
        <v>1.128302440655</v>
      </c>
      <c r="AS104">
        <v>0.96621524794225599</v>
      </c>
      <c r="AT104">
        <v>0.61494881111562805</v>
      </c>
      <c r="AU104">
        <v>0.27644789642428402</v>
      </c>
      <c r="AV104">
        <v>-4.8799471939974401E-2</v>
      </c>
      <c r="AW104">
        <v>-0.35927095720500102</v>
      </c>
      <c r="AX104">
        <v>-0.65496343317263706</v>
      </c>
      <c r="AY104">
        <v>-0.93782980711057695</v>
      </c>
      <c r="AZ104">
        <v>-1.1021361719417599</v>
      </c>
      <c r="BA104">
        <v>-1.21038949687834</v>
      </c>
      <c r="BB104">
        <v>-1.47556155880102</v>
      </c>
      <c r="BC104">
        <v>-1.7370089584124799</v>
      </c>
      <c r="BD104">
        <v>-1.9968284143851001</v>
      </c>
      <c r="BE104">
        <v>-2.2570537723950399</v>
      </c>
      <c r="BF104">
        <v>-2.3353516193864299</v>
      </c>
      <c r="BI104">
        <v>-2.5176797333842802</v>
      </c>
      <c r="BJ104">
        <v>-2.7735637540589901</v>
      </c>
      <c r="BK104">
        <v>-2.93276534145234</v>
      </c>
      <c r="BR104">
        <v>24</v>
      </c>
      <c r="BS104">
        <f>_xll.SRS1Splines.Functions25.Linear_Interp($BR$3:$BR$67,$BS$3:$BS$67,BR104)</f>
        <v>-1.16714065877602</v>
      </c>
      <c r="BT104">
        <f>_xll.SRS1Splines.Functions25.Linear_Interp($BR$3:$BR$67,$BT$3:$BT$67,BR104)</f>
        <v>0.29719675770468901</v>
      </c>
      <c r="BU104">
        <f>_xll.SRS1Splines.Functions25.Linear_Interp($BR$3:$BR$67,$BU$3:$BU$67,BR104)</f>
        <v>1.98378455637951</v>
      </c>
      <c r="BV104">
        <v>10</v>
      </c>
      <c r="BW104">
        <f>_xll.SRS1Splines.Functions25.Linear_Interp($BR$3:$BR$67,$BW$3:$BW$67,BR104)</f>
        <v>23.89</v>
      </c>
      <c r="BX104">
        <f>_xll.SRS1Splines.Functions25.Linear_Interp($BR$3:$BR$67,$BX$3:$BX$67,BR104)</f>
        <v>24.11</v>
      </c>
    </row>
    <row r="105" spans="1:76" x14ac:dyDescent="0.4">
      <c r="BR105">
        <v>25</v>
      </c>
      <c r="BS105">
        <f>_xll.SRS1Splines.Functions25.Linear_Interp($BR$3:$BR$67,$BS$3:$BS$67,BR105)</f>
        <v>-1.1532051664277401</v>
      </c>
      <c r="BT105">
        <f>_xll.SRS1Splines.Functions25.Linear_Interp($BR$3:$BR$67,$BT$3:$BT$67,BR105)</f>
        <v>0.30652388518243201</v>
      </c>
      <c r="BU105">
        <f>_xll.SRS1Splines.Functions25.Linear_Interp($BR$3:$BR$67,$BU$3:$BU$67,BR105)</f>
        <v>1.93986588629579</v>
      </c>
      <c r="BV105">
        <v>10</v>
      </c>
      <c r="BW105">
        <f>_xll.SRS1Splines.Functions25.Linear_Interp($BR$3:$BR$67,$BW$3:$BW$67,BR105)</f>
        <v>24.89</v>
      </c>
      <c r="BX105">
        <f>_xll.SRS1Splines.Functions25.Linear_Interp($BR$3:$BR$67,$BX$3:$BX$67,BR105)</f>
        <v>25.11</v>
      </c>
    </row>
    <row r="106" spans="1:76" x14ac:dyDescent="0.4">
      <c r="BR106">
        <v>26</v>
      </c>
      <c r="BS106">
        <f>_xll.SRS1Splines.Functions25.Linear_Interp($BR$3:$BR$67,$BS$3:$BS$67,BR106)</f>
        <v>-1.1392665874867201</v>
      </c>
      <c r="BT106">
        <f>_xll.SRS1Splines.Functions25.Linear_Interp($BR$3:$BR$67,$BT$3:$BT$67,BR106)</f>
        <v>0.31585141916506698</v>
      </c>
      <c r="BU106">
        <f>_xll.SRS1Splines.Functions25.Linear_Interp($BR$3:$BR$67,$BU$3:$BU$67,BR106)</f>
        <v>1.89598413155463</v>
      </c>
      <c r="BV106">
        <v>10</v>
      </c>
      <c r="BW106">
        <f>_xll.SRS1Splines.Functions25.Linear_Interp($BR$3:$BR$67,$BW$3:$BW$67,BR106)</f>
        <v>25.89</v>
      </c>
      <c r="BX106">
        <f>_xll.SRS1Splines.Functions25.Linear_Interp($BR$3:$BR$67,$BX$3:$BX$67,BR106)</f>
        <v>26.11</v>
      </c>
    </row>
    <row r="107" spans="1:76" x14ac:dyDescent="0.4">
      <c r="BR107">
        <v>27</v>
      </c>
      <c r="BS107">
        <f>_xll.SRS1Splines.Functions25.Linear_Interp($BR$3:$BR$67,$BS$3:$BS$67,BR107)</f>
        <v>-1.12327753190991</v>
      </c>
      <c r="BT107">
        <f>_xll.SRS1Splines.Functions25.Linear_Interp($BR$3:$BR$67,$BT$3:$BT$67,BR107)</f>
        <v>0.32697702541423002</v>
      </c>
      <c r="BU107">
        <f>_xll.SRS1Splines.Functions25.Linear_Interp($BR$3:$BR$67,$BU$3:$BU$67,BR107)</f>
        <v>1.8555239133717401</v>
      </c>
      <c r="BV107">
        <v>10</v>
      </c>
      <c r="BW107">
        <f>_xll.SRS1Splines.Functions25.Linear_Interp($BR$3:$BR$67,$BW$3:$BW$67,BR107)</f>
        <v>26.89</v>
      </c>
      <c r="BX107">
        <f>_xll.SRS1Splines.Functions25.Linear_Interp($BR$3:$BR$67,$BX$3:$BX$67,BR107)</f>
        <v>27.11</v>
      </c>
    </row>
    <row r="108" spans="1:76" x14ac:dyDescent="0.4">
      <c r="BR108">
        <v>28</v>
      </c>
      <c r="BS108">
        <f>_xll.SRS1Splines.Functions25.Linear_Interp($BR$3:$BR$67,$BS$3:$BS$67,BR108)</f>
        <v>-1.09507708752077</v>
      </c>
      <c r="BT108">
        <f>_xll.SRS1Splines.Functions25.Linear_Interp($BR$3:$BR$67,$BT$3:$BT$67,BR108)</f>
        <v>0.35000902738446199</v>
      </c>
      <c r="BU108">
        <f>_xll.SRS1Splines.Functions25.Linear_Interp($BR$3:$BR$67,$BU$3:$BU$67,BR108)</f>
        <v>1.8188935464642699</v>
      </c>
      <c r="BV108">
        <v>10</v>
      </c>
      <c r="BW108">
        <f>_xll.SRS1Splines.Functions25.Linear_Interp($BR$3:$BR$67,$BW$3:$BW$67,BR108)</f>
        <v>27.89</v>
      </c>
      <c r="BX108">
        <f>_xll.SRS1Splines.Functions25.Linear_Interp($BR$3:$BR$67,$BX$3:$BX$67,BR108)</f>
        <v>28.11</v>
      </c>
    </row>
    <row r="109" spans="1:76" x14ac:dyDescent="0.4">
      <c r="BR109">
        <v>29</v>
      </c>
      <c r="BS109">
        <f>_xll.SRS1Splines.Functions25.Linear_Interp($BR$3:$BR$67,$BS$3:$BS$67,BR109)</f>
        <v>-1.0674030977211599</v>
      </c>
      <c r="BT109">
        <f>_xll.SRS1Splines.Functions25.Linear_Interp($BR$3:$BR$67,$BT$3:$BT$67,BR109)</f>
        <v>0.37228971129933103</v>
      </c>
      <c r="BU109">
        <f>_xll.SRS1Splines.Functions25.Linear_Interp($BR$3:$BR$67,$BU$3:$BU$67,BR109)</f>
        <v>1.78502388374677</v>
      </c>
      <c r="BV109">
        <v>10</v>
      </c>
      <c r="BW109">
        <f>_xll.SRS1Splines.Functions25.Linear_Interp($BR$3:$BR$67,$BW$3:$BW$67,BR109)</f>
        <v>28.89</v>
      </c>
      <c r="BX109">
        <f>_xll.SRS1Splines.Functions25.Linear_Interp($BR$3:$BR$67,$BX$3:$BX$67,BR109)</f>
        <v>29.11</v>
      </c>
    </row>
    <row r="110" spans="1:76" x14ac:dyDescent="0.4">
      <c r="BR110">
        <v>30</v>
      </c>
      <c r="BS110">
        <f>_xll.SRS1Splines.Functions25.Linear_Interp($BR$3:$BR$67,$BS$3:$BS$67,BR110)</f>
        <v>-1.04047412944412</v>
      </c>
      <c r="BT110">
        <f>_xll.SRS1Splines.Functions25.Linear_Interp($BR$3:$BR$67,$BT$3:$BT$67,BR110)</f>
        <v>0.39350715418131399</v>
      </c>
      <c r="BU110">
        <f>_xll.SRS1Splines.Functions25.Linear_Interp($BR$3:$BR$67,$BU$3:$BU$67,BR110)</f>
        <v>1.7550610803859701</v>
      </c>
      <c r="BV110">
        <v>10</v>
      </c>
      <c r="BW110">
        <f>_xll.SRS1Splines.Functions25.Linear_Interp($BR$3:$BR$67,$BW$3:$BW$67,BR110)</f>
        <v>29.89</v>
      </c>
      <c r="BX110">
        <f>_xll.SRS1Splines.Functions25.Linear_Interp($BR$3:$BR$67,$BX$3:$BX$67,BR110)</f>
        <v>30.11</v>
      </c>
    </row>
    <row r="111" spans="1:76" x14ac:dyDescent="0.4">
      <c r="BR111">
        <v>31</v>
      </c>
      <c r="BS111">
        <f>_xll.SRS1Splines.Functions25.Linear_Interp($BR$3:$BR$67,$BS$3:$BS$67,BR111)</f>
        <v>-1.01354516116708</v>
      </c>
      <c r="BT111">
        <f>_xll.SRS1Splines.Functions25.Linear_Interp($BR$3:$BR$67,$BT$3:$BT$67,BR111)</f>
        <v>0.41472459706329601</v>
      </c>
      <c r="BU111">
        <f>_xll.SRS1Splines.Functions25.Linear_Interp($BR$3:$BR$67,$BU$3:$BU$67,BR111)</f>
        <v>1.7250982770251799</v>
      </c>
      <c r="BV111">
        <v>10</v>
      </c>
      <c r="BW111">
        <f>_xll.SRS1Splines.Functions25.Linear_Interp($BR$3:$BR$67,$BW$3:$BW$67,BR111)</f>
        <v>30.89</v>
      </c>
      <c r="BX111">
        <f>_xll.SRS1Splines.Functions25.Linear_Interp($BR$3:$BR$67,$BX$3:$BX$67,BR111)</f>
        <v>31.11</v>
      </c>
    </row>
    <row r="112" spans="1:76" x14ac:dyDescent="0.4">
      <c r="BR112">
        <v>32</v>
      </c>
      <c r="BS112">
        <f>_xll.SRS1Splines.Functions25.Linear_Interp($BR$3:$BR$67,$BS$3:$BS$67,BR112)</f>
        <v>-0.98368112145318898</v>
      </c>
      <c r="BT112">
        <f>_xll.SRS1Splines.Functions25.Linear_Interp($BR$3:$BR$67,$BT$3:$BT$67,BR112)</f>
        <v>0.43848817492159398</v>
      </c>
      <c r="BU112">
        <f>_xll.SRS1Splines.Functions25.Linear_Interp($BR$3:$BR$67,$BU$3:$BU$67,BR112)</f>
        <v>1.69995180930241</v>
      </c>
      <c r="BV112">
        <v>10</v>
      </c>
      <c r="BW112">
        <f>_xll.SRS1Splines.Functions25.Linear_Interp($BR$3:$BR$67,$BW$3:$BW$67,BR112)</f>
        <v>31.89</v>
      </c>
      <c r="BX112">
        <f>_xll.SRS1Splines.Functions25.Linear_Interp($BR$3:$BR$67,$BX$3:$BX$67,BR112)</f>
        <v>32.11</v>
      </c>
    </row>
    <row r="113" spans="70:76" x14ac:dyDescent="0.4">
      <c r="BR113">
        <v>33</v>
      </c>
      <c r="BS113">
        <f>_xll.SRS1Splines.Functions25.Linear_Interp($BR$3:$BR$67,$BS$3:$BS$67,BR113)</f>
        <v>-0.95283899915130499</v>
      </c>
      <c r="BT113">
        <f>_xll.SRS1Splines.Functions25.Linear_Interp($BR$3:$BR$67,$BT$3:$BT$67,BR113)</f>
        <v>0.46305612668896301</v>
      </c>
      <c r="BU113">
        <f>_xll.SRS1Splines.Functions25.Linear_Interp($BR$3:$BR$67,$BU$3:$BU$67,BR113)</f>
        <v>1.6770126128960099</v>
      </c>
      <c r="BV113">
        <v>10</v>
      </c>
      <c r="BW113">
        <f>_xll.SRS1Splines.Functions25.Linear_Interp($BR$3:$BR$67,$BW$3:$BW$67,BR113)</f>
        <v>32.89</v>
      </c>
      <c r="BX113">
        <f>_xll.SRS1Splines.Functions25.Linear_Interp($BR$3:$BR$67,$BX$3:$BX$67,BR113)</f>
        <v>33.11</v>
      </c>
    </row>
    <row r="114" spans="70:76" x14ac:dyDescent="0.4">
      <c r="BR114">
        <v>34</v>
      </c>
      <c r="BS114">
        <f>_xll.SRS1Splines.Functions25.Linear_Interp($BR$3:$BR$67,$BS$3:$BS$67,BR114)</f>
        <v>-0.92751032386752996</v>
      </c>
      <c r="BT114">
        <f>_xll.SRS1Splines.Functions25.Linear_Interp($BR$3:$BR$67,$BT$3:$BT$67,BR114)</f>
        <v>0.48180199141154401</v>
      </c>
      <c r="BU114">
        <f>_xll.SRS1Splines.Functions25.Linear_Interp($BR$3:$BR$67,$BU$3:$BU$67,BR114)</f>
        <v>1.6581630679807</v>
      </c>
      <c r="BV114">
        <v>10</v>
      </c>
      <c r="BW114">
        <f>_xll.SRS1Splines.Functions25.Linear_Interp($BR$3:$BR$67,$BW$3:$BW$67,BR114)</f>
        <v>33.89</v>
      </c>
      <c r="BX114">
        <f>_xll.SRS1Splines.Functions25.Linear_Interp($BR$3:$BR$67,$BX$3:$BX$67,BR114)</f>
        <v>34.11</v>
      </c>
    </row>
    <row r="115" spans="70:76" x14ac:dyDescent="0.4">
      <c r="BR115">
        <v>35</v>
      </c>
      <c r="BS115">
        <f>_xll.SRS1Splines.Functions25.Linear_Interp($BR$3:$BR$67,$BS$3:$BS$67,BR115)</f>
        <v>-0.92567002395017794</v>
      </c>
      <c r="BT115">
        <f>_xll.SRS1Splines.Functions25.Linear_Interp($BR$3:$BR$67,$BT$3:$BT$67,BR115)</f>
        <v>0.47691276704316099</v>
      </c>
      <c r="BU115">
        <f>_xll.SRS1Splines.Functions25.Linear_Interp($BR$3:$BR$67,$BU$3:$BU$67,BR115)</f>
        <v>1.6414621832871601</v>
      </c>
      <c r="BV115">
        <v>10</v>
      </c>
      <c r="BW115">
        <f>_xll.SRS1Splines.Functions25.Linear_Interp($BR$3:$BR$67,$BW$3:$BW$67,BR115)</f>
        <v>34.89</v>
      </c>
      <c r="BX115">
        <f>_xll.SRS1Splines.Functions25.Linear_Interp($BR$3:$BR$67,$BX$3:$BX$67,BR115)</f>
        <v>35.11</v>
      </c>
    </row>
    <row r="116" spans="70:76" x14ac:dyDescent="0.4">
      <c r="BR116">
        <v>36</v>
      </c>
      <c r="BS116">
        <f>_xll.SRS1Splines.Functions25.Linear_Interp($BR$3:$BR$67,$BS$3:$BS$67,BR116)</f>
        <v>-0.92382972403282604</v>
      </c>
      <c r="BT116">
        <f>_xll.SRS1Splines.Functions25.Linear_Interp($BR$3:$BR$67,$BT$3:$BT$67,BR116)</f>
        <v>0.47202354267477697</v>
      </c>
      <c r="BU116">
        <f>_xll.SRS1Splines.Functions25.Linear_Interp($BR$3:$BR$67,$BU$3:$BU$67,BR116)</f>
        <v>1.62476129859362</v>
      </c>
      <c r="BV116">
        <v>10</v>
      </c>
      <c r="BW116">
        <f>_xll.SRS1Splines.Functions25.Linear_Interp($BR$3:$BR$67,$BW$3:$BW$67,BR116)</f>
        <v>35.89</v>
      </c>
      <c r="BX116">
        <f>_xll.SRS1Splines.Functions25.Linear_Interp($BR$3:$BR$67,$BX$3:$BX$67,BR116)</f>
        <v>36.11</v>
      </c>
    </row>
    <row r="117" spans="70:76" x14ac:dyDescent="0.4">
      <c r="BR117">
        <v>37</v>
      </c>
      <c r="BS117">
        <f>_xll.SRS1Splines.Functions25.Linear_Interp($BR$3:$BR$67,$BS$3:$BS$67,BR117)</f>
        <v>-0.92362323873554197</v>
      </c>
      <c r="BT117">
        <f>_xll.SRS1Splines.Functions25.Linear_Interp($BR$3:$BR$67,$BT$3:$BT$67,BR117)</f>
        <v>0.46532050076390702</v>
      </c>
      <c r="BU117">
        <f>_xll.SRS1Splines.Functions25.Linear_Interp($BR$3:$BR$67,$BU$3:$BU$67,BR117)</f>
        <v>1.61081208947056</v>
      </c>
      <c r="BV117">
        <v>10</v>
      </c>
      <c r="BW117">
        <f>_xll.SRS1Splines.Functions25.Linear_Interp($BR$3:$BR$67,$BW$3:$BW$67,BR117)</f>
        <v>36.89</v>
      </c>
      <c r="BX117">
        <f>_xll.SRS1Splines.Functions25.Linear_Interp($BR$3:$BR$67,$BX$3:$BX$67,BR117)</f>
        <v>37.11</v>
      </c>
    </row>
    <row r="118" spans="70:76" x14ac:dyDescent="0.4">
      <c r="BR118">
        <v>38</v>
      </c>
      <c r="BS118">
        <f>_xll.SRS1Splines.Functions25.Linear_Interp($BR$3:$BR$67,$BS$3:$BS$67,BR118)</f>
        <v>-0.92442715786235596</v>
      </c>
      <c r="BT118">
        <f>_xll.SRS1Splines.Functions25.Linear_Interp($BR$3:$BR$67,$BT$3:$BT$67,BR118)</f>
        <v>0.45749573473151001</v>
      </c>
      <c r="BU118">
        <f>_xll.SRS1Splines.Functions25.Linear_Interp($BR$3:$BR$67,$BU$3:$BU$67,BR118)</f>
        <v>1.5985646065629</v>
      </c>
      <c r="BV118">
        <v>10</v>
      </c>
      <c r="BW118">
        <f>_xll.SRS1Splines.Functions25.Linear_Interp($BR$3:$BR$67,$BW$3:$BW$67,BR118)</f>
        <v>37.89</v>
      </c>
      <c r="BX118">
        <f>_xll.SRS1Splines.Functions25.Linear_Interp($BR$3:$BR$67,$BX$3:$BX$67,BR118)</f>
        <v>38.11</v>
      </c>
    </row>
    <row r="119" spans="70:76" x14ac:dyDescent="0.4">
      <c r="BR119">
        <v>39</v>
      </c>
      <c r="BS119">
        <f>_xll.SRS1Splines.Functions25.Linear_Interp($BR$3:$BR$67,$BS$3:$BS$67,BR119)</f>
        <v>-0.92507249088471999</v>
      </c>
      <c r="BT119">
        <f>_xll.SRS1Splines.Functions25.Linear_Interp($BR$3:$BR$67,$BT$3:$BT$67,BR119)</f>
        <v>0.44982767283701902</v>
      </c>
      <c r="BU119">
        <f>_xll.SRS1Splines.Functions25.Linear_Interp($BR$3:$BR$67,$BU$3:$BU$67,BR119)</f>
        <v>1.5863454841245199</v>
      </c>
      <c r="BV119">
        <v>10</v>
      </c>
      <c r="BW119">
        <f>_xll.SRS1Splines.Functions25.Linear_Interp($BR$3:$BR$67,$BW$3:$BW$67,BR119)</f>
        <v>38.89</v>
      </c>
      <c r="BX119">
        <f>_xll.SRS1Splines.Functions25.Linear_Interp($BR$3:$BR$67,$BX$3:$BX$67,BR119)</f>
        <v>39.11</v>
      </c>
    </row>
    <row r="120" spans="70:76" x14ac:dyDescent="0.4">
      <c r="BR120">
        <v>40</v>
      </c>
      <c r="BS120">
        <f>_xll.SRS1Splines.Functions25.Linear_Interp($BR$3:$BR$67,$BS$3:$BS$67,BR120)</f>
        <v>-0.91299224428343795</v>
      </c>
      <c r="BT120">
        <f>_xll.SRS1Splines.Functions25.Linear_Interp($BR$3:$BR$67,$BT$3:$BT$67,BR120)</f>
        <v>0.45469374308933502</v>
      </c>
      <c r="BU120">
        <f>_xll.SRS1Splines.Functions25.Linear_Interp($BR$3:$BR$67,$BU$3:$BU$67,BR120)</f>
        <v>1.5772236066597201</v>
      </c>
      <c r="BV120">
        <v>10</v>
      </c>
      <c r="BW120">
        <f>_xll.SRS1Splines.Functions25.Linear_Interp($BR$3:$BR$67,$BW$3:$BW$67,BR120)</f>
        <v>39.89</v>
      </c>
      <c r="BX120">
        <f>_xll.SRS1Splines.Functions25.Linear_Interp($BR$3:$BR$67,$BX$3:$BX$67,BR120)</f>
        <v>40.11</v>
      </c>
    </row>
    <row r="121" spans="70:76" x14ac:dyDescent="0.4">
      <c r="BR121">
        <v>41</v>
      </c>
      <c r="BS121">
        <f>_xll.SRS1Splines.Functions25.Linear_Interp($BR$3:$BR$67,$BS$3:$BS$67,BR121)</f>
        <v>-0.89673327380105305</v>
      </c>
      <c r="BT121">
        <f>_xll.SRS1Splines.Functions25.Linear_Interp($BR$3:$BR$67,$BT$3:$BT$67,BR121)</f>
        <v>0.46365227354011501</v>
      </c>
      <c r="BU121">
        <f>_xll.SRS1Splines.Functions25.Linear_Interp($BR$3:$BR$67,$BU$3:$BU$67,BR121)</f>
        <v>1.56959417847311</v>
      </c>
      <c r="BV121">
        <v>10</v>
      </c>
      <c r="BW121">
        <f>_xll.SRS1Splines.Functions25.Linear_Interp($BR$3:$BR$67,$BW$3:$BW$67,BR121)</f>
        <v>40.89</v>
      </c>
      <c r="BX121">
        <f>_xll.SRS1Splines.Functions25.Linear_Interp($BR$3:$BR$67,$BX$3:$BX$67,BR121)</f>
        <v>41.11</v>
      </c>
    </row>
    <row r="122" spans="70:76" x14ac:dyDescent="0.4">
      <c r="BR122">
        <v>42</v>
      </c>
      <c r="BS122">
        <f>_xll.SRS1Splines.Functions25.Linear_Interp($BR$3:$BR$67,$BS$3:$BS$67,BR122)</f>
        <v>-0.88008227371518599</v>
      </c>
      <c r="BT122">
        <f>_xll.SRS1Splines.Functions25.Linear_Interp($BR$3:$BR$67,$BT$3:$BT$67,BR122)</f>
        <v>0.47292925756711801</v>
      </c>
      <c r="BU122">
        <f>_xll.SRS1Splines.Functions25.Linear_Interp($BR$3:$BR$67,$BU$3:$BU$67,BR122)</f>
        <v>1.5632751619559999</v>
      </c>
      <c r="BV122">
        <v>10</v>
      </c>
      <c r="BW122">
        <f>_xll.SRS1Splines.Functions25.Linear_Interp($BR$3:$BR$67,$BW$3:$BW$67,BR122)</f>
        <v>41.89</v>
      </c>
      <c r="BX122">
        <f>_xll.SRS1Splines.Functions25.Linear_Interp($BR$3:$BR$67,$BX$3:$BX$67,BR122)</f>
        <v>42.11</v>
      </c>
    </row>
    <row r="123" spans="70:76" x14ac:dyDescent="0.4">
      <c r="BR123">
        <v>43</v>
      </c>
      <c r="BS123">
        <f>_xll.SRS1Splines.Functions25.Linear_Interp($BR$3:$BR$67,$BS$3:$BS$67,BR123)</f>
        <v>-0.86289086793845404</v>
      </c>
      <c r="BT123">
        <f>_xll.SRS1Splines.Functions25.Linear_Interp($BR$3:$BR$67,$BT$3:$BT$67,BR123)</f>
        <v>0.48264522406722299</v>
      </c>
      <c r="BU123">
        <f>_xll.SRS1Splines.Functions25.Linear_Interp($BR$3:$BR$67,$BU$3:$BU$67,BR123)</f>
        <v>1.55876252413398</v>
      </c>
      <c r="BV123">
        <v>10</v>
      </c>
      <c r="BW123">
        <f>_xll.SRS1Splines.Functions25.Linear_Interp($BR$3:$BR$67,$BW$3:$BW$67,BR123)</f>
        <v>42.89</v>
      </c>
      <c r="BX123">
        <f>_xll.SRS1Splines.Functions25.Linear_Interp($BR$3:$BR$67,$BX$3:$BX$67,BR123)</f>
        <v>43.11</v>
      </c>
    </row>
    <row r="124" spans="70:76" x14ac:dyDescent="0.4">
      <c r="BR124">
        <v>44</v>
      </c>
      <c r="BS124">
        <f>_xll.SRS1Splines.Functions25.Linear_Interp($BR$3:$BR$67,$BS$3:$BS$67,BR124)</f>
        <v>-0.84569946216172298</v>
      </c>
      <c r="BT124">
        <f>_xll.SRS1Splines.Functions25.Linear_Interp($BR$3:$BR$67,$BT$3:$BT$67,BR124)</f>
        <v>0.49236119056732902</v>
      </c>
      <c r="BU124">
        <f>_xll.SRS1Splines.Functions25.Linear_Interp($BR$3:$BR$67,$BU$3:$BU$67,BR124)</f>
        <v>1.55424988631196</v>
      </c>
      <c r="BV124">
        <v>10</v>
      </c>
      <c r="BW124">
        <f>_xll.SRS1Splines.Functions25.Linear_Interp($BR$3:$BR$67,$BW$3:$BW$67,BR124)</f>
        <v>43.89</v>
      </c>
      <c r="BX124">
        <f>_xll.SRS1Splines.Functions25.Linear_Interp($BR$3:$BR$67,$BX$3:$BX$67,BR124)</f>
        <v>44.11</v>
      </c>
    </row>
    <row r="125" spans="70:76" x14ac:dyDescent="0.4">
      <c r="BR125">
        <v>45</v>
      </c>
      <c r="BS125">
        <f>_xll.SRS1Splines.Functions25.Linear_Interp($BR$3:$BR$67,$BS$3:$BS$67,BR125)</f>
        <v>-0.82772487229956904</v>
      </c>
      <c r="BT125">
        <f>_xll.SRS1Splines.Functions25.Linear_Interp($BR$3:$BR$67,$BT$3:$BT$67,BR125)</f>
        <v>0.50276250146165302</v>
      </c>
      <c r="BU125">
        <f>_xll.SRS1Splines.Functions25.Linear_Interp($BR$3:$BR$67,$BU$3:$BU$67,BR125)</f>
        <v>1.5516845448921399</v>
      </c>
      <c r="BV125">
        <v>10</v>
      </c>
      <c r="BW125">
        <f>_xll.SRS1Splines.Functions25.Linear_Interp($BR$3:$BR$67,$BW$3:$BW$67,BR125)</f>
        <v>44.89</v>
      </c>
      <c r="BX125">
        <f>_xll.SRS1Splines.Functions25.Linear_Interp($BR$3:$BR$67,$BX$3:$BX$67,BR125)</f>
        <v>45.11</v>
      </c>
    </row>
    <row r="126" spans="70:76" x14ac:dyDescent="0.4">
      <c r="BR126">
        <v>46</v>
      </c>
      <c r="BS126">
        <f>_xll.SRS1Splines.Functions25.Linear_Interp($BR$3:$BR$67,$BS$3:$BS$67,BR126)</f>
        <v>-0.80234842681787799</v>
      </c>
      <c r="BT126">
        <f>_xll.SRS1Splines.Functions25.Linear_Interp($BR$3:$BR$67,$BT$3:$BT$67,BR126)</f>
        <v>0.52047547709014996</v>
      </c>
      <c r="BU126">
        <f>_xll.SRS1Splines.Functions25.Linear_Interp($BR$3:$BR$67,$BU$3:$BU$67,BR126)</f>
        <v>1.5509347661111601</v>
      </c>
      <c r="BV126">
        <v>10</v>
      </c>
      <c r="BW126">
        <f>_xll.SRS1Splines.Functions25.Linear_Interp($BR$3:$BR$67,$BW$3:$BW$67,BR126)</f>
        <v>45.89</v>
      </c>
      <c r="BX126">
        <f>_xll.SRS1Splines.Functions25.Linear_Interp($BR$3:$BR$67,$BX$3:$BX$67,BR126)</f>
        <v>46.11</v>
      </c>
    </row>
    <row r="127" spans="70:76" x14ac:dyDescent="0.4">
      <c r="BR127">
        <v>47</v>
      </c>
      <c r="BS127">
        <f>_xll.SRS1Splines.Functions25.Linear_Interp($BR$3:$BR$67,$BS$3:$BS$67,BR127)</f>
        <v>-0.77872507314116901</v>
      </c>
      <c r="BT127">
        <f>_xll.SRS1Splines.Functions25.Linear_Interp($BR$3:$BR$67,$BT$3:$BT$67,BR127)</f>
        <v>0.53640915270425904</v>
      </c>
      <c r="BU127">
        <f>_xll.SRS1Splines.Functions25.Linear_Interp($BR$3:$BR$67,$BU$3:$BU$67,BR127)</f>
        <v>1.55080985314172</v>
      </c>
      <c r="BV127">
        <v>10</v>
      </c>
      <c r="BW127">
        <f>_xll.SRS1Splines.Functions25.Linear_Interp($BR$3:$BR$67,$BW$3:$BW$67,BR127)</f>
        <v>46.89</v>
      </c>
      <c r="BX127">
        <f>_xll.SRS1Splines.Functions25.Linear_Interp($BR$3:$BR$67,$BX$3:$BX$67,BR127)</f>
        <v>47.11</v>
      </c>
    </row>
    <row r="128" spans="70:76" x14ac:dyDescent="0.4">
      <c r="BR128">
        <v>48</v>
      </c>
      <c r="BS128">
        <f>_xll.SRS1Splines.Functions25.Linear_Interp($BR$3:$BR$67,$BS$3:$BS$67,BR128)</f>
        <v>-0.762403856349265</v>
      </c>
      <c r="BT128">
        <f>_xll.SRS1Splines.Functions25.Linear_Interp($BR$3:$BR$67,$BT$3:$BT$67,BR128)</f>
        <v>0.54496075029274904</v>
      </c>
      <c r="BU128">
        <f>_xll.SRS1Splines.Functions25.Linear_Interp($BR$3:$BR$67,$BU$3:$BU$67,BR128)</f>
        <v>1.5526323784348099</v>
      </c>
      <c r="BV128">
        <v>10</v>
      </c>
      <c r="BW128">
        <f>_xll.SRS1Splines.Functions25.Linear_Interp($BR$3:$BR$67,$BW$3:$BW$67,BR128)</f>
        <v>47.89</v>
      </c>
      <c r="BX128">
        <f>_xll.SRS1Splines.Functions25.Linear_Interp($BR$3:$BR$67,$BX$3:$BX$67,BR128)</f>
        <v>48.11</v>
      </c>
    </row>
    <row r="129" spans="70:76" x14ac:dyDescent="0.4">
      <c r="BR129">
        <v>49</v>
      </c>
      <c r="BS129">
        <f>_xll.SRS1Splines.Functions25.Linear_Interp($BR$3:$BR$67,$BS$3:$BS$67,BR129)</f>
        <v>-0.74608263955735998</v>
      </c>
      <c r="BT129">
        <f>_xll.SRS1Splines.Functions25.Linear_Interp($BR$3:$BR$67,$BT$3:$BT$67,BR129)</f>
        <v>0.55351234788123904</v>
      </c>
      <c r="BU129">
        <f>_xll.SRS1Splines.Functions25.Linear_Interp($BR$3:$BR$67,$BU$3:$BU$67,BR129)</f>
        <v>1.5544549037279101</v>
      </c>
      <c r="BV129">
        <v>10</v>
      </c>
      <c r="BW129">
        <f>_xll.SRS1Splines.Functions25.Linear_Interp($BR$3:$BR$67,$BW$3:$BW$67,BR129)</f>
        <v>48.89</v>
      </c>
      <c r="BX129">
        <f>_xll.SRS1Splines.Functions25.Linear_Interp($BR$3:$BR$67,$BX$3:$BX$67,BR129)</f>
        <v>49.11</v>
      </c>
    </row>
    <row r="130" spans="70:76" x14ac:dyDescent="0.4">
      <c r="BR130">
        <v>50</v>
      </c>
      <c r="BS130">
        <f>_xll.SRS1Splines.Functions25.Linear_Interp($BR$3:$BR$67,$BS$3:$BS$67,BR130)</f>
        <v>-0.73553261327736696</v>
      </c>
      <c r="BT130">
        <f>_xll.SRS1Splines.Functions25.Linear_Interp($BR$3:$BR$67,$BT$3:$BT$67,BR130)</f>
        <v>0.55622944296094801</v>
      </c>
      <c r="BU130">
        <f>_xll.SRS1Splines.Functions25.Linear_Interp($BR$3:$BR$67,$BU$3:$BU$67,BR130)</f>
        <v>1.5580507601975599</v>
      </c>
      <c r="BV130">
        <v>10</v>
      </c>
      <c r="BW130">
        <f>_xll.SRS1Splines.Functions25.Linear_Interp($BR$3:$BR$67,$BW$3:$BW$67,BR130)</f>
        <v>49.89</v>
      </c>
      <c r="BX130">
        <f>_xll.SRS1Splines.Functions25.Linear_Interp($BR$3:$BR$67,$BX$3:$BX$67,BR130)</f>
        <v>50.11</v>
      </c>
    </row>
    <row r="131" spans="70:76" x14ac:dyDescent="0.4">
      <c r="BR131">
        <v>51</v>
      </c>
      <c r="BS131">
        <f>_xll.SRS1Splines.Functions25.Linear_Interp($BR$3:$BR$67,$BS$3:$BS$67,BR131)</f>
        <v>-0.72845612794722403</v>
      </c>
      <c r="BT131">
        <f>_xll.SRS1Splines.Functions25.Linear_Interp($BR$3:$BR$67,$BT$3:$BT$67,BR131)</f>
        <v>0.55543489112059596</v>
      </c>
      <c r="BU131">
        <f>_xll.SRS1Splines.Functions25.Linear_Interp($BR$3:$BR$67,$BU$3:$BU$67,BR131)</f>
        <v>1.56271394210841</v>
      </c>
      <c r="BV131">
        <v>10</v>
      </c>
      <c r="BW131">
        <f>_xll.SRS1Splines.Functions25.Linear_Interp($BR$3:$BR$67,$BW$3:$BW$67,BR131)</f>
        <v>50.89</v>
      </c>
      <c r="BX131">
        <f>_xll.SRS1Splines.Functions25.Linear_Interp($BR$3:$BR$67,$BX$3:$BX$67,BR131)</f>
        <v>51.11</v>
      </c>
    </row>
    <row r="132" spans="70:76" x14ac:dyDescent="0.4">
      <c r="BR132">
        <v>52</v>
      </c>
      <c r="BS132">
        <f>_xll.SRS1Splines.Functions25.Linear_Interp($BR$3:$BR$67,$BS$3:$BS$67,BR132)</f>
        <v>-0.72131586534172498</v>
      </c>
      <c r="BT132">
        <f>_xll.SRS1Splines.Functions25.Linear_Interp($BR$3:$BR$67,$BT$3:$BT$67,BR132)</f>
        <v>0.55470177297555301</v>
      </c>
      <c r="BU132">
        <f>_xll.SRS1Splines.Functions25.Linear_Interp($BR$3:$BR$67,$BU$3:$BU$67,BR132)</f>
        <v>1.5674495063323099</v>
      </c>
      <c r="BV132">
        <v>10</v>
      </c>
      <c r="BW132">
        <f>_xll.SRS1Splines.Functions25.Linear_Interp($BR$3:$BR$67,$BW$3:$BW$67,BR132)</f>
        <v>51.89</v>
      </c>
      <c r="BX132">
        <f>_xll.SRS1Splines.Functions25.Linear_Interp($BR$3:$BR$67,$BX$3:$BX$67,BR132)</f>
        <v>52.11</v>
      </c>
    </row>
    <row r="133" spans="70:76" x14ac:dyDescent="0.4">
      <c r="BR133">
        <v>53</v>
      </c>
      <c r="BS133">
        <f>_xll.SRS1Splines.Functions25.Linear_Interp($BR$3:$BR$67,$BS$3:$BS$67,BR133)</f>
        <v>-0.71174274745894095</v>
      </c>
      <c r="BT133">
        <f>_xll.SRS1Splines.Functions25.Linear_Interp($BR$3:$BR$67,$BT$3:$BT$67,BR133)</f>
        <v>0.55631211163399097</v>
      </c>
      <c r="BU133">
        <f>_xll.SRS1Splines.Functions25.Linear_Interp($BR$3:$BR$67,$BU$3:$BU$67,BR133)</f>
        <v>1.57494617459079</v>
      </c>
      <c r="BV133">
        <v>10</v>
      </c>
      <c r="BW133">
        <f>_xll.SRS1Splines.Functions25.Linear_Interp($BR$3:$BR$67,$BW$3:$BW$67,BR133)</f>
        <v>52.89</v>
      </c>
      <c r="BX133">
        <f>_xll.SRS1Splines.Functions25.Linear_Interp($BR$3:$BR$67,$BX$3:$BX$67,BR133)</f>
        <v>53.11</v>
      </c>
    </row>
    <row r="134" spans="70:76" x14ac:dyDescent="0.4">
      <c r="BR134">
        <v>54</v>
      </c>
      <c r="BS134">
        <f>_xll.SRS1Splines.Functions25.Linear_Interp($BR$3:$BR$67,$BS$3:$BS$67,BR134)</f>
        <v>-0.70216962957615703</v>
      </c>
      <c r="BT134">
        <f>_xll.SRS1Splines.Functions25.Linear_Interp($BR$3:$BR$67,$BT$3:$BT$67,BR134)</f>
        <v>0.55792245029242804</v>
      </c>
      <c r="BU134">
        <f>_xll.SRS1Splines.Functions25.Linear_Interp($BR$3:$BR$67,$BU$3:$BU$67,BR134)</f>
        <v>1.5824428428492601</v>
      </c>
      <c r="BV134">
        <v>10</v>
      </c>
      <c r="BW134">
        <f>_xll.SRS1Splines.Functions25.Linear_Interp($BR$3:$BR$67,$BW$3:$BW$67,BR134)</f>
        <v>53.89</v>
      </c>
      <c r="BX134">
        <f>_xll.SRS1Splines.Functions25.Linear_Interp($BR$3:$BR$67,$BX$3:$BX$67,BR134)</f>
        <v>54.11</v>
      </c>
    </row>
    <row r="135" spans="70:76" x14ac:dyDescent="0.4">
      <c r="BR135">
        <v>55</v>
      </c>
      <c r="BS135">
        <f>_xll.SRS1Splines.Functions25.Linear_Interp($BR$3:$BR$67,$BS$3:$BS$67,BR135)</f>
        <v>-0.69329971969136595</v>
      </c>
      <c r="BT135">
        <f>_xll.SRS1Splines.Functions25.Linear_Interp($BR$3:$BR$67,$BT$3:$BT$67,BR135)</f>
        <v>0.55879972303408298</v>
      </c>
      <c r="BU135">
        <f>_xll.SRS1Splines.Functions25.Linear_Interp($BR$3:$BR$67,$BU$3:$BU$67,BR135)</f>
        <v>1.59095151210323</v>
      </c>
      <c r="BV135">
        <v>10</v>
      </c>
      <c r="BW135">
        <f>_xll.SRS1Splines.Functions25.Linear_Interp($BR$3:$BR$67,$BW$3:$BW$67,BR135)</f>
        <v>54.89</v>
      </c>
      <c r="BX135">
        <f>_xll.SRS1Splines.Functions25.Linear_Interp($BR$3:$BR$67,$BX$3:$BX$67,BR135)</f>
        <v>55.11</v>
      </c>
    </row>
    <row r="136" spans="70:76" x14ac:dyDescent="0.4">
      <c r="BR136">
        <v>56</v>
      </c>
      <c r="BS136">
        <f>_xll.SRS1Splines.Functions25.Linear_Interp($BR$3:$BR$67,$BS$3:$BS$67,BR136)</f>
        <v>-0.68243181455606805</v>
      </c>
      <c r="BT136">
        <f>_xll.SRS1Splines.Functions25.Linear_Interp($BR$3:$BR$67,$BT$3:$BT$67,BR136)</f>
        <v>0.561606441575631</v>
      </c>
      <c r="BU136">
        <f>_xll.SRS1Splines.Functions25.Linear_Interp($BR$3:$BR$67,$BU$3:$BU$67,BR136)</f>
        <v>1.6014890625287099</v>
      </c>
      <c r="BV136">
        <v>10</v>
      </c>
      <c r="BW136">
        <f>_xll.SRS1Splines.Functions25.Linear_Interp($BR$3:$BR$67,$BW$3:$BW$67,BR136)</f>
        <v>55.89</v>
      </c>
      <c r="BX136">
        <f>_xll.SRS1Splines.Functions25.Linear_Interp($BR$3:$BR$67,$BX$3:$BX$67,BR136)</f>
        <v>56.11</v>
      </c>
    </row>
    <row r="137" spans="70:76" x14ac:dyDescent="0.4">
      <c r="BR137">
        <v>57</v>
      </c>
      <c r="BS137">
        <f>_xll.SRS1Splines.Functions25.Linear_Interp($BR$3:$BR$67,$BS$3:$BS$67,BR137)</f>
        <v>-0.67156390942077004</v>
      </c>
      <c r="BT137">
        <f>_xll.SRS1Splines.Functions25.Linear_Interp($BR$3:$BR$67,$BT$3:$BT$67,BR137)</f>
        <v>0.56441316011717901</v>
      </c>
      <c r="BU137">
        <f>_xll.SRS1Splines.Functions25.Linear_Interp($BR$3:$BR$67,$BU$3:$BU$67,BR137)</f>
        <v>1.6120266129542</v>
      </c>
      <c r="BV137">
        <v>10</v>
      </c>
      <c r="BW137">
        <f>_xll.SRS1Splines.Functions25.Linear_Interp($BR$3:$BR$67,$BW$3:$BW$67,BR137)</f>
        <v>56.89</v>
      </c>
      <c r="BX137">
        <f>_xll.SRS1Splines.Functions25.Linear_Interp($BR$3:$BR$67,$BX$3:$BX$67,BR137)</f>
        <v>57.11</v>
      </c>
    </row>
    <row r="138" spans="70:76" x14ac:dyDescent="0.4">
      <c r="BR138">
        <v>58</v>
      </c>
      <c r="BS138">
        <f>_xll.SRS1Splines.Functions25.Linear_Interp($BR$3:$BR$67,$BS$3:$BS$67,BR138)</f>
        <v>-0.66059937556422799</v>
      </c>
      <c r="BT138">
        <f>_xll.SRS1Splines.Functions25.Linear_Interp($BR$3:$BR$67,$BT$3:$BT$67,BR138)</f>
        <v>0.56724606199495298</v>
      </c>
      <c r="BU138">
        <f>_xll.SRS1Splines.Functions25.Linear_Interp($BR$3:$BR$67,$BU$3:$BU$67,BR138)</f>
        <v>1.62485305777082</v>
      </c>
      <c r="BV138">
        <v>10</v>
      </c>
      <c r="BW138">
        <f>_xll.SRS1Splines.Functions25.Linear_Interp($BR$3:$BR$67,$BW$3:$BW$67,BR138)</f>
        <v>57.89</v>
      </c>
      <c r="BX138">
        <f>_xll.SRS1Splines.Functions25.Linear_Interp($BR$3:$BR$67,$BX$3:$BX$67,BR138)</f>
        <v>58.11</v>
      </c>
    </row>
    <row r="139" spans="70:76" x14ac:dyDescent="0.4">
      <c r="BR139">
        <v>59</v>
      </c>
      <c r="BS139">
        <f>_xll.SRS1Splines.Functions25.Linear_Interp($BR$3:$BR$67,$BS$3:$BS$67,BR139)</f>
        <v>-0.64961478314644905</v>
      </c>
      <c r="BT139">
        <f>_xll.SRS1Splines.Functions25.Linear_Interp($BR$3:$BR$67,$BT$3:$BT$67,BR139)</f>
        <v>0.57008439911026498</v>
      </c>
      <c r="BU139">
        <f>_xll.SRS1Splines.Functions25.Linear_Interp($BR$3:$BR$67,$BU$3:$BU$67,BR139)</f>
        <v>1.6381546400799001</v>
      </c>
      <c r="BV139">
        <v>10</v>
      </c>
      <c r="BW139">
        <f>_xll.SRS1Splines.Functions25.Linear_Interp($BR$3:$BR$67,$BW$3:$BW$67,BR139)</f>
        <v>58.89</v>
      </c>
      <c r="BX139">
        <f>_xll.SRS1Splines.Functions25.Linear_Interp($BR$3:$BR$67,$BX$3:$BX$67,BR139)</f>
        <v>59.11</v>
      </c>
    </row>
    <row r="140" spans="70:76" x14ac:dyDescent="0.4">
      <c r="BR140">
        <v>60</v>
      </c>
      <c r="BS140">
        <f>_xll.SRS1Splines.Functions25.Linear_Interp($BR$3:$BR$67,$BS$3:$BS$67,BR140)</f>
        <v>-0.63916576656839696</v>
      </c>
      <c r="BT140">
        <f>_xll.SRS1Splines.Functions25.Linear_Interp($BR$3:$BR$67,$BT$3:$BT$67,BR140)</f>
        <v>0.57237248322499601</v>
      </c>
      <c r="BU140">
        <f>_xll.SRS1Splines.Functions25.Linear_Interp($BR$3:$BR$67,$BU$3:$BU$67,BR140)</f>
        <v>1.65194229866228</v>
      </c>
      <c r="BV140">
        <v>10</v>
      </c>
      <c r="BW140">
        <f>_xll.SRS1Splines.Functions25.Linear_Interp($BR$3:$BR$67,$BW$3:$BW$67,BR140)</f>
        <v>59.89</v>
      </c>
      <c r="BX140">
        <f>_xll.SRS1Splines.Functions25.Linear_Interp($BR$3:$BR$67,$BX$3:$BX$67,BR140)</f>
        <v>60.11</v>
      </c>
    </row>
    <row r="141" spans="70:76" x14ac:dyDescent="0.4">
      <c r="BR141">
        <v>61</v>
      </c>
      <c r="BS141">
        <f>_xll.SRS1Splines.Functions25.Linear_Interp($BR$3:$BR$67,$BS$3:$BS$67,BR141)</f>
        <v>-0.63051608814152404</v>
      </c>
      <c r="BT141">
        <f>_xll.SRS1Splines.Functions25.Linear_Interp($BR$3:$BR$67,$BT$3:$BT$67,BR141)</f>
        <v>0.57281191931771602</v>
      </c>
      <c r="BU141">
        <f>_xll.SRS1Splines.Functions25.Linear_Interp($BR$3:$BR$67,$BU$3:$BU$67,BR141)</f>
        <v>1.6673629950295299</v>
      </c>
      <c r="BV141">
        <v>10</v>
      </c>
      <c r="BW141">
        <f>_xll.SRS1Splines.Functions25.Linear_Interp($BR$3:$BR$67,$BW$3:$BW$67,BR141)</f>
        <v>60.89</v>
      </c>
      <c r="BX141">
        <f>_xll.SRS1Splines.Functions25.Linear_Interp($BR$3:$BR$67,$BX$3:$BX$67,BR141)</f>
        <v>61.11</v>
      </c>
    </row>
    <row r="142" spans="70:76" x14ac:dyDescent="0.4">
      <c r="BR142">
        <v>62</v>
      </c>
      <c r="BS142">
        <f>_xll.SRS1Splines.Functions25.Linear_Interp($BR$3:$BR$67,$BS$3:$BS$67,BR142)</f>
        <v>-0.61671342234863302</v>
      </c>
      <c r="BT142">
        <f>_xll.SRS1Splines.Functions25.Linear_Interp($BR$3:$BR$67,$BT$3:$BT$67,BR142)</f>
        <v>0.57835990123318304</v>
      </c>
      <c r="BU142">
        <f>_xll.SRS1Splines.Functions25.Linear_Interp($BR$3:$BR$67,$BU$3:$BU$67,BR142)</f>
        <v>1.68439710992042</v>
      </c>
      <c r="BV142">
        <v>10</v>
      </c>
      <c r="BW142">
        <f>_xll.SRS1Splines.Functions25.Linear_Interp($BR$3:$BR$67,$BW$3:$BW$67,BR142)</f>
        <v>61.89</v>
      </c>
      <c r="BX142">
        <f>_xll.SRS1Splines.Functions25.Linear_Interp($BR$3:$BR$67,$BX$3:$BX$67,BR142)</f>
        <v>62.11</v>
      </c>
    </row>
    <row r="143" spans="70:76" x14ac:dyDescent="0.4">
      <c r="BR143">
        <v>63</v>
      </c>
      <c r="BS143">
        <f>_xll.SRS1Splines.Functions25.Linear_Interp($BR$3:$BR$67,$BS$3:$BS$67,BR143)</f>
        <v>-0.603007333197627</v>
      </c>
      <c r="BT143">
        <f>_xll.SRS1Splines.Functions25.Linear_Interp($BR$3:$BR$67,$BT$3:$BT$67,BR143)</f>
        <v>0.58376984286120304</v>
      </c>
      <c r="BU143">
        <f>_xll.SRS1Splines.Functions25.Linear_Interp($BR$3:$BR$67,$BU$3:$BU$67,BR143)</f>
        <v>1.7028997346778001</v>
      </c>
      <c r="BV143">
        <v>10</v>
      </c>
      <c r="BW143">
        <f>_xll.SRS1Splines.Functions25.Linear_Interp($BR$3:$BR$67,$BW$3:$BW$67,BR143)</f>
        <v>62.89</v>
      </c>
      <c r="BX143">
        <f>_xll.SRS1Splines.Functions25.Linear_Interp($BR$3:$BR$67,$BX$3:$BX$67,BR143)</f>
        <v>63.11</v>
      </c>
    </row>
    <row r="144" spans="70:76" x14ac:dyDescent="0.4">
      <c r="BR144">
        <v>64</v>
      </c>
      <c r="BS144">
        <f>_xll.SRS1Splines.Functions25.Linear_Interp($BR$3:$BR$67,$BS$3:$BS$67,BR144)</f>
        <v>-0.58958490119032203</v>
      </c>
      <c r="BT144">
        <f>_xll.SRS1Splines.Functions25.Linear_Interp($BR$3:$BR$67,$BT$3:$BT$67,BR144)</f>
        <v>0.58887380254940203</v>
      </c>
      <c r="BU144">
        <f>_xll.SRS1Splines.Functions25.Linear_Interp($BR$3:$BR$67,$BU$3:$BU$67,BR144)</f>
        <v>1.7221912941948501</v>
      </c>
      <c r="BV144">
        <v>10</v>
      </c>
      <c r="BW144">
        <f>_xll.SRS1Splines.Functions25.Linear_Interp($BR$3:$BR$67,$BW$3:$BW$67,BR144)</f>
        <v>63.89</v>
      </c>
      <c r="BX144">
        <f>_xll.SRS1Splines.Functions25.Linear_Interp($BR$3:$BR$67,$BX$3:$BX$67,BR144)</f>
        <v>64.11</v>
      </c>
    </row>
    <row r="145" spans="70:76" x14ac:dyDescent="0.4">
      <c r="BR145">
        <v>65</v>
      </c>
      <c r="BS145">
        <f>_xll.SRS1Splines.Functions25.Linear_Interp($BR$3:$BR$67,$BS$3:$BS$67,BR145)</f>
        <v>-0.57634122844902502</v>
      </c>
      <c r="BT145">
        <f>_xll.SRS1Splines.Functions25.Linear_Interp($BR$3:$BR$67,$BT$3:$BT$67,BR145)</f>
        <v>0.59379641760235802</v>
      </c>
      <c r="BU145">
        <f>_xll.SRS1Splines.Functions25.Linear_Interp($BR$3:$BR$67,$BU$3:$BU$67,BR145)</f>
        <v>1.74157986486646</v>
      </c>
      <c r="BV145">
        <v>10</v>
      </c>
      <c r="BW145">
        <f>_xll.SRS1Splines.Functions25.Linear_Interp($BR$3:$BR$67,$BW$3:$BW$67,BR145)</f>
        <v>64.89</v>
      </c>
      <c r="BX145">
        <f>_xll.SRS1Splines.Functions25.Linear_Interp($BR$3:$BR$67,$BX$3:$BX$67,BR145)</f>
        <v>65.11</v>
      </c>
    </row>
    <row r="146" spans="70:76" x14ac:dyDescent="0.4">
      <c r="BR146">
        <v>66</v>
      </c>
      <c r="BS146">
        <f>_xll.SRS1Splines.Functions25.Linear_Interp($BR$3:$BR$67,$BS$3:$BS$67,BR146)</f>
        <v>-0.56851698106299997</v>
      </c>
      <c r="BT146">
        <f>_xll.SRS1Splines.Functions25.Linear_Interp($BR$3:$BR$67,$BT$3:$BT$67,BR146)</f>
        <v>0.59322122694021195</v>
      </c>
      <c r="BU146">
        <f>_xll.SRS1Splines.Functions25.Linear_Interp($BR$3:$BR$67,$BU$3:$BU$67,BR146)</f>
        <v>1.76390951223043</v>
      </c>
      <c r="BV146">
        <v>10</v>
      </c>
      <c r="BW146">
        <f>_xll.SRS1Splines.Functions25.Linear_Interp($BR$3:$BR$67,$BW$3:$BW$67,BR146)</f>
        <v>65.89</v>
      </c>
      <c r="BX146">
        <f>_xll.SRS1Splines.Functions25.Linear_Interp($BR$3:$BR$67,$BX$3:$BX$67,BR146)</f>
        <v>66.11</v>
      </c>
    </row>
    <row r="147" spans="70:76" x14ac:dyDescent="0.4">
      <c r="BR147">
        <v>67</v>
      </c>
      <c r="BS147">
        <f>_xll.SRS1Splines.Functions25.Linear_Interp($BR$3:$BR$67,$BS$3:$BS$67,BR147)</f>
        <v>-0.56069273367697503</v>
      </c>
      <c r="BT147">
        <f>_xll.SRS1Splines.Functions25.Linear_Interp($BR$3:$BR$67,$BT$3:$BT$67,BR147)</f>
        <v>0.592646036278066</v>
      </c>
      <c r="BU147">
        <f>_xll.SRS1Splines.Functions25.Linear_Interp($BR$3:$BR$67,$BU$3:$BU$67,BR147)</f>
        <v>1.7862391595944</v>
      </c>
      <c r="BV147">
        <v>10</v>
      </c>
      <c r="BW147">
        <f>_xll.SRS1Splines.Functions25.Linear_Interp($BR$3:$BR$67,$BW$3:$BW$67,BR147)</f>
        <v>66.89</v>
      </c>
      <c r="BX147">
        <f>_xll.SRS1Splines.Functions25.Linear_Interp($BR$3:$BR$67,$BX$3:$BX$67,BR147)</f>
        <v>67.11</v>
      </c>
    </row>
    <row r="148" spans="70:76" x14ac:dyDescent="0.4">
      <c r="BR148">
        <v>68</v>
      </c>
      <c r="BS148">
        <f>_xll.SRS1Splines.Functions25.Linear_Interp($BR$3:$BR$67,$BS$3:$BS$67,BR148)</f>
        <v>-0.55241912690894002</v>
      </c>
      <c r="BT148">
        <f>_xll.SRS1Splines.Functions25.Linear_Interp($BR$3:$BR$67,$BT$3:$BT$67,BR148)</f>
        <v>0.59248673978856403</v>
      </c>
      <c r="BU148">
        <f>_xll.SRS1Splines.Functions25.Linear_Interp($BR$3:$BR$67,$BU$3:$BU$67,BR148)</f>
        <v>1.8098979488131299</v>
      </c>
      <c r="BV148">
        <v>10</v>
      </c>
      <c r="BW148">
        <f>_xll.SRS1Splines.Functions25.Linear_Interp($BR$3:$BR$67,$BW$3:$BW$67,BR148)</f>
        <v>67.89</v>
      </c>
      <c r="BX148">
        <f>_xll.SRS1Splines.Functions25.Linear_Interp($BR$3:$BR$67,$BX$3:$BX$67,BR148)</f>
        <v>68.11</v>
      </c>
    </row>
    <row r="149" spans="70:76" x14ac:dyDescent="0.4">
      <c r="BR149">
        <v>69</v>
      </c>
      <c r="BS149">
        <f>_xll.SRS1Splines.Functions25.Linear_Interp($BR$3:$BR$67,$BS$3:$BS$67,BR149)</f>
        <v>-0.54355759851008001</v>
      </c>
      <c r="BT149">
        <f>_xll.SRS1Splines.Functions25.Linear_Interp($BR$3:$BR$67,$BT$3:$BT$67,BR149)</f>
        <v>0.59287158055316003</v>
      </c>
      <c r="BU149">
        <f>_xll.SRS1Splines.Functions25.Linear_Interp($BR$3:$BR$67,$BU$3:$BU$67,BR149)</f>
        <v>1.8352957275314301</v>
      </c>
      <c r="BV149">
        <v>10</v>
      </c>
      <c r="BW149">
        <f>_xll.SRS1Splines.Functions25.Linear_Interp($BR$3:$BR$67,$BW$3:$BW$67,BR149)</f>
        <v>68.89</v>
      </c>
      <c r="BX149">
        <f>_xll.SRS1Splines.Functions25.Linear_Interp($BR$3:$BR$67,$BX$3:$BX$67,BR149)</f>
        <v>69.11</v>
      </c>
    </row>
    <row r="150" spans="70:76" x14ac:dyDescent="0.4">
      <c r="BR150">
        <v>70</v>
      </c>
      <c r="BS150">
        <f>_xll.SRS1Splines.Functions25.Linear_Interp($BR$3:$BR$67,$BS$3:$BS$67,BR150)</f>
        <v>-0.53469607011122</v>
      </c>
      <c r="BT150">
        <f>_xll.SRS1Splines.Functions25.Linear_Interp($BR$3:$BR$67,$BT$3:$BT$67,BR150)</f>
        <v>0.59325642131775702</v>
      </c>
      <c r="BU150">
        <f>_xll.SRS1Splines.Functions25.Linear_Interp($BR$3:$BR$67,$BU$3:$BU$67,BR150)</f>
        <v>1.8606935062497301</v>
      </c>
      <c r="BV150">
        <v>10</v>
      </c>
      <c r="BW150">
        <f>_xll.SRS1Splines.Functions25.Linear_Interp($BR$3:$BR$67,$BW$3:$BW$67,BR150)</f>
        <v>69.89</v>
      </c>
      <c r="BX150">
        <f>_xll.SRS1Splines.Functions25.Linear_Interp($BR$3:$BR$67,$BX$3:$BX$67,BR150)</f>
        <v>70.11</v>
      </c>
    </row>
    <row r="151" spans="70:76" x14ac:dyDescent="0.4">
      <c r="BR151">
        <v>71</v>
      </c>
      <c r="BS151">
        <f>_xll.SRS1Splines.Functions25.Linear_Interp($BR$3:$BR$67,$BS$3:$BS$67,BR151)</f>
        <v>-0.52479038018111002</v>
      </c>
      <c r="BT151">
        <f>_xll.SRS1Splines.Functions25.Linear_Interp($BR$3:$BR$67,$BT$3:$BT$67,BR151)</f>
        <v>0.59462308878048098</v>
      </c>
      <c r="BU151">
        <f>_xll.SRS1Splines.Functions25.Linear_Interp($BR$3:$BR$67,$BU$3:$BU$67,BR151)</f>
        <v>1.88872129699452</v>
      </c>
      <c r="BV151">
        <v>10</v>
      </c>
      <c r="BW151">
        <f>_xll.SRS1Splines.Functions25.Linear_Interp($BR$3:$BR$67,$BW$3:$BW$67,BR151)</f>
        <v>70.89</v>
      </c>
      <c r="BX151">
        <f>_xll.SRS1Splines.Functions25.Linear_Interp($BR$3:$BR$67,$BX$3:$BX$67,BR151)</f>
        <v>71.11</v>
      </c>
    </row>
    <row r="152" spans="70:76" x14ac:dyDescent="0.4">
      <c r="BR152">
        <v>72</v>
      </c>
      <c r="BS152">
        <f>_xll.SRS1Splines.Functions25.Linear_Interp($BR$3:$BR$67,$BS$3:$BS$67,BR152)</f>
        <v>-0.51467758896303195</v>
      </c>
      <c r="BT152">
        <f>_xll.SRS1Splines.Functions25.Linear_Interp($BR$3:$BR$67,$BT$3:$BT$67,BR152)</f>
        <v>0.59618449390367101</v>
      </c>
      <c r="BU152">
        <f>_xll.SRS1Splines.Functions25.Linear_Interp($BR$3:$BR$67,$BU$3:$BU$67,BR152)</f>
        <v>1.91727073009229</v>
      </c>
      <c r="BV152">
        <v>10</v>
      </c>
      <c r="BW152">
        <f>_xll.SRS1Splines.Functions25.Linear_Interp($BR$3:$BR$67,$BW$3:$BW$67,BR152)</f>
        <v>71.89</v>
      </c>
      <c r="BX152">
        <f>_xll.SRS1Splines.Functions25.Linear_Interp($BR$3:$BR$67,$BX$3:$BX$67,BR152)</f>
        <v>72.11</v>
      </c>
    </row>
    <row r="153" spans="70:76" x14ac:dyDescent="0.4">
      <c r="BR153">
        <v>73</v>
      </c>
      <c r="BS153">
        <f>_xll.SRS1Splines.Functions25.Linear_Interp($BR$3:$BR$67,$BS$3:$BS$67,BR153)</f>
        <v>-0.50510339115186298</v>
      </c>
      <c r="BT153">
        <f>_xll.SRS1Splines.Functions25.Linear_Interp($BR$3:$BR$67,$BT$3:$BT$67,BR153)</f>
        <v>0.59719084220242002</v>
      </c>
      <c r="BU153">
        <f>_xll.SRS1Splines.Functions25.Linear_Interp($BR$3:$BR$67,$BU$3:$BU$67,BR153)</f>
        <v>1.94655853018625</v>
      </c>
      <c r="BV153">
        <v>10</v>
      </c>
      <c r="BW153">
        <f>_xll.SRS1Splines.Functions25.Linear_Interp($BR$3:$BR$67,$BW$3:$BW$67,BR153)</f>
        <v>72.89</v>
      </c>
      <c r="BX153">
        <f>_xll.SRS1Splines.Functions25.Linear_Interp($BR$3:$BR$67,$BX$3:$BX$67,BR153)</f>
        <v>73.11</v>
      </c>
    </row>
    <row r="154" spans="70:76" x14ac:dyDescent="0.4">
      <c r="BR154">
        <v>74</v>
      </c>
      <c r="BS154">
        <f>_xll.SRS1Splines.Functions25.Linear_Interp($BR$3:$BR$67,$BS$3:$BS$67,BR154)</f>
        <v>-0.497275065206919</v>
      </c>
      <c r="BT154">
        <f>_xll.SRS1Splines.Functions25.Linear_Interp($BR$3:$BR$67,$BT$3:$BT$67,BR154)</f>
        <v>0.59639795181477395</v>
      </c>
      <c r="BU154">
        <f>_xll.SRS1Splines.Functions25.Linear_Interp($BR$3:$BR$67,$BU$3:$BU$67,BR154)</f>
        <v>1.9782397761506401</v>
      </c>
      <c r="BV154">
        <v>10</v>
      </c>
      <c r="BW154">
        <f>_xll.SRS1Splines.Functions25.Linear_Interp($BR$3:$BR$67,$BW$3:$BW$67,BR154)</f>
        <v>73.89</v>
      </c>
      <c r="BX154">
        <f>_xll.SRS1Splines.Functions25.Linear_Interp($BR$3:$BR$67,$BX$3:$BX$67,BR154)</f>
        <v>74.11</v>
      </c>
    </row>
    <row r="155" spans="70:76" x14ac:dyDescent="0.4">
      <c r="BR155">
        <v>75</v>
      </c>
      <c r="BS155">
        <f>_xll.SRS1Splines.Functions25.Linear_Interp($BR$3:$BR$67,$BS$3:$BS$67,BR155)</f>
        <v>-0.48944673926197402</v>
      </c>
      <c r="BT155">
        <f>_xll.SRS1Splines.Functions25.Linear_Interp($BR$3:$BR$67,$BT$3:$BT$67,BR155)</f>
        <v>0.59560506142712699</v>
      </c>
      <c r="BU155">
        <f>_xll.SRS1Splines.Functions25.Linear_Interp($BR$3:$BR$67,$BU$3:$BU$67,BR155)</f>
        <v>2.0099210221150199</v>
      </c>
      <c r="BV155">
        <v>10</v>
      </c>
      <c r="BW155">
        <f>_xll.SRS1Splines.Functions25.Linear_Interp($BR$3:$BR$67,$BW$3:$BW$67,BR155)</f>
        <v>74.89</v>
      </c>
      <c r="BX155">
        <f>_xll.SRS1Splines.Functions25.Linear_Interp($BR$3:$BR$67,$BX$3:$BX$67,BR155)</f>
        <v>75.11</v>
      </c>
    </row>
    <row r="156" spans="70:76" x14ac:dyDescent="0.4">
      <c r="BR156">
        <v>76</v>
      </c>
      <c r="BS156">
        <f>_xll.SRS1Splines.Functions25.Linear_Interp($BR$3:$BR$67,$BS$3:$BS$67,BR156)</f>
        <v>-0.48172539588528102</v>
      </c>
      <c r="BT156">
        <f>_xll.SRS1Splines.Functions25.Linear_Interp($BR$3:$BR$67,$BT$3:$BT$67,BR156)</f>
        <v>0.59466362292386798</v>
      </c>
      <c r="BU156">
        <f>_xll.SRS1Splines.Functions25.Linear_Interp($BR$3:$BR$67,$BU$3:$BU$67,BR156)</f>
        <v>2.0436404346884198</v>
      </c>
      <c r="BV156">
        <v>10</v>
      </c>
      <c r="BW156">
        <f>_xll.SRS1Splines.Functions25.Linear_Interp($BR$3:$BR$67,$BW$3:$BW$67,BR156)</f>
        <v>75.89</v>
      </c>
      <c r="BX156">
        <f>_xll.SRS1Splines.Functions25.Linear_Interp($BR$3:$BR$67,$BX$3:$BX$67,BR156)</f>
        <v>76.11</v>
      </c>
    </row>
    <row r="157" spans="70:76" x14ac:dyDescent="0.4">
      <c r="BR157">
        <v>77</v>
      </c>
      <c r="BS157">
        <f>_xll.SRS1Splines.Functions25.Linear_Interp($BR$3:$BR$67,$BS$3:$BS$67,BR157)</f>
        <v>-0.47406500672382101</v>
      </c>
      <c r="BT157">
        <f>_xll.SRS1Splines.Functions25.Linear_Interp($BR$3:$BR$67,$BT$3:$BT$67,BR157)</f>
        <v>0.59363754788626699</v>
      </c>
      <c r="BU157">
        <f>_xll.SRS1Splines.Functions25.Linear_Interp($BR$3:$BR$67,$BU$3:$BU$67,BR157)</f>
        <v>2.07852110977589</v>
      </c>
      <c r="BV157">
        <v>10</v>
      </c>
      <c r="BW157">
        <f>_xll.SRS1Splines.Functions25.Linear_Interp($BR$3:$BR$67,$BW$3:$BW$67,BR157)</f>
        <v>76.89</v>
      </c>
      <c r="BX157">
        <f>_xll.SRS1Splines.Functions25.Linear_Interp($BR$3:$BR$67,$BX$3:$BX$67,BR157)</f>
        <v>77.11</v>
      </c>
    </row>
    <row r="158" spans="70:76" x14ac:dyDescent="0.4">
      <c r="BR158">
        <v>78</v>
      </c>
      <c r="BS158">
        <f>_xll.SRS1Splines.Functions25.Linear_Interp($BR$3:$BR$67,$BS$3:$BS$67,BR158)</f>
        <v>-0.46642319925584103</v>
      </c>
      <c r="BT158">
        <f>_xll.SRS1Splines.Functions25.Linear_Interp($BR$3:$BR$67,$BT$3:$BT$67,BR158)</f>
        <v>0.59259113863650903</v>
      </c>
      <c r="BU158">
        <f>_xll.SRS1Splines.Functions25.Linear_Interp($BR$3:$BR$67,$BU$3:$BU$67,BR158)</f>
        <v>2.1134941819288899</v>
      </c>
      <c r="BV158">
        <v>10</v>
      </c>
      <c r="BW158">
        <f>_xll.SRS1Splines.Functions25.Linear_Interp($BR$3:$BR$67,$BW$3:$BW$67,BR158)</f>
        <v>77.89</v>
      </c>
      <c r="BX158">
        <f>_xll.SRS1Splines.Functions25.Linear_Interp($BR$3:$BR$67,$BX$3:$BX$67,BR158)</f>
        <v>78.11</v>
      </c>
    </row>
    <row r="159" spans="70:76" x14ac:dyDescent="0.4">
      <c r="BR159">
        <v>79</v>
      </c>
      <c r="BS159">
        <f>_xll.SRS1Splines.Functions25.Linear_Interp($BR$3:$BR$67,$BS$3:$BS$67,BR159)</f>
        <v>-0.45924774416707398</v>
      </c>
      <c r="BT159">
        <f>_xll.SRS1Splines.Functions25.Linear_Interp($BR$3:$BR$67,$BT$3:$BT$67,BR159)</f>
        <v>0.59103439332778596</v>
      </c>
      <c r="BU159">
        <f>_xll.SRS1Splines.Functions25.Linear_Interp($BR$3:$BR$67,$BU$3:$BU$67,BR159)</f>
        <v>2.1507861811156399</v>
      </c>
      <c r="BV159">
        <v>10</v>
      </c>
      <c r="BW159">
        <f>_xll.SRS1Splines.Functions25.Linear_Interp($BR$3:$BR$67,$BW$3:$BW$67,BR159)</f>
        <v>78.89</v>
      </c>
      <c r="BX159">
        <f>_xll.SRS1Splines.Functions25.Linear_Interp($BR$3:$BR$67,$BX$3:$BX$67,BR159)</f>
        <v>79.11</v>
      </c>
    </row>
    <row r="160" spans="70:76" x14ac:dyDescent="0.4">
      <c r="BR160">
        <v>80</v>
      </c>
      <c r="BS160">
        <f>_xll.SRS1Splines.Functions25.Linear_Interp($BR$3:$BR$67,$BS$3:$BS$67,BR160)</f>
        <v>-0.45344986026638101</v>
      </c>
      <c r="BT160">
        <f>_xll.SRS1Splines.Functions25.Linear_Interp($BR$3:$BR$67,$BT$3:$BT$67,BR160)</f>
        <v>0.58808129715236701</v>
      </c>
      <c r="BU160">
        <f>_xll.SRS1Splines.Functions25.Linear_Interp($BR$3:$BR$67,$BU$3:$BU$67,BR160)</f>
        <v>2.1891353899683601</v>
      </c>
      <c r="BV160">
        <v>10</v>
      </c>
      <c r="BW160">
        <f>_xll.SRS1Splines.Functions25.Linear_Interp($BR$3:$BR$67,$BW$3:$BW$67,BR160)</f>
        <v>79.89</v>
      </c>
      <c r="BX160">
        <f>_xll.SRS1Splines.Functions25.Linear_Interp($BR$3:$BR$67,$BX$3:$BX$67,BR160)</f>
        <v>80.11</v>
      </c>
    </row>
    <row r="161" spans="70:76" x14ac:dyDescent="0.4">
      <c r="BR161">
        <v>81</v>
      </c>
      <c r="BS161">
        <f>_xll.SRS1Splines.Functions25.Linear_Interp($BR$3:$BR$67,$BS$3:$BS$67,BR161)</f>
        <v>-0.44867220524232598</v>
      </c>
      <c r="BT161">
        <f>_xll.SRS1Splines.Functions25.Linear_Interp($BR$3:$BR$67,$BT$3:$BT$67,BR161)</f>
        <v>0.58407872121892401</v>
      </c>
      <c r="BU161">
        <f>_xll.SRS1Splines.Functions25.Linear_Interp($BR$3:$BR$67,$BU$3:$BU$67,BR161)</f>
        <v>2.22917988846363</v>
      </c>
      <c r="BV161">
        <v>10</v>
      </c>
      <c r="BW161">
        <f>_xll.SRS1Splines.Functions25.Linear_Interp($BR$3:$BR$67,$BW$3:$BW$67,BR161)</f>
        <v>80.89</v>
      </c>
      <c r="BX161">
        <f>_xll.SRS1Splines.Functions25.Linear_Interp($BR$3:$BR$67,$BX$3:$BX$67,BR161)</f>
        <v>81.11</v>
      </c>
    </row>
    <row r="162" spans="70:76" x14ac:dyDescent="0.4">
      <c r="BR162">
        <v>82</v>
      </c>
      <c r="BS162">
        <f>_xll.SRS1Splines.Functions25.Linear_Interp($BR$3:$BR$67,$BS$3:$BS$67,BR162)</f>
        <v>-0.44406774018105</v>
      </c>
      <c r="BT162">
        <f>_xll.SRS1Splines.Functions25.Linear_Interp($BR$3:$BR$67,$BT$3:$BT$67,BR162)</f>
        <v>0.57988103519519996</v>
      </c>
      <c r="BU162">
        <f>_xll.SRS1Splines.Functions25.Linear_Interp($BR$3:$BR$67,$BU$3:$BU$67,BR162)</f>
        <v>2.2705203448888098</v>
      </c>
      <c r="BV162">
        <v>10</v>
      </c>
      <c r="BW162">
        <f>_xll.SRS1Splines.Functions25.Linear_Interp($BR$3:$BR$67,$BW$3:$BW$67,BR162)</f>
        <v>81.89</v>
      </c>
      <c r="BX162">
        <f>_xll.SRS1Splines.Functions25.Linear_Interp($BR$3:$BR$67,$BX$3:$BX$67,BR162)</f>
        <v>82.11</v>
      </c>
    </row>
    <row r="163" spans="70:76" x14ac:dyDescent="0.4">
      <c r="BR163">
        <v>83</v>
      </c>
      <c r="BS163">
        <f>_xll.SRS1Splines.Functions25.Linear_Interp($BR$3:$BR$67,$BS$3:$BS$67,BR163)</f>
        <v>-0.43946327511977301</v>
      </c>
      <c r="BT163">
        <f>_xll.SRS1Splines.Functions25.Linear_Interp($BR$3:$BR$67,$BT$3:$BT$67,BR163)</f>
        <v>0.57568334917147501</v>
      </c>
      <c r="BU163">
        <f>_xll.SRS1Splines.Functions25.Linear_Interp($BR$3:$BR$67,$BU$3:$BU$67,BR163)</f>
        <v>2.3118608013139901</v>
      </c>
      <c r="BV163">
        <v>10</v>
      </c>
      <c r="BW163">
        <f>_xll.SRS1Splines.Functions25.Linear_Interp($BR$3:$BR$67,$BW$3:$BW$67,BR163)</f>
        <v>82.89</v>
      </c>
      <c r="BX163">
        <f>_xll.SRS1Splines.Functions25.Linear_Interp($BR$3:$BR$67,$BX$3:$BX$67,BR163)</f>
        <v>83.11</v>
      </c>
    </row>
    <row r="164" spans="70:76" x14ac:dyDescent="0.4">
      <c r="BR164">
        <v>84</v>
      </c>
      <c r="BS164">
        <f>_xll.SRS1Splines.Functions25.Linear_Interp($BR$3:$BR$67,$BS$3:$BS$67,BR164)</f>
        <v>-0.432560722500126</v>
      </c>
      <c r="BT164">
        <f>_xll.SRS1Splines.Functions25.Linear_Interp($BR$3:$BR$67,$BT$3:$BT$67,BR164)</f>
        <v>0.57374554678990597</v>
      </c>
      <c r="BU164">
        <f>_xll.SRS1Splines.Functions25.Linear_Interp($BR$3:$BR$67,$BU$3:$BU$67,BR164)</f>
        <v>2.3558958060819202</v>
      </c>
      <c r="BV164">
        <v>10</v>
      </c>
      <c r="BW164">
        <f>_xll.SRS1Splines.Functions25.Linear_Interp($BR$3:$BR$67,$BW$3:$BW$67,BR164)</f>
        <v>83.89</v>
      </c>
      <c r="BX164">
        <f>_xll.SRS1Splines.Functions25.Linear_Interp($BR$3:$BR$67,$BX$3:$BX$67,BR164)</f>
        <v>84.11</v>
      </c>
    </row>
    <row r="165" spans="70:76" x14ac:dyDescent="0.4">
      <c r="BR165">
        <v>85</v>
      </c>
      <c r="BS165">
        <f>_xll.SRS1Splines.Functions25.Linear_Interp($BR$3:$BR$67,$BS$3:$BS$67,BR165)</f>
        <v>-0.42522327767164703</v>
      </c>
      <c r="BT165">
        <f>_xll.SRS1Splines.Functions25.Linear_Interp($BR$3:$BR$67,$BT$3:$BT$67,BR165)</f>
        <v>0.57223540687283303</v>
      </c>
      <c r="BU165">
        <f>_xll.SRS1Splines.Functions25.Linear_Interp($BR$3:$BR$67,$BU$3:$BU$67,BR165)</f>
        <v>2.40044072966313</v>
      </c>
      <c r="BV165">
        <v>10</v>
      </c>
      <c r="BW165">
        <f>_xll.SRS1Splines.Functions25.Linear_Interp($BR$3:$BR$67,$BW$3:$BW$67,BR165)</f>
        <v>84.89</v>
      </c>
      <c r="BX165">
        <f>_xll.SRS1Splines.Functions25.Linear_Interp($BR$3:$BR$67,$BX$3:$BX$67,BR165)</f>
        <v>85.11</v>
      </c>
    </row>
    <row r="166" spans="70:76" x14ac:dyDescent="0.4">
      <c r="BR166">
        <v>86</v>
      </c>
      <c r="BS166">
        <f>_xll.SRS1Splines.Functions25.Linear_Interp($BR$3:$BR$67,$BS$3:$BS$67,BR166)</f>
        <v>-0.41889110704841798</v>
      </c>
      <c r="BT166">
        <f>_xll.SRS1Splines.Functions25.Linear_Interp($BR$3:$BR$67,$BT$3:$BT$67,BR166)</f>
        <v>0.56971256741259402</v>
      </c>
      <c r="BU166">
        <f>_xll.SRS1Splines.Functions25.Linear_Interp($BR$3:$BR$67,$BU$3:$BU$67,BR166)</f>
        <v>2.4457249869077899</v>
      </c>
      <c r="BV166">
        <v>10</v>
      </c>
      <c r="BW166">
        <f>_xll.SRS1Splines.Functions25.Linear_Interp($BR$3:$BR$67,$BW$3:$BW$67,BR166)</f>
        <v>85.89</v>
      </c>
      <c r="BX166">
        <f>_xll.SRS1Splines.Functions25.Linear_Interp($BR$3:$BR$67,$BX$3:$BX$67,BR166)</f>
        <v>86.11</v>
      </c>
    </row>
    <row r="167" spans="70:76" x14ac:dyDescent="0.4">
      <c r="BR167">
        <v>87</v>
      </c>
      <c r="BS167">
        <f>_xll.SRS1Splines.Functions25.Linear_Interp($BR$3:$BR$67,$BS$3:$BS$67,BR167)</f>
        <v>-0.41570511847722402</v>
      </c>
      <c r="BT167">
        <f>_xll.SRS1Splines.Functions25.Linear_Interp($BR$3:$BR$67,$BT$3:$BT$67,BR167)</f>
        <v>0.564020307002157</v>
      </c>
      <c r="BU167">
        <f>_xll.SRS1Splines.Functions25.Linear_Interp($BR$3:$BR$67,$BU$3:$BU$67,BR167)</f>
        <v>2.4933231186060798</v>
      </c>
      <c r="BV167">
        <v>10</v>
      </c>
      <c r="BW167">
        <f>_xll.SRS1Splines.Functions25.Linear_Interp($BR$3:$BR$67,$BW$3:$BW$67,BR167)</f>
        <v>86.89</v>
      </c>
      <c r="BX167">
        <f>_xll.SRS1Splines.Functions25.Linear_Interp($BR$3:$BR$67,$BX$3:$BX$67,BR167)</f>
        <v>87.11</v>
      </c>
    </row>
    <row r="168" spans="70:76" x14ac:dyDescent="0.4">
      <c r="BR168">
        <v>88</v>
      </c>
      <c r="BS168">
        <f>_xll.SRS1Splines.Functions25.Linear_Interp($BR$3:$BR$67,$BS$3:$BS$67,BR168)</f>
        <v>-0.41251912990603101</v>
      </c>
      <c r="BT168">
        <f>_xll.SRS1Splines.Functions25.Linear_Interp($BR$3:$BR$67,$BT$3:$BT$67,BR168)</f>
        <v>0.55832804659171897</v>
      </c>
      <c r="BU168">
        <f>_xll.SRS1Splines.Functions25.Linear_Interp($BR$3:$BR$67,$BU$3:$BU$67,BR168)</f>
        <v>2.5409212503043701</v>
      </c>
      <c r="BV168">
        <v>10</v>
      </c>
      <c r="BW168">
        <f>_xll.SRS1Splines.Functions25.Linear_Interp($BR$3:$BR$67,$BW$3:$BW$67,BR168)</f>
        <v>87.89</v>
      </c>
      <c r="BX168">
        <f>_xll.SRS1Splines.Functions25.Linear_Interp($BR$3:$BR$67,$BX$3:$BX$67,BR168)</f>
        <v>88.11</v>
      </c>
    </row>
    <row r="169" spans="70:76" x14ac:dyDescent="0.4">
      <c r="BR169">
        <v>89</v>
      </c>
      <c r="BS169">
        <f>_xll.SRS1Splines.Functions25.Linear_Interp($BR$3:$BR$67,$BS$3:$BS$67,BR169)</f>
        <v>-0.41030871591295098</v>
      </c>
      <c r="BT169">
        <f>_xll.SRS1Splines.Functions25.Linear_Interp($BR$3:$BR$67,$BT$3:$BT$67,BR169)</f>
        <v>0.55164774923923499</v>
      </c>
      <c r="BU169">
        <f>_xll.SRS1Splines.Functions25.Linear_Interp($BR$3:$BR$67,$BU$3:$BU$67,BR169)</f>
        <v>2.5905675388446601</v>
      </c>
      <c r="BV169">
        <v>10</v>
      </c>
      <c r="BW169">
        <f>_xll.SRS1Splines.Functions25.Linear_Interp($BR$3:$BR$67,$BW$3:$BW$67,BR169)</f>
        <v>88.89</v>
      </c>
      <c r="BX169">
        <f>_xll.SRS1Splines.Functions25.Linear_Interp($BR$3:$BR$67,$BX$3:$BX$67,BR169)</f>
        <v>89.11</v>
      </c>
    </row>
    <row r="170" spans="70:76" x14ac:dyDescent="0.4">
      <c r="BR170">
        <v>90</v>
      </c>
      <c r="BS170">
        <f>_xll.SRS1Splines.Functions25.Linear_Interp($BR$3:$BR$67,$BS$3:$BS$67,BR170)</f>
        <v>-0.40863894365470899</v>
      </c>
      <c r="BT170">
        <f>_xll.SRS1Splines.Functions25.Linear_Interp($BR$3:$BR$67,$BT$3:$BT$67,BR170)</f>
        <v>0.54441990378697802</v>
      </c>
      <c r="BU170">
        <f>_xll.SRS1Splines.Functions25.Linear_Interp($BR$3:$BR$67,$BU$3:$BU$67,BR170)</f>
        <v>2.6413488703566799</v>
      </c>
      <c r="BV170">
        <v>10</v>
      </c>
      <c r="BW170">
        <f>_xll.SRS1Splines.Functions25.Linear_Interp($BR$3:$BR$67,$BW$3:$BW$67,BR170)</f>
        <v>89.89</v>
      </c>
      <c r="BX170">
        <f>_xll.SRS1Splines.Functions25.Linear_Interp($BR$3:$BR$67,$BX$3:$BX$67,BR170)</f>
        <v>90.11</v>
      </c>
    </row>
    <row r="171" spans="70:76" x14ac:dyDescent="0.4">
      <c r="BR171">
        <v>91</v>
      </c>
      <c r="BS171">
        <f>_xll.SRS1Splines.Functions25.Linear_Interp($BR$3:$BR$67,$BS$3:$BS$67,BR171)</f>
        <v>-0.40693265686133201</v>
      </c>
      <c r="BT171">
        <f>_xll.SRS1Splines.Functions25.Linear_Interp($BR$3:$BR$67,$BT$3:$BT$67,BR171)</f>
        <v>0.53722795099083098</v>
      </c>
      <c r="BU171">
        <f>_xll.SRS1Splines.Functions25.Linear_Interp($BR$3:$BR$67,$BU$3:$BU$67,BR171)</f>
        <v>2.6922726873675802</v>
      </c>
      <c r="BV171">
        <v>10</v>
      </c>
      <c r="BW171">
        <f>_xll.SRS1Splines.Functions25.Linear_Interp($BR$3:$BR$67,$BW$3:$BW$67,BR171)</f>
        <v>90.89</v>
      </c>
      <c r="BX171">
        <f>_xll.SRS1Splines.Functions25.Linear_Interp($BR$3:$BR$67,$BX$3:$BX$67,BR171)</f>
        <v>91.11</v>
      </c>
    </row>
    <row r="172" spans="70:76" x14ac:dyDescent="0.4">
      <c r="BR172">
        <v>92</v>
      </c>
      <c r="BS172">
        <f>_xll.SRS1Splines.Functions25.Linear_Interp($BR$3:$BR$67,$BS$3:$BS$67,BR172)</f>
        <v>-0.40444608335168097</v>
      </c>
      <c r="BT172">
        <f>_xll.SRS1Splines.Functions25.Linear_Interp($BR$3:$BR$67,$BT$3:$BT$67,BR172)</f>
        <v>0.53080299584837698</v>
      </c>
      <c r="BU172">
        <f>_xll.SRS1Splines.Functions25.Linear_Interp($BR$3:$BR$67,$BU$3:$BU$67,BR172)</f>
        <v>2.7462413067190798</v>
      </c>
      <c r="BV172">
        <v>10</v>
      </c>
      <c r="BW172">
        <f>_xll.SRS1Splines.Functions25.Linear_Interp($BR$3:$BR$67,$BW$3:$BW$67,BR172)</f>
        <v>91.89</v>
      </c>
      <c r="BX172">
        <f>_xll.SRS1Splines.Functions25.Linear_Interp($BR$3:$BR$67,$BX$3:$BX$67,BR172)</f>
        <v>92.11</v>
      </c>
    </row>
    <row r="173" spans="70:76" x14ac:dyDescent="0.4">
      <c r="BR173">
        <v>93</v>
      </c>
      <c r="BS173">
        <f>_xll.SRS1Splines.Functions25.Linear_Interp($BR$3:$BR$67,$BS$3:$BS$67,BR173)</f>
        <v>-0.40195950984202999</v>
      </c>
      <c r="BT173">
        <f>_xll.SRS1Splines.Functions25.Linear_Interp($BR$3:$BR$67,$BT$3:$BT$67,BR173)</f>
        <v>0.52437804070592298</v>
      </c>
      <c r="BU173">
        <f>_xll.SRS1Splines.Functions25.Linear_Interp($BR$3:$BR$67,$BU$3:$BU$67,BR173)</f>
        <v>2.8002099260705902</v>
      </c>
      <c r="BV173">
        <v>10</v>
      </c>
      <c r="BW173">
        <f>_xll.SRS1Splines.Functions25.Linear_Interp($BR$3:$BR$67,$BW$3:$BW$67,BR173)</f>
        <v>92.89</v>
      </c>
      <c r="BX173">
        <f>_xll.SRS1Splines.Functions25.Linear_Interp($BR$3:$BR$67,$BX$3:$BX$67,BR173)</f>
        <v>93.11</v>
      </c>
    </row>
    <row r="174" spans="70:76" x14ac:dyDescent="0.4">
      <c r="BR174">
        <v>94</v>
      </c>
      <c r="BS174">
        <f>_xll.SRS1Splines.Functions25.Linear_Interp($BR$3:$BR$67,$BS$3:$BS$67,BR174)</f>
        <v>-0.39975642050368898</v>
      </c>
      <c r="BT174">
        <f>_xll.SRS1Splines.Functions25.Linear_Interp($BR$3:$BR$67,$BT$3:$BT$67,BR174)</f>
        <v>0.51766201488892705</v>
      </c>
      <c r="BU174">
        <f>_xll.SRS1Splines.Functions25.Linear_Interp($BR$3:$BR$67,$BU$3:$BU$67,BR174)</f>
        <v>2.8556180880727999</v>
      </c>
      <c r="BV174">
        <v>10</v>
      </c>
      <c r="BW174">
        <f>_xll.SRS1Splines.Functions25.Linear_Interp($BR$3:$BR$67,$BW$3:$BW$67,BR174)</f>
        <v>93.89</v>
      </c>
      <c r="BX174">
        <f>_xll.SRS1Splines.Functions25.Linear_Interp($BR$3:$BR$67,$BX$3:$BX$67,BR174)</f>
        <v>94.11</v>
      </c>
    </row>
    <row r="175" spans="70:76" x14ac:dyDescent="0.4">
      <c r="BR175">
        <v>95</v>
      </c>
      <c r="BS175">
        <f>_xll.SRS1Splines.Functions25.Linear_Interp($BR$3:$BR$67,$BS$3:$BS$67,BR175)</f>
        <v>-0.39790548798806102</v>
      </c>
      <c r="BT175">
        <f>_xll.SRS1Splines.Functions25.Linear_Interp($BR$3:$BR$67,$BT$3:$BT$67,BR175)</f>
        <v>0.51058440795275495</v>
      </c>
      <c r="BU175">
        <f>_xll.SRS1Splines.Functions25.Linear_Interp($BR$3:$BR$67,$BU$3:$BU$67,BR175)</f>
        <v>2.9128145148789599</v>
      </c>
      <c r="BV175">
        <v>10</v>
      </c>
      <c r="BW175">
        <f>_xll.SRS1Splines.Functions25.Linear_Interp($BR$3:$BR$67,$BW$3:$BW$67,BR175)</f>
        <v>94.89</v>
      </c>
      <c r="BX175">
        <f>_xll.SRS1Splines.Functions25.Linear_Interp($BR$3:$BR$67,$BX$3:$BX$67,BR175)</f>
        <v>95.11</v>
      </c>
    </row>
    <row r="176" spans="70:76" x14ac:dyDescent="0.4">
      <c r="BR176">
        <v>96</v>
      </c>
      <c r="BS176">
        <f>_xll.SRS1Splines.Functions25.Linear_Interp($BR$3:$BR$67,$BS$3:$BS$67,BR176)</f>
        <v>-0.39605455547243201</v>
      </c>
      <c r="BT176">
        <f>_xll.SRS1Splines.Functions25.Linear_Interp($BR$3:$BR$67,$BT$3:$BT$67,BR176)</f>
        <v>0.50350680101658196</v>
      </c>
      <c r="BU176">
        <f>_xll.SRS1Splines.Functions25.Linear_Interp($BR$3:$BR$67,$BU$3:$BU$67,BR176)</f>
        <v>2.9700109416851301</v>
      </c>
      <c r="BV176">
        <v>10</v>
      </c>
      <c r="BW176">
        <f>_xll.SRS1Splines.Functions25.Linear_Interp($BR$3:$BR$67,$BW$3:$BW$67,BR176)</f>
        <v>95.89</v>
      </c>
      <c r="BX176">
        <f>_xll.SRS1Splines.Functions25.Linear_Interp($BR$3:$BR$67,$BX$3:$BX$67,BR176)</f>
        <v>96.11</v>
      </c>
    </row>
    <row r="177" spans="70:76" x14ac:dyDescent="0.4">
      <c r="BR177">
        <v>97</v>
      </c>
      <c r="BS177">
        <f>_xll.SRS1Splines.Functions25.Linear_Interp($BR$3:$BR$67,$BS$3:$BS$67,BR177)</f>
        <v>-0.39222945015203198</v>
      </c>
      <c r="BT177">
        <f>_xll.SRS1Splines.Functions25.Linear_Interp($BR$3:$BR$67,$BT$3:$BT$67,BR177)</f>
        <v>0.49839038540693298</v>
      </c>
      <c r="BU177">
        <f>_xll.SRS1Splines.Functions25.Linear_Interp($BR$3:$BR$67,$BU$3:$BU$67,BR177)</f>
        <v>3.02954865954143</v>
      </c>
      <c r="BV177">
        <v>10</v>
      </c>
      <c r="BW177">
        <f>_xll.SRS1Splines.Functions25.Linear_Interp($BR$3:$BR$67,$BW$3:$BW$67,BR177)</f>
        <v>96.89</v>
      </c>
      <c r="BX177">
        <f>_xll.SRS1Splines.Functions25.Linear_Interp($BR$3:$BR$67,$BX$3:$BX$67,BR177)</f>
        <v>97.11</v>
      </c>
    </row>
    <row r="178" spans="70:76" x14ac:dyDescent="0.4">
      <c r="BR178">
        <v>98</v>
      </c>
      <c r="BS178">
        <f>_xll.SRS1Splines.Functions25.Linear_Interp($BR$3:$BR$67,$BS$3:$BS$67,BR178)</f>
        <v>-0.3884526564745</v>
      </c>
      <c r="BT178">
        <f>_xll.SRS1Splines.Functions25.Linear_Interp($BR$3:$BR$67,$BT$3:$BT$67,BR178)</f>
        <v>0.493221289418252</v>
      </c>
      <c r="BU178">
        <f>_xll.SRS1Splines.Functions25.Linear_Interp($BR$3:$BR$67,$BU$3:$BU$67,BR178)</f>
        <v>3.0898871526899701</v>
      </c>
      <c r="BV178">
        <v>10</v>
      </c>
      <c r="BW178">
        <f>_xll.SRS1Splines.Functions25.Linear_Interp($BR$3:$BR$67,$BW$3:$BW$67,BR178)</f>
        <v>97.89</v>
      </c>
      <c r="BX178">
        <f>_xll.SRS1Splines.Functions25.Linear_Interp($BR$3:$BR$67,$BX$3:$BX$67,BR178)</f>
        <v>98.11</v>
      </c>
    </row>
    <row r="179" spans="70:76" x14ac:dyDescent="0.4">
      <c r="BR179">
        <v>99</v>
      </c>
      <c r="BS179">
        <f>_xll.SRS1Splines.Functions25.Linear_Interp($BR$3:$BR$67,$BS$3:$BS$67,BR179)</f>
        <v>-0.38612742311038101</v>
      </c>
      <c r="BT179">
        <f>_xll.SRS1Splines.Functions25.Linear_Interp($BR$3:$BR$67,$BT$3:$BT$67,BR179)</f>
        <v>0.48659221235177003</v>
      </c>
      <c r="BU179">
        <f>_xll.SRS1Splines.Functions25.Linear_Interp($BR$3:$BR$67,$BU$3:$BU$67,BR179)</f>
        <v>3.1518053959496899</v>
      </c>
      <c r="BV179">
        <v>10</v>
      </c>
      <c r="BW179">
        <f>_xll.SRS1Splines.Functions25.Linear_Interp($BR$3:$BR$67,$BW$3:$BW$67,BR179)</f>
        <v>98.89</v>
      </c>
      <c r="BX179">
        <f>_xll.SRS1Splines.Functions25.Linear_Interp($BR$3:$BR$67,$BX$3:$BX$67,BR179)</f>
        <v>99.11</v>
      </c>
    </row>
    <row r="180" spans="70:76" x14ac:dyDescent="0.4">
      <c r="BR180">
        <v>100</v>
      </c>
      <c r="BS180">
        <f>_xll.SRS1Splines.Functions25.Linear_Interp($BR$3:$BR$67,$BS$3:$BS$67,BR180)</f>
        <v>-0.385170011744772</v>
      </c>
      <c r="BT180">
        <f>_xll.SRS1Splines.Functions25.Linear_Interp($BR$3:$BR$67,$BT$3:$BT$67,BR180)</f>
        <v>0.47858501341698501</v>
      </c>
      <c r="BU180">
        <f>_xll.SRS1Splines.Functions25.Linear_Interp($BR$3:$BR$67,$BU$3:$BU$67,BR180)</f>
        <v>3.2156697467953701</v>
      </c>
      <c r="BV180">
        <v>10</v>
      </c>
      <c r="BW180">
        <f>_xll.SRS1Splines.Functions25.Linear_Interp($BR$3:$BR$67,$BW$3:$BW$67,BR180)</f>
        <v>99.89</v>
      </c>
      <c r="BX180">
        <f>_xll.SRS1Splines.Functions25.Linear_Interp($BR$3:$BR$67,$BX$3:$BX$67,BR180)</f>
        <v>100.11</v>
      </c>
    </row>
    <row r="181" spans="70:76" x14ac:dyDescent="0.4">
      <c r="BR181">
        <v>101</v>
      </c>
      <c r="BS181">
        <f>_xll.SRS1Splines.Functions25.Linear_Interp($BR$3:$BR$67,$BS$3:$BS$67,BR181)</f>
        <v>-0.38421260037916199</v>
      </c>
      <c r="BT181">
        <f>_xll.SRS1Splines.Functions25.Linear_Interp($BR$3:$BR$67,$BT$3:$BT$67,BR181)</f>
        <v>0.47057781448219899</v>
      </c>
      <c r="BU181">
        <f>_xll.SRS1Splines.Functions25.Linear_Interp($BR$3:$BR$67,$BU$3:$BU$67,BR181)</f>
        <v>3.2795340976410401</v>
      </c>
      <c r="BV181">
        <v>10</v>
      </c>
      <c r="BW181">
        <f>_xll.SRS1Splines.Functions25.Linear_Interp($BR$3:$BR$67,$BW$3:$BW$67,BR181)</f>
        <v>100.89</v>
      </c>
      <c r="BX181">
        <f>_xll.SRS1Splines.Functions25.Linear_Interp($BR$3:$BR$67,$BX$3:$BX$67,BR181)</f>
        <v>101.11</v>
      </c>
    </row>
    <row r="182" spans="70:76" x14ac:dyDescent="0.4">
      <c r="BR182">
        <v>102</v>
      </c>
      <c r="BS182">
        <f>_xll.SRS1Splines.Functions25.Linear_Interp($BR$3:$BR$67,$BS$3:$BS$67,BR182)</f>
        <v>-0.384055386228349</v>
      </c>
      <c r="BT182">
        <f>_xll.SRS1Splines.Functions25.Linear_Interp($BR$3:$BR$67,$BT$3:$BT$67,BR182)</f>
        <v>0.46175859199187103</v>
      </c>
      <c r="BU182">
        <f>_xll.SRS1Splines.Functions25.Linear_Interp($BR$3:$BR$67,$BU$3:$BU$67,BR182)</f>
        <v>3.34563501998471</v>
      </c>
      <c r="BV182">
        <v>10</v>
      </c>
      <c r="BW182">
        <f>_xll.SRS1Splines.Functions25.Linear_Interp($BR$3:$BR$67,$BW$3:$BW$67,BR182)</f>
        <v>101.89</v>
      </c>
      <c r="BX182">
        <f>_xll.SRS1Splines.Functions25.Linear_Interp($BR$3:$BR$67,$BX$3:$BX$67,BR182)</f>
        <v>102.11</v>
      </c>
    </row>
    <row r="183" spans="70:76" x14ac:dyDescent="0.4">
      <c r="BR183">
        <v>103</v>
      </c>
      <c r="BS183">
        <f>_xll.SRS1Splines.Functions25.Linear_Interp($BR$3:$BR$67,$BS$3:$BS$67,BR183)</f>
        <v>-0.38432940106733399</v>
      </c>
      <c r="BT183">
        <f>_xll.SRS1Splines.Functions25.Linear_Interp($BR$3:$BR$67,$BT$3:$BT$67,BR183)</f>
        <v>0.45250176725665398</v>
      </c>
      <c r="BU183">
        <f>_xll.SRS1Splines.Functions25.Linear_Interp($BR$3:$BR$67,$BU$3:$BU$67,BR183)</f>
        <v>3.4129412382852502</v>
      </c>
      <c r="BV183">
        <v>10</v>
      </c>
      <c r="BW183">
        <f>_xll.SRS1Splines.Functions25.Linear_Interp($BR$3:$BR$67,$BW$3:$BW$67,BR183)</f>
        <v>102.89</v>
      </c>
      <c r="BX183">
        <f>_xll.SRS1Splines.Functions25.Linear_Interp($BR$3:$BR$67,$BX$3:$BX$67,BR183)</f>
        <v>103.11</v>
      </c>
    </row>
    <row r="184" spans="70:76" x14ac:dyDescent="0.4">
      <c r="BR184">
        <v>104</v>
      </c>
      <c r="BS184">
        <f>_xll.SRS1Splines.Functions25.Linear_Interp($BR$3:$BR$67,$BS$3:$BS$67,BR184)</f>
        <v>-0.384679535557785</v>
      </c>
      <c r="BT184">
        <f>_xll.SRS1Splines.Functions25.Linear_Interp($BR$3:$BR$67,$BT$3:$BT$67,BR184)</f>
        <v>0.44316790949040502</v>
      </c>
      <c r="BU184">
        <f>_xll.SRS1Splines.Functions25.Linear_Interp($BR$3:$BR$67,$BU$3:$BU$67,BR184)</f>
        <v>3.4804310374315501</v>
      </c>
      <c r="BV184">
        <v>10</v>
      </c>
      <c r="BW184">
        <f>_xll.SRS1Splines.Functions25.Linear_Interp($BR$3:$BR$67,$BW$3:$BW$67,BR184)</f>
        <v>103.89</v>
      </c>
      <c r="BX184">
        <f>_xll.SRS1Splines.Functions25.Linear_Interp($BR$3:$BR$67,$BX$3:$BX$67,BR184)</f>
        <v>104.11</v>
      </c>
    </row>
    <row r="185" spans="70:76" x14ac:dyDescent="0.4">
      <c r="BR185">
        <v>105</v>
      </c>
      <c r="BS185">
        <f>_xll.SRS1Splines.Functions25.Linear_Interp($BR$3:$BR$67,$BS$3:$BS$67,BR185)</f>
        <v>-0.38644344471012598</v>
      </c>
      <c r="BT185">
        <f>_xll.SRS1Splines.Functions25.Linear_Interp($BR$3:$BR$67,$BT$3:$BT$67,BR185)</f>
        <v>0.43240331281109201</v>
      </c>
      <c r="BU185">
        <f>_xll.SRS1Splines.Functions25.Linear_Interp($BR$3:$BR$67,$BU$3:$BU$67,BR185)</f>
        <v>3.55133049417798</v>
      </c>
      <c r="BV185">
        <v>10</v>
      </c>
      <c r="BW185">
        <f>_xll.SRS1Splines.Functions25.Linear_Interp($BR$3:$BR$67,$BW$3:$BW$67,BR185)</f>
        <v>104.89</v>
      </c>
      <c r="BX185">
        <f>_xll.SRS1Splines.Functions25.Linear_Interp($BR$3:$BR$67,$BX$3:$BX$67,BR185)</f>
        <v>105.11</v>
      </c>
    </row>
    <row r="186" spans="70:76" x14ac:dyDescent="0.4">
      <c r="BR186">
        <v>106</v>
      </c>
      <c r="BS186">
        <f>_xll.SRS1Splines.Functions25.Linear_Interp($BR$3:$BR$67,$BS$3:$BS$67,BR186)</f>
        <v>-0.38820735386246702</v>
      </c>
      <c r="BT186">
        <f>_xll.SRS1Splines.Functions25.Linear_Interp($BR$3:$BR$67,$BT$3:$BT$67,BR186)</f>
        <v>0.421638716131778</v>
      </c>
      <c r="BU186">
        <f>_xll.SRS1Splines.Functions25.Linear_Interp($BR$3:$BR$67,$BU$3:$BU$67,BR186)</f>
        <v>3.62222995092442</v>
      </c>
      <c r="BV186">
        <v>10</v>
      </c>
      <c r="BW186">
        <f>_xll.SRS1Splines.Functions25.Linear_Interp($BR$3:$BR$67,$BW$3:$BW$67,BR186)</f>
        <v>105.89</v>
      </c>
      <c r="BX186">
        <f>_xll.SRS1Splines.Functions25.Linear_Interp($BR$3:$BR$67,$BX$3:$BX$67,BR186)</f>
        <v>106.11</v>
      </c>
    </row>
    <row r="187" spans="70:76" x14ac:dyDescent="0.4">
      <c r="BR187">
        <v>107</v>
      </c>
      <c r="BS187">
        <f>_xll.SRS1Splines.Functions25.Linear_Interp($BR$3:$BR$67,$BS$3:$BS$67,BR187)</f>
        <v>-0.39071052531004602</v>
      </c>
      <c r="BT187">
        <f>_xll.SRS1Splines.Functions25.Linear_Interp($BR$3:$BR$67,$BT$3:$BT$67,BR187)</f>
        <v>0.41013640102214199</v>
      </c>
      <c r="BU187">
        <f>_xll.SRS1Splines.Functions25.Linear_Interp($BR$3:$BR$67,$BU$3:$BU$67,BR187)</f>
        <v>3.69464325603973</v>
      </c>
      <c r="BV187">
        <v>10</v>
      </c>
      <c r="BW187">
        <f>_xll.SRS1Splines.Functions25.Linear_Interp($BR$3:$BR$67,$BW$3:$BW$67,BR187)</f>
        <v>106.89</v>
      </c>
      <c r="BX187">
        <f>_xll.SRS1Splines.Functions25.Linear_Interp($BR$3:$BR$67,$BX$3:$BX$67,BR187)</f>
        <v>107.11</v>
      </c>
    </row>
    <row r="188" spans="70:76" x14ac:dyDescent="0.4">
      <c r="BR188">
        <v>108</v>
      </c>
      <c r="BS188">
        <f>_xll.SRS1Splines.Functions25.Linear_Interp($BR$3:$BR$67,$BS$3:$BS$67,BR188)</f>
        <v>-0.39410864035605297</v>
      </c>
      <c r="BT188">
        <f>_xll.SRS1Splines.Functions25.Linear_Interp($BR$3:$BR$67,$BT$3:$BT$67,BR188)</f>
        <v>0.39774101130162598</v>
      </c>
      <c r="BU188">
        <f>_xll.SRS1Splines.Functions25.Linear_Interp($BR$3:$BR$67,$BU$3:$BU$67,BR188)</f>
        <v>3.7688892109674899</v>
      </c>
      <c r="BV188">
        <v>10</v>
      </c>
      <c r="BW188">
        <f>_xll.SRS1Splines.Functions25.Linear_Interp($BR$3:$BR$67,$BW$3:$BW$67,BR188)</f>
        <v>107.89</v>
      </c>
      <c r="BX188">
        <f>_xll.SRS1Splines.Functions25.Linear_Interp($BR$3:$BR$67,$BX$3:$BX$67,BR188)</f>
        <v>108.11</v>
      </c>
    </row>
    <row r="189" spans="70:76" x14ac:dyDescent="0.4">
      <c r="BR189">
        <v>109</v>
      </c>
      <c r="BS189">
        <f>_xll.SRS1Splines.Functions25.Linear_Interp($BR$3:$BR$67,$BS$3:$BS$67,BR189)</f>
        <v>-0.39750675540205899</v>
      </c>
      <c r="BT189">
        <f>_xll.SRS1Splines.Functions25.Linear_Interp($BR$3:$BR$67,$BT$3:$BT$67,BR189)</f>
        <v>0.38534562158111002</v>
      </c>
      <c r="BU189">
        <f>_xll.SRS1Splines.Functions25.Linear_Interp($BR$3:$BR$67,$BU$3:$BU$67,BR189)</f>
        <v>3.8431351658952599</v>
      </c>
      <c r="BV189">
        <v>10</v>
      </c>
      <c r="BW189">
        <f>_xll.SRS1Splines.Functions25.Linear_Interp($BR$3:$BR$67,$BW$3:$BW$67,BR189)</f>
        <v>108.89</v>
      </c>
      <c r="BX189">
        <f>_xll.SRS1Splines.Functions25.Linear_Interp($BR$3:$BR$67,$BX$3:$BX$67,BR189)</f>
        <v>109.11</v>
      </c>
    </row>
    <row r="190" spans="70:76" x14ac:dyDescent="0.4">
      <c r="BR190">
        <v>110</v>
      </c>
      <c r="BS190">
        <f>_xll.SRS1Splines.Functions25.Linear_Interp($BR$3:$BR$67,$BS$3:$BS$67,BR190)</f>
        <v>-0.40532294716574802</v>
      </c>
      <c r="BT190">
        <f>_xll.SRS1Splines.Functions25.Linear_Interp($BR$3:$BR$67,$BT$3:$BT$67,BR190)</f>
        <v>0.36854888348363801</v>
      </c>
      <c r="BU190">
        <f>_xll.SRS1Splines.Functions25.Linear_Interp($BR$3:$BR$67,$BU$3:$BU$67,BR190)</f>
        <v>3.9189484422340799</v>
      </c>
      <c r="BV190">
        <v>10</v>
      </c>
      <c r="BW190">
        <f>_xll.SRS1Splines.Functions25.Linear_Interp($BR$3:$BR$67,$BW$3:$BW$67,BR190)</f>
        <v>109.89</v>
      </c>
      <c r="BX190">
        <f>_xll.SRS1Splines.Functions25.Linear_Interp($BR$3:$BR$67,$BX$3:$BX$67,BR190)</f>
        <v>110.11</v>
      </c>
    </row>
    <row r="191" spans="70:76" x14ac:dyDescent="0.4">
      <c r="BR191">
        <v>111</v>
      </c>
      <c r="BS191">
        <f>_xll.SRS1Splines.Functions25.Linear_Interp($BR$3:$BR$67,$BS$3:$BS$67,BR191)</f>
        <v>-0.40796742553196003</v>
      </c>
      <c r="BT191">
        <f>_xll.SRS1Splines.Functions25.Linear_Interp($BR$3:$BR$67,$BT$3:$BT$67,BR191)</f>
        <v>0.35698549227578202</v>
      </c>
      <c r="BU191">
        <f>_xll.SRS1Splines.Functions25.Linear_Interp($BR$3:$BR$67,$BU$3:$BU$67,BR191)</f>
        <v>3.9964931334690901</v>
      </c>
      <c r="BV191">
        <v>10</v>
      </c>
      <c r="BW191">
        <f>_xll.SRS1Splines.Functions25.Linear_Interp($BR$3:$BR$67,$BW$3:$BW$67,BR191)</f>
        <v>110.89</v>
      </c>
      <c r="BX191">
        <f>_xll.SRS1Splines.Functions25.Linear_Interp($BR$3:$BR$67,$BX$3:$BX$67,BR191)</f>
        <v>111.11</v>
      </c>
    </row>
    <row r="192" spans="70:76" x14ac:dyDescent="0.4">
      <c r="BR192">
        <v>112</v>
      </c>
      <c r="BS192">
        <f>_xll.SRS1Splines.Functions25.Linear_Interp($BR$3:$BR$67,$BS$3:$BS$67,BR192)</f>
        <v>-0.41066456614041802</v>
      </c>
      <c r="BT192">
        <f>_xll.SRS1Splines.Functions25.Linear_Interp($BR$3:$BR$67,$BT$3:$BT$67,BR192)</f>
        <v>0.34539965303008102</v>
      </c>
      <c r="BU192">
        <f>_xll.SRS1Splines.Functions25.Linear_Interp($BR$3:$BR$67,$BU$3:$BU$67,BR192)</f>
        <v>4.07445524067038</v>
      </c>
      <c r="BV192">
        <v>10</v>
      </c>
      <c r="BW192">
        <f>_xll.SRS1Splines.Functions25.Linear_Interp($BR$3:$BR$67,$BW$3:$BW$67,BR192)</f>
        <v>111.89</v>
      </c>
      <c r="BX192">
        <f>_xll.SRS1Splines.Functions25.Linear_Interp($BR$3:$BR$67,$BX$3:$BX$67,BR192)</f>
        <v>112.11</v>
      </c>
    </row>
    <row r="193" spans="70:76" x14ac:dyDescent="0.4">
      <c r="BR193">
        <v>113</v>
      </c>
      <c r="BS193">
        <f>_xll.SRS1Splines.Functions25.Linear_Interp($BR$3:$BR$67,$BS$3:$BS$67,BR193)</f>
        <v>-0.41351562593993801</v>
      </c>
      <c r="BT193">
        <f>_xll.SRS1Splines.Functions25.Linear_Interp($BR$3:$BR$67,$BT$3:$BT$67,BR193)</f>
        <v>0.3337482035164</v>
      </c>
      <c r="BU193">
        <f>_xll.SRS1Splines.Functions25.Linear_Interp($BR$3:$BR$67,$BU$3:$BU$67,BR193)</f>
        <v>4.1536373553215196</v>
      </c>
      <c r="BV193">
        <v>10</v>
      </c>
      <c r="BW193">
        <f>_xll.SRS1Splines.Functions25.Linear_Interp($BR$3:$BR$67,$BW$3:$BW$67,BR193)</f>
        <v>112.89</v>
      </c>
      <c r="BX193">
        <f>_xll.SRS1Splines.Functions25.Linear_Interp($BR$3:$BR$67,$BX$3:$BX$67,BR193)</f>
        <v>113.11</v>
      </c>
    </row>
    <row r="194" spans="70:76" x14ac:dyDescent="0.4">
      <c r="BR194">
        <v>114</v>
      </c>
      <c r="BS194">
        <f>_xll.SRS1Splines.Functions25.Linear_Interp($BR$3:$BR$67,$BS$3:$BS$67,BR194)</f>
        <v>-0.41636668573945901</v>
      </c>
      <c r="BT194">
        <f>_xll.SRS1Splines.Functions25.Linear_Interp($BR$3:$BR$67,$BT$3:$BT$67,BR194)</f>
        <v>0.32209675400271998</v>
      </c>
      <c r="BU194">
        <f>_xll.SRS1Splines.Functions25.Linear_Interp($BR$3:$BR$67,$BU$3:$BU$67,BR194)</f>
        <v>4.2328194699726502</v>
      </c>
      <c r="BV194">
        <v>10</v>
      </c>
      <c r="BW194">
        <f>_xll.SRS1Splines.Functions25.Linear_Interp($BR$3:$BR$67,$BW$3:$BW$67,BR194)</f>
        <v>113.89</v>
      </c>
      <c r="BX194">
        <f>_xll.SRS1Splines.Functions25.Linear_Interp($BR$3:$BR$67,$BX$3:$BX$67,BR194)</f>
        <v>114.11</v>
      </c>
    </row>
    <row r="195" spans="70:76" x14ac:dyDescent="0.4">
      <c r="BR195">
        <v>115</v>
      </c>
      <c r="BS195">
        <f>_xll.SRS1Splines.Functions25.Linear_Interp($BR$3:$BR$67,$BS$3:$BS$67,BR195)</f>
        <v>-0.42350824236678802</v>
      </c>
      <c r="BT195">
        <f>_xll.SRS1Splines.Functions25.Linear_Interp($BR$3:$BR$67,$BT$3:$BT$67,BR195)</f>
        <v>0.30627473208843198</v>
      </c>
      <c r="BU195">
        <f>_xll.SRS1Splines.Functions25.Linear_Interp($BR$3:$BR$67,$BU$3:$BU$67,BR195)</f>
        <v>4.3126582848068304</v>
      </c>
      <c r="BV195">
        <v>10</v>
      </c>
      <c r="BW195">
        <f>_xll.SRS1Splines.Functions25.Linear_Interp($BR$3:$BR$67,$BW$3:$BW$67,BR195)</f>
        <v>114.89</v>
      </c>
      <c r="BX195">
        <f>_xll.SRS1Splines.Functions25.Linear_Interp($BR$3:$BR$67,$BX$3:$BX$67,BR195)</f>
        <v>115.11</v>
      </c>
    </row>
    <row r="196" spans="70:76" x14ac:dyDescent="0.4">
      <c r="BR196">
        <v>116</v>
      </c>
      <c r="BS196">
        <f>_xll.SRS1Splines.Functions25.Linear_Interp($BR$3:$BR$67,$BS$3:$BS$67,BR196)</f>
        <v>-0.43289770322607402</v>
      </c>
      <c r="BT196">
        <f>_xll.SRS1Splines.Functions25.Linear_Interp($BR$3:$BR$67,$BT$3:$BT$67,BR196)</f>
        <v>0.28826763750651302</v>
      </c>
      <c r="BU196">
        <f>_xll.SRS1Splines.Functions25.Linear_Interp($BR$3:$BR$67,$BU$3:$BU$67,BR196)</f>
        <v>4.3928411621539896</v>
      </c>
      <c r="BV196">
        <v>10</v>
      </c>
      <c r="BW196">
        <f>_xll.SRS1Splines.Functions25.Linear_Interp($BR$3:$BR$67,$BW$3:$BW$67,BR196)</f>
        <v>115.89</v>
      </c>
      <c r="BX196">
        <f>_xll.SRS1Splines.Functions25.Linear_Interp($BR$3:$BR$67,$BX$3:$BX$67,BR196)</f>
        <v>116.11</v>
      </c>
    </row>
    <row r="197" spans="70:76" x14ac:dyDescent="0.4">
      <c r="BR197">
        <v>117</v>
      </c>
      <c r="BS197">
        <f>_xll.SRS1Splines.Functions25.Linear_Interp($BR$3:$BR$67,$BS$3:$BS$67,BR197)</f>
        <v>-0.44589429677407899</v>
      </c>
      <c r="BT197">
        <f>_xll.SRS1Splines.Functions25.Linear_Interp($BR$3:$BR$67,$BT$3:$BT$67,BR197)</f>
        <v>0.26611453808068503</v>
      </c>
      <c r="BU197">
        <f>_xll.SRS1Splines.Functions25.Linear_Interp($BR$3:$BR$67,$BU$3:$BU$67,BR197)</f>
        <v>4.4732268719500299</v>
      </c>
      <c r="BV197">
        <v>10</v>
      </c>
      <c r="BW197">
        <f>_xll.SRS1Splines.Functions25.Linear_Interp($BR$3:$BR$67,$BW$3:$BW$67,BR197)</f>
        <v>116.89</v>
      </c>
      <c r="BX197">
        <f>_xll.SRS1Splines.Functions25.Linear_Interp($BR$3:$BR$67,$BX$3:$BX$67,BR197)</f>
        <v>117.11</v>
      </c>
    </row>
    <row r="198" spans="70:76" x14ac:dyDescent="0.4">
      <c r="BR198">
        <v>118</v>
      </c>
      <c r="BS198">
        <f>_xll.SRS1Splines.Functions25.Linear_Interp($BR$3:$BR$67,$BS$3:$BS$67,BR198)</f>
        <v>-0.44357484508898898</v>
      </c>
      <c r="BT198">
        <f>_xll.SRS1Splines.Functions25.Linear_Interp($BR$3:$BR$67,$BT$3:$BT$67,BR198)</f>
        <v>0.247885842472677</v>
      </c>
      <c r="BU198">
        <f>_xll.SRS1Splines.Functions25.Linear_Interp($BR$3:$BR$67,$BU$3:$BU$67,BR198)</f>
        <v>4.5508092410470304</v>
      </c>
      <c r="BV198">
        <v>10</v>
      </c>
      <c r="BW198">
        <f>_xll.SRS1Splines.Functions25.Linear_Interp($BR$3:$BR$67,$BW$3:$BW$67,BR198)</f>
        <v>117.89</v>
      </c>
      <c r="BX198">
        <f>_xll.SRS1Splines.Functions25.Linear_Interp($BR$3:$BR$67,$BX$3:$BX$67,BR198)</f>
        <v>118.11</v>
      </c>
    </row>
    <row r="199" spans="70:76" x14ac:dyDescent="0.4">
      <c r="BR199">
        <v>119</v>
      </c>
      <c r="BS199">
        <f>_xll.SRS1Splines.Functions25.Linear_Interp($BR$3:$BR$67,$BS$3:$BS$67,BR199)</f>
        <v>-0.44125539340389802</v>
      </c>
      <c r="BT199">
        <f>_xll.SRS1Splines.Functions25.Linear_Interp($BR$3:$BR$67,$BT$3:$BT$67,BR199)</f>
        <v>0.22965714686467001</v>
      </c>
      <c r="BU199">
        <f>_xll.SRS1Splines.Functions25.Linear_Interp($BR$3:$BR$67,$BU$3:$BU$67,BR199)</f>
        <v>4.6283916101440399</v>
      </c>
      <c r="BV199">
        <v>10</v>
      </c>
      <c r="BW199">
        <f>_xll.SRS1Splines.Functions25.Linear_Interp($BR$3:$BR$67,$BW$3:$BW$67,BR199)</f>
        <v>118.89</v>
      </c>
      <c r="BX199">
        <f>_xll.SRS1Splines.Functions25.Linear_Interp($BR$3:$BR$67,$BX$3:$BX$67,BR199)</f>
        <v>119.11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6"/>
  <dimension ref="A1:ZZ68"/>
  <sheetViews>
    <sheetView topLeftCell="A22" zoomScale="70" zoomScaleNormal="70" workbookViewId="0">
      <selection activeCell="F37" sqref="F37"/>
    </sheetView>
  </sheetViews>
  <sheetFormatPr baseColWidth="10" defaultColWidth="9.23046875" defaultRowHeight="14.6" x14ac:dyDescent="0.4"/>
  <cols>
    <col min="1" max="6" width="20.69140625" customWidth="1"/>
    <col min="7" max="7" width="39.15234375" bestFit="1" customWidth="1"/>
    <col min="8" max="9" width="24.3046875" bestFit="1" customWidth="1"/>
    <col min="10" max="26" width="20.69140625" customWidth="1"/>
    <col min="27" max="31" width="20.69140625" style="26" customWidth="1"/>
    <col min="32" max="32" width="17.69140625" style="26" customWidth="1"/>
    <col min="33" max="33" width="39.15234375" style="26" bestFit="1" customWidth="1"/>
    <col min="34" max="34" width="24.3046875" style="26" bestFit="1" customWidth="1"/>
    <col min="35" max="55" width="20.69140625" style="26" customWidth="1"/>
    <col min="56" max="702" width="20.69140625" customWidth="1"/>
  </cols>
  <sheetData>
    <row r="1" spans="1:702" x14ac:dyDescent="0.4">
      <c r="A1" s="12" t="s">
        <v>81</v>
      </c>
      <c r="B1" s="12" t="s">
        <v>126</v>
      </c>
      <c r="C1" s="7" t="s">
        <v>127</v>
      </c>
      <c r="D1" s="7" t="s">
        <v>128</v>
      </c>
      <c r="E1" s="7" t="s">
        <v>129</v>
      </c>
      <c r="F1" s="7" t="s">
        <v>130</v>
      </c>
      <c r="G1" s="7" t="s">
        <v>131</v>
      </c>
      <c r="H1" s="7" t="s">
        <v>132</v>
      </c>
      <c r="I1" s="7" t="s">
        <v>133</v>
      </c>
      <c r="J1" s="7" t="s">
        <v>134</v>
      </c>
      <c r="K1" s="7" t="s">
        <v>135</v>
      </c>
      <c r="L1" s="7" t="s">
        <v>136</v>
      </c>
      <c r="M1" s="7" t="s">
        <v>137</v>
      </c>
      <c r="N1" s="7" t="s">
        <v>138</v>
      </c>
      <c r="O1" s="7" t="s">
        <v>139</v>
      </c>
      <c r="P1" s="7" t="s">
        <v>140</v>
      </c>
      <c r="Q1" s="7" t="s">
        <v>141</v>
      </c>
      <c r="R1" s="34" t="s">
        <v>142</v>
      </c>
      <c r="S1" s="34" t="s">
        <v>143</v>
      </c>
      <c r="T1" s="34" t="s">
        <v>144</v>
      </c>
      <c r="U1" s="34" t="s">
        <v>145</v>
      </c>
      <c r="V1" s="7" t="s">
        <v>146</v>
      </c>
      <c r="W1" s="7" t="s">
        <v>147</v>
      </c>
      <c r="X1" s="7" t="s">
        <v>148</v>
      </c>
      <c r="Y1" s="7" t="s">
        <v>149</v>
      </c>
      <c r="Z1" s="7" t="s">
        <v>150</v>
      </c>
      <c r="AA1" s="28"/>
      <c r="AB1" s="40" t="s">
        <v>81</v>
      </c>
      <c r="AC1" s="7" t="s">
        <v>142</v>
      </c>
      <c r="AD1" s="7" t="s">
        <v>143</v>
      </c>
      <c r="AE1" s="48" t="s">
        <v>144</v>
      </c>
      <c r="AF1" s="48" t="s">
        <v>145</v>
      </c>
      <c r="AG1" s="29"/>
      <c r="AH1" s="29"/>
      <c r="AI1" s="28"/>
      <c r="AJ1" s="29"/>
      <c r="AK1" s="28"/>
      <c r="AL1" s="28"/>
      <c r="AM1" s="29"/>
      <c r="AN1" s="28"/>
      <c r="AO1" s="29"/>
      <c r="AP1" s="29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</row>
    <row r="2" spans="1:702" x14ac:dyDescent="0.4">
      <c r="A2" s="12" t="s">
        <v>58</v>
      </c>
      <c r="B2" s="12" t="s">
        <v>58</v>
      </c>
      <c r="C2" s="7" t="s">
        <v>91</v>
      </c>
      <c r="D2" s="7" t="s">
        <v>91</v>
      </c>
      <c r="E2" s="7" t="s">
        <v>91</v>
      </c>
      <c r="F2" s="7" t="s">
        <v>91</v>
      </c>
      <c r="G2" s="7" t="s">
        <v>91</v>
      </c>
      <c r="H2" s="7" t="s">
        <v>91</v>
      </c>
      <c r="I2" s="7" t="s">
        <v>91</v>
      </c>
      <c r="J2" s="7" t="s">
        <v>91</v>
      </c>
      <c r="K2" s="7" t="s">
        <v>91</v>
      </c>
      <c r="L2" s="7" t="s">
        <v>91</v>
      </c>
      <c r="M2" s="7" t="s">
        <v>91</v>
      </c>
      <c r="N2" s="7" t="s">
        <v>91</v>
      </c>
      <c r="O2" s="7" t="s">
        <v>91</v>
      </c>
      <c r="P2" s="7" t="s">
        <v>91</v>
      </c>
      <c r="Q2" s="7" t="s">
        <v>91</v>
      </c>
      <c r="R2" s="34" t="s">
        <v>91</v>
      </c>
      <c r="S2" s="34" t="s">
        <v>91</v>
      </c>
      <c r="T2" s="34" t="s">
        <v>91</v>
      </c>
      <c r="U2" s="34" t="s">
        <v>91</v>
      </c>
      <c r="V2" s="7" t="s">
        <v>91</v>
      </c>
      <c r="W2" s="7" t="s">
        <v>91</v>
      </c>
      <c r="X2" s="7" t="s">
        <v>91</v>
      </c>
      <c r="Y2" s="7" t="s">
        <v>34</v>
      </c>
      <c r="Z2" s="7" t="s">
        <v>151</v>
      </c>
      <c r="AA2" s="28"/>
      <c r="AB2" s="40" t="s">
        <v>58</v>
      </c>
      <c r="AC2" s="7" t="s">
        <v>91</v>
      </c>
      <c r="AD2" s="7" t="s">
        <v>91</v>
      </c>
      <c r="AE2" s="48" t="s">
        <v>91</v>
      </c>
      <c r="AF2" s="48" t="s">
        <v>91</v>
      </c>
      <c r="AG2" s="29"/>
      <c r="AH2" s="29"/>
      <c r="AI2" s="28"/>
      <c r="AJ2" s="29"/>
      <c r="AK2" s="28"/>
      <c r="AL2" s="28"/>
      <c r="AM2" s="29"/>
      <c r="AN2" s="28"/>
      <c r="AO2" s="29"/>
      <c r="AP2" s="29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</row>
    <row r="3" spans="1:702" s="26" customFormat="1" x14ac:dyDescent="0.4">
      <c r="A3" s="52">
        <v>0</v>
      </c>
      <c r="B3" s="25">
        <v>1</v>
      </c>
      <c r="C3" s="25">
        <v>54.999999999999993</v>
      </c>
      <c r="D3" s="25">
        <v>54.999999999999993</v>
      </c>
      <c r="E3" s="25">
        <v>54.999999999999993</v>
      </c>
      <c r="F3" s="25">
        <v>54.999999999999993</v>
      </c>
      <c r="G3" s="25">
        <v>19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f>_xll.SRS1Splines.Functions25.Linear_Interp($AB$3:$AB$21,$AC$3:$AC$21,A3)</f>
        <v>0</v>
      </c>
      <c r="S3" s="25">
        <f>_xll.SRS1Splines.Functions25.Linear_Interp($AB$3:$AB$21,$AD$3:$AD$21,A3)</f>
        <v>0</v>
      </c>
      <c r="T3" s="25">
        <f>_xll.SRS1Splines.Functions25.Linear_Interp($AB$3:$AB$21,$AE$3:$AE$21,A3)</f>
        <v>0</v>
      </c>
      <c r="U3" s="25">
        <f>_xll.SRS1Splines.Functions25.Linear_Interp($AB$3:$AB$21,$AF$3:$AF$21,A3)</f>
        <v>0</v>
      </c>
      <c r="V3" s="25">
        <v>0</v>
      </c>
      <c r="W3" s="25">
        <v>0</v>
      </c>
      <c r="X3" s="25">
        <v>0</v>
      </c>
      <c r="Y3" s="25">
        <v>0</v>
      </c>
      <c r="Z3" s="25">
        <v>119.99773499999999</v>
      </c>
      <c r="AA3" s="46"/>
      <c r="AB3" s="47">
        <v>0</v>
      </c>
      <c r="AC3" s="47">
        <v>0</v>
      </c>
      <c r="AD3" s="47">
        <v>0</v>
      </c>
      <c r="AE3" s="46">
        <v>0</v>
      </c>
      <c r="AF3" s="46">
        <v>0</v>
      </c>
      <c r="AG3" s="25"/>
      <c r="AH3" s="25"/>
      <c r="AI3" s="25"/>
      <c r="AJ3" s="25"/>
      <c r="AK3" s="25"/>
      <c r="AL3" s="46"/>
      <c r="AM3" s="25"/>
      <c r="AN3" s="46"/>
      <c r="AO3" s="25"/>
      <c r="AP3" s="25"/>
      <c r="AQ3" s="46"/>
    </row>
    <row r="4" spans="1:702" s="26" customFormat="1" x14ac:dyDescent="0.4">
      <c r="A4" s="51">
        <v>0.01</v>
      </c>
      <c r="B4" s="25">
        <v>1</v>
      </c>
      <c r="C4" s="25">
        <v>55</v>
      </c>
      <c r="D4" s="25">
        <v>55</v>
      </c>
      <c r="E4" s="25">
        <v>55</v>
      </c>
      <c r="F4" s="25">
        <v>55</v>
      </c>
      <c r="G4" s="25">
        <v>19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f>_xll.SRS1Splines.Functions25.Linear_Interp($AB$3:$AB$21,$AC$3:$AC$21,A4)</f>
        <v>0</v>
      </c>
      <c r="S4" s="25">
        <f>_xll.SRS1Splines.Functions25.Linear_Interp($AB$3:$AB$21,$AD$3:$AD$21,A4)</f>
        <v>0</v>
      </c>
      <c r="T4" s="25">
        <f>_xll.SRS1Splines.Functions25.Linear_Interp($AB$3:$AB$21,$AE$3:$AE$21,A4)</f>
        <v>0</v>
      </c>
      <c r="U4" s="25">
        <f>_xll.SRS1Splines.Functions25.Linear_Interp($AB$3:$AB$21,$AF$3:$AF$21,A4)</f>
        <v>0</v>
      </c>
      <c r="V4" s="25">
        <v>0</v>
      </c>
      <c r="W4" s="25">
        <v>0</v>
      </c>
      <c r="X4" s="25">
        <v>0</v>
      </c>
      <c r="Y4" s="25">
        <v>0</v>
      </c>
      <c r="Z4" s="25">
        <v>119.99773499999999</v>
      </c>
      <c r="AA4" s="46"/>
      <c r="AB4" s="47">
        <v>0.01</v>
      </c>
      <c r="AC4" s="47">
        <v>0</v>
      </c>
      <c r="AD4" s="47">
        <v>0</v>
      </c>
      <c r="AE4" s="46">
        <v>0</v>
      </c>
      <c r="AF4" s="46">
        <v>0</v>
      </c>
      <c r="AG4" s="25"/>
      <c r="AH4" s="25"/>
      <c r="AI4" s="25"/>
      <c r="AJ4" s="25"/>
      <c r="AK4" s="25"/>
      <c r="AL4" s="46"/>
      <c r="AM4" s="25"/>
      <c r="AN4" s="46"/>
      <c r="AO4" s="25"/>
      <c r="AP4" s="25"/>
      <c r="AQ4" s="46"/>
    </row>
    <row r="5" spans="1:702" s="26" customFormat="1" x14ac:dyDescent="0.4">
      <c r="A5" s="52">
        <v>2.1276595744680851E-2</v>
      </c>
      <c r="B5" s="25">
        <v>2</v>
      </c>
      <c r="C5" s="25">
        <v>39.964539007092199</v>
      </c>
      <c r="D5" s="25">
        <v>39.964539007092199</v>
      </c>
      <c r="E5" s="25">
        <v>39.964539007092199</v>
      </c>
      <c r="F5" s="25">
        <v>39.964539007092199</v>
      </c>
      <c r="G5" s="25">
        <v>19</v>
      </c>
      <c r="H5" s="25">
        <v>10</v>
      </c>
      <c r="I5" s="25">
        <v>1.899292137099664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f>_xll.SRS1Splines.Functions25.Linear_Interp($AB$3:$AB$21,$AC$3:$AC$21,A5)</f>
        <v>0.75177304964539005</v>
      </c>
      <c r="S5" s="25">
        <f>_xll.SRS1Splines.Functions25.Linear_Interp($AB$3:$AB$21,$AD$3:$AD$21,A5)</f>
        <v>0.75177304964539005</v>
      </c>
      <c r="T5" s="25">
        <f>_xll.SRS1Splines.Functions25.Linear_Interp($AB$3:$AB$21,$AE$3:$AE$21,A5)</f>
        <v>0.75177304964539005</v>
      </c>
      <c r="U5" s="25">
        <f>_xll.SRS1Splines.Functions25.Linear_Interp($AB$3:$AB$21,$AF$3:$AF$21,A5)</f>
        <v>0.75177304964539005</v>
      </c>
      <c r="V5" s="25">
        <v>0.75177304964538993</v>
      </c>
      <c r="W5" s="25">
        <v>0.75177304964538993</v>
      </c>
      <c r="X5" s="25">
        <v>0</v>
      </c>
      <c r="Y5" s="25">
        <v>0</v>
      </c>
      <c r="Z5" s="25">
        <v>129.67560641843971</v>
      </c>
      <c r="AA5" s="46"/>
      <c r="AB5" s="47">
        <v>2.5000000000000001E-2</v>
      </c>
      <c r="AC5" s="47">
        <v>1</v>
      </c>
      <c r="AD5" s="47">
        <v>1</v>
      </c>
      <c r="AE5" s="46">
        <v>1</v>
      </c>
      <c r="AF5" s="46">
        <v>1</v>
      </c>
      <c r="AG5" s="25"/>
      <c r="AH5" s="25"/>
      <c r="AI5" s="25"/>
      <c r="AJ5" s="25"/>
      <c r="AK5" s="25"/>
      <c r="AL5" s="46"/>
      <c r="AM5" s="25"/>
      <c r="AN5" s="46"/>
      <c r="AO5" s="25"/>
      <c r="AP5" s="25"/>
      <c r="AQ5" s="46"/>
      <c r="AR5" s="25"/>
      <c r="AS5" s="25"/>
    </row>
    <row r="6" spans="1:702" s="26" customFormat="1" x14ac:dyDescent="0.4">
      <c r="A6" s="51">
        <v>2.5000000000000001E-2</v>
      </c>
      <c r="B6" s="25">
        <v>2</v>
      </c>
      <c r="C6" s="25">
        <v>35</v>
      </c>
      <c r="D6" s="25">
        <v>35</v>
      </c>
      <c r="E6" s="25">
        <v>35</v>
      </c>
      <c r="F6" s="25">
        <v>35</v>
      </c>
      <c r="G6" s="25">
        <v>19</v>
      </c>
      <c r="H6" s="25">
        <v>9.5490488143525383</v>
      </c>
      <c r="I6" s="25">
        <v>4.1381520994826131</v>
      </c>
      <c r="J6" s="25">
        <v>0</v>
      </c>
      <c r="K6" s="25">
        <v>0</v>
      </c>
      <c r="L6" s="25">
        <v>0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f>_xll.SRS1Splines.Functions25.Linear_Interp($AB$3:$AB$21,$AC$3:$AC$21,A6)</f>
        <v>1</v>
      </c>
      <c r="S6" s="25">
        <f>_xll.SRS1Splines.Functions25.Linear_Interp($AB$3:$AB$21,$AD$3:$AD$21,A6)</f>
        <v>1</v>
      </c>
      <c r="T6" s="25">
        <f>_xll.SRS1Splines.Functions25.Linear_Interp($AB$3:$AB$21,$AE$3:$AE$21,A6)</f>
        <v>1</v>
      </c>
      <c r="U6" s="25">
        <f>_xll.SRS1Splines.Functions25.Linear_Interp($AB$3:$AB$21,$AF$3:$AF$21,A6)</f>
        <v>1</v>
      </c>
      <c r="V6" s="25">
        <v>1</v>
      </c>
      <c r="W6" s="25">
        <v>1</v>
      </c>
      <c r="X6" s="25">
        <v>0</v>
      </c>
      <c r="Y6" s="25">
        <v>0</v>
      </c>
      <c r="Z6" s="25">
        <v>132.87112999999999</v>
      </c>
      <c r="AA6" s="46"/>
      <c r="AB6" s="47">
        <v>0.05</v>
      </c>
      <c r="AC6" s="47">
        <v>7</v>
      </c>
      <c r="AD6" s="47">
        <v>5</v>
      </c>
      <c r="AE6" s="46">
        <v>5</v>
      </c>
      <c r="AF6" s="46">
        <v>5</v>
      </c>
      <c r="AG6" s="25"/>
      <c r="AH6" s="25"/>
      <c r="AI6" s="25"/>
      <c r="AJ6" s="25"/>
      <c r="AK6" s="25"/>
      <c r="AL6" s="46"/>
      <c r="AM6" s="25"/>
      <c r="AN6" s="46"/>
      <c r="AO6" s="25"/>
      <c r="AP6" s="25"/>
      <c r="AQ6" s="46"/>
      <c r="AR6" s="25"/>
      <c r="AS6" s="25"/>
    </row>
    <row r="7" spans="1:702" s="26" customFormat="1" x14ac:dyDescent="0.4">
      <c r="A7" s="51">
        <v>4.2553191489361701E-2</v>
      </c>
      <c r="B7" s="25">
        <v>2</v>
      </c>
      <c r="C7" s="25">
        <v>30.787234042553191</v>
      </c>
      <c r="D7" s="25">
        <v>30.787234042553191</v>
      </c>
      <c r="E7" s="25">
        <v>30.787234042553191</v>
      </c>
      <c r="F7" s="25">
        <v>30.787234042553191</v>
      </c>
      <c r="G7" s="25">
        <v>17.946808510638299</v>
      </c>
      <c r="H7" s="25">
        <v>12.374621952084611</v>
      </c>
      <c r="I7" s="25">
        <v>10.962843044998431</v>
      </c>
      <c r="J7" s="25">
        <v>0</v>
      </c>
      <c r="K7" s="25">
        <v>0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f>_xll.SRS1Splines.Functions25.Linear_Interp($AB$3:$AB$21,$AC$3:$AC$21,A7)</f>
        <v>5.2127659574468099</v>
      </c>
      <c r="S7" s="25">
        <f>_xll.SRS1Splines.Functions25.Linear_Interp($AB$3:$AB$21,$AD$3:$AD$21,A7)</f>
        <v>3.8085106382978702</v>
      </c>
      <c r="T7" s="25">
        <f>_xll.SRS1Splines.Functions25.Linear_Interp($AB$3:$AB$21,$AE$3:$AE$21,A7)</f>
        <v>3.8085106382978702</v>
      </c>
      <c r="U7" s="25">
        <f>_xll.SRS1Splines.Functions25.Linear_Interp($AB$3:$AB$21,$AF$3:$AF$21,A7)</f>
        <v>3.8085106382978702</v>
      </c>
      <c r="V7" s="25">
        <v>72.617021276595722</v>
      </c>
      <c r="W7" s="25">
        <v>65.595744680851055</v>
      </c>
      <c r="X7" s="25">
        <v>0</v>
      </c>
      <c r="Y7" s="25">
        <v>0</v>
      </c>
      <c r="Z7" s="25">
        <v>157.66722117021277</v>
      </c>
      <c r="AA7" s="46"/>
      <c r="AB7" s="47">
        <v>8.3000000000000004E-2</v>
      </c>
      <c r="AC7" s="47">
        <v>11</v>
      </c>
      <c r="AD7" s="47">
        <v>7</v>
      </c>
      <c r="AE7" s="46">
        <v>7</v>
      </c>
      <c r="AF7" s="46">
        <v>11</v>
      </c>
      <c r="AG7" s="25"/>
      <c r="AH7" s="25"/>
      <c r="AI7" s="25"/>
      <c r="AJ7" s="25"/>
      <c r="AK7" s="25"/>
      <c r="AL7" s="46"/>
      <c r="AM7" s="25"/>
      <c r="AN7" s="46"/>
      <c r="AO7" s="25"/>
      <c r="AP7" s="25"/>
      <c r="AQ7" s="46"/>
      <c r="AR7" s="25"/>
      <c r="AS7" s="25"/>
    </row>
    <row r="8" spans="1:702" s="26" customFormat="1" x14ac:dyDescent="0.4">
      <c r="A8" s="52">
        <v>0.05</v>
      </c>
      <c r="B8" s="25">
        <v>2</v>
      </c>
      <c r="C8" s="25">
        <v>28.999999999999996</v>
      </c>
      <c r="D8" s="25">
        <v>28.999999999999996</v>
      </c>
      <c r="E8" s="25">
        <v>28.999999999999996</v>
      </c>
      <c r="F8" s="25">
        <v>28.999999999999996</v>
      </c>
      <c r="G8" s="25">
        <v>17.5</v>
      </c>
      <c r="H8" s="25">
        <v>13.573349949910341</v>
      </c>
      <c r="I8" s="25">
        <v>13.858166476429387</v>
      </c>
      <c r="J8" s="25">
        <v>4</v>
      </c>
      <c r="K8" s="25">
        <v>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f>_xll.SRS1Splines.Functions25.Linear_Interp($AB$3:$AB$21,$AC$3:$AC$21,A8)</f>
        <v>7</v>
      </c>
      <c r="S8" s="25">
        <f>_xll.SRS1Splines.Functions25.Linear_Interp($AB$3:$AB$21,$AD$3:$AD$21,A8)</f>
        <v>5</v>
      </c>
      <c r="T8" s="25">
        <f>_xll.SRS1Splines.Functions25.Linear_Interp($AB$3:$AB$21,$AE$3:$AE$21,A8)</f>
        <v>5</v>
      </c>
      <c r="U8" s="25">
        <f>_xll.SRS1Splines.Functions25.Linear_Interp($AB$3:$AB$21,$AF$3:$AF$21,A8)</f>
        <v>5</v>
      </c>
      <c r="V8" s="25">
        <v>103</v>
      </c>
      <c r="W8" s="25">
        <v>93</v>
      </c>
      <c r="X8" s="25">
        <v>0</v>
      </c>
      <c r="Y8" s="25">
        <v>0</v>
      </c>
      <c r="Z8" s="25">
        <v>168.18677500000001</v>
      </c>
      <c r="AA8" s="46"/>
      <c r="AB8" s="47">
        <v>0.1</v>
      </c>
      <c r="AC8" s="47">
        <v>17</v>
      </c>
      <c r="AD8" s="47">
        <v>9</v>
      </c>
      <c r="AE8" s="46">
        <v>9</v>
      </c>
      <c r="AF8" s="46">
        <v>19</v>
      </c>
      <c r="AG8" s="25"/>
      <c r="AH8" s="25"/>
      <c r="AI8" s="25"/>
      <c r="AJ8" s="25"/>
      <c r="AK8" s="25"/>
      <c r="AL8" s="46"/>
      <c r="AM8" s="25"/>
      <c r="AN8" s="46"/>
      <c r="AO8" s="25"/>
      <c r="AP8" s="25"/>
      <c r="AQ8" s="46"/>
    </row>
    <row r="9" spans="1:702" s="26" customFormat="1" x14ac:dyDescent="0.4">
      <c r="A9" s="51">
        <v>6.3829787234042548E-2</v>
      </c>
      <c r="B9" s="25">
        <v>2</v>
      </c>
      <c r="C9" s="25">
        <v>27.757803541852464</v>
      </c>
      <c r="D9" s="25">
        <v>27.757803541852464</v>
      </c>
      <c r="E9" s="25">
        <v>27.757803541852464</v>
      </c>
      <c r="F9" s="25">
        <v>27.757803541852464</v>
      </c>
      <c r="G9" s="25">
        <v>16.464836284877055</v>
      </c>
      <c r="H9" s="25">
        <v>17.491201768851301</v>
      </c>
      <c r="I9" s="25">
        <v>17.744299992802247</v>
      </c>
      <c r="J9" s="25">
        <v>4</v>
      </c>
      <c r="K9" s="25">
        <v>4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f>_xll.SRS1Splines.Functions25.Linear_Interp($AB$3:$AB$21,$AC$3:$AC$21,A9)</f>
        <v>8.6763378465506094</v>
      </c>
      <c r="S9" s="25">
        <f>_xll.SRS1Splines.Functions25.Linear_Interp($AB$3:$AB$21,$AD$3:$AD$21,A9)</f>
        <v>5.83816892327531</v>
      </c>
      <c r="T9" s="25">
        <f>_xll.SRS1Splines.Functions25.Linear_Interp($AB$3:$AB$21,$AE$3:$AE$21,A9)</f>
        <v>5.83816892327531</v>
      </c>
      <c r="U9" s="25">
        <f>_xll.SRS1Splines.Functions25.Linear_Interp($AB$3:$AB$21,$AF$3:$AF$21,A9)</f>
        <v>7.5145067698259203</v>
      </c>
      <c r="V9" s="25">
        <v>101.3437380558033</v>
      </c>
      <c r="W9" s="25">
        <v>89.687476111606571</v>
      </c>
      <c r="X9" s="25">
        <v>0</v>
      </c>
      <c r="Y9" s="25">
        <v>0</v>
      </c>
      <c r="Z9" s="25">
        <v>200.43223678173288</v>
      </c>
      <c r="AA9" s="46"/>
      <c r="AB9" s="47">
        <v>0.16300000000000001</v>
      </c>
      <c r="AC9" s="47">
        <v>59</v>
      </c>
      <c r="AD9" s="47">
        <v>13</v>
      </c>
      <c r="AE9" s="46">
        <v>15</v>
      </c>
      <c r="AF9" s="46">
        <v>77</v>
      </c>
      <c r="AG9" s="25"/>
      <c r="AH9" s="25"/>
      <c r="AI9" s="25"/>
      <c r="AJ9" s="25"/>
      <c r="AK9" s="25"/>
      <c r="AL9" s="46"/>
      <c r="AM9" s="25"/>
      <c r="AN9" s="46"/>
      <c r="AO9" s="25"/>
      <c r="AP9" s="25"/>
      <c r="AQ9" s="46"/>
    </row>
    <row r="10" spans="1:702" s="26" customFormat="1" x14ac:dyDescent="0.4">
      <c r="A10" s="51">
        <v>8.3400000000000002E-2</v>
      </c>
      <c r="B10" s="25">
        <v>2</v>
      </c>
      <c r="C10" s="25">
        <v>26.000000000000004</v>
      </c>
      <c r="D10" s="25">
        <v>26.000000000000004</v>
      </c>
      <c r="E10" s="25">
        <v>26.000000000000004</v>
      </c>
      <c r="F10" s="25">
        <v>26.000000000000004</v>
      </c>
      <c r="G10" s="25">
        <v>15.000000000000002</v>
      </c>
      <c r="H10" s="25">
        <v>23.035263465869605</v>
      </c>
      <c r="I10" s="25">
        <v>23.243477851817261</v>
      </c>
      <c r="J10" s="25">
        <v>4</v>
      </c>
      <c r="K10" s="25">
        <v>4</v>
      </c>
      <c r="L10" s="25">
        <v>0</v>
      </c>
      <c r="M10" s="25">
        <v>0</v>
      </c>
      <c r="N10" s="25">
        <v>0</v>
      </c>
      <c r="O10" s="25">
        <v>0</v>
      </c>
      <c r="P10" s="25">
        <v>0</v>
      </c>
      <c r="Q10" s="25">
        <v>0</v>
      </c>
      <c r="R10" s="25">
        <f>_xll.SRS1Splines.Functions25.Linear_Interp($AB$3:$AB$21,$AC$3:$AC$21,A10)</f>
        <v>11.141176470588199</v>
      </c>
      <c r="S10" s="25">
        <f>_xll.SRS1Splines.Functions25.Linear_Interp($AB$3:$AB$21,$AD$3:$AD$21,A10)</f>
        <v>7.0470588235294098</v>
      </c>
      <c r="T10" s="25">
        <f>_xll.SRS1Splines.Functions25.Linear_Interp($AB$3:$AB$21,$AE$3:$AE$21,A10)</f>
        <v>7.0470588235294098</v>
      </c>
      <c r="U10" s="25">
        <f>_xll.SRS1Splines.Functions25.Linear_Interp($AB$3:$AB$21,$AF$3:$AF$21,A10)</f>
        <v>11.1882352941176</v>
      </c>
      <c r="V10" s="25">
        <v>99</v>
      </c>
      <c r="W10" s="25">
        <v>85</v>
      </c>
      <c r="X10" s="25">
        <v>0</v>
      </c>
      <c r="Y10" s="25">
        <v>0</v>
      </c>
      <c r="Z10" s="25">
        <v>246.06204562302199</v>
      </c>
      <c r="AA10" s="46"/>
      <c r="AB10" s="47">
        <v>0.22</v>
      </c>
      <c r="AC10" s="47">
        <v>83</v>
      </c>
      <c r="AD10" s="47">
        <v>21</v>
      </c>
      <c r="AE10" s="46">
        <v>21</v>
      </c>
      <c r="AF10" s="46">
        <v>53</v>
      </c>
      <c r="AG10" s="25"/>
      <c r="AH10" s="25"/>
      <c r="AI10" s="25"/>
      <c r="AJ10" s="25"/>
      <c r="AK10" s="25"/>
      <c r="AL10" s="46"/>
      <c r="AM10" s="25"/>
      <c r="AN10" s="46"/>
      <c r="AO10" s="25"/>
      <c r="AP10" s="25"/>
      <c r="AQ10" s="46"/>
    </row>
    <row r="11" spans="1:702" s="26" customFormat="1" x14ac:dyDescent="0.4">
      <c r="A11" s="51">
        <v>8.5106382978723402E-2</v>
      </c>
      <c r="B11" s="25">
        <v>2</v>
      </c>
      <c r="C11" s="25">
        <v>25.79441168931044</v>
      </c>
      <c r="D11" s="25">
        <v>25.79441168931044</v>
      </c>
      <c r="E11" s="25">
        <v>25.79441168931044</v>
      </c>
      <c r="F11" s="25">
        <v>25.79441168931044</v>
      </c>
      <c r="G11" s="25">
        <v>14.691617533965651</v>
      </c>
      <c r="H11" s="25">
        <v>23.265233752644875</v>
      </c>
      <c r="I11" s="25">
        <v>23.604305098446638</v>
      </c>
      <c r="J11" s="25">
        <v>4</v>
      </c>
      <c r="K11" s="25">
        <v>4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f>_xll.SRS1Splines.Functions25.Linear_Interp($AB$3:$AB$21,$AC$3:$AC$21,A11)</f>
        <v>11.743429286608301</v>
      </c>
      <c r="S11" s="25">
        <f>_xll.SRS1Splines.Functions25.Linear_Interp($AB$3:$AB$21,$AD$3:$AD$21,A11)</f>
        <v>7.24780976220275</v>
      </c>
      <c r="T11" s="25">
        <f>_xll.SRS1Splines.Functions25.Linear_Interp($AB$3:$AB$21,$AE$3:$AE$21,A11)</f>
        <v>7.24780976220275</v>
      </c>
      <c r="U11" s="25">
        <f>_xll.SRS1Splines.Functions25.Linear_Interp($AB$3:$AB$21,$AF$3:$AF$21,A11)</f>
        <v>11.991239048811</v>
      </c>
      <c r="V11" s="25">
        <v>99</v>
      </c>
      <c r="W11" s="25">
        <v>85</v>
      </c>
      <c r="X11" s="25">
        <v>0</v>
      </c>
      <c r="Y11" s="25">
        <v>0</v>
      </c>
      <c r="Z11" s="25">
        <v>245.64195737126062</v>
      </c>
      <c r="AA11" s="46"/>
      <c r="AB11" s="47">
        <v>0.26800000000000002</v>
      </c>
      <c r="AC11" s="47">
        <v>89</v>
      </c>
      <c r="AD11" s="47">
        <v>21</v>
      </c>
      <c r="AE11" s="46">
        <v>23</v>
      </c>
      <c r="AF11" s="46">
        <v>67</v>
      </c>
      <c r="AG11" s="25"/>
      <c r="AH11" s="25"/>
      <c r="AI11" s="25"/>
      <c r="AJ11" s="25"/>
      <c r="AK11" s="25"/>
      <c r="AL11" s="46"/>
      <c r="AM11" s="25"/>
      <c r="AN11" s="46"/>
      <c r="AO11" s="25"/>
      <c r="AP11" s="25"/>
      <c r="AQ11" s="46"/>
    </row>
    <row r="12" spans="1:702" s="26" customFormat="1" x14ac:dyDescent="0.4">
      <c r="A12" s="52">
        <v>0.1</v>
      </c>
      <c r="B12" s="25">
        <v>2</v>
      </c>
      <c r="C12" s="25">
        <v>24</v>
      </c>
      <c r="D12" s="25">
        <v>24</v>
      </c>
      <c r="E12" s="25">
        <v>24</v>
      </c>
      <c r="F12" s="25">
        <v>24</v>
      </c>
      <c r="G12" s="25">
        <v>11.999999999999998</v>
      </c>
      <c r="H12" s="25">
        <v>25.272455707042457</v>
      </c>
      <c r="I12" s="25">
        <v>26.753670093964917</v>
      </c>
      <c r="J12" s="25">
        <v>4</v>
      </c>
      <c r="K12" s="25">
        <v>4</v>
      </c>
      <c r="L12" s="25">
        <v>0</v>
      </c>
      <c r="M12" s="25">
        <v>0.5</v>
      </c>
      <c r="N12" s="25">
        <v>0.7</v>
      </c>
      <c r="O12" s="25">
        <v>0</v>
      </c>
      <c r="P12" s="25">
        <v>0</v>
      </c>
      <c r="Q12" s="25">
        <v>0</v>
      </c>
      <c r="R12" s="25">
        <f>_xll.SRS1Splines.Functions25.Linear_Interp($AB$3:$AB$21,$AC$3:$AC$21,A12)</f>
        <v>17</v>
      </c>
      <c r="S12" s="25">
        <f>_xll.SRS1Splines.Functions25.Linear_Interp($AB$3:$AB$21,$AD$3:$AD$21,A12)</f>
        <v>9</v>
      </c>
      <c r="T12" s="25">
        <f>_xll.SRS1Splines.Functions25.Linear_Interp($AB$3:$AB$21,$AE$3:$AE$21,A12)</f>
        <v>9</v>
      </c>
      <c r="U12" s="25">
        <f>_xll.SRS1Splines.Functions25.Linear_Interp($AB$3:$AB$21,$AF$3:$AF$21,A12)</f>
        <v>19</v>
      </c>
      <c r="V12" s="25">
        <v>99</v>
      </c>
      <c r="W12" s="25">
        <v>85</v>
      </c>
      <c r="X12" s="25">
        <v>0</v>
      </c>
      <c r="Y12" s="25">
        <v>0</v>
      </c>
      <c r="Z12" s="25">
        <v>241.97535168257025</v>
      </c>
      <c r="AA12" s="46"/>
      <c r="AB12" s="47">
        <v>0.32300000000000001</v>
      </c>
      <c r="AC12" s="47">
        <v>91</v>
      </c>
      <c r="AD12" s="47">
        <v>21</v>
      </c>
      <c r="AE12" s="46">
        <v>21</v>
      </c>
      <c r="AF12" s="46">
        <v>75</v>
      </c>
      <c r="AG12" s="25"/>
      <c r="AH12" s="25"/>
      <c r="AI12" s="25"/>
      <c r="AJ12" s="25"/>
      <c r="AK12" s="25"/>
      <c r="AL12" s="46"/>
      <c r="AM12" s="25"/>
      <c r="AN12" s="46"/>
      <c r="AO12" s="25"/>
      <c r="AP12" s="25"/>
      <c r="AQ12" s="46"/>
    </row>
    <row r="13" spans="1:702" s="26" customFormat="1" x14ac:dyDescent="0.4">
      <c r="A13" s="51">
        <v>0.10638297872340426</v>
      </c>
      <c r="B13" s="25">
        <v>2</v>
      </c>
      <c r="C13" s="25">
        <v>23.392097264437691</v>
      </c>
      <c r="D13" s="25">
        <v>23.392097264437691</v>
      </c>
      <c r="E13" s="25">
        <v>23.392097264437691</v>
      </c>
      <c r="F13" s="25">
        <v>23.392097264437691</v>
      </c>
      <c r="G13" s="25">
        <v>11.594731509625126</v>
      </c>
      <c r="H13" s="25">
        <v>26.361059382796423</v>
      </c>
      <c r="I13" s="25">
        <v>27.886408807909522</v>
      </c>
      <c r="J13" s="25">
        <v>4</v>
      </c>
      <c r="K13" s="25">
        <v>4</v>
      </c>
      <c r="L13" s="25">
        <v>0</v>
      </c>
      <c r="M13" s="25">
        <v>0.7</v>
      </c>
      <c r="N13" s="25">
        <v>0.90000000000000036</v>
      </c>
      <c r="O13" s="25">
        <v>0</v>
      </c>
      <c r="P13" s="25">
        <v>0</v>
      </c>
      <c r="Q13" s="25">
        <v>0</v>
      </c>
      <c r="R13" s="25">
        <f>_xll.SRS1Splines.Functions25.Linear_Interp($AB$3:$AB$21,$AC$3:$AC$21,A13)</f>
        <v>21.255319148936199</v>
      </c>
      <c r="S13" s="25">
        <f>_xll.SRS1Splines.Functions25.Linear_Interp($AB$3:$AB$21,$AD$3:$AD$21,A13)</f>
        <v>9.4052684903748691</v>
      </c>
      <c r="T13" s="25">
        <f>_xll.SRS1Splines.Functions25.Linear_Interp($AB$3:$AB$21,$AE$3:$AE$21,A13)</f>
        <v>9.6079027355623108</v>
      </c>
      <c r="U13" s="25">
        <f>_xll.SRS1Splines.Functions25.Linear_Interp($AB$3:$AB$21,$AF$3:$AF$21,A13)</f>
        <v>24.8763931104357</v>
      </c>
      <c r="V13" s="25">
        <v>98.18946301925024</v>
      </c>
      <c r="W13" s="25">
        <v>83.581560283687949</v>
      </c>
      <c r="X13" s="25">
        <v>0</v>
      </c>
      <c r="Y13" s="25">
        <v>0</v>
      </c>
      <c r="Z13" s="25">
        <v>241.95166917546001</v>
      </c>
      <c r="AA13" s="46"/>
      <c r="AB13" s="47">
        <v>0.36899999999999999</v>
      </c>
      <c r="AC13" s="47">
        <v>89</v>
      </c>
      <c r="AD13" s="47">
        <v>19</v>
      </c>
      <c r="AE13" s="46">
        <v>21</v>
      </c>
      <c r="AF13" s="46">
        <v>73</v>
      </c>
      <c r="AG13" s="25"/>
      <c r="AH13" s="25"/>
      <c r="AI13" s="25"/>
      <c r="AJ13" s="25"/>
      <c r="AK13" s="25"/>
      <c r="AL13" s="46"/>
      <c r="AM13" s="25"/>
      <c r="AN13" s="46"/>
      <c r="AO13" s="25"/>
      <c r="AP13" s="25"/>
      <c r="AQ13" s="46"/>
    </row>
    <row r="14" spans="1:702" s="26" customFormat="1" x14ac:dyDescent="0.4">
      <c r="A14" s="51">
        <v>0.1276595744680851</v>
      </c>
      <c r="B14" s="25">
        <v>2</v>
      </c>
      <c r="C14" s="25">
        <v>21.365754812563324</v>
      </c>
      <c r="D14" s="25">
        <v>21.365754812563324</v>
      </c>
      <c r="E14" s="25">
        <v>21.365754812563324</v>
      </c>
      <c r="F14" s="25">
        <v>21.365754812563324</v>
      </c>
      <c r="G14" s="25">
        <v>10.243836541708882</v>
      </c>
      <c r="H14" s="25">
        <v>29.989738301976306</v>
      </c>
      <c r="I14" s="25">
        <v>31.662204521058211</v>
      </c>
      <c r="J14" s="25">
        <v>4</v>
      </c>
      <c r="K14" s="25">
        <v>4</v>
      </c>
      <c r="L14" s="25">
        <v>0</v>
      </c>
      <c r="M14" s="25">
        <v>2</v>
      </c>
      <c r="N14" s="25">
        <v>2.4</v>
      </c>
      <c r="O14" s="25">
        <v>0</v>
      </c>
      <c r="P14" s="25">
        <v>0</v>
      </c>
      <c r="Q14" s="25">
        <v>0</v>
      </c>
      <c r="R14" s="25">
        <f>_xll.SRS1Splines.Functions25.Linear_Interp($AB$3:$AB$21,$AC$3:$AC$21,A14)</f>
        <v>35.439716312056703</v>
      </c>
      <c r="S14" s="25">
        <f>_xll.SRS1Splines.Functions25.Linear_Interp($AB$3:$AB$21,$AD$3:$AD$21,A14)</f>
        <v>10.7561634582911</v>
      </c>
      <c r="T14" s="25">
        <f>_xll.SRS1Splines.Functions25.Linear_Interp($AB$3:$AB$21,$AE$3:$AE$21,A14)</f>
        <v>11.634245187436701</v>
      </c>
      <c r="U14" s="25">
        <f>_xll.SRS1Splines.Functions25.Linear_Interp($AB$3:$AB$21,$AF$3:$AF$21,A14)</f>
        <v>44.464370145221203</v>
      </c>
      <c r="V14" s="25">
        <v>95.487673083417775</v>
      </c>
      <c r="W14" s="25">
        <v>78.853427895981099</v>
      </c>
      <c r="X14" s="25">
        <v>0</v>
      </c>
      <c r="Y14" s="25">
        <v>0</v>
      </c>
      <c r="Z14" s="25">
        <v>241.87272748509247</v>
      </c>
      <c r="AA14" s="46"/>
      <c r="AB14" s="47">
        <v>0.45</v>
      </c>
      <c r="AC14" s="47">
        <v>83</v>
      </c>
      <c r="AD14" s="47">
        <v>19</v>
      </c>
      <c r="AE14" s="46">
        <v>19</v>
      </c>
      <c r="AF14" s="46">
        <v>71</v>
      </c>
      <c r="AG14" s="25"/>
      <c r="AH14" s="25"/>
      <c r="AI14" s="25"/>
      <c r="AJ14" s="25"/>
      <c r="AK14" s="25"/>
      <c r="AL14" s="46"/>
      <c r="AM14" s="25"/>
      <c r="AN14" s="46"/>
      <c r="AO14" s="25"/>
      <c r="AP14" s="25"/>
      <c r="AQ14" s="46"/>
    </row>
    <row r="15" spans="1:702" s="26" customFormat="1" x14ac:dyDescent="0.4">
      <c r="A15" s="51">
        <v>0.14893617021276595</v>
      </c>
      <c r="B15" s="25">
        <v>2</v>
      </c>
      <c r="C15" s="25">
        <v>19.339412360688957</v>
      </c>
      <c r="D15" s="25">
        <v>19.339412360688957</v>
      </c>
      <c r="E15" s="25">
        <v>19.339412360688957</v>
      </c>
      <c r="F15" s="25">
        <v>19.339412360688957</v>
      </c>
      <c r="G15" s="25">
        <v>8.8929415737926387</v>
      </c>
      <c r="H15" s="25">
        <v>33.618417221156193</v>
      </c>
      <c r="I15" s="25">
        <v>35.43800023420691</v>
      </c>
      <c r="J15" s="25">
        <v>4</v>
      </c>
      <c r="K15" s="25">
        <v>4</v>
      </c>
      <c r="L15" s="25">
        <v>0</v>
      </c>
      <c r="M15" s="25">
        <v>2.7</v>
      </c>
      <c r="N15" s="25">
        <v>3.3</v>
      </c>
      <c r="O15" s="25">
        <v>0</v>
      </c>
      <c r="P15" s="25">
        <v>0</v>
      </c>
      <c r="Q15" s="25">
        <v>0</v>
      </c>
      <c r="R15" s="25">
        <f>_xll.SRS1Splines.Functions25.Linear_Interp($AB$3:$AB$21,$AC$3:$AC$21,A15)</f>
        <v>49.624113475177303</v>
      </c>
      <c r="S15" s="25">
        <f>_xll.SRS1Splines.Functions25.Linear_Interp($AB$3:$AB$21,$AD$3:$AD$21,A15)</f>
        <v>12.1070584262074</v>
      </c>
      <c r="T15" s="25">
        <f>_xll.SRS1Splines.Functions25.Linear_Interp($AB$3:$AB$21,$AE$3:$AE$21,A15)</f>
        <v>13.660587639311</v>
      </c>
      <c r="U15" s="25">
        <f>_xll.SRS1Splines.Functions25.Linear_Interp($AB$3:$AB$21,$AF$3:$AF$21,A15)</f>
        <v>64.052347180006706</v>
      </c>
      <c r="V15" s="25">
        <v>92.785883147585267</v>
      </c>
      <c r="W15" s="25">
        <v>74.125295508274235</v>
      </c>
      <c r="X15" s="25">
        <v>0</v>
      </c>
      <c r="Y15" s="25">
        <v>0</v>
      </c>
      <c r="Z15" s="25">
        <v>241.79378579472495</v>
      </c>
      <c r="AA15" s="46"/>
      <c r="AB15" s="47">
        <v>0.5</v>
      </c>
      <c r="AC15" s="47">
        <v>75</v>
      </c>
      <c r="AD15" s="47">
        <v>17</v>
      </c>
      <c r="AE15" s="46">
        <v>17</v>
      </c>
      <c r="AF15" s="46">
        <v>63</v>
      </c>
      <c r="AG15" s="25"/>
      <c r="AH15" s="25"/>
      <c r="AI15" s="25"/>
      <c r="AJ15" s="25"/>
      <c r="AK15" s="25"/>
      <c r="AL15" s="46"/>
      <c r="AM15" s="25"/>
      <c r="AN15" s="46"/>
      <c r="AO15" s="25"/>
      <c r="AP15" s="25"/>
      <c r="AQ15" s="46"/>
    </row>
    <row r="16" spans="1:702" s="26" customFormat="1" x14ac:dyDescent="0.4">
      <c r="A16" s="51">
        <v>0.16300000000000001</v>
      </c>
      <c r="B16" s="25">
        <v>2</v>
      </c>
      <c r="C16" s="25">
        <v>18.000000000000004</v>
      </c>
      <c r="D16" s="25">
        <v>18.000000000000004</v>
      </c>
      <c r="E16" s="25">
        <v>18.000000000000004</v>
      </c>
      <c r="F16" s="25">
        <v>18.000000000000004</v>
      </c>
      <c r="G16" s="25">
        <v>8</v>
      </c>
      <c r="H16" s="25">
        <v>36.016973986734108</v>
      </c>
      <c r="I16" s="25">
        <v>37.933801200598197</v>
      </c>
      <c r="J16" s="25">
        <v>4</v>
      </c>
      <c r="K16" s="25">
        <v>4</v>
      </c>
      <c r="L16" s="25">
        <v>0</v>
      </c>
      <c r="M16" s="25">
        <v>3.5393694171570673</v>
      </c>
      <c r="N16" s="25">
        <v>4.2596113966997482</v>
      </c>
      <c r="O16" s="25">
        <v>0</v>
      </c>
      <c r="P16" s="25">
        <v>0</v>
      </c>
      <c r="Q16" s="25">
        <v>0</v>
      </c>
      <c r="R16" s="25">
        <f>_xll.SRS1Splines.Functions25.Linear_Interp($AB$3:$AB$21,$AC$3:$AC$21,A16)</f>
        <v>59</v>
      </c>
      <c r="S16" s="25">
        <f>_xll.SRS1Splines.Functions25.Linear_Interp($AB$3:$AB$21,$AD$3:$AD$21,A16)</f>
        <v>13</v>
      </c>
      <c r="T16" s="25">
        <f>_xll.SRS1Splines.Functions25.Linear_Interp($AB$3:$AB$21,$AE$3:$AE$21,A16)</f>
        <v>15</v>
      </c>
      <c r="U16" s="25">
        <f>_xll.SRS1Splines.Functions25.Linear_Interp($AB$3:$AB$21,$AF$3:$AF$21,A16)</f>
        <v>77</v>
      </c>
      <c r="V16" s="25">
        <v>91</v>
      </c>
      <c r="W16" s="25">
        <v>71</v>
      </c>
      <c r="X16" s="25">
        <v>0</v>
      </c>
      <c r="Y16" s="25">
        <v>0</v>
      </c>
      <c r="Z16" s="25">
        <v>241.74160533739203</v>
      </c>
      <c r="AA16" s="46"/>
      <c r="AB16" s="47">
        <v>0.65</v>
      </c>
      <c r="AC16" s="47">
        <v>55</v>
      </c>
      <c r="AD16" s="47">
        <v>15</v>
      </c>
      <c r="AE16" s="46">
        <v>17</v>
      </c>
      <c r="AF16" s="46">
        <v>47</v>
      </c>
      <c r="AG16" s="25"/>
      <c r="AH16" s="25"/>
      <c r="AI16" s="25"/>
      <c r="AJ16" s="25"/>
      <c r="AK16" s="25"/>
      <c r="AL16" s="46"/>
      <c r="AM16" s="25"/>
      <c r="AN16" s="46"/>
      <c r="AO16" s="25"/>
      <c r="AP16" s="25"/>
      <c r="AQ16" s="46"/>
    </row>
    <row r="17" spans="1:43" s="26" customFormat="1" x14ac:dyDescent="0.4">
      <c r="A17" s="52">
        <v>0.1702127659574468</v>
      </c>
      <c r="B17" s="25">
        <v>2</v>
      </c>
      <c r="C17" s="25">
        <v>16.785218365061596</v>
      </c>
      <c r="D17" s="25">
        <v>16.785218365061596</v>
      </c>
      <c r="E17" s="25">
        <v>16.785218365061596</v>
      </c>
      <c r="F17" s="25">
        <v>16.785218365061596</v>
      </c>
      <c r="G17" s="25">
        <v>7.9130203468247489</v>
      </c>
      <c r="H17" s="25">
        <v>37.219870339572331</v>
      </c>
      <c r="I17" s="25">
        <v>39.257796926576162</v>
      </c>
      <c r="J17" s="25">
        <v>4</v>
      </c>
      <c r="K17" s="25">
        <v>4</v>
      </c>
      <c r="L17" s="25">
        <v>0</v>
      </c>
      <c r="M17" s="25">
        <v>3.7058940211347724</v>
      </c>
      <c r="N17" s="25">
        <v>4.3996603279678386</v>
      </c>
      <c r="O17" s="25">
        <v>0</v>
      </c>
      <c r="P17" s="25">
        <v>0</v>
      </c>
      <c r="Q17" s="25">
        <v>0</v>
      </c>
      <c r="R17" s="25">
        <f>_xll.SRS1Splines.Functions25.Linear_Interp($AB$3:$AB$21,$AC$3:$AC$21,A17)</f>
        <v>62.036954087345997</v>
      </c>
      <c r="S17" s="25">
        <f>_xll.SRS1Splines.Functions25.Linear_Interp($AB$3:$AB$21,$AD$3:$AD$21,A17)</f>
        <v>14.012318029115301</v>
      </c>
      <c r="T17" s="25">
        <f>_xll.SRS1Splines.Functions25.Linear_Interp($AB$3:$AB$21,$AE$3:$AE$21,A17)</f>
        <v>15.759238521836499</v>
      </c>
      <c r="U17" s="25">
        <f>_xll.SRS1Splines.Functions25.Linear_Interp($AB$3:$AB$21,$AF$3:$AF$21,A17)</f>
        <v>73.963045912653996</v>
      </c>
      <c r="V17" s="25">
        <v>90.493840985442333</v>
      </c>
      <c r="W17" s="25">
        <v>70.240761478163492</v>
      </c>
      <c r="X17" s="25">
        <v>1.8980963045912627</v>
      </c>
      <c r="Y17" s="25">
        <v>0</v>
      </c>
      <c r="Z17" s="25">
        <v>241.33341511820532</v>
      </c>
      <c r="AA17" s="46"/>
      <c r="AB17" s="47">
        <v>0.8</v>
      </c>
      <c r="AC17" s="47">
        <v>33</v>
      </c>
      <c r="AD17" s="47">
        <v>11</v>
      </c>
      <c r="AE17" s="46">
        <v>11</v>
      </c>
      <c r="AF17" s="46">
        <v>25</v>
      </c>
      <c r="AG17" s="25"/>
      <c r="AH17" s="25"/>
      <c r="AI17" s="25"/>
      <c r="AJ17" s="25"/>
      <c r="AK17" s="25"/>
      <c r="AL17" s="46"/>
      <c r="AM17" s="25"/>
      <c r="AN17" s="46"/>
      <c r="AO17" s="25"/>
      <c r="AP17" s="25"/>
      <c r="AQ17" s="46"/>
    </row>
    <row r="18" spans="1:43" s="26" customFormat="1" x14ac:dyDescent="0.4">
      <c r="A18" s="51">
        <v>0.19148936170212766</v>
      </c>
      <c r="B18" s="25">
        <v>2</v>
      </c>
      <c r="C18" s="25">
        <v>13.201791713325871</v>
      </c>
      <c r="D18" s="25">
        <v>13.201791713325871</v>
      </c>
      <c r="E18" s="25">
        <v>13.201791713325871</v>
      </c>
      <c r="F18" s="25">
        <v>13.201791713325871</v>
      </c>
      <c r="G18" s="25">
        <v>7.6564431988151593</v>
      </c>
      <c r="H18" s="25">
        <v>40.768237162103951</v>
      </c>
      <c r="I18" s="25">
        <v>43.16338903860558</v>
      </c>
      <c r="J18" s="25">
        <v>4</v>
      </c>
      <c r="K18" s="25">
        <v>4</v>
      </c>
      <c r="L18" s="25">
        <v>0</v>
      </c>
      <c r="M18" s="25">
        <v>4.1971170417179726</v>
      </c>
      <c r="N18" s="25">
        <v>4.8127840190241509</v>
      </c>
      <c r="O18" s="25">
        <v>0</v>
      </c>
      <c r="P18" s="25">
        <v>0</v>
      </c>
      <c r="Q18" s="25">
        <v>0</v>
      </c>
      <c r="R18" s="25">
        <f>_xll.SRS1Splines.Functions25.Linear_Interp($AB$3:$AB$21,$AC$3:$AC$21,A18)</f>
        <v>70.995520716685306</v>
      </c>
      <c r="S18" s="25">
        <f>_xll.SRS1Splines.Functions25.Linear_Interp($AB$3:$AB$21,$AD$3:$AD$21,A18)</f>
        <v>16.998506905561801</v>
      </c>
      <c r="T18" s="25">
        <f>_xll.SRS1Splines.Functions25.Linear_Interp($AB$3:$AB$21,$AE$3:$AE$21,A18)</f>
        <v>17.998880179171302</v>
      </c>
      <c r="U18" s="25">
        <f>_xll.SRS1Splines.Functions25.Linear_Interp($AB$3:$AB$21,$AF$3:$AF$21,A18)</f>
        <v>65.004479283314694</v>
      </c>
      <c r="V18" s="25">
        <v>89.000746547219109</v>
      </c>
      <c r="W18" s="25">
        <v>68.001119820828663</v>
      </c>
      <c r="X18" s="25">
        <v>7.4972004479283294</v>
      </c>
      <c r="Y18" s="25">
        <v>0</v>
      </c>
      <c r="Z18" s="25">
        <v>240.12931417665158</v>
      </c>
      <c r="AA18" s="46"/>
      <c r="AB18" s="47">
        <v>0.9</v>
      </c>
      <c r="AC18" s="47">
        <v>23</v>
      </c>
      <c r="AD18" s="47">
        <v>7</v>
      </c>
      <c r="AE18" s="46">
        <v>7</v>
      </c>
      <c r="AF18" s="46">
        <v>15</v>
      </c>
      <c r="AG18" s="25"/>
      <c r="AH18" s="25"/>
      <c r="AI18" s="25"/>
      <c r="AJ18" s="25"/>
      <c r="AK18" s="25"/>
      <c r="AL18" s="46"/>
      <c r="AM18" s="25"/>
      <c r="AN18" s="46"/>
      <c r="AO18" s="25"/>
      <c r="AP18" s="25"/>
      <c r="AQ18" s="46"/>
    </row>
    <row r="19" spans="1:43" s="26" customFormat="1" x14ac:dyDescent="0.4">
      <c r="A19" s="51">
        <v>0.21276595744680851</v>
      </c>
      <c r="B19" s="25">
        <v>2</v>
      </c>
      <c r="C19" s="25">
        <v>9.618365061590147</v>
      </c>
      <c r="D19" s="25">
        <v>9.618365061590147</v>
      </c>
      <c r="E19" s="25">
        <v>9.618365061590147</v>
      </c>
      <c r="F19" s="25">
        <v>9.618365061590147</v>
      </c>
      <c r="G19" s="25">
        <v>7.399866050805568</v>
      </c>
      <c r="H19" s="25">
        <v>44.316603984635591</v>
      </c>
      <c r="I19" s="25">
        <v>47.06898115063499</v>
      </c>
      <c r="J19" s="25">
        <v>4</v>
      </c>
      <c r="K19" s="25">
        <v>4</v>
      </c>
      <c r="L19" s="25">
        <v>0</v>
      </c>
      <c r="M19" s="25">
        <v>4.6883400623011742</v>
      </c>
      <c r="N19" s="25">
        <v>5.2259077100804632</v>
      </c>
      <c r="O19" s="25">
        <v>0</v>
      </c>
      <c r="P19" s="25">
        <v>0</v>
      </c>
      <c r="Q19" s="25">
        <v>0</v>
      </c>
      <c r="R19" s="25">
        <f>_xll.SRS1Splines.Functions25.Linear_Interp($AB$3:$AB$21,$AC$3:$AC$21,A19)</f>
        <v>79.954087346024593</v>
      </c>
      <c r="S19" s="25">
        <f>_xll.SRS1Splines.Functions25.Linear_Interp($AB$3:$AB$21,$AD$3:$AD$21,A19)</f>
        <v>19.984695782008199</v>
      </c>
      <c r="T19" s="25">
        <f>_xll.SRS1Splines.Functions25.Linear_Interp($AB$3:$AB$21,$AE$3:$AE$21,A19)</f>
        <v>20.238521836506202</v>
      </c>
      <c r="U19" s="25">
        <f>_xll.SRS1Splines.Functions25.Linear_Interp($AB$3:$AB$21,$AF$3:$AF$21,A19)</f>
        <v>56.0459126539754</v>
      </c>
      <c r="V19" s="25">
        <v>87.507652108995885</v>
      </c>
      <c r="W19" s="25">
        <v>65.761478163493848</v>
      </c>
      <c r="X19" s="25">
        <v>13.096304591265397</v>
      </c>
      <c r="Y19" s="25">
        <v>0</v>
      </c>
      <c r="Z19" s="25">
        <v>238.92521323509783</v>
      </c>
      <c r="AA19" s="46"/>
      <c r="AB19" s="47">
        <v>0.95</v>
      </c>
      <c r="AC19" s="47">
        <v>13</v>
      </c>
      <c r="AD19" s="47">
        <v>3</v>
      </c>
      <c r="AE19" s="46">
        <v>3</v>
      </c>
      <c r="AF19" s="46">
        <v>7</v>
      </c>
      <c r="AG19" s="25"/>
      <c r="AH19" s="25"/>
      <c r="AI19" s="25"/>
      <c r="AJ19" s="25"/>
      <c r="AK19" s="25"/>
      <c r="AL19" s="46"/>
      <c r="AM19" s="25"/>
      <c r="AN19" s="46"/>
      <c r="AO19" s="25"/>
      <c r="AP19" s="25"/>
      <c r="AQ19" s="46"/>
    </row>
    <row r="20" spans="1:43" s="26" customFormat="1" x14ac:dyDescent="0.4">
      <c r="A20" s="52">
        <v>0.22</v>
      </c>
      <c r="B20" s="25">
        <v>2</v>
      </c>
      <c r="C20" s="25">
        <v>8.4</v>
      </c>
      <c r="D20" s="25">
        <v>8.4</v>
      </c>
      <c r="E20" s="25">
        <v>8.4</v>
      </c>
      <c r="F20" s="25">
        <v>8.4</v>
      </c>
      <c r="G20" s="25">
        <v>7.3126298204823073</v>
      </c>
      <c r="H20" s="25">
        <v>45.523048704296343</v>
      </c>
      <c r="I20" s="25">
        <v>48.396882468724989</v>
      </c>
      <c r="J20" s="25">
        <v>4</v>
      </c>
      <c r="K20" s="25">
        <v>4</v>
      </c>
      <c r="L20" s="25">
        <v>6.7932551111775421</v>
      </c>
      <c r="M20" s="25">
        <v>4.8553558892994619</v>
      </c>
      <c r="N20" s="25">
        <v>5.3663697650396092</v>
      </c>
      <c r="O20" s="25">
        <v>0</v>
      </c>
      <c r="P20" s="25">
        <v>0</v>
      </c>
      <c r="Q20" s="25">
        <v>0</v>
      </c>
      <c r="R20" s="25">
        <f>_xll.SRS1Splines.Functions25.Linear_Interp($AB$3:$AB$21,$AC$3:$AC$21,A20)</f>
        <v>83</v>
      </c>
      <c r="S20" s="25">
        <f>_xll.SRS1Splines.Functions25.Linear_Interp($AB$3:$AB$21,$AD$3:$AD$21,A20)</f>
        <v>21</v>
      </c>
      <c r="T20" s="25">
        <f>_xll.SRS1Splines.Functions25.Linear_Interp($AB$3:$AB$21,$AE$3:$AE$21,A20)</f>
        <v>21</v>
      </c>
      <c r="U20" s="25">
        <f>_xll.SRS1Splines.Functions25.Linear_Interp($AB$3:$AB$21,$AF$3:$AF$21,A20)</f>
        <v>53</v>
      </c>
      <c r="V20" s="25">
        <v>87</v>
      </c>
      <c r="W20" s="25">
        <v>65</v>
      </c>
      <c r="X20" s="25">
        <v>15</v>
      </c>
      <c r="Y20" s="25">
        <v>0</v>
      </c>
      <c r="Z20" s="25">
        <v>238.51581891496954</v>
      </c>
      <c r="AA20" s="46"/>
      <c r="AB20" s="47">
        <v>0.98099999999999998</v>
      </c>
      <c r="AC20" s="47">
        <v>9</v>
      </c>
      <c r="AD20" s="47">
        <v>1</v>
      </c>
      <c r="AE20" s="46">
        <v>1</v>
      </c>
      <c r="AF20" s="46">
        <v>5</v>
      </c>
      <c r="AG20" s="25"/>
      <c r="AH20" s="25"/>
      <c r="AI20" s="25"/>
      <c r="AJ20" s="25"/>
      <c r="AK20" s="25"/>
      <c r="AL20" s="46"/>
      <c r="AM20" s="25"/>
      <c r="AN20" s="46"/>
      <c r="AO20" s="25"/>
      <c r="AP20" s="25"/>
      <c r="AQ20" s="46"/>
    </row>
    <row r="21" spans="1:43" s="26" customFormat="1" x14ac:dyDescent="0.4">
      <c r="A21" s="51">
        <v>0.23404255319148937</v>
      </c>
      <c r="B21" s="25">
        <v>2</v>
      </c>
      <c r="C21" s="25">
        <v>7.9921250110355775</v>
      </c>
      <c r="D21" s="25">
        <v>7.9921250110355775</v>
      </c>
      <c r="E21" s="25">
        <v>7.9921250110355775</v>
      </c>
      <c r="F21" s="25">
        <v>7.9921250110355775</v>
      </c>
      <c r="G21" s="25">
        <v>7.2779424053610997</v>
      </c>
      <c r="H21" s="25">
        <v>48.374221018115577</v>
      </c>
      <c r="I21" s="25">
        <v>51.593849512925374</v>
      </c>
      <c r="J21" s="25">
        <v>4.0946985190085474</v>
      </c>
      <c r="K21" s="25">
        <v>4.0946985190085474</v>
      </c>
      <c r="L21" s="25">
        <v>6.8072441916064905</v>
      </c>
      <c r="M21" s="25">
        <v>4.9029998778960646</v>
      </c>
      <c r="N21" s="25">
        <v>5.4057580263596012</v>
      </c>
      <c r="O21" s="25">
        <v>0</v>
      </c>
      <c r="P21" s="25">
        <v>0</v>
      </c>
      <c r="Q21" s="25">
        <v>0</v>
      </c>
      <c r="R21" s="25">
        <f>_xll.SRS1Splines.Functions25.Linear_Interp($AB$3:$AB$21,$AC$3:$AC$21,A21)</f>
        <v>84.755319148936195</v>
      </c>
      <c r="S21" s="25">
        <f>_xll.SRS1Splines.Functions25.Linear_Interp($AB$3:$AB$21,$AD$3:$AD$21,A21)</f>
        <v>21</v>
      </c>
      <c r="T21" s="25">
        <f>_xll.SRS1Splines.Functions25.Linear_Interp($AB$3:$AB$21,$AE$3:$AE$21,A21)</f>
        <v>21.585106382978701</v>
      </c>
      <c r="U21" s="25">
        <f>_xll.SRS1Splines.Functions25.Linear_Interp($AB$3:$AB$21,$AF$3:$AF$21,A21)</f>
        <v>57.095744680851098</v>
      </c>
      <c r="V21" s="25">
        <v>83.503928666019249</v>
      </c>
      <c r="W21" s="25">
        <v>63.834642888673088</v>
      </c>
      <c r="X21" s="25">
        <v>13.834642888673081</v>
      </c>
      <c r="Y21" s="25">
        <v>0</v>
      </c>
      <c r="Z21" s="25">
        <v>236.31433649138893</v>
      </c>
      <c r="AA21" s="46"/>
      <c r="AB21" s="47">
        <v>1</v>
      </c>
      <c r="AC21" s="47">
        <v>0</v>
      </c>
      <c r="AD21" s="47">
        <v>0</v>
      </c>
      <c r="AE21" s="46">
        <v>0</v>
      </c>
      <c r="AF21" s="46">
        <v>0</v>
      </c>
      <c r="AG21" s="25"/>
      <c r="AH21" s="25"/>
      <c r="AI21" s="25"/>
      <c r="AJ21" s="25"/>
      <c r="AK21" s="25"/>
      <c r="AL21" s="46"/>
      <c r="AM21" s="25"/>
      <c r="AN21" s="46"/>
      <c r="AO21" s="25"/>
      <c r="AP21" s="25"/>
      <c r="AQ21" s="46"/>
    </row>
    <row r="22" spans="1:43" s="26" customFormat="1" x14ac:dyDescent="0.4">
      <c r="A22" s="51">
        <v>0.25531914893617019</v>
      </c>
      <c r="B22" s="25">
        <v>2</v>
      </c>
      <c r="C22" s="25">
        <v>7.3741326035137291</v>
      </c>
      <c r="D22" s="25">
        <v>7.3741326035137291</v>
      </c>
      <c r="E22" s="25">
        <v>7.3741326035137291</v>
      </c>
      <c r="F22" s="25">
        <v>7.3741326035137291</v>
      </c>
      <c r="G22" s="25">
        <v>7.2253857157835135</v>
      </c>
      <c r="H22" s="25">
        <v>52.694179069356821</v>
      </c>
      <c r="I22" s="25">
        <v>56.437738973835025</v>
      </c>
      <c r="J22" s="25">
        <v>4.2381811235669531</v>
      </c>
      <c r="K22" s="25">
        <v>4.2381811235669531</v>
      </c>
      <c r="L22" s="25">
        <v>6.8284397680139888</v>
      </c>
      <c r="M22" s="25">
        <v>4.975187739406068</v>
      </c>
      <c r="N22" s="25">
        <v>5.4654372101777708</v>
      </c>
      <c r="O22" s="25">
        <v>0</v>
      </c>
      <c r="P22" s="25">
        <v>0</v>
      </c>
      <c r="Q22" s="25">
        <v>0</v>
      </c>
      <c r="R22" s="25">
        <f>_xll.SRS1Splines.Functions25.Linear_Interp($AB$3:$AB$21,$AC$3:$AC$21,A22)</f>
        <v>87.414893617021306</v>
      </c>
      <c r="S22" s="25">
        <f>_xll.SRS1Splines.Functions25.Linear_Interp($AB$3:$AB$21,$AD$3:$AD$21,A22)</f>
        <v>21</v>
      </c>
      <c r="T22" s="25">
        <f>_xll.SRS1Splines.Functions25.Linear_Interp($AB$3:$AB$21,$AE$3:$AE$21,A22)</f>
        <v>22.471631205673798</v>
      </c>
      <c r="U22" s="25">
        <f>_xll.SRS1Splines.Functions25.Linear_Interp($AB$3:$AB$21,$AF$3:$AF$21,A22)</f>
        <v>63.301418439716301</v>
      </c>
      <c r="V22" s="25">
        <v>78.206850887260543</v>
      </c>
      <c r="W22" s="25">
        <v>62.06895029575351</v>
      </c>
      <c r="X22" s="25">
        <v>12.06895029575351</v>
      </c>
      <c r="Y22" s="25">
        <v>0</v>
      </c>
      <c r="Z22" s="25">
        <v>232.97875706172141</v>
      </c>
      <c r="AA22" s="46"/>
      <c r="AB22" s="46"/>
      <c r="AC22" s="25"/>
      <c r="AD22" s="25"/>
      <c r="AE22" s="46"/>
      <c r="AF22" s="46"/>
      <c r="AG22" s="25"/>
      <c r="AH22" s="25"/>
      <c r="AI22" s="25"/>
      <c r="AJ22" s="25"/>
      <c r="AK22" s="25"/>
      <c r="AL22" s="46"/>
      <c r="AM22" s="25"/>
      <c r="AN22" s="46"/>
      <c r="AO22" s="25"/>
      <c r="AP22" s="25"/>
      <c r="AQ22" s="46"/>
    </row>
    <row r="23" spans="1:43" s="26" customFormat="1" x14ac:dyDescent="0.4">
      <c r="A23" s="51">
        <v>0.26819999999999999</v>
      </c>
      <c r="B23" s="25">
        <v>2</v>
      </c>
      <c r="C23" s="25">
        <v>6.9999999999999991</v>
      </c>
      <c r="D23" s="25">
        <v>6.9999999999999991</v>
      </c>
      <c r="E23" s="25">
        <v>6.9999999999999991</v>
      </c>
      <c r="F23" s="25">
        <v>6.9999999999999991</v>
      </c>
      <c r="G23" s="25">
        <v>7.1935678959132412</v>
      </c>
      <c r="H23" s="25">
        <v>55.309481673578276</v>
      </c>
      <c r="I23" s="25">
        <v>59.37022965346975</v>
      </c>
      <c r="J23" s="25">
        <v>4.3250454923666126</v>
      </c>
      <c r="K23" s="25">
        <v>4.3250454923666126</v>
      </c>
      <c r="L23" s="25">
        <v>6.841271569971088</v>
      </c>
      <c r="M23" s="25">
        <v>5.0188902707642242</v>
      </c>
      <c r="N23" s="25">
        <v>5.5015669880612901</v>
      </c>
      <c r="O23" s="25">
        <v>0</v>
      </c>
      <c r="P23" s="25">
        <v>0</v>
      </c>
      <c r="Q23" s="25">
        <v>0</v>
      </c>
      <c r="R23" s="25">
        <f>_xll.SRS1Splines.Functions25.Linear_Interp($AB$3:$AB$21,$AC$3:$AC$21,A23)</f>
        <v>89.007272727272706</v>
      </c>
      <c r="S23" s="25">
        <f>_xll.SRS1Splines.Functions25.Linear_Interp($AB$3:$AB$21,$AD$3:$AD$21,A23)</f>
        <v>21</v>
      </c>
      <c r="T23" s="25">
        <f>_xll.SRS1Splines.Functions25.Linear_Interp($AB$3:$AB$21,$AE$3:$AE$21,A23)</f>
        <v>22.992727272727301</v>
      </c>
      <c r="U23" s="25">
        <f>_xll.SRS1Splines.Functions25.Linear_Interp($AB$3:$AB$21,$AF$3:$AF$21,A23)</f>
        <v>67.029090909090897</v>
      </c>
      <c r="V23" s="25">
        <v>75</v>
      </c>
      <c r="W23" s="25">
        <v>61</v>
      </c>
      <c r="X23" s="25">
        <v>11</v>
      </c>
      <c r="Y23" s="25">
        <v>0</v>
      </c>
      <c r="Z23" s="25">
        <v>230.95939727500067</v>
      </c>
      <c r="AA23" s="46"/>
      <c r="AB23" s="46"/>
      <c r="AC23" s="25"/>
      <c r="AD23" s="25"/>
      <c r="AE23" s="46"/>
      <c r="AF23" s="46"/>
      <c r="AG23" s="25"/>
      <c r="AH23" s="25"/>
      <c r="AI23" s="25"/>
      <c r="AJ23" s="25"/>
      <c r="AK23" s="25"/>
      <c r="AL23" s="46"/>
      <c r="AM23" s="25"/>
      <c r="AN23" s="46"/>
      <c r="AO23" s="25"/>
      <c r="AP23" s="25"/>
      <c r="AQ23" s="46"/>
    </row>
    <row r="24" spans="1:43" s="26" customFormat="1" x14ac:dyDescent="0.4">
      <c r="A24" s="51">
        <v>0.27659574468085107</v>
      </c>
      <c r="B24" s="25">
        <v>2</v>
      </c>
      <c r="C24" s="25">
        <v>6.9236750483558991</v>
      </c>
      <c r="D24" s="25">
        <v>6.9236750483558991</v>
      </c>
      <c r="E24" s="25">
        <v>6.9236750483558991</v>
      </c>
      <c r="F24" s="25">
        <v>6.9236750483558991</v>
      </c>
      <c r="G24" s="25">
        <v>7.0664934300478404</v>
      </c>
      <c r="H24" s="25">
        <v>56.195367207518053</v>
      </c>
      <c r="I24" s="25">
        <v>60.305707128273603</v>
      </c>
      <c r="J24" s="25">
        <v>4.4943080651161695</v>
      </c>
      <c r="K24" s="25">
        <v>4.4943080651161695</v>
      </c>
      <c r="L24" s="25">
        <v>6.8458878520727833</v>
      </c>
      <c r="M24" s="25">
        <v>5.0378165588520805</v>
      </c>
      <c r="N24" s="25">
        <v>5.5183597463225142</v>
      </c>
      <c r="O24" s="25">
        <v>0</v>
      </c>
      <c r="P24" s="25">
        <v>0</v>
      </c>
      <c r="Q24" s="25">
        <v>0</v>
      </c>
      <c r="R24" s="25">
        <f>_xll.SRS1Splines.Functions25.Linear_Interp($AB$3:$AB$21,$AC$3:$AC$21,A24)</f>
        <v>89.312572533849107</v>
      </c>
      <c r="S24" s="25">
        <f>_xll.SRS1Splines.Functions25.Linear_Interp($AB$3:$AB$21,$AD$3:$AD$21,A24)</f>
        <v>21</v>
      </c>
      <c r="T24" s="25">
        <f>_xll.SRS1Splines.Functions25.Linear_Interp($AB$3:$AB$21,$AE$3:$AE$21,A24)</f>
        <v>22.687427466150901</v>
      </c>
      <c r="U24" s="25">
        <f>_xll.SRS1Splines.Functions25.Linear_Interp($AB$3:$AB$21,$AF$3:$AF$21,A24)</f>
        <v>68.250290135396497</v>
      </c>
      <c r="V24" s="25">
        <v>73.168201160541585</v>
      </c>
      <c r="W24" s="25">
        <v>59.778800773694392</v>
      </c>
      <c r="X24" s="25">
        <v>10.389400386847193</v>
      </c>
      <c r="Y24" s="25">
        <v>0</v>
      </c>
      <c r="Z24" s="25">
        <v>227.98286755471023</v>
      </c>
      <c r="AA24" s="46"/>
      <c r="AB24" s="46"/>
      <c r="AC24" s="25"/>
      <c r="AD24" s="25"/>
      <c r="AE24" s="46"/>
      <c r="AF24" s="46"/>
      <c r="AG24" s="25"/>
      <c r="AH24" s="25"/>
      <c r="AI24" s="25"/>
      <c r="AJ24" s="25"/>
      <c r="AK24" s="25"/>
      <c r="AL24" s="46"/>
      <c r="AM24" s="25"/>
      <c r="AN24" s="46"/>
      <c r="AO24" s="25"/>
      <c r="AP24" s="25"/>
      <c r="AQ24" s="46"/>
    </row>
    <row r="25" spans="1:43" s="26" customFormat="1" x14ac:dyDescent="0.4">
      <c r="A25" s="51">
        <v>0.2978723404255319</v>
      </c>
      <c r="B25" s="25">
        <v>2</v>
      </c>
      <c r="C25" s="25">
        <v>6.7302514506769828</v>
      </c>
      <c r="D25" s="25">
        <v>6.7302514506769828</v>
      </c>
      <c r="E25" s="25">
        <v>6.7302514506769828</v>
      </c>
      <c r="F25" s="25">
        <v>6.7302514506769828</v>
      </c>
      <c r="G25" s="25">
        <v>6.7444598115344085</v>
      </c>
      <c r="H25" s="25">
        <v>58.440388834329433</v>
      </c>
      <c r="I25" s="25">
        <v>62.676405239788679</v>
      </c>
      <c r="J25" s="25">
        <v>4.9232552844510824</v>
      </c>
      <c r="K25" s="25">
        <v>4.9232552844510824</v>
      </c>
      <c r="L25" s="25">
        <v>6.8575864889245199</v>
      </c>
      <c r="M25" s="25">
        <v>5.0857797825922137</v>
      </c>
      <c r="N25" s="25">
        <v>5.5609161534720961</v>
      </c>
      <c r="O25" s="25">
        <v>0</v>
      </c>
      <c r="P25" s="25">
        <v>0</v>
      </c>
      <c r="Q25" s="25">
        <v>0</v>
      </c>
      <c r="R25" s="25">
        <f>_xll.SRS1Splines.Functions25.Linear_Interp($AB$3:$AB$21,$AC$3:$AC$21,A25)</f>
        <v>90.086266924564796</v>
      </c>
      <c r="S25" s="25">
        <f>_xll.SRS1Splines.Functions25.Linear_Interp($AB$3:$AB$21,$AD$3:$AD$21,A25)</f>
        <v>21</v>
      </c>
      <c r="T25" s="25">
        <f>_xll.SRS1Splines.Functions25.Linear_Interp($AB$3:$AB$21,$AE$3:$AE$21,A25)</f>
        <v>21.9137330754352</v>
      </c>
      <c r="U25" s="25">
        <f>_xll.SRS1Splines.Functions25.Linear_Interp($AB$3:$AB$21,$AF$3:$AF$21,A25)</f>
        <v>71.3450676982592</v>
      </c>
      <c r="V25" s="25">
        <v>68.526034816247588</v>
      </c>
      <c r="W25" s="25">
        <v>56.684023210831725</v>
      </c>
      <c r="X25" s="25">
        <v>8.8420116054158608</v>
      </c>
      <c r="Y25" s="25">
        <v>0</v>
      </c>
      <c r="Z25" s="25">
        <v>220.43971063557575</v>
      </c>
      <c r="AA25" s="46"/>
      <c r="AB25" s="46"/>
      <c r="AC25" s="25"/>
      <c r="AD25" s="25"/>
      <c r="AE25" s="46"/>
      <c r="AF25" s="46"/>
      <c r="AG25" s="25"/>
      <c r="AH25" s="25"/>
      <c r="AI25" s="25"/>
      <c r="AJ25" s="25"/>
      <c r="AK25" s="25"/>
      <c r="AL25" s="46"/>
      <c r="AM25" s="25"/>
      <c r="AN25" s="46"/>
      <c r="AO25" s="25"/>
      <c r="AP25" s="25"/>
      <c r="AQ25" s="46"/>
    </row>
    <row r="26" spans="1:43" s="26" customFormat="1" x14ac:dyDescent="0.4">
      <c r="A26" s="51">
        <v>0.31914893617021278</v>
      </c>
      <c r="B26" s="25">
        <v>2</v>
      </c>
      <c r="C26" s="25">
        <v>6.5368278529980666</v>
      </c>
      <c r="D26" s="25">
        <v>6.5368278529980666</v>
      </c>
      <c r="E26" s="25">
        <v>6.5368278529980666</v>
      </c>
      <c r="F26" s="25">
        <v>6.5368278529980666</v>
      </c>
      <c r="G26" s="25">
        <v>6.4224261930209741</v>
      </c>
      <c r="H26" s="25">
        <v>60.685410461140826</v>
      </c>
      <c r="I26" s="25">
        <v>65.047103351303747</v>
      </c>
      <c r="J26" s="25">
        <v>5.3522025037859962</v>
      </c>
      <c r="K26" s="25">
        <v>5.3522025037859962</v>
      </c>
      <c r="L26" s="25">
        <v>6.8692851257762566</v>
      </c>
      <c r="M26" s="25">
        <v>5.133743006332347</v>
      </c>
      <c r="N26" s="25">
        <v>5.6034725606216771</v>
      </c>
      <c r="O26" s="25">
        <v>0</v>
      </c>
      <c r="P26" s="25">
        <v>0</v>
      </c>
      <c r="Q26" s="25">
        <v>0</v>
      </c>
      <c r="R26" s="25">
        <f>_xll.SRS1Splines.Functions25.Linear_Interp($AB$3:$AB$21,$AC$3:$AC$21,A26)</f>
        <v>90.859961315280501</v>
      </c>
      <c r="S26" s="25">
        <f>_xll.SRS1Splines.Functions25.Linear_Interp($AB$3:$AB$21,$AD$3:$AD$21,A26)</f>
        <v>21</v>
      </c>
      <c r="T26" s="25">
        <f>_xll.SRS1Splines.Functions25.Linear_Interp($AB$3:$AB$21,$AE$3:$AE$21,A26)</f>
        <v>21.140038684719499</v>
      </c>
      <c r="U26" s="25">
        <f>_xll.SRS1Splines.Functions25.Linear_Interp($AB$3:$AB$21,$AF$3:$AF$21,A26)</f>
        <v>74.439845261121903</v>
      </c>
      <c r="V26" s="25">
        <v>63.883868471953569</v>
      </c>
      <c r="W26" s="25">
        <v>53.589245647969044</v>
      </c>
      <c r="X26" s="25">
        <v>7.2946228239845237</v>
      </c>
      <c r="Y26" s="25">
        <v>0</v>
      </c>
      <c r="Z26" s="25">
        <v>212.89655371644133</v>
      </c>
      <c r="AA26" s="46"/>
      <c r="AB26" s="46"/>
      <c r="AC26" s="25"/>
      <c r="AD26" s="25"/>
      <c r="AE26" s="46"/>
      <c r="AF26" s="46"/>
      <c r="AG26" s="25"/>
      <c r="AH26" s="25"/>
      <c r="AI26" s="25"/>
      <c r="AJ26" s="25"/>
      <c r="AK26" s="25"/>
      <c r="AL26" s="46"/>
      <c r="AM26" s="25"/>
      <c r="AN26" s="46"/>
      <c r="AO26" s="25"/>
      <c r="AP26" s="25"/>
      <c r="AQ26" s="46"/>
    </row>
    <row r="27" spans="1:43" s="26" customFormat="1" x14ac:dyDescent="0.4">
      <c r="A27" s="52">
        <v>0.32319999999999999</v>
      </c>
      <c r="B27" s="25">
        <v>2</v>
      </c>
      <c r="C27" s="25">
        <v>6.5000000000000009</v>
      </c>
      <c r="D27" s="25">
        <v>6.5000000000000009</v>
      </c>
      <c r="E27" s="25">
        <v>6.5000000000000009</v>
      </c>
      <c r="F27" s="25">
        <v>6.5000000000000009</v>
      </c>
      <c r="G27" s="25">
        <v>6.3611109920560178</v>
      </c>
      <c r="H27" s="25">
        <v>61.112862578885711</v>
      </c>
      <c r="I27" s="25">
        <v>65.498484271736217</v>
      </c>
      <c r="J27" s="25">
        <v>5.4338740543473625</v>
      </c>
      <c r="K27" s="25">
        <v>5.4338740543473625</v>
      </c>
      <c r="L27" s="25">
        <v>6.8715125462328279</v>
      </c>
      <c r="M27" s="25">
        <v>5.1428752041324683</v>
      </c>
      <c r="N27" s="25">
        <v>5.6115753005429578</v>
      </c>
      <c r="O27" s="25">
        <v>0</v>
      </c>
      <c r="P27" s="25">
        <v>0</v>
      </c>
      <c r="Q27" s="25">
        <v>0</v>
      </c>
      <c r="R27" s="25">
        <f>_xll.SRS1Splines.Functions25.Linear_Interp($AB$3:$AB$21,$AC$3:$AC$21,A27)</f>
        <v>90.991304347826102</v>
      </c>
      <c r="S27" s="25">
        <f>_xll.SRS1Splines.Functions25.Linear_Interp($AB$3:$AB$21,$AD$3:$AD$21,A27)</f>
        <v>20.991304347826102</v>
      </c>
      <c r="T27" s="25">
        <f>_xll.SRS1Splines.Functions25.Linear_Interp($AB$3:$AB$21,$AE$3:$AE$21,A27)</f>
        <v>21</v>
      </c>
      <c r="U27" s="25">
        <f>_xll.SRS1Splines.Functions25.Linear_Interp($AB$3:$AB$21,$AF$3:$AF$21,A27)</f>
        <v>74.991304347826102</v>
      </c>
      <c r="V27" s="25">
        <v>63</v>
      </c>
      <c r="W27" s="25">
        <v>53</v>
      </c>
      <c r="X27" s="25">
        <v>7</v>
      </c>
      <c r="Y27" s="25">
        <v>0</v>
      </c>
      <c r="Z27" s="25">
        <v>211.46033663903813</v>
      </c>
      <c r="AA27" s="46"/>
      <c r="AB27" s="46"/>
      <c r="AC27" s="25"/>
      <c r="AD27" s="25"/>
      <c r="AE27" s="46"/>
      <c r="AF27" s="46"/>
      <c r="AG27" s="25"/>
      <c r="AH27" s="25"/>
      <c r="AI27" s="25"/>
      <c r="AJ27" s="25"/>
      <c r="AK27" s="25"/>
      <c r="AL27" s="46"/>
      <c r="AM27" s="25"/>
      <c r="AN27" s="46"/>
      <c r="AO27" s="25"/>
      <c r="AP27" s="25"/>
      <c r="AQ27" s="46"/>
    </row>
    <row r="28" spans="1:43" s="26" customFormat="1" x14ac:dyDescent="0.4">
      <c r="A28" s="51">
        <v>0.34042553191489361</v>
      </c>
      <c r="B28" s="25">
        <v>2</v>
      </c>
      <c r="C28" s="25">
        <v>6.3111235535647632</v>
      </c>
      <c r="D28" s="25">
        <v>6.3111235535647632</v>
      </c>
      <c r="E28" s="25">
        <v>6.3111235535647632</v>
      </c>
      <c r="F28" s="25">
        <v>6.3111235535647632</v>
      </c>
      <c r="G28" s="25">
        <v>6.1301082507887239</v>
      </c>
      <c r="H28" s="25">
        <v>63.085359792034559</v>
      </c>
      <c r="I28" s="25">
        <v>68.108794694013568</v>
      </c>
      <c r="J28" s="25">
        <v>5.6834304061830414</v>
      </c>
      <c r="K28" s="25">
        <v>5.6834304061830414</v>
      </c>
      <c r="L28" s="25">
        <v>6.8740157148082099</v>
      </c>
      <c r="M28" s="25">
        <v>5.1865755631292663</v>
      </c>
      <c r="N28" s="25">
        <v>5.6211650260457207</v>
      </c>
      <c r="O28" s="25">
        <v>0</v>
      </c>
      <c r="P28" s="25">
        <v>0</v>
      </c>
      <c r="Q28" s="25">
        <v>0</v>
      </c>
      <c r="R28" s="25">
        <f>_xll.SRS1Splines.Functions25.Linear_Interp($AB$3:$AB$21,$AC$3:$AC$21,A28)</f>
        <v>90.242368177613301</v>
      </c>
      <c r="S28" s="25">
        <f>_xll.SRS1Splines.Functions25.Linear_Interp($AB$3:$AB$21,$AD$3:$AD$21,A28)</f>
        <v>20.242368177613301</v>
      </c>
      <c r="T28" s="25">
        <f>_xll.SRS1Splines.Functions25.Linear_Interp($AB$3:$AB$21,$AE$3:$AE$21,A28)</f>
        <v>21</v>
      </c>
      <c r="U28" s="25">
        <f>_xll.SRS1Splines.Functions25.Linear_Interp($AB$3:$AB$21,$AF$3:$AF$21,A28)</f>
        <v>74.242368177613301</v>
      </c>
      <c r="V28" s="25">
        <v>59.977976857036211</v>
      </c>
      <c r="W28" s="25">
        <v>51.488988428518113</v>
      </c>
      <c r="X28" s="25">
        <v>6.2444942142590527</v>
      </c>
      <c r="Y28" s="25">
        <v>0</v>
      </c>
      <c r="Z28" s="25">
        <v>205.43173988326055</v>
      </c>
      <c r="AA28" s="46"/>
      <c r="AB28" s="46"/>
      <c r="AC28" s="25"/>
      <c r="AD28" s="25"/>
      <c r="AE28" s="46"/>
      <c r="AF28" s="46"/>
      <c r="AG28" s="25"/>
      <c r="AH28" s="25"/>
      <c r="AI28" s="25"/>
      <c r="AJ28" s="25"/>
      <c r="AK28" s="25"/>
      <c r="AL28" s="46"/>
      <c r="AM28" s="25"/>
      <c r="AN28" s="46"/>
      <c r="AO28" s="25"/>
      <c r="AP28" s="25"/>
      <c r="AQ28" s="46"/>
    </row>
    <row r="29" spans="1:43" s="26" customFormat="1" x14ac:dyDescent="0.4">
      <c r="A29" s="51">
        <v>0.36170212765957449</v>
      </c>
      <c r="B29" s="25">
        <v>2</v>
      </c>
      <c r="C29" s="25">
        <v>6.0778275475923857</v>
      </c>
      <c r="D29" s="25">
        <v>6.0778275475923857</v>
      </c>
      <c r="E29" s="25">
        <v>6.0778275475923857</v>
      </c>
      <c r="F29" s="25">
        <v>6.0778275475923857</v>
      </c>
      <c r="G29" s="25">
        <v>5.8447787778795162</v>
      </c>
      <c r="H29" s="25">
        <v>65.521744689698622</v>
      </c>
      <c r="I29" s="25">
        <v>71.332992349988558</v>
      </c>
      <c r="J29" s="25">
        <v>5.991676888193517</v>
      </c>
      <c r="K29" s="25">
        <v>5.991676888193517</v>
      </c>
      <c r="L29" s="25">
        <v>6.877107573226418</v>
      </c>
      <c r="M29" s="25">
        <v>5.2405532792814364</v>
      </c>
      <c r="N29" s="25">
        <v>5.6330100427240337</v>
      </c>
      <c r="O29" s="25">
        <v>0</v>
      </c>
      <c r="P29" s="25">
        <v>0</v>
      </c>
      <c r="Q29" s="25">
        <v>0</v>
      </c>
      <c r="R29" s="25">
        <f>_xll.SRS1Splines.Functions25.Linear_Interp($AB$3:$AB$21,$AC$3:$AC$21,A29)</f>
        <v>89.317298797409805</v>
      </c>
      <c r="S29" s="25">
        <f>_xll.SRS1Splines.Functions25.Linear_Interp($AB$3:$AB$21,$AD$3:$AD$21,A29)</f>
        <v>19.317298797409801</v>
      </c>
      <c r="T29" s="25">
        <f>_xll.SRS1Splines.Functions25.Linear_Interp($AB$3:$AB$21,$AE$3:$AE$21,A29)</f>
        <v>21</v>
      </c>
      <c r="U29" s="25">
        <f>_xll.SRS1Splines.Functions25.Linear_Interp($AB$3:$AB$21,$AF$3:$AF$21,A29)</f>
        <v>73.317298797409805</v>
      </c>
      <c r="V29" s="25">
        <v>56.245240761478158</v>
      </c>
      <c r="W29" s="25">
        <v>49.622620380739079</v>
      </c>
      <c r="X29" s="25">
        <v>5.3113101903695412</v>
      </c>
      <c r="Y29" s="25">
        <v>0</v>
      </c>
      <c r="Z29" s="25">
        <v>197.98535060981982</v>
      </c>
      <c r="AA29" s="46"/>
      <c r="AB29" s="46"/>
      <c r="AC29" s="25"/>
      <c r="AD29" s="25"/>
      <c r="AE29" s="46"/>
      <c r="AF29" s="46"/>
      <c r="AG29" s="25"/>
      <c r="AH29" s="25"/>
      <c r="AI29" s="25"/>
      <c r="AJ29" s="25"/>
      <c r="AK29" s="25"/>
      <c r="AL29" s="46"/>
      <c r="AM29" s="25"/>
      <c r="AN29" s="46"/>
      <c r="AO29" s="25"/>
      <c r="AP29" s="25"/>
      <c r="AQ29" s="46"/>
    </row>
    <row r="30" spans="1:43" s="26" customFormat="1" x14ac:dyDescent="0.4">
      <c r="A30" s="51">
        <v>0.36880000000000002</v>
      </c>
      <c r="B30" s="25">
        <v>2</v>
      </c>
      <c r="C30" s="25">
        <v>6</v>
      </c>
      <c r="D30" s="25">
        <v>6</v>
      </c>
      <c r="E30" s="25">
        <v>6</v>
      </c>
      <c r="F30" s="25">
        <v>6</v>
      </c>
      <c r="G30" s="25">
        <v>5.7495928657170046</v>
      </c>
      <c r="H30" s="25">
        <v>66.334522691559357</v>
      </c>
      <c r="I30" s="25">
        <v>72.408584688021818</v>
      </c>
      <c r="J30" s="25">
        <v>6.0945079145922101</v>
      </c>
      <c r="K30" s="25">
        <v>6.0945079145922101</v>
      </c>
      <c r="L30" s="25">
        <v>6.8781390171947328</v>
      </c>
      <c r="M30" s="25">
        <v>5.2585602453898002</v>
      </c>
      <c r="N30" s="25">
        <v>5.6369615402879187</v>
      </c>
      <c r="O30" s="25">
        <v>0</v>
      </c>
      <c r="P30" s="25">
        <v>0</v>
      </c>
      <c r="Q30" s="25">
        <v>0</v>
      </c>
      <c r="R30" s="25">
        <f>_xll.SRS1Splines.Functions25.Linear_Interp($AB$3:$AB$21,$AC$3:$AC$21,A30)</f>
        <v>89.008695652173898</v>
      </c>
      <c r="S30" s="25">
        <f>_xll.SRS1Splines.Functions25.Linear_Interp($AB$3:$AB$21,$AD$3:$AD$21,A30)</f>
        <v>19.008695652173898</v>
      </c>
      <c r="T30" s="25">
        <f>_xll.SRS1Splines.Functions25.Linear_Interp($AB$3:$AB$21,$AE$3:$AE$21,A30)</f>
        <v>21</v>
      </c>
      <c r="U30" s="25">
        <f>_xll.SRS1Splines.Functions25.Linear_Interp($AB$3:$AB$21,$AF$3:$AF$21,A30)</f>
        <v>73.008695652173898</v>
      </c>
      <c r="V30" s="25">
        <v>55</v>
      </c>
      <c r="W30" s="25">
        <v>49</v>
      </c>
      <c r="X30" s="25">
        <v>5</v>
      </c>
      <c r="Y30" s="25">
        <v>0</v>
      </c>
      <c r="Z30" s="25">
        <v>195.50123514820001</v>
      </c>
      <c r="AA30" s="46"/>
      <c r="AB30" s="46"/>
      <c r="AC30" s="25"/>
      <c r="AD30" s="25"/>
      <c r="AE30" s="46"/>
      <c r="AF30" s="46"/>
      <c r="AG30" s="25"/>
      <c r="AH30" s="25"/>
      <c r="AI30" s="25"/>
      <c r="AJ30" s="25"/>
      <c r="AK30" s="25"/>
      <c r="AL30" s="46"/>
      <c r="AM30" s="25"/>
      <c r="AN30" s="46"/>
      <c r="AO30" s="25"/>
      <c r="AP30" s="25"/>
      <c r="AQ30" s="46"/>
    </row>
    <row r="31" spans="1:43" s="26" customFormat="1" x14ac:dyDescent="0.4">
      <c r="A31" s="51">
        <v>0.38297872340425532</v>
      </c>
      <c r="B31" s="25">
        <v>2</v>
      </c>
      <c r="C31" s="25">
        <v>5.9145391591850824</v>
      </c>
      <c r="D31" s="25">
        <v>5.9145391591850824</v>
      </c>
      <c r="E31" s="25">
        <v>5.9145391591850824</v>
      </c>
      <c r="F31" s="25">
        <v>5.9145391591850824</v>
      </c>
      <c r="G31" s="27">
        <v>6.0312105866748844</v>
      </c>
      <c r="H31" s="25">
        <v>67.072209041600814</v>
      </c>
      <c r="I31" s="25">
        <v>72.851402408016625</v>
      </c>
      <c r="J31" s="25">
        <v>6.3691671958670248</v>
      </c>
      <c r="K31" s="25">
        <v>6.3691671958670248</v>
      </c>
      <c r="L31" s="25">
        <v>6.868948704278</v>
      </c>
      <c r="M31" s="25">
        <v>5.2543293836927232</v>
      </c>
      <c r="N31" s="25">
        <v>5.6247101772184287</v>
      </c>
      <c r="O31" s="25">
        <v>0</v>
      </c>
      <c r="P31" s="25">
        <v>0</v>
      </c>
      <c r="Q31" s="25">
        <v>0</v>
      </c>
      <c r="R31" s="25">
        <f>_xll.SRS1Splines.Functions25.Linear_Interp($AB$3:$AB$21,$AC$3:$AC$21,A31)</f>
        <v>87.964539007092199</v>
      </c>
      <c r="S31" s="25">
        <f>_xll.SRS1Splines.Functions25.Linear_Interp($AB$3:$AB$21,$AD$3:$AD$21,A31)</f>
        <v>19</v>
      </c>
      <c r="T31" s="25">
        <f>_xll.SRS1Splines.Functions25.Linear_Interp($AB$3:$AB$21,$AE$3:$AE$21,A31)</f>
        <v>20.6548463356974</v>
      </c>
      <c r="U31" s="25">
        <f>_xll.SRS1Splines.Functions25.Linear_Interp($AB$3:$AB$21,$AF$3:$AF$21,A31)</f>
        <v>72.6548463356974</v>
      </c>
      <c r="V31" s="25">
        <v>53.952311078503307</v>
      </c>
      <c r="W31" s="25">
        <v>47.603081438004409</v>
      </c>
      <c r="X31" s="25">
        <v>4.6507703595011014</v>
      </c>
      <c r="Y31" s="25">
        <v>0</v>
      </c>
      <c r="Z31" s="25">
        <v>189.02331815428187</v>
      </c>
      <c r="AA31" s="46"/>
      <c r="AB31" s="46"/>
      <c r="AC31" s="25"/>
      <c r="AD31" s="25"/>
      <c r="AE31" s="46"/>
      <c r="AF31" s="46"/>
      <c r="AG31" s="25"/>
      <c r="AH31" s="25"/>
      <c r="AI31" s="25"/>
      <c r="AJ31" s="25"/>
      <c r="AK31" s="25"/>
      <c r="AL31" s="46"/>
      <c r="AM31" s="25"/>
      <c r="AN31" s="46"/>
      <c r="AO31" s="25"/>
      <c r="AP31" s="25"/>
      <c r="AQ31" s="46"/>
    </row>
    <row r="32" spans="1:43" s="26" customFormat="1" x14ac:dyDescent="0.4">
      <c r="A32" s="51">
        <v>0.40425531914893614</v>
      </c>
      <c r="B32" s="25">
        <v>2</v>
      </c>
      <c r="C32" s="25">
        <v>5.7862966009394086</v>
      </c>
      <c r="D32" s="25">
        <v>5.7862966009394086</v>
      </c>
      <c r="E32" s="25">
        <v>5.7862966009394086</v>
      </c>
      <c r="F32" s="25">
        <v>5.7862966009394086</v>
      </c>
      <c r="G32" s="25">
        <v>4.1165405591590538</v>
      </c>
      <c r="H32" s="25">
        <v>68.179181355588611</v>
      </c>
      <c r="I32" s="25">
        <v>73.515894784959656</v>
      </c>
      <c r="J32" s="25">
        <v>6.7813209792926177</v>
      </c>
      <c r="K32" s="25">
        <v>6.7813209792926177</v>
      </c>
      <c r="L32" s="25">
        <v>6.8551577185085932</v>
      </c>
      <c r="M32" s="25">
        <v>5.2479805516142743</v>
      </c>
      <c r="N32" s="25">
        <v>5.6063257788548491</v>
      </c>
      <c r="O32" s="25">
        <v>0</v>
      </c>
      <c r="P32" s="25">
        <v>0</v>
      </c>
      <c r="Q32" s="25">
        <v>0</v>
      </c>
      <c r="R32" s="25">
        <f>_xll.SRS1Splines.Functions25.Linear_Interp($AB$3:$AB$21,$AC$3:$AC$21,A32)</f>
        <v>86.388494877856601</v>
      </c>
      <c r="S32" s="25">
        <f>_xll.SRS1Splines.Functions25.Linear_Interp($AB$3:$AB$21,$AD$3:$AD$21,A32)</f>
        <v>19</v>
      </c>
      <c r="T32" s="25">
        <f>_xll.SRS1Splines.Functions25.Linear_Interp($AB$3:$AB$21,$AE$3:$AE$21,A32)</f>
        <v>20.129498292618901</v>
      </c>
      <c r="U32" s="25">
        <f>_xll.SRS1Splines.Functions25.Linear_Interp($AB$3:$AB$21,$AF$3:$AF$21,A32)</f>
        <v>72.129498292618905</v>
      </c>
      <c r="V32" s="25">
        <v>52.380148831359399</v>
      </c>
      <c r="W32" s="25">
        <v>45.506865108479204</v>
      </c>
      <c r="X32" s="25">
        <v>4.1267162771198</v>
      </c>
      <c r="Y32" s="25">
        <v>0</v>
      </c>
      <c r="Z32" s="25">
        <v>179.30255435788615</v>
      </c>
      <c r="AA32" s="46"/>
      <c r="AB32" s="46"/>
      <c r="AC32" s="25"/>
      <c r="AD32" s="25"/>
      <c r="AE32" s="46"/>
      <c r="AF32" s="46"/>
      <c r="AG32" s="25"/>
      <c r="AH32" s="25"/>
      <c r="AI32" s="25"/>
      <c r="AJ32" s="25"/>
      <c r="AK32" s="25"/>
      <c r="AL32" s="46"/>
      <c r="AM32" s="25"/>
      <c r="AN32" s="46"/>
      <c r="AO32" s="25"/>
      <c r="AP32" s="25"/>
      <c r="AQ32" s="46"/>
    </row>
    <row r="33" spans="1:43" s="26" customFormat="1" x14ac:dyDescent="0.4">
      <c r="A33" s="51">
        <v>0.42553191489361702</v>
      </c>
      <c r="B33" s="25">
        <v>2</v>
      </c>
      <c r="C33" s="25">
        <v>5.6580540426937329</v>
      </c>
      <c r="D33" s="25">
        <v>5.6580540426937329</v>
      </c>
      <c r="E33" s="25">
        <v>5.6580540426937329</v>
      </c>
      <c r="F33" s="25">
        <v>5.6580540426937329</v>
      </c>
      <c r="G33" s="25">
        <v>2.2018705316432121</v>
      </c>
      <c r="H33" s="25">
        <v>69.286153669576393</v>
      </c>
      <c r="I33" s="25">
        <v>74.180387161902644</v>
      </c>
      <c r="J33" s="25">
        <v>7.1934747627182114</v>
      </c>
      <c r="K33" s="25">
        <v>7.1934747627182114</v>
      </c>
      <c r="L33" s="25">
        <v>6.8413667327391865</v>
      </c>
      <c r="M33" s="25">
        <v>5.2416317195358264</v>
      </c>
      <c r="N33" s="25">
        <v>5.5879413804912694</v>
      </c>
      <c r="O33" s="25">
        <v>0</v>
      </c>
      <c r="P33" s="25">
        <v>0</v>
      </c>
      <c r="Q33" s="25">
        <v>0</v>
      </c>
      <c r="R33" s="25">
        <f>_xll.SRS1Splines.Functions25.Linear_Interp($AB$3:$AB$21,$AC$3:$AC$21,A33)</f>
        <v>84.812450748621004</v>
      </c>
      <c r="S33" s="25">
        <f>_xll.SRS1Splines.Functions25.Linear_Interp($AB$3:$AB$21,$AD$3:$AD$21,A33)</f>
        <v>19</v>
      </c>
      <c r="T33" s="25">
        <f>_xll.SRS1Splines.Functions25.Linear_Interp($AB$3:$AB$21,$AE$3:$AE$21,A33)</f>
        <v>19.6041502495403</v>
      </c>
      <c r="U33" s="25">
        <f>_xll.SRS1Splines.Functions25.Linear_Interp($AB$3:$AB$21,$AF$3:$AF$21,A33)</f>
        <v>71.604150249540297</v>
      </c>
      <c r="V33" s="25">
        <v>50.807986584215492</v>
      </c>
      <c r="W33" s="25">
        <v>43.410648778953991</v>
      </c>
      <c r="X33" s="25">
        <v>3.6026621947384974</v>
      </c>
      <c r="Y33" s="25">
        <v>0</v>
      </c>
      <c r="Z33" s="25">
        <v>169.58179056149038</v>
      </c>
      <c r="AA33" s="46"/>
      <c r="AB33" s="46"/>
      <c r="AC33" s="25"/>
      <c r="AD33" s="25"/>
      <c r="AE33" s="46"/>
      <c r="AF33" s="46"/>
      <c r="AG33" s="25"/>
      <c r="AH33" s="25"/>
      <c r="AI33" s="25"/>
      <c r="AJ33" s="25"/>
      <c r="AK33" s="25"/>
      <c r="AL33" s="46"/>
      <c r="AM33" s="25"/>
      <c r="AN33" s="46"/>
      <c r="AO33" s="25"/>
      <c r="AP33" s="25"/>
      <c r="AQ33" s="46"/>
    </row>
    <row r="34" spans="1:43" s="26" customFormat="1" x14ac:dyDescent="0.4">
      <c r="A34" s="52">
        <v>0.44680851063829785</v>
      </c>
      <c r="B34" s="25">
        <v>2</v>
      </c>
      <c r="C34" s="25">
        <v>5.529811484448059</v>
      </c>
      <c r="D34" s="25">
        <v>5.529811484448059</v>
      </c>
      <c r="E34" s="25">
        <v>5.529811484448059</v>
      </c>
      <c r="F34" s="25">
        <v>5.529811484448059</v>
      </c>
      <c r="G34" s="25">
        <v>0.28720050412737813</v>
      </c>
      <c r="H34" s="25">
        <v>70.393125983564175</v>
      </c>
      <c r="I34" s="25">
        <v>74.844879538845646</v>
      </c>
      <c r="J34" s="25">
        <v>7.6056285461438042</v>
      </c>
      <c r="K34" s="25">
        <v>7.6056285461438042</v>
      </c>
      <c r="L34" s="25">
        <v>6.8275757469697798</v>
      </c>
      <c r="M34" s="25">
        <v>5.2352828874573785</v>
      </c>
      <c r="N34" s="25">
        <v>5.5695569821276907</v>
      </c>
      <c r="O34" s="25">
        <v>0</v>
      </c>
      <c r="P34" s="25">
        <v>0</v>
      </c>
      <c r="Q34" s="25">
        <v>0</v>
      </c>
      <c r="R34" s="25">
        <f>_xll.SRS1Splines.Functions25.Linear_Interp($AB$3:$AB$21,$AC$3:$AC$21,A34)</f>
        <v>83.236406619385306</v>
      </c>
      <c r="S34" s="25">
        <f>_xll.SRS1Splines.Functions25.Linear_Interp($AB$3:$AB$21,$AD$3:$AD$21,A34)</f>
        <v>19</v>
      </c>
      <c r="T34" s="25">
        <f>_xll.SRS1Splines.Functions25.Linear_Interp($AB$3:$AB$21,$AE$3:$AE$21,A34)</f>
        <v>19.078802206461798</v>
      </c>
      <c r="U34" s="25">
        <f>_xll.SRS1Splines.Functions25.Linear_Interp($AB$3:$AB$21,$AF$3:$AF$21,A34)</f>
        <v>71.078802206461802</v>
      </c>
      <c r="V34" s="25">
        <v>49.235824337071591</v>
      </c>
      <c r="W34" s="25">
        <v>41.314432449428786</v>
      </c>
      <c r="X34" s="25">
        <v>3.0786081123571964</v>
      </c>
      <c r="Y34" s="25">
        <v>0</v>
      </c>
      <c r="Z34" s="25">
        <v>159.86102676509464</v>
      </c>
      <c r="AA34" s="46"/>
      <c r="AB34" s="46"/>
      <c r="AC34" s="25"/>
      <c r="AD34" s="25"/>
      <c r="AE34" s="46"/>
      <c r="AF34" s="46"/>
      <c r="AG34" s="25"/>
      <c r="AH34" s="25"/>
      <c r="AI34" s="25"/>
      <c r="AJ34" s="25"/>
      <c r="AK34" s="25"/>
      <c r="AL34" s="46"/>
      <c r="AM34" s="25"/>
      <c r="AN34" s="46"/>
      <c r="AO34" s="25"/>
      <c r="AP34" s="25"/>
      <c r="AQ34" s="46"/>
    </row>
    <row r="35" spans="1:43" s="26" customFormat="1" x14ac:dyDescent="0.4">
      <c r="A35" s="51">
        <v>0.45</v>
      </c>
      <c r="B35" s="25">
        <v>2</v>
      </c>
      <c r="C35" s="25">
        <v>5.5105751007112076</v>
      </c>
      <c r="D35" s="25">
        <v>5.5105751007112076</v>
      </c>
      <c r="E35" s="25">
        <v>5.5105751007112076</v>
      </c>
      <c r="F35" s="25">
        <v>5.5105751007112076</v>
      </c>
      <c r="G35" s="25">
        <v>0</v>
      </c>
      <c r="H35" s="25">
        <v>70.559171830662351</v>
      </c>
      <c r="I35" s="25">
        <v>74.944553395387103</v>
      </c>
      <c r="J35" s="25">
        <v>7.6674516136576436</v>
      </c>
      <c r="K35" s="25">
        <v>7.6674516136576436</v>
      </c>
      <c r="L35" s="25">
        <v>6.8255070991043683</v>
      </c>
      <c r="M35" s="25">
        <v>5.2343305626456109</v>
      </c>
      <c r="N35" s="25">
        <v>5.5667993223731536</v>
      </c>
      <c r="O35" s="25">
        <v>0</v>
      </c>
      <c r="P35" s="25">
        <v>0</v>
      </c>
      <c r="Q35" s="25">
        <v>0</v>
      </c>
      <c r="R35" s="25">
        <f>_xll.SRS1Splines.Functions25.Linear_Interp($AB$3:$AB$21,$AC$3:$AC$21,A35)</f>
        <v>83</v>
      </c>
      <c r="S35" s="25">
        <f>_xll.SRS1Splines.Functions25.Linear_Interp($AB$3:$AB$21,$AD$3:$AD$21,A35)</f>
        <v>19</v>
      </c>
      <c r="T35" s="25">
        <f>_xll.SRS1Splines.Functions25.Linear_Interp($AB$3:$AB$21,$AE$3:$AE$21,A35)</f>
        <v>19</v>
      </c>
      <c r="U35" s="25">
        <f>_xll.SRS1Splines.Functions25.Linear_Interp($AB$3:$AB$21,$AF$3:$AF$21,A35)</f>
        <v>71</v>
      </c>
      <c r="V35" s="25">
        <v>49</v>
      </c>
      <c r="W35" s="25">
        <v>41</v>
      </c>
      <c r="X35" s="25">
        <v>3</v>
      </c>
      <c r="Y35" s="25">
        <v>0</v>
      </c>
      <c r="Z35" s="25">
        <v>158.40291219563525</v>
      </c>
      <c r="AA35" s="46"/>
      <c r="AB35" s="46"/>
      <c r="AC35" s="25"/>
      <c r="AD35" s="25"/>
      <c r="AE35" s="46"/>
      <c r="AF35" s="46"/>
      <c r="AG35" s="25"/>
      <c r="AH35" s="25"/>
      <c r="AI35" s="25"/>
      <c r="AJ35" s="25"/>
      <c r="AK35" s="25"/>
      <c r="AL35" s="46"/>
      <c r="AM35" s="25"/>
      <c r="AN35" s="46"/>
      <c r="AO35" s="25"/>
      <c r="AP35" s="25"/>
      <c r="AQ35" s="46"/>
    </row>
    <row r="36" spans="1:43" s="26" customFormat="1" x14ac:dyDescent="0.4">
      <c r="A36" s="51">
        <v>0.46808510638297873</v>
      </c>
      <c r="B36" s="25">
        <v>2</v>
      </c>
      <c r="C36" s="25">
        <v>5.3258990004539628</v>
      </c>
      <c r="D36" s="25">
        <v>5.3258990004539628</v>
      </c>
      <c r="E36" s="25">
        <v>5.3258990004539628</v>
      </c>
      <c r="F36" s="25">
        <v>5.3258990004539628</v>
      </c>
      <c r="G36" s="25">
        <v>0</v>
      </c>
      <c r="H36" s="25">
        <v>71.242245242684518</v>
      </c>
      <c r="I36" s="25">
        <v>76.406917444645757</v>
      </c>
      <c r="J36" s="25">
        <v>7.6913373565726486</v>
      </c>
      <c r="K36" s="25">
        <v>7.6913373565726486</v>
      </c>
      <c r="L36" s="25">
        <v>6.8250784392624437</v>
      </c>
      <c r="M36" s="25">
        <v>5.3186912139238878</v>
      </c>
      <c r="N36" s="25">
        <v>5.3931414419956605</v>
      </c>
      <c r="O36" s="25">
        <v>0</v>
      </c>
      <c r="P36" s="25">
        <v>0</v>
      </c>
      <c r="Q36" s="25">
        <v>0</v>
      </c>
      <c r="R36" s="25">
        <f>_xll.SRS1Splines.Functions25.Linear_Interp($AB$3:$AB$21,$AC$3:$AC$21,A36)</f>
        <v>80.106382978723403</v>
      </c>
      <c r="S36" s="25">
        <f>_xll.SRS1Splines.Functions25.Linear_Interp($AB$3:$AB$21,$AD$3:$AD$21,A36)</f>
        <v>18.2765957446809</v>
      </c>
      <c r="T36" s="25">
        <f>_xll.SRS1Splines.Functions25.Linear_Interp($AB$3:$AB$21,$AE$3:$AE$21,A36)</f>
        <v>18.2765957446809</v>
      </c>
      <c r="U36" s="25">
        <f>_xll.SRS1Splines.Functions25.Linear_Interp($AB$3:$AB$21,$AF$3:$AF$21,A36)</f>
        <v>68.106382978723403</v>
      </c>
      <c r="V36" s="25">
        <v>46.10638297872341</v>
      </c>
      <c r="W36" s="25">
        <v>39.553191489361708</v>
      </c>
      <c r="X36" s="25">
        <v>3</v>
      </c>
      <c r="Y36" s="25">
        <v>0</v>
      </c>
      <c r="Z36" s="25">
        <v>151.62354271559775</v>
      </c>
      <c r="AA36" s="46"/>
      <c r="AB36" s="46"/>
      <c r="AC36" s="25"/>
      <c r="AD36" s="25"/>
      <c r="AE36" s="46"/>
      <c r="AF36" s="46"/>
      <c r="AG36" s="25"/>
      <c r="AH36" s="25"/>
      <c r="AI36" s="25"/>
      <c r="AJ36" s="25"/>
      <c r="AK36" s="25"/>
      <c r="AL36" s="46"/>
      <c r="AM36" s="25"/>
      <c r="AN36" s="46"/>
      <c r="AO36" s="25"/>
      <c r="AP36" s="25"/>
      <c r="AQ36" s="46"/>
    </row>
    <row r="37" spans="1:43" s="26" customFormat="1" x14ac:dyDescent="0.4">
      <c r="A37" s="51">
        <v>0.48936170212765956</v>
      </c>
      <c r="B37" s="25">
        <v>2</v>
      </c>
      <c r="C37" s="25">
        <v>5.1086330001513209</v>
      </c>
      <c r="D37" s="25">
        <v>5.1086330001513209</v>
      </c>
      <c r="E37" s="25">
        <v>5.1086330001513209</v>
      </c>
      <c r="F37" s="25">
        <v>5.1086330001513209</v>
      </c>
      <c r="G37" s="25">
        <v>0</v>
      </c>
      <c r="H37" s="25">
        <v>72.045861021534108</v>
      </c>
      <c r="I37" s="25">
        <v>78.127345737891204</v>
      </c>
      <c r="J37" s="25">
        <v>7.7194382305902991</v>
      </c>
      <c r="K37" s="25">
        <v>7.7194382305902991</v>
      </c>
      <c r="L37" s="25">
        <v>6.8245741335660588</v>
      </c>
      <c r="M37" s="25">
        <v>5.4179390389571527</v>
      </c>
      <c r="N37" s="25">
        <v>5.1888380533162559</v>
      </c>
      <c r="O37" s="25">
        <v>0</v>
      </c>
      <c r="P37" s="25">
        <v>0</v>
      </c>
      <c r="Q37" s="25">
        <v>0</v>
      </c>
      <c r="R37" s="25">
        <f>_xll.SRS1Splines.Functions25.Linear_Interp($AB$3:$AB$21,$AC$3:$AC$21,A37)</f>
        <v>76.702127659574501</v>
      </c>
      <c r="S37" s="25">
        <f>_xll.SRS1Splines.Functions25.Linear_Interp($AB$3:$AB$21,$AD$3:$AD$21,A37)</f>
        <v>17.4255319148936</v>
      </c>
      <c r="T37" s="25">
        <f>_xll.SRS1Splines.Functions25.Linear_Interp($AB$3:$AB$21,$AE$3:$AE$21,A37)</f>
        <v>17.4255319148936</v>
      </c>
      <c r="U37" s="25">
        <f>_xll.SRS1Splines.Functions25.Linear_Interp($AB$3:$AB$21,$AF$3:$AF$21,A37)</f>
        <v>64.702127659574501</v>
      </c>
      <c r="V37" s="25">
        <v>42.702127659574479</v>
      </c>
      <c r="W37" s="25">
        <v>37.851063829787236</v>
      </c>
      <c r="X37" s="25">
        <v>3</v>
      </c>
      <c r="Y37" s="25">
        <v>0</v>
      </c>
      <c r="Z37" s="25">
        <v>143.64781391555363</v>
      </c>
      <c r="AA37" s="46"/>
      <c r="AB37" s="46"/>
      <c r="AC37" s="25"/>
      <c r="AD37" s="25"/>
      <c r="AE37" s="46"/>
      <c r="AF37" s="46"/>
      <c r="AG37" s="25"/>
      <c r="AH37" s="25"/>
      <c r="AI37" s="25"/>
      <c r="AJ37" s="25"/>
      <c r="AK37" s="25"/>
      <c r="AL37" s="46"/>
      <c r="AM37" s="25"/>
      <c r="AN37" s="46"/>
      <c r="AO37" s="25"/>
      <c r="AP37" s="25"/>
      <c r="AQ37" s="46"/>
    </row>
    <row r="38" spans="1:43" s="26" customFormat="1" x14ac:dyDescent="0.4">
      <c r="A38" s="52">
        <v>0.5</v>
      </c>
      <c r="B38" s="25">
        <v>2</v>
      </c>
      <c r="C38" s="25">
        <v>5</v>
      </c>
      <c r="D38" s="25">
        <v>5</v>
      </c>
      <c r="E38" s="25">
        <v>5</v>
      </c>
      <c r="F38" s="25">
        <v>5</v>
      </c>
      <c r="G38" s="25">
        <v>0</v>
      </c>
      <c r="H38" s="25">
        <v>72.44766891095891</v>
      </c>
      <c r="I38" s="25">
        <v>78.987559884513942</v>
      </c>
      <c r="J38" s="25">
        <v>7.7334886675991257</v>
      </c>
      <c r="K38" s="25">
        <v>7.7334886675991257</v>
      </c>
      <c r="L38" s="25">
        <v>6.8243219807178663</v>
      </c>
      <c r="M38" s="25">
        <v>5.467562951473786</v>
      </c>
      <c r="N38" s="25">
        <v>5.0866863589765545</v>
      </c>
      <c r="O38" s="25">
        <v>0</v>
      </c>
      <c r="P38" s="25">
        <v>0</v>
      </c>
      <c r="Q38" s="25">
        <v>0</v>
      </c>
      <c r="R38" s="25">
        <f>_xll.SRS1Splines.Functions25.Linear_Interp($AB$3:$AB$21,$AC$3:$AC$21,A38)</f>
        <v>75</v>
      </c>
      <c r="S38" s="25">
        <f>_xll.SRS1Splines.Functions25.Linear_Interp($AB$3:$AB$21,$AD$3:$AD$21,A38)</f>
        <v>17</v>
      </c>
      <c r="T38" s="25">
        <f>_xll.SRS1Splines.Functions25.Linear_Interp($AB$3:$AB$21,$AE$3:$AE$21,A38)</f>
        <v>17</v>
      </c>
      <c r="U38" s="25">
        <f>_xll.SRS1Splines.Functions25.Linear_Interp($AB$3:$AB$21,$AF$3:$AF$21,A38)</f>
        <v>63</v>
      </c>
      <c r="V38" s="25">
        <v>41</v>
      </c>
      <c r="W38" s="25">
        <v>37</v>
      </c>
      <c r="X38" s="25">
        <v>3</v>
      </c>
      <c r="Y38" s="25">
        <v>0</v>
      </c>
      <c r="Z38" s="25">
        <v>139.65994951553154</v>
      </c>
      <c r="AA38" s="46"/>
      <c r="AB38" s="46"/>
      <c r="AC38" s="25"/>
      <c r="AD38" s="25"/>
      <c r="AE38" s="46"/>
      <c r="AF38" s="46"/>
      <c r="AG38" s="25"/>
      <c r="AH38" s="25"/>
      <c r="AI38" s="25"/>
      <c r="AJ38" s="25"/>
      <c r="AK38" s="25"/>
      <c r="AL38" s="46"/>
      <c r="AM38" s="25"/>
      <c r="AN38" s="46"/>
      <c r="AO38" s="25"/>
      <c r="AP38" s="25"/>
      <c r="AQ38" s="46"/>
    </row>
    <row r="39" spans="1:43" s="26" customFormat="1" x14ac:dyDescent="0.4">
      <c r="A39" s="51">
        <v>0.51063829787234039</v>
      </c>
      <c r="B39" s="25">
        <v>2</v>
      </c>
      <c r="C39" s="25">
        <v>4.8534183292798332</v>
      </c>
      <c r="D39" s="25">
        <v>4.8534183292798332</v>
      </c>
      <c r="E39" s="25">
        <v>4.8534183292798332</v>
      </c>
      <c r="F39" s="25">
        <v>4.8534183292798332</v>
      </c>
      <c r="G39" s="25">
        <v>0</v>
      </c>
      <c r="H39" s="25">
        <v>71.648777055016893</v>
      </c>
      <c r="I39" s="25">
        <v>77.795431259759511</v>
      </c>
      <c r="J39" s="25">
        <v>7.7523901805353574</v>
      </c>
      <c r="K39" s="25">
        <v>7.7523901805353574</v>
      </c>
      <c r="L39" s="25">
        <v>6.8154222730413325</v>
      </c>
      <c r="M39" s="25">
        <v>5.4454620309676365</v>
      </c>
      <c r="N39" s="25">
        <v>4.9970754087822833</v>
      </c>
      <c r="O39" s="25">
        <v>0</v>
      </c>
      <c r="P39" s="25">
        <v>0</v>
      </c>
      <c r="Q39" s="25">
        <v>0</v>
      </c>
      <c r="R39" s="25">
        <f>_xll.SRS1Splines.Functions25.Linear_Interp($AB$3:$AB$21,$AC$3:$AC$21,A39)</f>
        <v>73.581560283687907</v>
      </c>
      <c r="S39" s="25">
        <f>_xll.SRS1Splines.Functions25.Linear_Interp($AB$3:$AB$21,$AD$3:$AD$21,A39)</f>
        <v>16.8581560283688</v>
      </c>
      <c r="T39" s="25">
        <f>_xll.SRS1Splines.Functions25.Linear_Interp($AB$3:$AB$21,$AE$3:$AE$21,A39)</f>
        <v>17</v>
      </c>
      <c r="U39" s="25">
        <f>_xll.SRS1Splines.Functions25.Linear_Interp($AB$3:$AB$21,$AF$3:$AF$21,A39)</f>
        <v>61.865248226950399</v>
      </c>
      <c r="V39" s="25">
        <v>40.148936170212771</v>
      </c>
      <c r="W39" s="25">
        <v>36.148936170212764</v>
      </c>
      <c r="X39" s="25">
        <v>2.858156028368795</v>
      </c>
      <c r="Y39" s="25">
        <v>0</v>
      </c>
      <c r="Z39" s="25">
        <v>136.52412445328463</v>
      </c>
      <c r="AA39" s="46"/>
      <c r="AB39" s="46"/>
      <c r="AC39" s="25"/>
      <c r="AD39" s="25"/>
      <c r="AE39" s="46"/>
      <c r="AF39" s="46"/>
      <c r="AG39" s="25"/>
      <c r="AH39" s="25"/>
      <c r="AI39" s="25"/>
      <c r="AJ39" s="25"/>
      <c r="AK39" s="25"/>
      <c r="AL39" s="46"/>
      <c r="AM39" s="25"/>
      <c r="AN39" s="46"/>
      <c r="AO39" s="25"/>
      <c r="AP39" s="25"/>
      <c r="AQ39" s="46"/>
    </row>
    <row r="40" spans="1:43" s="26" customFormat="1" x14ac:dyDescent="0.4">
      <c r="A40" s="51">
        <v>0.53191489361702127</v>
      </c>
      <c r="B40" s="25">
        <v>2</v>
      </c>
      <c r="C40" s="25">
        <v>4.5602549878394996</v>
      </c>
      <c r="D40" s="25">
        <v>4.5602549878394996</v>
      </c>
      <c r="E40" s="25">
        <v>4.5602549878394996</v>
      </c>
      <c r="F40" s="25">
        <v>4.5602549878394996</v>
      </c>
      <c r="G40" s="25">
        <v>0</v>
      </c>
      <c r="H40" s="25">
        <v>70.050993343132873</v>
      </c>
      <c r="I40" s="25">
        <v>75.411174010250605</v>
      </c>
      <c r="J40" s="25">
        <v>7.7901932064078219</v>
      </c>
      <c r="K40" s="25">
        <v>7.7901932064078219</v>
      </c>
      <c r="L40" s="25">
        <v>6.797622857688264</v>
      </c>
      <c r="M40" s="25">
        <v>5.4012601899553392</v>
      </c>
      <c r="N40" s="25">
        <v>4.8178535083937408</v>
      </c>
      <c r="O40" s="25">
        <v>0</v>
      </c>
      <c r="P40" s="25">
        <v>0</v>
      </c>
      <c r="Q40" s="25">
        <v>0</v>
      </c>
      <c r="R40" s="25">
        <f>_xll.SRS1Splines.Functions25.Linear_Interp($AB$3:$AB$21,$AC$3:$AC$21,A40)</f>
        <v>70.744680851063805</v>
      </c>
      <c r="S40" s="25">
        <f>_xll.SRS1Splines.Functions25.Linear_Interp($AB$3:$AB$21,$AD$3:$AD$21,A40)</f>
        <v>16.5744680851064</v>
      </c>
      <c r="T40" s="25">
        <f>_xll.SRS1Splines.Functions25.Linear_Interp($AB$3:$AB$21,$AE$3:$AE$21,A40)</f>
        <v>17</v>
      </c>
      <c r="U40" s="25">
        <f>_xll.SRS1Splines.Functions25.Linear_Interp($AB$3:$AB$21,$AF$3:$AF$21,A40)</f>
        <v>59.595744680851098</v>
      </c>
      <c r="V40" s="25">
        <v>38.446808510638299</v>
      </c>
      <c r="W40" s="25">
        <v>34.446808510638299</v>
      </c>
      <c r="X40" s="25">
        <v>2.5744680851063837</v>
      </c>
      <c r="Y40" s="25">
        <v>0</v>
      </c>
      <c r="Z40" s="25">
        <v>130.25247432879084</v>
      </c>
      <c r="AA40" s="46"/>
      <c r="AB40" s="46"/>
      <c r="AC40" s="25"/>
      <c r="AD40" s="25"/>
      <c r="AE40" s="46"/>
      <c r="AF40" s="46"/>
      <c r="AG40" s="25"/>
      <c r="AH40" s="25"/>
      <c r="AI40" s="25"/>
      <c r="AJ40" s="25"/>
      <c r="AK40" s="25"/>
      <c r="AL40" s="46"/>
      <c r="AM40" s="25"/>
      <c r="AN40" s="46"/>
      <c r="AO40" s="25"/>
      <c r="AP40" s="25"/>
      <c r="AQ40" s="46"/>
    </row>
    <row r="41" spans="1:43" s="26" customFormat="1" x14ac:dyDescent="0.4">
      <c r="A41" s="51">
        <v>0.55319148936170215</v>
      </c>
      <c r="B41" s="25">
        <v>2</v>
      </c>
      <c r="C41" s="25">
        <v>4.2670916463991633</v>
      </c>
      <c r="D41" s="25">
        <v>4.2670916463991633</v>
      </c>
      <c r="E41" s="25">
        <v>4.2670916463991633</v>
      </c>
      <c r="F41" s="25">
        <v>4.2670916463991633</v>
      </c>
      <c r="G41" s="25">
        <v>0</v>
      </c>
      <c r="H41" s="25">
        <v>68.453209631248839</v>
      </c>
      <c r="I41" s="25">
        <v>73.026916760741685</v>
      </c>
      <c r="J41" s="25">
        <v>7.8279962322802854</v>
      </c>
      <c r="K41" s="25">
        <v>7.8279962322802854</v>
      </c>
      <c r="L41" s="25">
        <v>6.7798234423351955</v>
      </c>
      <c r="M41" s="25">
        <v>5.3570583489430419</v>
      </c>
      <c r="N41" s="25">
        <v>4.6386316080051975</v>
      </c>
      <c r="O41" s="25">
        <v>0</v>
      </c>
      <c r="P41" s="25">
        <v>0</v>
      </c>
      <c r="Q41" s="25">
        <v>0</v>
      </c>
      <c r="R41" s="25">
        <f>_xll.SRS1Splines.Functions25.Linear_Interp($AB$3:$AB$21,$AC$3:$AC$21,A41)</f>
        <v>67.907801418439703</v>
      </c>
      <c r="S41" s="25">
        <f>_xll.SRS1Splines.Functions25.Linear_Interp($AB$3:$AB$21,$AD$3:$AD$21,A41)</f>
        <v>16.290780141843999</v>
      </c>
      <c r="T41" s="25">
        <f>_xll.SRS1Splines.Functions25.Linear_Interp($AB$3:$AB$21,$AE$3:$AE$21,A41)</f>
        <v>17</v>
      </c>
      <c r="U41" s="25">
        <f>_xll.SRS1Splines.Functions25.Linear_Interp($AB$3:$AB$21,$AF$3:$AF$21,A41)</f>
        <v>57.326241134751797</v>
      </c>
      <c r="V41" s="25">
        <v>36.744680851063833</v>
      </c>
      <c r="W41" s="25">
        <v>32.744680851063826</v>
      </c>
      <c r="X41" s="25">
        <v>2.2907801418439715</v>
      </c>
      <c r="Y41" s="25">
        <v>0</v>
      </c>
      <c r="Z41" s="25">
        <v>123.98082420429702</v>
      </c>
      <c r="AA41" s="46"/>
      <c r="AB41" s="46"/>
      <c r="AC41" s="25"/>
      <c r="AD41" s="25"/>
      <c r="AE41" s="46"/>
      <c r="AF41" s="46"/>
      <c r="AG41" s="25"/>
      <c r="AH41" s="25"/>
      <c r="AI41" s="25"/>
      <c r="AJ41" s="25"/>
      <c r="AK41" s="25"/>
      <c r="AL41" s="46"/>
      <c r="AM41" s="25"/>
      <c r="AN41" s="46"/>
      <c r="AO41" s="25"/>
      <c r="AP41" s="25"/>
      <c r="AQ41" s="46"/>
    </row>
    <row r="42" spans="1:43" s="26" customFormat="1" x14ac:dyDescent="0.4">
      <c r="A42" s="51">
        <v>0.57446808510638303</v>
      </c>
      <c r="B42" s="25">
        <v>2</v>
      </c>
      <c r="C42" s="25">
        <v>3.9739283049588279</v>
      </c>
      <c r="D42" s="25">
        <v>3.9739283049588279</v>
      </c>
      <c r="E42" s="25">
        <v>3.9739283049588279</v>
      </c>
      <c r="F42" s="25">
        <v>3.9739283049588279</v>
      </c>
      <c r="G42" s="25">
        <v>0</v>
      </c>
      <c r="H42" s="25">
        <v>66.855425919364819</v>
      </c>
      <c r="I42" s="25">
        <v>70.642659511232793</v>
      </c>
      <c r="J42" s="25">
        <v>7.8657992581527507</v>
      </c>
      <c r="K42" s="25">
        <v>7.8657992581527507</v>
      </c>
      <c r="L42" s="25">
        <v>6.762024026982127</v>
      </c>
      <c r="M42" s="25">
        <v>5.3128565079307437</v>
      </c>
      <c r="N42" s="25">
        <v>4.459409707616655</v>
      </c>
      <c r="O42" s="25">
        <v>0</v>
      </c>
      <c r="P42" s="25">
        <v>0</v>
      </c>
      <c r="Q42" s="25">
        <v>0</v>
      </c>
      <c r="R42" s="25">
        <f>_xll.SRS1Splines.Functions25.Linear_Interp($AB$3:$AB$21,$AC$3:$AC$21,A42)</f>
        <v>65.070921985815602</v>
      </c>
      <c r="S42" s="25">
        <f>_xll.SRS1Splines.Functions25.Linear_Interp($AB$3:$AB$21,$AD$3:$AD$21,A42)</f>
        <v>16.007092198581599</v>
      </c>
      <c r="T42" s="25">
        <f>_xll.SRS1Splines.Functions25.Linear_Interp($AB$3:$AB$21,$AE$3:$AE$21,A42)</f>
        <v>17</v>
      </c>
      <c r="U42" s="25">
        <f>_xll.SRS1Splines.Functions25.Linear_Interp($AB$3:$AB$21,$AF$3:$AF$21,A42)</f>
        <v>55.056737588652503</v>
      </c>
      <c r="V42" s="25">
        <v>35.042553191489361</v>
      </c>
      <c r="W42" s="25">
        <v>31.042553191489361</v>
      </c>
      <c r="X42" s="25">
        <v>2.0070921985815593</v>
      </c>
      <c r="Y42" s="25">
        <v>0</v>
      </c>
      <c r="Z42" s="25">
        <v>117.7091740798032</v>
      </c>
      <c r="AA42" s="46"/>
      <c r="AB42" s="46"/>
      <c r="AC42" s="25"/>
      <c r="AD42" s="25"/>
      <c r="AE42" s="46"/>
      <c r="AF42" s="46"/>
      <c r="AG42" s="25"/>
      <c r="AH42" s="25"/>
      <c r="AI42" s="25"/>
      <c r="AJ42" s="25"/>
      <c r="AK42" s="25"/>
      <c r="AL42" s="46"/>
      <c r="AM42" s="25"/>
      <c r="AN42" s="46"/>
      <c r="AO42" s="25"/>
      <c r="AP42" s="25"/>
      <c r="AQ42" s="46"/>
    </row>
    <row r="43" spans="1:43" s="26" customFormat="1" x14ac:dyDescent="0.4">
      <c r="A43" s="51">
        <v>0.5957446808510638</v>
      </c>
      <c r="B43" s="25">
        <v>2</v>
      </c>
      <c r="C43" s="25">
        <v>3.6807649635184947</v>
      </c>
      <c r="D43" s="25">
        <v>3.6807649635184947</v>
      </c>
      <c r="E43" s="25">
        <v>3.6807649635184947</v>
      </c>
      <c r="F43" s="25">
        <v>3.6807649635184947</v>
      </c>
      <c r="G43" s="25">
        <v>0</v>
      </c>
      <c r="H43" s="25">
        <v>65.257642207480799</v>
      </c>
      <c r="I43" s="25">
        <v>68.258402261723887</v>
      </c>
      <c r="J43" s="25">
        <v>7.903602284025216</v>
      </c>
      <c r="K43" s="25">
        <v>7.903602284025216</v>
      </c>
      <c r="L43" s="25">
        <v>6.7442246116290576</v>
      </c>
      <c r="M43" s="25">
        <v>5.2686546669184455</v>
      </c>
      <c r="N43" s="25">
        <v>4.2801878072281117</v>
      </c>
      <c r="O43" s="25">
        <v>0</v>
      </c>
      <c r="P43" s="25">
        <v>0</v>
      </c>
      <c r="Q43" s="25">
        <v>0</v>
      </c>
      <c r="R43" s="25">
        <f>_xll.SRS1Splines.Functions25.Linear_Interp($AB$3:$AB$21,$AC$3:$AC$21,A43)</f>
        <v>62.2340425531915</v>
      </c>
      <c r="S43" s="25">
        <f>_xll.SRS1Splines.Functions25.Linear_Interp($AB$3:$AB$21,$AD$3:$AD$21,A43)</f>
        <v>15.7234042553191</v>
      </c>
      <c r="T43" s="25">
        <f>_xll.SRS1Splines.Functions25.Linear_Interp($AB$3:$AB$21,$AE$3:$AE$21,A43)</f>
        <v>17</v>
      </c>
      <c r="U43" s="25">
        <f>_xll.SRS1Splines.Functions25.Linear_Interp($AB$3:$AB$21,$AF$3:$AF$21,A43)</f>
        <v>52.787234042553202</v>
      </c>
      <c r="V43" s="25">
        <v>33.340425531914903</v>
      </c>
      <c r="W43" s="25">
        <v>29.340425531914896</v>
      </c>
      <c r="X43" s="25">
        <v>1.7234042553191498</v>
      </c>
      <c r="Y43" s="25">
        <v>0</v>
      </c>
      <c r="Z43" s="25">
        <v>111.43752395530942</v>
      </c>
      <c r="AA43" s="46"/>
      <c r="AB43" s="46"/>
      <c r="AC43" s="25"/>
      <c r="AD43" s="25"/>
      <c r="AE43" s="46"/>
      <c r="AF43" s="46"/>
      <c r="AG43" s="25"/>
      <c r="AH43" s="25"/>
      <c r="AI43" s="25"/>
      <c r="AJ43" s="25"/>
      <c r="AK43" s="25"/>
      <c r="AL43" s="46"/>
      <c r="AM43" s="25"/>
      <c r="AN43" s="46"/>
      <c r="AO43" s="25"/>
      <c r="AP43" s="25"/>
      <c r="AQ43" s="46"/>
    </row>
    <row r="44" spans="1:43" s="26" customFormat="1" x14ac:dyDescent="0.4">
      <c r="A44" s="51">
        <v>0.61702127659574468</v>
      </c>
      <c r="B44" s="25">
        <v>2</v>
      </c>
      <c r="C44" s="25">
        <v>3.3876016220781588</v>
      </c>
      <c r="D44" s="25">
        <v>3.3876016220781588</v>
      </c>
      <c r="E44" s="25">
        <v>3.3876016220781588</v>
      </c>
      <c r="F44" s="25">
        <v>3.3876016220781588</v>
      </c>
      <c r="G44" s="25">
        <v>0</v>
      </c>
      <c r="H44" s="25">
        <v>63.659858495596772</v>
      </c>
      <c r="I44" s="25">
        <v>65.874145012214981</v>
      </c>
      <c r="J44" s="25">
        <v>7.9414053098976805</v>
      </c>
      <c r="K44" s="25">
        <v>7.9414053098976805</v>
      </c>
      <c r="L44" s="25">
        <v>6.72642519627599</v>
      </c>
      <c r="M44" s="25">
        <v>5.2244528259061482</v>
      </c>
      <c r="N44" s="25">
        <v>4.1009659068395692</v>
      </c>
      <c r="O44" s="25">
        <v>0</v>
      </c>
      <c r="P44" s="25">
        <v>0</v>
      </c>
      <c r="Q44" s="25">
        <v>0</v>
      </c>
      <c r="R44" s="25">
        <f>_xll.SRS1Splines.Functions25.Linear_Interp($AB$3:$AB$21,$AC$3:$AC$21,A44)</f>
        <v>59.397163120567399</v>
      </c>
      <c r="S44" s="25">
        <f>_xll.SRS1Splines.Functions25.Linear_Interp($AB$3:$AB$21,$AD$3:$AD$21,A44)</f>
        <v>15.439716312056699</v>
      </c>
      <c r="T44" s="25">
        <f>_xll.SRS1Splines.Functions25.Linear_Interp($AB$3:$AB$21,$AE$3:$AE$21,A44)</f>
        <v>17</v>
      </c>
      <c r="U44" s="25">
        <f>_xll.SRS1Splines.Functions25.Linear_Interp($AB$3:$AB$21,$AF$3:$AF$21,A44)</f>
        <v>50.5177304964539</v>
      </c>
      <c r="V44" s="25">
        <v>31.638297872340431</v>
      </c>
      <c r="W44" s="25">
        <v>27.638297872340427</v>
      </c>
      <c r="X44" s="25">
        <v>1.4397163120567378</v>
      </c>
      <c r="Y44" s="25">
        <v>0</v>
      </c>
      <c r="Z44" s="25">
        <v>105.1658738308156</v>
      </c>
      <c r="AA44" s="46"/>
      <c r="AB44" s="46"/>
      <c r="AC44" s="25"/>
      <c r="AD44" s="25"/>
      <c r="AE44" s="46"/>
      <c r="AF44" s="46"/>
      <c r="AG44" s="25"/>
      <c r="AH44" s="25"/>
      <c r="AI44" s="25"/>
      <c r="AJ44" s="25"/>
      <c r="AK44" s="25"/>
      <c r="AL44" s="46"/>
      <c r="AM44" s="25"/>
      <c r="AN44" s="46"/>
      <c r="AO44" s="25"/>
      <c r="AP44" s="25"/>
      <c r="AQ44" s="46"/>
    </row>
    <row r="45" spans="1:43" s="26" customFormat="1" x14ac:dyDescent="0.4">
      <c r="A45" s="51">
        <v>0.63829787234042556</v>
      </c>
      <c r="B45" s="25">
        <v>2</v>
      </c>
      <c r="C45" s="25">
        <v>3.0944382806378239</v>
      </c>
      <c r="D45" s="25">
        <v>3.0944382806378239</v>
      </c>
      <c r="E45" s="25">
        <v>3.0944382806378239</v>
      </c>
      <c r="F45" s="25">
        <v>3.0944382806378239</v>
      </c>
      <c r="G45" s="25">
        <v>0</v>
      </c>
      <c r="H45" s="25">
        <v>62.062074783712752</v>
      </c>
      <c r="I45" s="25">
        <v>63.48988776270609</v>
      </c>
      <c r="J45" s="25">
        <v>7.9792083357701458</v>
      </c>
      <c r="K45" s="25">
        <v>7.9792083357701458</v>
      </c>
      <c r="L45" s="25">
        <v>6.7086257809229206</v>
      </c>
      <c r="M45" s="25">
        <v>5.1802509848938501</v>
      </c>
      <c r="N45" s="25">
        <v>3.9217440064510267</v>
      </c>
      <c r="O45" s="25">
        <v>0</v>
      </c>
      <c r="P45" s="25">
        <v>0</v>
      </c>
      <c r="Q45" s="25">
        <v>0</v>
      </c>
      <c r="R45" s="25">
        <f>_xll.SRS1Splines.Functions25.Linear_Interp($AB$3:$AB$21,$AC$3:$AC$21,A45)</f>
        <v>56.560283687943297</v>
      </c>
      <c r="S45" s="25">
        <f>_xll.SRS1Splines.Functions25.Linear_Interp($AB$3:$AB$21,$AD$3:$AD$21,A45)</f>
        <v>15.156028368794299</v>
      </c>
      <c r="T45" s="25">
        <f>_xll.SRS1Splines.Functions25.Linear_Interp($AB$3:$AB$21,$AE$3:$AE$21,A45)</f>
        <v>17</v>
      </c>
      <c r="U45" s="25">
        <f>_xll.SRS1Splines.Functions25.Linear_Interp($AB$3:$AB$21,$AF$3:$AF$21,A45)</f>
        <v>48.248226950354599</v>
      </c>
      <c r="V45" s="25">
        <v>29.936170212765955</v>
      </c>
      <c r="W45" s="25">
        <v>25.936170212765958</v>
      </c>
      <c r="X45" s="25">
        <v>1.1560283687943262</v>
      </c>
      <c r="Y45" s="25">
        <v>0</v>
      </c>
      <c r="Z45" s="25">
        <v>98.894223706321782</v>
      </c>
      <c r="AA45" s="46"/>
      <c r="AB45" s="46"/>
      <c r="AC45" s="25"/>
      <c r="AD45" s="25"/>
      <c r="AE45" s="46"/>
      <c r="AF45" s="46"/>
      <c r="AG45" s="25"/>
      <c r="AH45" s="25"/>
      <c r="AI45" s="25"/>
      <c r="AJ45" s="25"/>
      <c r="AK45" s="25"/>
      <c r="AL45" s="46"/>
      <c r="AM45" s="25"/>
      <c r="AN45" s="46"/>
      <c r="AO45" s="25"/>
      <c r="AP45" s="25"/>
      <c r="AQ45" s="46"/>
    </row>
    <row r="46" spans="1:43" s="26" customFormat="1" x14ac:dyDescent="0.4">
      <c r="A46" s="52">
        <v>0.65</v>
      </c>
      <c r="B46" s="25">
        <v>2</v>
      </c>
      <c r="C46" s="25">
        <v>2.9331984428456401</v>
      </c>
      <c r="D46" s="25">
        <v>2.9331984428456401</v>
      </c>
      <c r="E46" s="25">
        <v>2.9331984428456401</v>
      </c>
      <c r="F46" s="25">
        <v>2.9331984428456401</v>
      </c>
      <c r="G46" s="25">
        <v>0</v>
      </c>
      <c r="H46" s="25">
        <v>61.183293742176538</v>
      </c>
      <c r="I46" s="25">
        <v>62.178546275476194</v>
      </c>
      <c r="J46" s="25">
        <v>8</v>
      </c>
      <c r="K46" s="25">
        <v>8</v>
      </c>
      <c r="L46" s="25">
        <v>6.6988361024787331</v>
      </c>
      <c r="M46" s="25">
        <v>5.1559399723370865</v>
      </c>
      <c r="N46" s="25">
        <v>3.8231719612373278</v>
      </c>
      <c r="O46" s="25">
        <v>0</v>
      </c>
      <c r="P46" s="25">
        <v>0</v>
      </c>
      <c r="Q46" s="25">
        <v>0</v>
      </c>
      <c r="R46" s="25">
        <f>_xll.SRS1Splines.Functions25.Linear_Interp($AB$3:$AB$21,$AC$3:$AC$21,A46)</f>
        <v>55</v>
      </c>
      <c r="S46" s="25">
        <f>_xll.SRS1Splines.Functions25.Linear_Interp($AB$3:$AB$21,$AD$3:$AD$21,A46)</f>
        <v>15</v>
      </c>
      <c r="T46" s="25">
        <f>_xll.SRS1Splines.Functions25.Linear_Interp($AB$3:$AB$21,$AE$3:$AE$21,A46)</f>
        <v>17</v>
      </c>
      <c r="U46" s="25">
        <f>_xll.SRS1Splines.Functions25.Linear_Interp($AB$3:$AB$21,$AF$3:$AF$21,A46)</f>
        <v>47</v>
      </c>
      <c r="V46" s="25">
        <v>29</v>
      </c>
      <c r="W46" s="25">
        <v>25</v>
      </c>
      <c r="X46" s="25">
        <v>1</v>
      </c>
      <c r="Y46" s="25">
        <v>0</v>
      </c>
      <c r="Z46" s="25">
        <v>95.444816137850196</v>
      </c>
      <c r="AA46" s="46"/>
      <c r="AB46" s="46"/>
      <c r="AC46" s="25"/>
      <c r="AD46" s="25"/>
      <c r="AE46" s="46"/>
      <c r="AF46" s="46"/>
      <c r="AG46" s="25"/>
      <c r="AH46" s="25"/>
      <c r="AI46" s="25"/>
      <c r="AJ46" s="25"/>
      <c r="AK46" s="25"/>
      <c r="AL46" s="46"/>
      <c r="AM46" s="25"/>
      <c r="AN46" s="46"/>
      <c r="AO46" s="25"/>
      <c r="AP46" s="25"/>
      <c r="AQ46" s="46"/>
    </row>
    <row r="47" spans="1:43" s="26" customFormat="1" x14ac:dyDescent="0.4">
      <c r="A47" s="51">
        <v>0.65957446808510634</v>
      </c>
      <c r="B47" s="25">
        <v>2</v>
      </c>
      <c r="C47" s="25">
        <v>2.8513602763884931</v>
      </c>
      <c r="D47" s="25">
        <v>2.8513602763884931</v>
      </c>
      <c r="E47" s="25">
        <v>2.8513602763884931</v>
      </c>
      <c r="F47" s="25">
        <v>2.8513602763884931</v>
      </c>
      <c r="G47" s="25">
        <v>0</v>
      </c>
      <c r="H47" s="25">
        <v>59.872413167444556</v>
      </c>
      <c r="I47" s="25">
        <v>61.061746671458842</v>
      </c>
      <c r="J47" s="25">
        <v>7.9246306508864475</v>
      </c>
      <c r="K47" s="25">
        <v>7.9246306508864475</v>
      </c>
      <c r="L47" s="25">
        <v>6.7039548565906149</v>
      </c>
      <c r="M47" s="25">
        <v>4.9514863598352923</v>
      </c>
      <c r="N47" s="25">
        <v>3.7481392669672275</v>
      </c>
      <c r="O47" s="25">
        <v>0</v>
      </c>
      <c r="P47" s="25">
        <v>0</v>
      </c>
      <c r="Q47" s="25">
        <v>0</v>
      </c>
      <c r="R47" s="25">
        <f>_xll.SRS1Splines.Functions25.Linear_Interp($AB$3:$AB$21,$AC$3:$AC$21,A47)</f>
        <v>53.595744680851098</v>
      </c>
      <c r="S47" s="25">
        <f>_xll.SRS1Splines.Functions25.Linear_Interp($AB$3:$AB$21,$AD$3:$AD$21,A47)</f>
        <v>14.7446808510638</v>
      </c>
      <c r="T47" s="25">
        <f>_xll.SRS1Splines.Functions25.Linear_Interp($AB$3:$AB$21,$AE$3:$AE$21,A47)</f>
        <v>16.6170212765957</v>
      </c>
      <c r="U47" s="25">
        <f>_xll.SRS1Splines.Functions25.Linear_Interp($AB$3:$AB$21,$AF$3:$AF$21,A47)</f>
        <v>45.595744680851098</v>
      </c>
      <c r="V47" s="25">
        <v>28.36170212765958</v>
      </c>
      <c r="W47" s="25">
        <v>24.36170212765958</v>
      </c>
      <c r="X47" s="25">
        <v>1</v>
      </c>
      <c r="Y47" s="25">
        <v>0</v>
      </c>
      <c r="Z47" s="25">
        <v>93.4863779489406</v>
      </c>
      <c r="AA47" s="46"/>
      <c r="AB47" s="46"/>
      <c r="AC47" s="25"/>
      <c r="AD47" s="25"/>
      <c r="AE47" s="46"/>
      <c r="AF47" s="46"/>
      <c r="AG47" s="25"/>
      <c r="AH47" s="25"/>
      <c r="AI47" s="25"/>
      <c r="AJ47" s="25"/>
      <c r="AK47" s="25"/>
      <c r="AL47" s="46"/>
      <c r="AM47" s="25"/>
      <c r="AN47" s="46"/>
      <c r="AO47" s="25"/>
      <c r="AP47" s="25"/>
      <c r="AQ47" s="46"/>
    </row>
    <row r="48" spans="1:43" s="26" customFormat="1" x14ac:dyDescent="0.4">
      <c r="A48" s="51">
        <v>0.68085106382978722</v>
      </c>
      <c r="B48" s="25">
        <v>2</v>
      </c>
      <c r="C48" s="25">
        <v>2.6694976842614979</v>
      </c>
      <c r="D48" s="25">
        <v>2.6694976842614979</v>
      </c>
      <c r="E48" s="25">
        <v>2.6694976842614979</v>
      </c>
      <c r="F48" s="25">
        <v>2.6694976842614979</v>
      </c>
      <c r="G48" s="25">
        <v>0</v>
      </c>
      <c r="H48" s="25">
        <v>56.95934522359569</v>
      </c>
      <c r="I48" s="25">
        <v>58.579969773642489</v>
      </c>
      <c r="J48" s="25">
        <v>7.7571432084118825</v>
      </c>
      <c r="K48" s="25">
        <v>7.7571432084118825</v>
      </c>
      <c r="L48" s="25">
        <v>6.7153298657281333</v>
      </c>
      <c r="M48" s="25">
        <v>4.4971449987201915</v>
      </c>
      <c r="N48" s="25">
        <v>3.5813999463670037</v>
      </c>
      <c r="O48" s="25">
        <v>0</v>
      </c>
      <c r="P48" s="25">
        <v>0</v>
      </c>
      <c r="Q48" s="25">
        <v>0</v>
      </c>
      <c r="R48" s="25">
        <f>_xll.SRS1Splines.Functions25.Linear_Interp($AB$3:$AB$21,$AC$3:$AC$21,A48)</f>
        <v>50.475177304964497</v>
      </c>
      <c r="S48" s="25">
        <f>_xll.SRS1Splines.Functions25.Linear_Interp($AB$3:$AB$21,$AD$3:$AD$21,A48)</f>
        <v>14.177304964538999</v>
      </c>
      <c r="T48" s="25">
        <f>_xll.SRS1Splines.Functions25.Linear_Interp($AB$3:$AB$21,$AE$3:$AE$21,A48)</f>
        <v>15.7659574468085</v>
      </c>
      <c r="U48" s="25">
        <f>_xll.SRS1Splines.Functions25.Linear_Interp($AB$3:$AB$21,$AF$3:$AF$21,A48)</f>
        <v>42.475177304964497</v>
      </c>
      <c r="V48" s="25">
        <v>26.943262411347522</v>
      </c>
      <c r="W48" s="25">
        <v>22.943262411347522</v>
      </c>
      <c r="X48" s="25">
        <v>1</v>
      </c>
      <c r="Y48" s="25">
        <v>0</v>
      </c>
      <c r="Z48" s="25">
        <v>89.134293084697021</v>
      </c>
      <c r="AA48" s="46"/>
      <c r="AB48" s="46"/>
      <c r="AC48" s="25"/>
      <c r="AD48" s="25"/>
      <c r="AE48" s="46"/>
      <c r="AF48" s="46"/>
      <c r="AG48" s="25"/>
      <c r="AH48" s="25"/>
      <c r="AI48" s="25"/>
      <c r="AJ48" s="25"/>
      <c r="AK48" s="25"/>
      <c r="AL48" s="46"/>
      <c r="AM48" s="25"/>
      <c r="AN48" s="46"/>
      <c r="AO48" s="25"/>
      <c r="AP48" s="25"/>
      <c r="AQ48" s="46"/>
    </row>
    <row r="49" spans="1:43" s="26" customFormat="1" x14ac:dyDescent="0.4">
      <c r="A49" s="51">
        <v>0.7021276595744681</v>
      </c>
      <c r="B49" s="25">
        <v>2</v>
      </c>
      <c r="C49" s="25">
        <v>2.4876350921345027</v>
      </c>
      <c r="D49" s="25">
        <v>2.4876350921345027</v>
      </c>
      <c r="E49" s="25">
        <v>2.4876350921345027</v>
      </c>
      <c r="F49" s="25">
        <v>2.4876350921345027</v>
      </c>
      <c r="G49" s="25">
        <v>0</v>
      </c>
      <c r="H49" s="25">
        <v>54.046277279746818</v>
      </c>
      <c r="I49" s="25">
        <v>56.098192875826122</v>
      </c>
      <c r="J49" s="25">
        <v>7.5896557659373176</v>
      </c>
      <c r="K49" s="25">
        <v>7.5896557659373176</v>
      </c>
      <c r="L49" s="25">
        <v>6.7267048748656517</v>
      </c>
      <c r="M49" s="25">
        <v>4.0428036376050889</v>
      </c>
      <c r="N49" s="25">
        <v>3.4146606257667793</v>
      </c>
      <c r="O49" s="25">
        <v>0</v>
      </c>
      <c r="P49" s="25">
        <v>0</v>
      </c>
      <c r="Q49" s="25">
        <v>0</v>
      </c>
      <c r="R49" s="25">
        <f>_xll.SRS1Splines.Functions25.Linear_Interp($AB$3:$AB$21,$AC$3:$AC$21,A49)</f>
        <v>47.354609929078002</v>
      </c>
      <c r="S49" s="25">
        <f>_xll.SRS1Splines.Functions25.Linear_Interp($AB$3:$AB$21,$AD$3:$AD$21,A49)</f>
        <v>13.609929078014201</v>
      </c>
      <c r="T49" s="25">
        <f>_xll.SRS1Splines.Functions25.Linear_Interp($AB$3:$AB$21,$AE$3:$AE$21,A49)</f>
        <v>14.914893617021299</v>
      </c>
      <c r="U49" s="25">
        <f>_xll.SRS1Splines.Functions25.Linear_Interp($AB$3:$AB$21,$AF$3:$AF$21,A49)</f>
        <v>39.354609929078002</v>
      </c>
      <c r="V49" s="25">
        <v>25.524822695035461</v>
      </c>
      <c r="W49" s="25">
        <v>21.524822695035461</v>
      </c>
      <c r="X49" s="25">
        <v>1</v>
      </c>
      <c r="Y49" s="25">
        <v>0</v>
      </c>
      <c r="Z49" s="25">
        <v>84.782208220453427</v>
      </c>
      <c r="AA49" s="46"/>
      <c r="AB49" s="46"/>
      <c r="AC49" s="25"/>
      <c r="AD49" s="25"/>
      <c r="AE49" s="46"/>
      <c r="AF49" s="46"/>
      <c r="AG49" s="25"/>
      <c r="AH49" s="25"/>
      <c r="AI49" s="25"/>
      <c r="AJ49" s="25"/>
      <c r="AK49" s="25"/>
      <c r="AL49" s="46"/>
      <c r="AM49" s="25"/>
      <c r="AN49" s="46"/>
      <c r="AO49" s="25"/>
      <c r="AP49" s="25"/>
      <c r="AQ49" s="46"/>
    </row>
    <row r="50" spans="1:43" s="26" customFormat="1" x14ac:dyDescent="0.4">
      <c r="A50" s="51">
        <v>0.72340425531914898</v>
      </c>
      <c r="B50" s="25">
        <v>2</v>
      </c>
      <c r="C50" s="25">
        <v>2.305772500007508</v>
      </c>
      <c r="D50" s="25">
        <v>2.305772500007508</v>
      </c>
      <c r="E50" s="25">
        <v>2.305772500007508</v>
      </c>
      <c r="F50" s="25">
        <v>2.305772500007508</v>
      </c>
      <c r="G50" s="25">
        <v>0</v>
      </c>
      <c r="H50" s="25">
        <v>51.133209335897945</v>
      </c>
      <c r="I50" s="25">
        <v>53.616415978009769</v>
      </c>
      <c r="J50" s="25">
        <v>7.4221683234627527</v>
      </c>
      <c r="K50" s="25">
        <v>7.4221683234627527</v>
      </c>
      <c r="L50" s="25">
        <v>6.7380798840031693</v>
      </c>
      <c r="M50" s="25">
        <v>3.5884622764899867</v>
      </c>
      <c r="N50" s="25">
        <v>3.247921305166555</v>
      </c>
      <c r="O50" s="25">
        <v>0</v>
      </c>
      <c r="P50" s="25">
        <v>0</v>
      </c>
      <c r="Q50" s="25">
        <v>0</v>
      </c>
      <c r="R50" s="25">
        <f>_xll.SRS1Splines.Functions25.Linear_Interp($AB$3:$AB$21,$AC$3:$AC$21,A50)</f>
        <v>44.2340425531915</v>
      </c>
      <c r="S50" s="25">
        <f>_xll.SRS1Splines.Functions25.Linear_Interp($AB$3:$AB$21,$AD$3:$AD$21,A50)</f>
        <v>13.0425531914894</v>
      </c>
      <c r="T50" s="25">
        <f>_xll.SRS1Splines.Functions25.Linear_Interp($AB$3:$AB$21,$AE$3:$AE$21,A50)</f>
        <v>14.063829787234001</v>
      </c>
      <c r="U50" s="25">
        <f>_xll.SRS1Splines.Functions25.Linear_Interp($AB$3:$AB$21,$AF$3:$AF$21,A50)</f>
        <v>36.2340425531915</v>
      </c>
      <c r="V50" s="25">
        <v>24.106382978723403</v>
      </c>
      <c r="W50" s="25">
        <v>20.106382978723403</v>
      </c>
      <c r="X50" s="25">
        <v>1</v>
      </c>
      <c r="Y50" s="25">
        <v>0</v>
      </c>
      <c r="Z50" s="25">
        <v>80.430123356209847</v>
      </c>
      <c r="AA50" s="46"/>
      <c r="AB50" s="46"/>
      <c r="AC50" s="25"/>
      <c r="AD50" s="25"/>
      <c r="AE50" s="46"/>
      <c r="AF50" s="46"/>
      <c r="AG50" s="25"/>
      <c r="AH50" s="25"/>
      <c r="AI50" s="25"/>
      <c r="AJ50" s="25"/>
      <c r="AK50" s="25"/>
      <c r="AL50" s="46"/>
      <c r="AM50" s="25"/>
      <c r="AN50" s="46"/>
      <c r="AO50" s="25"/>
      <c r="AP50" s="25"/>
      <c r="AQ50" s="46"/>
    </row>
    <row r="51" spans="1:43" s="26" customFormat="1" x14ac:dyDescent="0.4">
      <c r="A51" s="51">
        <v>0.74468085106382975</v>
      </c>
      <c r="B51" s="25">
        <v>2</v>
      </c>
      <c r="C51" s="25">
        <v>2.1239099078805133</v>
      </c>
      <c r="D51" s="25">
        <v>2.1239099078805133</v>
      </c>
      <c r="E51" s="25">
        <v>2.1239099078805133</v>
      </c>
      <c r="F51" s="25">
        <v>2.1239099078805133</v>
      </c>
      <c r="G51" s="25">
        <v>0</v>
      </c>
      <c r="H51" s="25">
        <v>48.220141392049094</v>
      </c>
      <c r="I51" s="25">
        <v>51.134639080193431</v>
      </c>
      <c r="J51" s="25">
        <v>7.2546808809881895</v>
      </c>
      <c r="K51" s="25">
        <v>7.2546808809881895</v>
      </c>
      <c r="L51" s="25">
        <v>6.7494548931406868</v>
      </c>
      <c r="M51" s="25">
        <v>3.1341209153748868</v>
      </c>
      <c r="N51" s="25">
        <v>3.0811819845663315</v>
      </c>
      <c r="O51" s="25">
        <v>0</v>
      </c>
      <c r="P51" s="25">
        <v>0</v>
      </c>
      <c r="Q51" s="25">
        <v>0</v>
      </c>
      <c r="R51" s="25">
        <f>_xll.SRS1Splines.Functions25.Linear_Interp($AB$3:$AB$21,$AC$3:$AC$21,A51)</f>
        <v>41.113475177304998</v>
      </c>
      <c r="S51" s="25">
        <f>_xll.SRS1Splines.Functions25.Linear_Interp($AB$3:$AB$21,$AD$3:$AD$21,A51)</f>
        <v>12.4751773049645</v>
      </c>
      <c r="T51" s="25">
        <f>_xll.SRS1Splines.Functions25.Linear_Interp($AB$3:$AB$21,$AE$3:$AE$21,A51)</f>
        <v>13.2127659574468</v>
      </c>
      <c r="U51" s="25">
        <f>_xll.SRS1Splines.Functions25.Linear_Interp($AB$3:$AB$21,$AF$3:$AF$21,A51)</f>
        <v>33.113475177304998</v>
      </c>
      <c r="V51" s="25">
        <v>22.687943262411352</v>
      </c>
      <c r="W51" s="25">
        <v>18.687943262411356</v>
      </c>
      <c r="X51" s="25">
        <v>1</v>
      </c>
      <c r="Y51" s="25">
        <v>0</v>
      </c>
      <c r="Z51" s="25">
        <v>76.078038491966282</v>
      </c>
      <c r="AA51" s="46"/>
      <c r="AB51" s="46"/>
      <c r="AC51" s="25"/>
      <c r="AD51" s="25"/>
      <c r="AE51" s="46"/>
      <c r="AF51" s="46"/>
      <c r="AG51" s="25"/>
      <c r="AH51" s="25"/>
      <c r="AI51" s="25"/>
      <c r="AJ51" s="25"/>
      <c r="AK51" s="25"/>
      <c r="AL51" s="46"/>
      <c r="AM51" s="25"/>
      <c r="AN51" s="46"/>
      <c r="AO51" s="25"/>
      <c r="AP51" s="25"/>
      <c r="AQ51" s="46"/>
    </row>
    <row r="52" spans="1:43" s="26" customFormat="1" x14ac:dyDescent="0.4">
      <c r="A52" s="51">
        <v>0.76595744680851063</v>
      </c>
      <c r="B52" s="25">
        <v>2</v>
      </c>
      <c r="C52" s="25">
        <v>1.9420473157535183</v>
      </c>
      <c r="D52" s="25">
        <v>1.9420473157535183</v>
      </c>
      <c r="E52" s="25">
        <v>1.9420473157535183</v>
      </c>
      <c r="F52" s="25">
        <v>1.9420473157535183</v>
      </c>
      <c r="G52" s="25">
        <v>0</v>
      </c>
      <c r="H52" s="25">
        <v>45.307073448200228</v>
      </c>
      <c r="I52" s="25">
        <v>48.652862182377071</v>
      </c>
      <c r="J52" s="25">
        <v>7.0871934385136246</v>
      </c>
      <c r="K52" s="25">
        <v>7.0871934385136246</v>
      </c>
      <c r="L52" s="25">
        <v>6.7608299022782044</v>
      </c>
      <c r="M52" s="25">
        <v>2.6797795542597846</v>
      </c>
      <c r="N52" s="25">
        <v>2.9144426639661072</v>
      </c>
      <c r="O52" s="25">
        <v>0</v>
      </c>
      <c r="P52" s="25">
        <v>0</v>
      </c>
      <c r="Q52" s="25">
        <v>0</v>
      </c>
      <c r="R52" s="25">
        <f>_xll.SRS1Splines.Functions25.Linear_Interp($AB$3:$AB$21,$AC$3:$AC$21,A52)</f>
        <v>37.992907801418397</v>
      </c>
      <c r="S52" s="25">
        <f>_xll.SRS1Splines.Functions25.Linear_Interp($AB$3:$AB$21,$AD$3:$AD$21,A52)</f>
        <v>11.9078014184397</v>
      </c>
      <c r="T52" s="25">
        <f>_xll.SRS1Splines.Functions25.Linear_Interp($AB$3:$AB$21,$AE$3:$AE$21,A52)</f>
        <v>12.3617021276596</v>
      </c>
      <c r="U52" s="25">
        <f>_xll.SRS1Splines.Functions25.Linear_Interp($AB$3:$AB$21,$AF$3:$AF$21,A52)</f>
        <v>29.992907801418401</v>
      </c>
      <c r="V52" s="25">
        <v>21.269503546099294</v>
      </c>
      <c r="W52" s="25">
        <v>17.269503546099294</v>
      </c>
      <c r="X52" s="25">
        <v>1</v>
      </c>
      <c r="Y52" s="25">
        <v>0</v>
      </c>
      <c r="Z52" s="25">
        <v>71.725953627722717</v>
      </c>
      <c r="AA52" s="46"/>
      <c r="AB52" s="46"/>
      <c r="AC52" s="25"/>
      <c r="AD52" s="25"/>
      <c r="AE52" s="46"/>
      <c r="AF52" s="46"/>
      <c r="AG52" s="25"/>
      <c r="AH52" s="25"/>
      <c r="AI52" s="25"/>
      <c r="AJ52" s="25"/>
      <c r="AK52" s="25"/>
      <c r="AL52" s="46"/>
      <c r="AM52" s="25"/>
      <c r="AN52" s="46"/>
      <c r="AO52" s="25"/>
      <c r="AP52" s="25"/>
      <c r="AQ52" s="46"/>
    </row>
    <row r="53" spans="1:43" s="26" customFormat="1" x14ac:dyDescent="0.4">
      <c r="A53" s="51">
        <v>0.78723404255319152</v>
      </c>
      <c r="B53" s="25">
        <v>2</v>
      </c>
      <c r="C53" s="25">
        <v>1.7601847236265229</v>
      </c>
      <c r="D53" s="25">
        <v>1.7601847236265229</v>
      </c>
      <c r="E53" s="25">
        <v>1.7601847236265229</v>
      </c>
      <c r="F53" s="25">
        <v>1.7601847236265229</v>
      </c>
      <c r="G53" s="25">
        <v>0</v>
      </c>
      <c r="H53" s="25">
        <v>42.394005504351355</v>
      </c>
      <c r="I53" s="25">
        <v>46.171085284560718</v>
      </c>
      <c r="J53" s="25">
        <v>6.9197059960390623</v>
      </c>
      <c r="K53" s="25">
        <v>6.9197059960390623</v>
      </c>
      <c r="L53" s="25">
        <v>6.7722049114157228</v>
      </c>
      <c r="M53" s="25">
        <v>2.2254381931446825</v>
      </c>
      <c r="N53" s="25">
        <v>2.7477033433658833</v>
      </c>
      <c r="O53" s="25">
        <v>0</v>
      </c>
      <c r="P53" s="25">
        <v>0</v>
      </c>
      <c r="Q53" s="25">
        <v>0</v>
      </c>
      <c r="R53" s="25">
        <f>_xll.SRS1Splines.Functions25.Linear_Interp($AB$3:$AB$21,$AC$3:$AC$21,A53)</f>
        <v>34.872340425531902</v>
      </c>
      <c r="S53" s="25">
        <f>_xll.SRS1Splines.Functions25.Linear_Interp($AB$3:$AB$21,$AD$3:$AD$21,A53)</f>
        <v>11.340425531914899</v>
      </c>
      <c r="T53" s="25">
        <f>_xll.SRS1Splines.Functions25.Linear_Interp($AB$3:$AB$21,$AE$3:$AE$21,A53)</f>
        <v>11.510638297872299</v>
      </c>
      <c r="U53" s="25">
        <f>_xll.SRS1Splines.Functions25.Linear_Interp($AB$3:$AB$21,$AF$3:$AF$21,A53)</f>
        <v>26.872340425531899</v>
      </c>
      <c r="V53" s="25">
        <v>19.851063829787233</v>
      </c>
      <c r="W53" s="25">
        <v>15.851063829787234</v>
      </c>
      <c r="X53" s="25">
        <v>1</v>
      </c>
      <c r="Y53" s="25">
        <v>0</v>
      </c>
      <c r="Z53" s="25">
        <v>67.373868763479123</v>
      </c>
      <c r="AA53" s="46"/>
      <c r="AB53" s="46"/>
      <c r="AC53" s="25"/>
      <c r="AD53" s="25"/>
      <c r="AE53" s="46"/>
      <c r="AF53" s="46"/>
      <c r="AG53" s="25"/>
      <c r="AH53" s="25"/>
      <c r="AI53" s="25"/>
      <c r="AJ53" s="25"/>
      <c r="AK53" s="25"/>
      <c r="AL53" s="46"/>
      <c r="AM53" s="25"/>
      <c r="AN53" s="46"/>
      <c r="AO53" s="25"/>
      <c r="AP53" s="25"/>
      <c r="AQ53" s="46"/>
    </row>
    <row r="54" spans="1:43" s="26" customFormat="1" x14ac:dyDescent="0.4">
      <c r="A54" s="52">
        <v>0.8</v>
      </c>
      <c r="B54" s="25">
        <v>2</v>
      </c>
      <c r="C54" s="25">
        <v>1.651067168350326</v>
      </c>
      <c r="D54" s="25">
        <v>1.651067168350326</v>
      </c>
      <c r="E54" s="25">
        <v>1.651067168350326</v>
      </c>
      <c r="F54" s="25">
        <v>1.651067168350326</v>
      </c>
      <c r="G54" s="25">
        <v>0</v>
      </c>
      <c r="H54" s="25">
        <v>40.646164738042039</v>
      </c>
      <c r="I54" s="25">
        <v>44.682019145870903</v>
      </c>
      <c r="J54" s="25">
        <v>6.8192135305543227</v>
      </c>
      <c r="K54" s="25">
        <v>6.8192135305543227</v>
      </c>
      <c r="L54" s="25">
        <v>6.7790299168982333</v>
      </c>
      <c r="M54" s="25">
        <v>1.9528333764756212</v>
      </c>
      <c r="N54" s="25">
        <v>2.6476597510057487</v>
      </c>
      <c r="O54" s="25">
        <v>0</v>
      </c>
      <c r="P54" s="25">
        <v>0</v>
      </c>
      <c r="Q54" s="25">
        <v>0</v>
      </c>
      <c r="R54" s="25">
        <f>_xll.SRS1Splines.Functions25.Linear_Interp($AB$3:$AB$21,$AC$3:$AC$21,A54)</f>
        <v>33</v>
      </c>
      <c r="S54" s="25">
        <f>_xll.SRS1Splines.Functions25.Linear_Interp($AB$3:$AB$21,$AD$3:$AD$21,A54)</f>
        <v>11</v>
      </c>
      <c r="T54" s="25">
        <f>_xll.SRS1Splines.Functions25.Linear_Interp($AB$3:$AB$21,$AE$3:$AE$21,A54)</f>
        <v>11</v>
      </c>
      <c r="U54" s="25">
        <f>_xll.SRS1Splines.Functions25.Linear_Interp($AB$3:$AB$21,$AF$3:$AF$21,A54)</f>
        <v>25</v>
      </c>
      <c r="V54" s="25">
        <v>19</v>
      </c>
      <c r="W54" s="25">
        <v>15</v>
      </c>
      <c r="X54" s="25">
        <v>1</v>
      </c>
      <c r="Y54" s="25">
        <v>0</v>
      </c>
      <c r="Z54" s="25">
        <v>64.762617844932976</v>
      </c>
      <c r="AA54" s="46"/>
      <c r="AB54" s="46"/>
      <c r="AC54" s="25"/>
      <c r="AD54" s="25"/>
      <c r="AE54" s="46"/>
      <c r="AF54" s="46"/>
      <c r="AG54" s="25"/>
      <c r="AH54" s="25"/>
      <c r="AI54" s="25"/>
      <c r="AJ54" s="25"/>
      <c r="AK54" s="25"/>
      <c r="AL54" s="46"/>
      <c r="AM54" s="25"/>
      <c r="AN54" s="46"/>
      <c r="AO54" s="25"/>
      <c r="AP54" s="25"/>
      <c r="AQ54" s="46"/>
    </row>
    <row r="55" spans="1:43" s="26" customFormat="1" x14ac:dyDescent="0.4">
      <c r="A55" s="51">
        <v>0.80851063829787229</v>
      </c>
      <c r="B55" s="25">
        <v>2</v>
      </c>
      <c r="C55" s="25">
        <v>1.6720045970538646</v>
      </c>
      <c r="D55" s="25">
        <v>1.6720045970538646</v>
      </c>
      <c r="E55" s="25">
        <v>1.6720045970538646</v>
      </c>
      <c r="F55" s="25">
        <v>1.6720045970538646</v>
      </c>
      <c r="G55" s="25">
        <v>0</v>
      </c>
      <c r="H55" s="25">
        <v>38.249756591425545</v>
      </c>
      <c r="I55" s="25">
        <v>42.036316702123926</v>
      </c>
      <c r="J55" s="25">
        <v>6.7077627907756323</v>
      </c>
      <c r="K55" s="25">
        <v>6.7077627907756323</v>
      </c>
      <c r="L55" s="25">
        <v>6.7823168243721019</v>
      </c>
      <c r="M55" s="25">
        <v>1.8563631362594655</v>
      </c>
      <c r="N55" s="25">
        <v>2.5248290946324046</v>
      </c>
      <c r="O55" s="25">
        <v>0</v>
      </c>
      <c r="P55" s="25">
        <v>0</v>
      </c>
      <c r="Q55" s="25">
        <v>0</v>
      </c>
      <c r="R55" s="25">
        <f>_xll.SRS1Splines.Functions25.Linear_Interp($AB$3:$AB$21,$AC$3:$AC$21,A55)</f>
        <v>32.148936170212799</v>
      </c>
      <c r="S55" s="25">
        <f>_xll.SRS1Splines.Functions25.Linear_Interp($AB$3:$AB$21,$AD$3:$AD$21,A55)</f>
        <v>10.659574468085101</v>
      </c>
      <c r="T55" s="25">
        <f>_xll.SRS1Splines.Functions25.Linear_Interp($AB$3:$AB$21,$AE$3:$AE$21,A55)</f>
        <v>10.659574468085101</v>
      </c>
      <c r="U55" s="25">
        <f>_xll.SRS1Splines.Functions25.Linear_Interp($AB$3:$AB$21,$AF$3:$AF$21,A55)</f>
        <v>24.148936170212799</v>
      </c>
      <c r="V55" s="25">
        <v>18.489361702127663</v>
      </c>
      <c r="W55" s="25">
        <v>14.659574468085111</v>
      </c>
      <c r="X55" s="25">
        <v>1</v>
      </c>
      <c r="Y55" s="25">
        <v>0</v>
      </c>
      <c r="Z55" s="25">
        <v>63.804672489961192</v>
      </c>
      <c r="AA55" s="46"/>
      <c r="AB55" s="46"/>
      <c r="AC55" s="25"/>
      <c r="AD55" s="25"/>
      <c r="AE55" s="46"/>
      <c r="AF55" s="46"/>
      <c r="AG55" s="25"/>
      <c r="AH55" s="25"/>
      <c r="AI55" s="25"/>
      <c r="AJ55" s="25"/>
      <c r="AK55" s="25"/>
      <c r="AL55" s="46"/>
      <c r="AM55" s="25"/>
      <c r="AN55" s="46"/>
      <c r="AO55" s="25"/>
      <c r="AP55" s="25"/>
      <c r="AQ55" s="46"/>
    </row>
    <row r="56" spans="1:43" s="26" customFormat="1" x14ac:dyDescent="0.4">
      <c r="A56" s="51">
        <v>0.82978723404255317</v>
      </c>
      <c r="B56" s="25">
        <v>2</v>
      </c>
      <c r="C56" s="25">
        <v>1.724348168812712</v>
      </c>
      <c r="D56" s="25">
        <v>1.724348168812712</v>
      </c>
      <c r="E56" s="25">
        <v>1.724348168812712</v>
      </c>
      <c r="F56" s="25">
        <v>1.724348168812712</v>
      </c>
      <c r="G56" s="25">
        <v>0</v>
      </c>
      <c r="H56" s="25">
        <v>32.258736224884238</v>
      </c>
      <c r="I56" s="25">
        <v>35.422060592756395</v>
      </c>
      <c r="J56" s="25">
        <v>6.4291359413289024</v>
      </c>
      <c r="K56" s="25">
        <v>6.4291359413289024</v>
      </c>
      <c r="L56" s="25">
        <v>6.790534093056773</v>
      </c>
      <c r="M56" s="25">
        <v>1.615187535719073</v>
      </c>
      <c r="N56" s="25">
        <v>2.2177524536990409</v>
      </c>
      <c r="O56" s="25">
        <v>0</v>
      </c>
      <c r="P56" s="25">
        <v>0</v>
      </c>
      <c r="Q56" s="25">
        <v>0</v>
      </c>
      <c r="R56" s="25">
        <f>_xll.SRS1Splines.Functions25.Linear_Interp($AB$3:$AB$21,$AC$3:$AC$21,A56)</f>
        <v>30.021276595744698</v>
      </c>
      <c r="S56" s="25">
        <f>_xll.SRS1Splines.Functions25.Linear_Interp($AB$3:$AB$21,$AD$3:$AD$21,A56)</f>
        <v>9.8085106382978804</v>
      </c>
      <c r="T56" s="25">
        <f>_xll.SRS1Splines.Functions25.Linear_Interp($AB$3:$AB$21,$AE$3:$AE$21,A56)</f>
        <v>9.8085106382978804</v>
      </c>
      <c r="U56" s="25">
        <f>_xll.SRS1Splines.Functions25.Linear_Interp($AB$3:$AB$21,$AF$3:$AF$21,A56)</f>
        <v>22.021276595744698</v>
      </c>
      <c r="V56" s="25">
        <v>17.212765957446813</v>
      </c>
      <c r="W56" s="25">
        <v>13.808510638297875</v>
      </c>
      <c r="X56" s="25">
        <v>1</v>
      </c>
      <c r="Y56" s="25">
        <v>0</v>
      </c>
      <c r="Z56" s="25">
        <v>61.40980910253171</v>
      </c>
      <c r="AA56" s="46"/>
      <c r="AB56" s="46"/>
      <c r="AC56" s="25"/>
      <c r="AD56" s="25"/>
      <c r="AE56" s="46"/>
      <c r="AF56" s="46"/>
      <c r="AG56" s="25"/>
      <c r="AH56" s="25"/>
      <c r="AI56" s="25"/>
      <c r="AJ56" s="25"/>
      <c r="AK56" s="25"/>
      <c r="AL56" s="46"/>
      <c r="AM56" s="25"/>
      <c r="AN56" s="46"/>
      <c r="AO56" s="25"/>
      <c r="AP56" s="25"/>
      <c r="AQ56" s="46"/>
    </row>
    <row r="57" spans="1:43" s="26" customFormat="1" x14ac:dyDescent="0.4">
      <c r="A57" s="51">
        <v>0.85106382978723405</v>
      </c>
      <c r="B57" s="25">
        <v>2</v>
      </c>
      <c r="C57" s="25">
        <v>1.7766917405715592</v>
      </c>
      <c r="D57" s="25">
        <v>1.7766917405715592</v>
      </c>
      <c r="E57" s="25">
        <v>1.7766917405715592</v>
      </c>
      <c r="F57" s="25">
        <v>1.7766917405715592</v>
      </c>
      <c r="G57" s="25">
        <v>0</v>
      </c>
      <c r="H57" s="25">
        <v>26.267715858342921</v>
      </c>
      <c r="I57" s="25">
        <v>28.80780448338886</v>
      </c>
      <c r="J57" s="25">
        <v>6.1505090918821725</v>
      </c>
      <c r="K57" s="25">
        <v>6.1505090918821725</v>
      </c>
      <c r="L57" s="25">
        <v>6.7987513617414441</v>
      </c>
      <c r="M57" s="25">
        <v>1.3740119351786801</v>
      </c>
      <c r="N57" s="25">
        <v>1.9106758127656771</v>
      </c>
      <c r="O57" s="25">
        <v>0</v>
      </c>
      <c r="P57" s="25">
        <v>0</v>
      </c>
      <c r="Q57" s="25">
        <v>0</v>
      </c>
      <c r="R57" s="25">
        <f>_xll.SRS1Splines.Functions25.Linear_Interp($AB$3:$AB$21,$AC$3:$AC$21,A57)</f>
        <v>27.893617021276601</v>
      </c>
      <c r="S57" s="25">
        <f>_xll.SRS1Splines.Functions25.Linear_Interp($AB$3:$AB$21,$AD$3:$AD$21,A57)</f>
        <v>8.9574468085106407</v>
      </c>
      <c r="T57" s="25">
        <f>_xll.SRS1Splines.Functions25.Linear_Interp($AB$3:$AB$21,$AE$3:$AE$21,A57)</f>
        <v>8.9574468085106407</v>
      </c>
      <c r="U57" s="25">
        <f>_xll.SRS1Splines.Functions25.Linear_Interp($AB$3:$AB$21,$AF$3:$AF$21,A57)</f>
        <v>19.893617021276601</v>
      </c>
      <c r="V57" s="25">
        <v>15.936170212765957</v>
      </c>
      <c r="W57" s="25">
        <v>12.957446808510637</v>
      </c>
      <c r="X57" s="25">
        <v>1</v>
      </c>
      <c r="Y57" s="25">
        <v>0</v>
      </c>
      <c r="Z57" s="25">
        <v>59.014945715102222</v>
      </c>
      <c r="AA57" s="46"/>
      <c r="AB57" s="46"/>
      <c r="AC57" s="25"/>
      <c r="AD57" s="25"/>
      <c r="AE57" s="46"/>
      <c r="AF57" s="46"/>
      <c r="AG57" s="25"/>
      <c r="AH57" s="25"/>
      <c r="AI57" s="25"/>
      <c r="AJ57" s="25"/>
      <c r="AK57" s="25"/>
      <c r="AL57" s="46"/>
      <c r="AM57" s="25"/>
      <c r="AN57" s="46"/>
      <c r="AO57" s="25"/>
      <c r="AP57" s="25"/>
      <c r="AQ57" s="46"/>
    </row>
    <row r="58" spans="1:43" s="26" customFormat="1" x14ac:dyDescent="0.4">
      <c r="A58" s="51">
        <v>0.87234042553191493</v>
      </c>
      <c r="B58" s="25">
        <v>2</v>
      </c>
      <c r="C58" s="25">
        <v>1.8290353123304068</v>
      </c>
      <c r="D58" s="25">
        <v>1.8290353123304068</v>
      </c>
      <c r="E58" s="25">
        <v>1.8290353123304068</v>
      </c>
      <c r="F58" s="25">
        <v>1.8290353123304068</v>
      </c>
      <c r="G58" s="25">
        <v>0</v>
      </c>
      <c r="H58" s="25">
        <v>20.276695491801618</v>
      </c>
      <c r="I58" s="25">
        <v>22.193548374021333</v>
      </c>
      <c r="J58" s="25">
        <v>5.8718822424354418</v>
      </c>
      <c r="K58" s="25">
        <v>5.8718822424354418</v>
      </c>
      <c r="L58" s="25">
        <v>6.8069686304261161</v>
      </c>
      <c r="M58" s="25">
        <v>1.1328363346382877</v>
      </c>
      <c r="N58" s="25">
        <v>1.6035991718323135</v>
      </c>
      <c r="O58" s="25">
        <v>0</v>
      </c>
      <c r="P58" s="25">
        <v>0</v>
      </c>
      <c r="Q58" s="25">
        <v>0</v>
      </c>
      <c r="R58" s="25">
        <f>_xll.SRS1Splines.Functions25.Linear_Interp($AB$3:$AB$21,$AC$3:$AC$21,A58)</f>
        <v>25.7659574468085</v>
      </c>
      <c r="S58" s="25">
        <f>_xll.SRS1Splines.Functions25.Linear_Interp($AB$3:$AB$21,$AD$3:$AD$21,A58)</f>
        <v>8.1063829787233992</v>
      </c>
      <c r="T58" s="25">
        <f>_xll.SRS1Splines.Functions25.Linear_Interp($AB$3:$AB$21,$AE$3:$AE$21,A58)</f>
        <v>8.1063829787233992</v>
      </c>
      <c r="U58" s="25">
        <f>_xll.SRS1Splines.Functions25.Linear_Interp($AB$3:$AB$21,$AF$3:$AF$21,A58)</f>
        <v>17.7659574468085</v>
      </c>
      <c r="V58" s="25">
        <v>14.659574468085108</v>
      </c>
      <c r="W58" s="25">
        <v>12.106382978723403</v>
      </c>
      <c r="X58" s="25">
        <v>1</v>
      </c>
      <c r="Y58" s="25">
        <v>0</v>
      </c>
      <c r="Z58" s="25">
        <v>56.620082327672733</v>
      </c>
      <c r="AA58" s="46"/>
      <c r="AB58" s="46"/>
      <c r="AC58" s="25"/>
      <c r="AD58" s="25"/>
      <c r="AE58" s="46"/>
      <c r="AF58" s="46"/>
      <c r="AG58" s="25"/>
      <c r="AH58" s="25"/>
      <c r="AI58" s="25"/>
      <c r="AJ58" s="25"/>
      <c r="AK58" s="25"/>
      <c r="AL58" s="46"/>
      <c r="AM58" s="25"/>
      <c r="AN58" s="46"/>
      <c r="AO58" s="25"/>
      <c r="AP58" s="25"/>
      <c r="AQ58" s="46"/>
    </row>
    <row r="59" spans="1:43" s="26" customFormat="1" x14ac:dyDescent="0.4">
      <c r="A59" s="51">
        <v>0.8936170212765957</v>
      </c>
      <c r="B59" s="25">
        <v>2</v>
      </c>
      <c r="C59" s="25">
        <v>1.8813788840892538</v>
      </c>
      <c r="D59" s="25">
        <v>1.8813788840892538</v>
      </c>
      <c r="E59" s="25">
        <v>1.8813788840892538</v>
      </c>
      <c r="F59" s="25">
        <v>1.8813788840892538</v>
      </c>
      <c r="G59" s="25">
        <v>0</v>
      </c>
      <c r="H59" s="25">
        <v>14.285675125260337</v>
      </c>
      <c r="I59" s="25">
        <v>15.579292264653832</v>
      </c>
      <c r="J59" s="25">
        <v>5.5932553929887137</v>
      </c>
      <c r="K59" s="25">
        <v>5.5932553929887137</v>
      </c>
      <c r="L59" s="25">
        <v>6.8151858991107872</v>
      </c>
      <c r="M59" s="25">
        <v>0.89166073409789626</v>
      </c>
      <c r="N59" s="25">
        <v>1.2965225308989512</v>
      </c>
      <c r="O59" s="25">
        <v>0</v>
      </c>
      <c r="P59" s="25">
        <v>0</v>
      </c>
      <c r="Q59" s="25">
        <v>0</v>
      </c>
      <c r="R59" s="25">
        <f>_xll.SRS1Splines.Functions25.Linear_Interp($AB$3:$AB$21,$AC$3:$AC$21,A59)</f>
        <v>23.638297872340399</v>
      </c>
      <c r="S59" s="25">
        <f>_xll.SRS1Splines.Functions25.Linear_Interp($AB$3:$AB$21,$AD$3:$AD$21,A59)</f>
        <v>7.2553191489361701</v>
      </c>
      <c r="T59" s="25">
        <f>_xll.SRS1Splines.Functions25.Linear_Interp($AB$3:$AB$21,$AE$3:$AE$21,A59)</f>
        <v>7.2553191489361701</v>
      </c>
      <c r="U59" s="25">
        <f>_xll.SRS1Splines.Functions25.Linear_Interp($AB$3:$AB$21,$AF$3:$AF$21,A59)</f>
        <v>15.6382978723404</v>
      </c>
      <c r="V59" s="25">
        <v>13.382978723404259</v>
      </c>
      <c r="W59" s="25">
        <v>11.255319148936172</v>
      </c>
      <c r="X59" s="25">
        <v>1</v>
      </c>
      <c r="Y59" s="25">
        <v>0</v>
      </c>
      <c r="Z59" s="25">
        <v>54.225218940243259</v>
      </c>
      <c r="AA59" s="46"/>
      <c r="AB59" s="46"/>
      <c r="AC59" s="25"/>
      <c r="AD59" s="25"/>
      <c r="AE59" s="46"/>
      <c r="AF59" s="46"/>
      <c r="AG59" s="25"/>
      <c r="AH59" s="25"/>
      <c r="AI59" s="25"/>
      <c r="AJ59" s="25"/>
      <c r="AK59" s="25"/>
      <c r="AL59" s="46"/>
      <c r="AM59" s="25"/>
      <c r="AN59" s="46"/>
      <c r="AO59" s="25"/>
      <c r="AP59" s="25"/>
      <c r="AQ59" s="46"/>
    </row>
    <row r="60" spans="1:43" s="26" customFormat="1" x14ac:dyDescent="0.4">
      <c r="A60" s="52">
        <v>0.9</v>
      </c>
      <c r="B60" s="25">
        <v>2</v>
      </c>
      <c r="C60" s="25">
        <v>1.8970819556169083</v>
      </c>
      <c r="D60" s="25">
        <v>1.8970819556169083</v>
      </c>
      <c r="E60" s="25">
        <v>1.8970819556169083</v>
      </c>
      <c r="F60" s="25">
        <v>1.8970819556169083</v>
      </c>
      <c r="G60" s="25">
        <v>0</v>
      </c>
      <c r="H60" s="25">
        <v>12.488369015297927</v>
      </c>
      <c r="I60" s="25">
        <v>13.595015431843557</v>
      </c>
      <c r="J60" s="25">
        <v>5.5096673381546939</v>
      </c>
      <c r="K60" s="25">
        <v>5.5096673381546939</v>
      </c>
      <c r="L60" s="25">
        <v>6.8176510797161889</v>
      </c>
      <c r="M60" s="25">
        <v>0.81930805393577788</v>
      </c>
      <c r="N60" s="25">
        <v>1.2043995386189412</v>
      </c>
      <c r="O60" s="25">
        <v>0</v>
      </c>
      <c r="P60" s="25">
        <v>0</v>
      </c>
      <c r="Q60" s="25">
        <v>0</v>
      </c>
      <c r="R60" s="25">
        <f>_xll.SRS1Splines.Functions25.Linear_Interp($AB$3:$AB$21,$AC$3:$AC$21,A60)</f>
        <v>23</v>
      </c>
      <c r="S60" s="25">
        <f>_xll.SRS1Splines.Functions25.Linear_Interp($AB$3:$AB$21,$AD$3:$AD$21,A60)</f>
        <v>7</v>
      </c>
      <c r="T60" s="25">
        <f>_xll.SRS1Splines.Functions25.Linear_Interp($AB$3:$AB$21,$AE$3:$AE$21,A60)</f>
        <v>7</v>
      </c>
      <c r="U60" s="25">
        <f>_xll.SRS1Splines.Functions25.Linear_Interp($AB$3:$AB$21,$AF$3:$AF$21,A60)</f>
        <v>15</v>
      </c>
      <c r="V60" s="25">
        <v>13</v>
      </c>
      <c r="W60" s="25">
        <v>11</v>
      </c>
      <c r="X60" s="25">
        <v>1</v>
      </c>
      <c r="Y60" s="25">
        <v>0</v>
      </c>
      <c r="Z60" s="25">
        <v>53.506759924014411</v>
      </c>
      <c r="AA60" s="46"/>
      <c r="AB60" s="46"/>
      <c r="AC60" s="25"/>
      <c r="AD60" s="25"/>
      <c r="AE60" s="46"/>
      <c r="AF60" s="46"/>
      <c r="AG60" s="25"/>
      <c r="AH60" s="25"/>
      <c r="AI60" s="25"/>
      <c r="AJ60" s="25"/>
      <c r="AK60" s="25"/>
      <c r="AL60" s="46"/>
      <c r="AM60" s="25"/>
      <c r="AN60" s="46"/>
      <c r="AO60" s="25"/>
      <c r="AP60" s="25"/>
      <c r="AQ60" s="46"/>
    </row>
    <row r="61" spans="1:43" s="26" customFormat="1" x14ac:dyDescent="0.4">
      <c r="A61" s="51">
        <v>0.91489361702127658</v>
      </c>
      <c r="B61" s="25">
        <v>2</v>
      </c>
      <c r="C61" s="25">
        <v>1.807541354368595</v>
      </c>
      <c r="D61" s="25">
        <v>1.807541354368595</v>
      </c>
      <c r="E61" s="25">
        <v>1.807541354368595</v>
      </c>
      <c r="F61" s="25">
        <v>1.807541354368595</v>
      </c>
      <c r="G61" s="25">
        <v>0</v>
      </c>
      <c r="H61" s="25">
        <v>10.187615911692278</v>
      </c>
      <c r="I61" s="25">
        <v>11.017426416470228</v>
      </c>
      <c r="J61" s="25">
        <v>5.4064170428614897</v>
      </c>
      <c r="K61" s="25">
        <v>5.4064170428614897</v>
      </c>
      <c r="L61" s="25">
        <v>6.8159866471543085</v>
      </c>
      <c r="M61" s="25">
        <v>0.75959712915457955</v>
      </c>
      <c r="N61" s="25">
        <v>1.0686256214426924</v>
      </c>
      <c r="O61" s="25">
        <v>0</v>
      </c>
      <c r="P61" s="25">
        <v>0</v>
      </c>
      <c r="Q61" s="25">
        <v>0</v>
      </c>
      <c r="R61" s="25">
        <f>_xll.SRS1Splines.Functions25.Linear_Interp($AB$3:$AB$21,$AC$3:$AC$21,A61)</f>
        <v>20.021276595744698</v>
      </c>
      <c r="S61" s="25">
        <f>_xll.SRS1Splines.Functions25.Linear_Interp($AB$3:$AB$21,$AD$3:$AD$21,A61)</f>
        <v>5.8085106382978697</v>
      </c>
      <c r="T61" s="25">
        <f>_xll.SRS1Splines.Functions25.Linear_Interp($AB$3:$AB$21,$AE$3:$AE$21,A61)</f>
        <v>5.8085106382978697</v>
      </c>
      <c r="U61" s="25">
        <f>_xll.SRS1Splines.Functions25.Linear_Interp($AB$3:$AB$21,$AF$3:$AF$21,A61)</f>
        <v>12.6170212765957</v>
      </c>
      <c r="V61" s="25">
        <v>11.212765957446809</v>
      </c>
      <c r="W61" s="25">
        <v>9.212765957446809</v>
      </c>
      <c r="X61" s="25">
        <v>1</v>
      </c>
      <c r="Y61" s="25">
        <v>0</v>
      </c>
      <c r="Z61" s="25">
        <v>49.051900838800798</v>
      </c>
      <c r="AA61" s="46"/>
      <c r="AB61" s="46"/>
      <c r="AC61" s="25"/>
      <c r="AD61" s="25"/>
      <c r="AE61" s="46"/>
      <c r="AF61" s="46"/>
      <c r="AG61" s="25"/>
      <c r="AH61" s="25"/>
      <c r="AI61" s="25"/>
      <c r="AJ61" s="25"/>
      <c r="AK61" s="25"/>
      <c r="AL61" s="46"/>
      <c r="AM61" s="25"/>
      <c r="AN61" s="46"/>
      <c r="AO61" s="25"/>
      <c r="AP61" s="25"/>
      <c r="AQ61" s="46"/>
    </row>
    <row r="62" spans="1:43" s="26" customFormat="1" x14ac:dyDescent="0.4">
      <c r="A62" s="51">
        <v>0.93617021276595747</v>
      </c>
      <c r="B62" s="25">
        <v>2</v>
      </c>
      <c r="C62" s="25">
        <v>1.6796262097281476</v>
      </c>
      <c r="D62" s="25">
        <v>1.6796262097281476</v>
      </c>
      <c r="E62" s="25">
        <v>1.6796262097281476</v>
      </c>
      <c r="F62" s="25">
        <v>1.6796262097281476</v>
      </c>
      <c r="G62" s="25">
        <v>0</v>
      </c>
      <c r="H62" s="25">
        <v>6.9008257636841934</v>
      </c>
      <c r="I62" s="25">
        <v>7.3351563945083189</v>
      </c>
      <c r="J62" s="25">
        <v>5.2589166210140572</v>
      </c>
      <c r="K62" s="25">
        <v>5.2589166210140572</v>
      </c>
      <c r="L62" s="25">
        <v>6.8136088863516244</v>
      </c>
      <c r="M62" s="25">
        <v>0.67429580803858191</v>
      </c>
      <c r="N62" s="25">
        <v>0.87466288261947911</v>
      </c>
      <c r="O62" s="25">
        <v>0</v>
      </c>
      <c r="P62" s="25">
        <v>0</v>
      </c>
      <c r="Q62" s="25">
        <v>0</v>
      </c>
      <c r="R62" s="25">
        <f>_xll.SRS1Splines.Functions25.Linear_Interp($AB$3:$AB$21,$AC$3:$AC$21,A62)</f>
        <v>15.7659574468085</v>
      </c>
      <c r="S62" s="25">
        <f>_xll.SRS1Splines.Functions25.Linear_Interp($AB$3:$AB$21,$AD$3:$AD$21,A62)</f>
        <v>4.1063829787234001</v>
      </c>
      <c r="T62" s="25">
        <f>_xll.SRS1Splines.Functions25.Linear_Interp($AB$3:$AB$21,$AE$3:$AE$21,A62)</f>
        <v>4.1063829787234001</v>
      </c>
      <c r="U62" s="25">
        <f>_xll.SRS1Splines.Functions25.Linear_Interp($AB$3:$AB$21,$AF$3:$AF$21,A62)</f>
        <v>9.2127659574468002</v>
      </c>
      <c r="V62" s="25">
        <v>8.6595744680851023</v>
      </c>
      <c r="W62" s="25">
        <v>6.6595744680851006</v>
      </c>
      <c r="X62" s="25">
        <v>1</v>
      </c>
      <c r="Y62" s="25">
        <v>0</v>
      </c>
      <c r="Z62" s="25">
        <v>42.687816431352765</v>
      </c>
      <c r="AA62" s="46"/>
      <c r="AB62" s="46"/>
      <c r="AC62" s="25"/>
      <c r="AD62" s="25"/>
      <c r="AE62" s="46"/>
      <c r="AF62" s="46"/>
      <c r="AG62" s="25"/>
      <c r="AH62" s="25"/>
      <c r="AI62" s="25"/>
      <c r="AJ62" s="25"/>
      <c r="AK62" s="25"/>
      <c r="AL62" s="46"/>
      <c r="AM62" s="25"/>
      <c r="AN62" s="46"/>
      <c r="AO62" s="25"/>
      <c r="AP62" s="25"/>
      <c r="AQ62" s="46"/>
    </row>
    <row r="63" spans="1:43" s="26" customFormat="1" x14ac:dyDescent="0.4">
      <c r="A63" s="52">
        <v>0.95</v>
      </c>
      <c r="B63" s="25">
        <v>2</v>
      </c>
      <c r="C63" s="25">
        <v>1.5964813657118568</v>
      </c>
      <c r="D63" s="25">
        <v>1.5964813657118568</v>
      </c>
      <c r="E63" s="25">
        <v>1.5964813657118568</v>
      </c>
      <c r="F63" s="25">
        <v>1.5964813657118568</v>
      </c>
      <c r="G63" s="25">
        <v>0</v>
      </c>
      <c r="H63" s="25">
        <v>4.7644121674789517</v>
      </c>
      <c r="I63" s="25">
        <v>4.9416808802330925</v>
      </c>
      <c r="J63" s="25">
        <v>5.163041346813225</v>
      </c>
      <c r="K63" s="25">
        <v>5.163041346813225</v>
      </c>
      <c r="L63" s="25">
        <v>6.8120633418298793</v>
      </c>
      <c r="M63" s="25">
        <v>0.6188499493131836</v>
      </c>
      <c r="N63" s="25">
        <v>0.7485871023843913</v>
      </c>
      <c r="O63" s="25">
        <v>0</v>
      </c>
      <c r="P63" s="25">
        <v>0</v>
      </c>
      <c r="Q63" s="25">
        <v>0</v>
      </c>
      <c r="R63" s="25">
        <f>_xll.SRS1Splines.Functions25.Linear_Interp($AB$3:$AB$21,$AC$3:$AC$21,A63)</f>
        <v>13</v>
      </c>
      <c r="S63" s="25">
        <f>_xll.SRS1Splines.Functions25.Linear_Interp($AB$3:$AB$21,$AD$3:$AD$21,A63)</f>
        <v>3</v>
      </c>
      <c r="T63" s="25">
        <f>_xll.SRS1Splines.Functions25.Linear_Interp($AB$3:$AB$21,$AE$3:$AE$21,A63)</f>
        <v>3</v>
      </c>
      <c r="U63" s="25">
        <f>_xll.SRS1Splines.Functions25.Linear_Interp($AB$3:$AB$21,$AF$3:$AF$21,A63)</f>
        <v>7</v>
      </c>
      <c r="V63" s="25">
        <v>7</v>
      </c>
      <c r="W63" s="25">
        <v>5</v>
      </c>
      <c r="X63" s="25">
        <v>1</v>
      </c>
      <c r="Y63" s="25">
        <v>0</v>
      </c>
      <c r="Z63" s="25">
        <v>38.551161566511567</v>
      </c>
      <c r="AA63" s="46"/>
      <c r="AB63" s="46"/>
      <c r="AC63" s="25"/>
      <c r="AD63" s="25"/>
      <c r="AE63" s="46"/>
      <c r="AF63" s="46"/>
      <c r="AG63" s="25"/>
      <c r="AH63" s="25"/>
      <c r="AI63" s="25"/>
      <c r="AJ63" s="25"/>
      <c r="AK63" s="25"/>
      <c r="AL63" s="46"/>
      <c r="AM63" s="25"/>
      <c r="AN63" s="46"/>
      <c r="AO63" s="25"/>
      <c r="AP63" s="25"/>
      <c r="AQ63" s="46"/>
    </row>
    <row r="64" spans="1:43" s="26" customFormat="1" x14ac:dyDescent="0.4">
      <c r="A64" s="51">
        <v>0.95744680851063835</v>
      </c>
      <c r="B64" s="25">
        <v>2</v>
      </c>
      <c r="C64" s="25">
        <v>1.7757029677082901</v>
      </c>
      <c r="D64" s="25">
        <v>1.7757029677082901</v>
      </c>
      <c r="E64" s="25">
        <v>1.7757029677082901</v>
      </c>
      <c r="F64" s="25">
        <v>1.7757029677082901</v>
      </c>
      <c r="G64" s="25">
        <v>0</v>
      </c>
      <c r="H64" s="25">
        <v>4.2413310497409791</v>
      </c>
      <c r="I64" s="25">
        <v>4.6196431739555814</v>
      </c>
      <c r="J64" s="25">
        <v>5.1251559134082338</v>
      </c>
      <c r="K64" s="25">
        <v>5.1251559134082338</v>
      </c>
      <c r="L64" s="25">
        <v>0</v>
      </c>
      <c r="M64" s="25">
        <v>0.45679214402618479</v>
      </c>
      <c r="N64" s="25">
        <v>0.57223911778601277</v>
      </c>
      <c r="O64" s="25">
        <v>0</v>
      </c>
      <c r="P64" s="25">
        <v>0</v>
      </c>
      <c r="Q64" s="25">
        <v>0</v>
      </c>
      <c r="R64" s="25">
        <f>_xll.SRS1Splines.Functions25.Linear_Interp($AB$3:$AB$21,$AC$3:$AC$21,A64)</f>
        <v>12.039121482498301</v>
      </c>
      <c r="S64" s="25">
        <f>_xll.SRS1Splines.Functions25.Linear_Interp($AB$3:$AB$21,$AD$3:$AD$21,A64)</f>
        <v>2.5195607412491401</v>
      </c>
      <c r="T64" s="25">
        <f>_xll.SRS1Splines.Functions25.Linear_Interp($AB$3:$AB$21,$AE$3:$AE$21,A64)</f>
        <v>2.5195607412491401</v>
      </c>
      <c r="U64" s="25">
        <f>_xll.SRS1Splines.Functions25.Linear_Interp($AB$3:$AB$21,$AF$3:$AF$21,A64)</f>
        <v>6.5195607412491396</v>
      </c>
      <c r="V64" s="25">
        <v>6.5226404800872819</v>
      </c>
      <c r="W64" s="25">
        <v>4.5226404800872828</v>
      </c>
      <c r="X64" s="25">
        <v>0.76132024004364129</v>
      </c>
      <c r="Y64" s="25">
        <v>0</v>
      </c>
      <c r="Z64" s="25">
        <v>32.672463111061042</v>
      </c>
      <c r="AA64" s="46"/>
      <c r="AB64" s="46"/>
      <c r="AC64" s="25"/>
      <c r="AD64" s="25"/>
      <c r="AE64" s="46"/>
      <c r="AF64" s="46"/>
      <c r="AG64" s="25"/>
      <c r="AH64" s="25"/>
      <c r="AI64" s="25"/>
      <c r="AJ64" s="25"/>
      <c r="AK64" s="25"/>
      <c r="AL64" s="46"/>
      <c r="AM64" s="25"/>
      <c r="AN64" s="46"/>
      <c r="AO64" s="25"/>
      <c r="AP64" s="25"/>
      <c r="AQ64" s="46"/>
    </row>
    <row r="65" spans="1:43" s="26" customFormat="1" x14ac:dyDescent="0.4">
      <c r="A65" s="52">
        <v>0.97872340425531912</v>
      </c>
      <c r="B65" s="25">
        <v>2</v>
      </c>
      <c r="C65" s="25">
        <v>2.287764687698091</v>
      </c>
      <c r="D65" s="25">
        <v>2.287764687698091</v>
      </c>
      <c r="E65" s="25">
        <v>2.287764687698091</v>
      </c>
      <c r="F65" s="25">
        <v>2.287764687698091</v>
      </c>
      <c r="G65" s="25">
        <v>0</v>
      </c>
      <c r="H65" s="25">
        <v>2.7468135704896524</v>
      </c>
      <c r="I65" s="25">
        <v>3.699535441734136</v>
      </c>
      <c r="J65" s="25">
        <v>5.0169118179654069</v>
      </c>
      <c r="K65" s="25">
        <v>5.0169118179654069</v>
      </c>
      <c r="L65" s="25">
        <v>0</v>
      </c>
      <c r="M65" s="25">
        <v>4.7626841243862336E-2</v>
      </c>
      <c r="N65" s="25">
        <v>5.9663770432006359E-2</v>
      </c>
      <c r="O65" s="25">
        <v>0</v>
      </c>
      <c r="P65" s="25">
        <v>0</v>
      </c>
      <c r="Q65" s="25">
        <v>0</v>
      </c>
      <c r="R65" s="25">
        <f>_xll.SRS1Splines.Functions25.Linear_Interp($AB$3:$AB$21,$AC$3:$AC$21,A65)</f>
        <v>9.2937542896362402</v>
      </c>
      <c r="S65" s="25">
        <f>_xll.SRS1Splines.Functions25.Linear_Interp($AB$3:$AB$21,$AD$3:$AD$21,A65)</f>
        <v>1.1468771448181201</v>
      </c>
      <c r="T65" s="25">
        <f>_xll.SRS1Splines.Functions25.Linear_Interp($AB$3:$AB$21,$AE$3:$AE$21,A65)</f>
        <v>1.1468771448181201</v>
      </c>
      <c r="U65" s="25">
        <f>_xll.SRS1Splines.Functions25.Linear_Interp($AB$3:$AB$21,$AF$3:$AF$21,A65)</f>
        <v>5.1468771448181201</v>
      </c>
      <c r="V65" s="25">
        <v>5.158756137479541</v>
      </c>
      <c r="W65" s="25">
        <v>3.158756137479541</v>
      </c>
      <c r="X65" s="25">
        <v>7.9378068739770602E-2</v>
      </c>
      <c r="Y65" s="25">
        <v>0</v>
      </c>
      <c r="Z65" s="25">
        <v>15.876181809774096</v>
      </c>
      <c r="AA65" s="46"/>
      <c r="AB65" s="46"/>
      <c r="AC65" s="25"/>
      <c r="AD65" s="25"/>
      <c r="AE65" s="46"/>
      <c r="AF65" s="46"/>
      <c r="AG65" s="25"/>
      <c r="AH65" s="25"/>
      <c r="AI65" s="25"/>
      <c r="AJ65" s="25"/>
      <c r="AK65" s="25"/>
      <c r="AL65" s="46"/>
      <c r="AM65" s="25"/>
      <c r="AN65" s="46"/>
      <c r="AO65" s="25"/>
      <c r="AP65" s="25"/>
      <c r="AQ65" s="46"/>
    </row>
    <row r="66" spans="1:43" s="26" customFormat="1" x14ac:dyDescent="0.4">
      <c r="A66" s="51">
        <v>0.98119999999999996</v>
      </c>
      <c r="B66" s="25">
        <v>2</v>
      </c>
      <c r="C66" s="25">
        <v>2.3473686719049041</v>
      </c>
      <c r="D66" s="25">
        <v>2.3473686719049041</v>
      </c>
      <c r="E66" s="25">
        <v>2.3473686719049041</v>
      </c>
      <c r="F66" s="25">
        <v>2.3473686719049041</v>
      </c>
      <c r="G66" s="25">
        <v>0</v>
      </c>
      <c r="H66" s="25">
        <v>2.572851735904798</v>
      </c>
      <c r="I66" s="25">
        <v>3.5924349017035597</v>
      </c>
      <c r="J66" s="25">
        <v>5.0043122052558608</v>
      </c>
      <c r="K66" s="25">
        <v>5.0043122052558608</v>
      </c>
      <c r="L66" s="25">
        <v>0</v>
      </c>
      <c r="M66" s="25">
        <v>0</v>
      </c>
      <c r="N66" s="25">
        <v>0</v>
      </c>
      <c r="O66" s="25">
        <v>0</v>
      </c>
      <c r="P66" s="25">
        <v>0</v>
      </c>
      <c r="Q66" s="25">
        <v>0</v>
      </c>
      <c r="R66" s="25">
        <f>_xll.SRS1Splines.Functions25.Linear_Interp($AB$3:$AB$21,$AC$3:$AC$21,A66)</f>
        <v>8.9052631578947494</v>
      </c>
      <c r="S66" s="25">
        <f>_xll.SRS1Splines.Functions25.Linear_Interp($AB$3:$AB$21,$AD$3:$AD$21,A66)</f>
        <v>0.98947368421052795</v>
      </c>
      <c r="T66" s="25">
        <f>_xll.SRS1Splines.Functions25.Linear_Interp($AB$3:$AB$21,$AE$3:$AE$21,A66)</f>
        <v>0.98947368421052795</v>
      </c>
      <c r="U66" s="25">
        <f>_xll.SRS1Splines.Functions25.Linear_Interp($AB$3:$AB$21,$AF$3:$AF$21,A66)</f>
        <v>4.9473684210526399</v>
      </c>
      <c r="V66" s="25">
        <v>5</v>
      </c>
      <c r="W66" s="25">
        <v>3</v>
      </c>
      <c r="X66" s="25">
        <v>0</v>
      </c>
      <c r="Y66" s="25">
        <v>0</v>
      </c>
      <c r="Z66" s="25">
        <v>13.921094666304295</v>
      </c>
      <c r="AA66" s="46"/>
      <c r="AB66" s="46"/>
      <c r="AC66" s="25"/>
      <c r="AD66" s="25"/>
      <c r="AE66" s="46"/>
      <c r="AF66" s="46"/>
      <c r="AG66" s="25"/>
      <c r="AH66" s="25"/>
      <c r="AI66" s="25"/>
      <c r="AJ66" s="25"/>
      <c r="AK66" s="25"/>
      <c r="AL66" s="46"/>
      <c r="AM66" s="25"/>
      <c r="AN66" s="46"/>
      <c r="AO66" s="25"/>
      <c r="AP66" s="25"/>
      <c r="AQ66" s="46"/>
    </row>
    <row r="67" spans="1:43" s="26" customFormat="1" x14ac:dyDescent="0.4">
      <c r="A67" s="52">
        <v>1</v>
      </c>
      <c r="B67" s="25">
        <v>3</v>
      </c>
      <c r="C67" s="25">
        <v>1</v>
      </c>
      <c r="D67" s="25">
        <v>1</v>
      </c>
      <c r="E67" s="25">
        <v>1</v>
      </c>
      <c r="F67" s="25">
        <v>1</v>
      </c>
      <c r="G67" s="25">
        <v>0</v>
      </c>
      <c r="H67" s="25">
        <v>0</v>
      </c>
      <c r="I67" s="25">
        <v>0</v>
      </c>
      <c r="J67" s="25">
        <v>0</v>
      </c>
      <c r="K67" s="25">
        <v>0</v>
      </c>
      <c r="L67" s="25">
        <v>0</v>
      </c>
      <c r="M67" s="25">
        <v>0</v>
      </c>
      <c r="N67" s="25">
        <v>0</v>
      </c>
      <c r="O67" s="25">
        <v>0</v>
      </c>
      <c r="P67" s="25">
        <v>0</v>
      </c>
      <c r="Q67" s="25">
        <v>0</v>
      </c>
      <c r="R67" s="25">
        <f>_xll.SRS1Splines.Functions25.Linear_Interp($AB$3:$AB$21,$AC$3:$AC$21,A67)</f>
        <v>0</v>
      </c>
      <c r="S67" s="25">
        <f>_xll.SRS1Splines.Functions25.Linear_Interp($AB$3:$AB$21,$AD$3:$AD$21,A67)</f>
        <v>0</v>
      </c>
      <c r="T67" s="25">
        <f>_xll.SRS1Splines.Functions25.Linear_Interp($AB$3:$AB$21,$AE$3:$AE$21,A67)</f>
        <v>0</v>
      </c>
      <c r="U67" s="25">
        <f>_xll.SRS1Splines.Functions25.Linear_Interp($AB$3:$AB$21,$AF$3:$AF$21,A67)</f>
        <v>0</v>
      </c>
      <c r="V67" s="25">
        <v>0</v>
      </c>
      <c r="W67" s="25">
        <v>0</v>
      </c>
      <c r="X67" s="25">
        <v>0</v>
      </c>
      <c r="Y67" s="25">
        <v>0</v>
      </c>
      <c r="Z67" s="25">
        <v>13.921094666304295</v>
      </c>
      <c r="AA67" s="46"/>
      <c r="AB67" s="46"/>
      <c r="AC67" s="25"/>
      <c r="AD67" s="25"/>
      <c r="AE67" s="46"/>
      <c r="AF67" s="46"/>
      <c r="AG67" s="25"/>
      <c r="AH67" s="25"/>
      <c r="AI67" s="25"/>
      <c r="AJ67" s="25"/>
      <c r="AK67" s="25"/>
      <c r="AL67" s="46"/>
      <c r="AM67" s="25"/>
      <c r="AN67" s="46"/>
      <c r="AO67" s="25"/>
      <c r="AP67" s="25"/>
      <c r="AQ67" s="46"/>
    </row>
    <row r="68" spans="1:43" x14ac:dyDescent="0.4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7"/>
  <dimension ref="A1:J233"/>
  <sheetViews>
    <sheetView workbookViewId="0">
      <selection activeCell="A3" sqref="A3"/>
    </sheetView>
  </sheetViews>
  <sheetFormatPr baseColWidth="10" defaultColWidth="9.23046875" defaultRowHeight="14.6" x14ac:dyDescent="0.4"/>
  <cols>
    <col min="1" max="1" width="20.69140625" customWidth="1"/>
    <col min="2" max="2" width="15.69140625" style="1" customWidth="1"/>
    <col min="7" max="7" width="20.69140625" customWidth="1"/>
    <col min="8" max="8" width="20.69140625" style="1" customWidth="1"/>
  </cols>
  <sheetData>
    <row r="1" spans="1:9" x14ac:dyDescent="0.4">
      <c r="A1" s="66" t="s">
        <v>207</v>
      </c>
      <c r="B1" s="66"/>
      <c r="C1" s="66"/>
      <c r="D1" s="2"/>
      <c r="E1" s="2"/>
      <c r="F1" s="2"/>
      <c r="G1" s="66" t="s">
        <v>208</v>
      </c>
      <c r="H1" s="66"/>
    </row>
    <row r="3" spans="1:9" x14ac:dyDescent="0.4">
      <c r="A3" s="4" t="s">
        <v>152</v>
      </c>
      <c r="B3" s="16" t="s">
        <v>397</v>
      </c>
      <c r="C3" s="9"/>
      <c r="G3" s="4" t="s">
        <v>188</v>
      </c>
      <c r="H3" s="13"/>
      <c r="I3" s="9"/>
    </row>
    <row r="4" spans="1:9" x14ac:dyDescent="0.4">
      <c r="A4" t="s">
        <v>153</v>
      </c>
      <c r="B4" s="1">
        <v>21790</v>
      </c>
      <c r="C4" t="s">
        <v>176</v>
      </c>
      <c r="G4" t="s">
        <v>189</v>
      </c>
      <c r="H4" s="1">
        <v>50</v>
      </c>
      <c r="I4" t="s">
        <v>176</v>
      </c>
    </row>
    <row r="5" spans="1:9" x14ac:dyDescent="0.4">
      <c r="A5" t="s">
        <v>154</v>
      </c>
      <c r="B5" s="1">
        <v>14670</v>
      </c>
      <c r="C5" t="s">
        <v>176</v>
      </c>
      <c r="G5" t="s">
        <v>190</v>
      </c>
      <c r="H5" s="1">
        <v>150</v>
      </c>
      <c r="I5" t="s">
        <v>176</v>
      </c>
    </row>
    <row r="6" spans="1:9" x14ac:dyDescent="0.4">
      <c r="A6" t="s">
        <v>155</v>
      </c>
      <c r="B6" s="1">
        <v>0.47799999999999998</v>
      </c>
      <c r="C6" t="s">
        <v>58</v>
      </c>
      <c r="G6" t="s">
        <v>191</v>
      </c>
      <c r="H6" s="1">
        <v>110</v>
      </c>
      <c r="I6" t="s">
        <v>177</v>
      </c>
    </row>
    <row r="7" spans="1:9" x14ac:dyDescent="0.4">
      <c r="A7" t="s">
        <v>156</v>
      </c>
      <c r="B7" s="1">
        <v>9413</v>
      </c>
      <c r="C7" t="s">
        <v>176</v>
      </c>
      <c r="G7" t="s">
        <v>157</v>
      </c>
      <c r="H7" s="1">
        <v>0.69399999999999995</v>
      </c>
      <c r="I7" t="s">
        <v>176</v>
      </c>
    </row>
    <row r="8" spans="1:9" x14ac:dyDescent="0.4">
      <c r="A8" t="s">
        <v>157</v>
      </c>
      <c r="B8" s="1">
        <v>480.4</v>
      </c>
      <c r="C8" t="s">
        <v>176</v>
      </c>
      <c r="G8" t="s">
        <v>158</v>
      </c>
      <c r="H8" s="1">
        <v>0.4</v>
      </c>
      <c r="I8" t="s">
        <v>176</v>
      </c>
    </row>
    <row r="9" spans="1:9" x14ac:dyDescent="0.4">
      <c r="A9" t="s">
        <v>158</v>
      </c>
      <c r="B9" s="1">
        <v>393</v>
      </c>
      <c r="C9" t="s">
        <v>176</v>
      </c>
      <c r="G9" t="s">
        <v>161</v>
      </c>
      <c r="H9" s="1">
        <v>0.307</v>
      </c>
      <c r="I9" t="s">
        <v>176</v>
      </c>
    </row>
    <row r="10" spans="1:9" x14ac:dyDescent="0.4">
      <c r="A10" t="s">
        <v>159</v>
      </c>
      <c r="B10" s="1">
        <v>90.4</v>
      </c>
      <c r="C10" t="s">
        <v>176</v>
      </c>
    </row>
    <row r="11" spans="1:9" x14ac:dyDescent="0.4">
      <c r="A11" t="s">
        <v>160</v>
      </c>
      <c r="B11" s="1">
        <v>152.69999999999999</v>
      </c>
      <c r="C11" t="s">
        <v>176</v>
      </c>
      <c r="G11" s="4" t="s">
        <v>188</v>
      </c>
      <c r="H11" s="13"/>
      <c r="I11" s="9"/>
    </row>
    <row r="12" spans="1:9" x14ac:dyDescent="0.4">
      <c r="A12" t="s">
        <v>161</v>
      </c>
      <c r="B12" s="1">
        <v>114</v>
      </c>
      <c r="C12" t="s">
        <v>176</v>
      </c>
      <c r="G12" t="s">
        <v>189</v>
      </c>
      <c r="H12" s="1">
        <v>50</v>
      </c>
      <c r="I12" t="s">
        <v>176</v>
      </c>
    </row>
    <row r="13" spans="1:9" x14ac:dyDescent="0.4">
      <c r="A13" t="s">
        <v>162</v>
      </c>
      <c r="B13" s="1">
        <v>2.2000000000000002</v>
      </c>
      <c r="C13" t="s">
        <v>93</v>
      </c>
      <c r="G13" t="s">
        <v>190</v>
      </c>
      <c r="H13" s="1">
        <v>150</v>
      </c>
      <c r="I13" t="s">
        <v>176</v>
      </c>
    </row>
    <row r="14" spans="1:9" x14ac:dyDescent="0.4">
      <c r="A14" t="s">
        <v>163</v>
      </c>
      <c r="B14" s="1">
        <v>1.8</v>
      </c>
      <c r="C14" t="s">
        <v>93</v>
      </c>
      <c r="G14" t="s">
        <v>191</v>
      </c>
      <c r="H14" s="1">
        <v>110</v>
      </c>
      <c r="I14" t="s">
        <v>177</v>
      </c>
    </row>
    <row r="15" spans="1:9" x14ac:dyDescent="0.4">
      <c r="A15" t="s">
        <v>164</v>
      </c>
      <c r="B15" s="1">
        <v>0.62</v>
      </c>
      <c r="C15" t="s">
        <v>93</v>
      </c>
      <c r="G15" t="s">
        <v>157</v>
      </c>
      <c r="H15" s="1">
        <v>0.69399999999999995</v>
      </c>
      <c r="I15" t="s">
        <v>176</v>
      </c>
    </row>
    <row r="16" spans="1:9" x14ac:dyDescent="0.4">
      <c r="A16" t="s">
        <v>165</v>
      </c>
      <c r="B16" s="1">
        <v>1.04</v>
      </c>
      <c r="C16" t="s">
        <v>93</v>
      </c>
      <c r="G16" t="s">
        <v>158</v>
      </c>
      <c r="H16" s="1">
        <v>0.4</v>
      </c>
      <c r="I16" t="s">
        <v>176</v>
      </c>
    </row>
    <row r="17" spans="1:9" x14ac:dyDescent="0.4">
      <c r="A17" t="s">
        <v>166</v>
      </c>
      <c r="B17" s="1">
        <v>1.21</v>
      </c>
      <c r="C17" t="s">
        <v>93</v>
      </c>
      <c r="G17" t="s">
        <v>161</v>
      </c>
      <c r="H17" s="1">
        <v>0.307</v>
      </c>
      <c r="I17" t="s">
        <v>176</v>
      </c>
    </row>
    <row r="18" spans="1:9" x14ac:dyDescent="0.4">
      <c r="A18" t="s">
        <v>167</v>
      </c>
      <c r="B18" s="1">
        <v>0</v>
      </c>
      <c r="C18" t="s">
        <v>33</v>
      </c>
    </row>
    <row r="19" spans="1:9" x14ac:dyDescent="0.4">
      <c r="A19" t="s">
        <v>168</v>
      </c>
      <c r="B19" s="1">
        <v>1E-4</v>
      </c>
      <c r="C19" t="s">
        <v>91</v>
      </c>
      <c r="G19" s="4" t="s">
        <v>192</v>
      </c>
      <c r="H19" s="13"/>
      <c r="I19" s="9"/>
    </row>
    <row r="20" spans="1:9" x14ac:dyDescent="0.4">
      <c r="A20" t="s">
        <v>169</v>
      </c>
      <c r="B20" s="19">
        <v>0.47931034500000003</v>
      </c>
      <c r="C20" t="s">
        <v>58</v>
      </c>
      <c r="G20" t="s">
        <v>189</v>
      </c>
      <c r="H20" s="1">
        <v>4.5599999999999996</v>
      </c>
      <c r="I20" t="s">
        <v>176</v>
      </c>
    </row>
    <row r="21" spans="1:9" x14ac:dyDescent="0.4">
      <c r="A21" t="s">
        <v>170</v>
      </c>
      <c r="B21" s="19">
        <v>1150</v>
      </c>
      <c r="C21" t="s">
        <v>177</v>
      </c>
      <c r="G21" t="s">
        <v>190</v>
      </c>
      <c r="H21" s="1">
        <v>1.45</v>
      </c>
      <c r="I21" t="s">
        <v>176</v>
      </c>
    </row>
    <row r="22" spans="1:9" x14ac:dyDescent="0.4">
      <c r="A22" t="s">
        <v>171</v>
      </c>
      <c r="B22" s="19">
        <v>2600</v>
      </c>
      <c r="C22" t="s">
        <v>177</v>
      </c>
      <c r="G22" t="s">
        <v>191</v>
      </c>
      <c r="H22" s="1">
        <v>1100</v>
      </c>
      <c r="I22" t="s">
        <v>177</v>
      </c>
    </row>
    <row r="23" spans="1:9" x14ac:dyDescent="0.4">
      <c r="A23" t="s">
        <v>172</v>
      </c>
      <c r="B23" s="1">
        <v>1845</v>
      </c>
      <c r="C23" t="s">
        <v>177</v>
      </c>
      <c r="G23" t="s">
        <v>157</v>
      </c>
      <c r="H23" s="1">
        <v>61.512999999999998</v>
      </c>
      <c r="I23" t="s">
        <v>176</v>
      </c>
    </row>
    <row r="24" spans="1:9" x14ac:dyDescent="0.4">
      <c r="A24" t="s">
        <v>173</v>
      </c>
      <c r="B24" s="19">
        <v>10</v>
      </c>
      <c r="C24" t="s">
        <v>58</v>
      </c>
      <c r="G24" t="s">
        <v>158</v>
      </c>
      <c r="H24" s="1">
        <v>65.361000000000004</v>
      </c>
      <c r="I24" t="s">
        <v>176</v>
      </c>
    </row>
    <row r="25" spans="1:9" x14ac:dyDescent="0.4">
      <c r="A25" t="s">
        <v>174</v>
      </c>
      <c r="B25" s="19">
        <v>4.67</v>
      </c>
      <c r="C25" t="s">
        <v>178</v>
      </c>
      <c r="G25" t="s">
        <v>161</v>
      </c>
      <c r="H25" s="1">
        <v>36.610999999999997</v>
      </c>
      <c r="I25" t="s">
        <v>176</v>
      </c>
    </row>
    <row r="26" spans="1:9" x14ac:dyDescent="0.4">
      <c r="A26" t="s">
        <v>175</v>
      </c>
      <c r="B26" s="19">
        <v>2.97</v>
      </c>
      <c r="C26" t="s">
        <v>178</v>
      </c>
    </row>
    <row r="27" spans="1:9" x14ac:dyDescent="0.4">
      <c r="G27" s="4" t="s">
        <v>193</v>
      </c>
      <c r="H27" s="13"/>
      <c r="I27" s="9"/>
    </row>
    <row r="28" spans="1:9" x14ac:dyDescent="0.4">
      <c r="A28" s="4" t="s">
        <v>179</v>
      </c>
      <c r="B28" s="16" t="s">
        <v>398</v>
      </c>
      <c r="C28" s="9"/>
      <c r="G28" t="s">
        <v>189</v>
      </c>
      <c r="H28" s="1">
        <v>9.9999999999999995E-7</v>
      </c>
      <c r="I28" t="s">
        <v>176</v>
      </c>
    </row>
    <row r="29" spans="1:9" x14ac:dyDescent="0.4">
      <c r="A29" t="s">
        <v>153</v>
      </c>
      <c r="B29" s="1">
        <v>41630</v>
      </c>
      <c r="C29" t="s">
        <v>176</v>
      </c>
      <c r="G29" t="s">
        <v>190</v>
      </c>
      <c r="H29" s="1">
        <v>3.84E-7</v>
      </c>
      <c r="I29" t="s">
        <v>176</v>
      </c>
    </row>
    <row r="30" spans="1:9" x14ac:dyDescent="0.4">
      <c r="A30" t="s">
        <v>154</v>
      </c>
      <c r="B30" s="1">
        <v>14930</v>
      </c>
      <c r="C30" t="s">
        <v>176</v>
      </c>
      <c r="D30" t="s">
        <v>399</v>
      </c>
      <c r="G30" t="s">
        <v>191</v>
      </c>
      <c r="H30" s="1">
        <v>1400</v>
      </c>
      <c r="I30" t="s">
        <v>177</v>
      </c>
    </row>
    <row r="31" spans="1:9" x14ac:dyDescent="0.4">
      <c r="A31" t="s">
        <v>155</v>
      </c>
      <c r="B31" s="1">
        <v>0.24099999999999999</v>
      </c>
      <c r="C31" t="s">
        <v>58</v>
      </c>
      <c r="G31" t="s">
        <v>157</v>
      </c>
      <c r="H31" s="1">
        <v>10</v>
      </c>
      <c r="I31" t="s">
        <v>176</v>
      </c>
    </row>
    <row r="32" spans="1:9" x14ac:dyDescent="0.4">
      <c r="A32" t="s">
        <v>156</v>
      </c>
      <c r="B32" s="1">
        <v>5047</v>
      </c>
      <c r="C32" t="s">
        <v>176</v>
      </c>
      <c r="G32" t="s">
        <v>158</v>
      </c>
      <c r="H32" s="1">
        <v>10</v>
      </c>
      <c r="I32" t="s">
        <v>176</v>
      </c>
    </row>
    <row r="33" spans="1:10" x14ac:dyDescent="0.4">
      <c r="A33" t="s">
        <v>157</v>
      </c>
      <c r="B33" s="1">
        <v>876.1</v>
      </c>
      <c r="C33" t="s">
        <v>176</v>
      </c>
      <c r="G33" t="s">
        <v>161</v>
      </c>
      <c r="H33" s="1">
        <v>10</v>
      </c>
      <c r="I33" t="s">
        <v>176</v>
      </c>
    </row>
    <row r="34" spans="1:10" x14ac:dyDescent="0.4">
      <c r="A34" t="s">
        <v>158</v>
      </c>
      <c r="B34" s="1">
        <v>625.79999999999995</v>
      </c>
      <c r="C34" t="s">
        <v>176</v>
      </c>
      <c r="G34" t="s">
        <v>168</v>
      </c>
      <c r="H34" s="1">
        <v>0.5</v>
      </c>
      <c r="I34" t="s">
        <v>91</v>
      </c>
    </row>
    <row r="35" spans="1:10" x14ac:dyDescent="0.4">
      <c r="A35" t="s">
        <v>159</v>
      </c>
      <c r="B35" s="1">
        <v>74.03</v>
      </c>
      <c r="C35" t="s">
        <v>176</v>
      </c>
    </row>
    <row r="36" spans="1:10" x14ac:dyDescent="0.4">
      <c r="A36" t="s">
        <v>160</v>
      </c>
      <c r="B36" s="1">
        <v>189.4</v>
      </c>
      <c r="C36" t="s">
        <v>176</v>
      </c>
      <c r="G36" s="4" t="s">
        <v>194</v>
      </c>
      <c r="H36" s="13"/>
      <c r="I36" s="9"/>
    </row>
    <row r="37" spans="1:10" x14ac:dyDescent="0.4">
      <c r="A37" t="s">
        <v>161</v>
      </c>
      <c r="B37" s="1">
        <v>56.58</v>
      </c>
      <c r="C37" t="s">
        <v>176</v>
      </c>
      <c r="G37" t="s">
        <v>195</v>
      </c>
      <c r="H37" s="1">
        <v>0</v>
      </c>
      <c r="I37" t="s">
        <v>202</v>
      </c>
      <c r="J37" t="s">
        <v>203</v>
      </c>
    </row>
    <row r="38" spans="1:10" x14ac:dyDescent="0.4">
      <c r="A38" t="s">
        <v>162</v>
      </c>
      <c r="B38" s="1">
        <v>2.1</v>
      </c>
      <c r="C38" t="s">
        <v>93</v>
      </c>
      <c r="G38" t="s">
        <v>196</v>
      </c>
      <c r="H38" s="1">
        <v>2.5</v>
      </c>
      <c r="I38" t="s">
        <v>202</v>
      </c>
      <c r="J38" t="s">
        <v>30</v>
      </c>
    </row>
    <row r="39" spans="1:10" x14ac:dyDescent="0.4">
      <c r="A39" t="s">
        <v>163</v>
      </c>
      <c r="B39" s="1">
        <v>1.5</v>
      </c>
      <c r="C39" t="s">
        <v>93</v>
      </c>
      <c r="G39" t="s">
        <v>197</v>
      </c>
      <c r="H39" s="1">
        <v>0.8</v>
      </c>
      <c r="I39" t="s">
        <v>202</v>
      </c>
      <c r="J39" t="s">
        <v>204</v>
      </c>
    </row>
    <row r="40" spans="1:10" x14ac:dyDescent="0.4">
      <c r="A40" t="s">
        <v>164</v>
      </c>
      <c r="B40" s="1">
        <v>0.5</v>
      </c>
      <c r="C40" t="s">
        <v>93</v>
      </c>
      <c r="G40" t="s">
        <v>198</v>
      </c>
      <c r="H40" s="1">
        <v>2.2999999999999998</v>
      </c>
      <c r="I40" t="s">
        <v>151</v>
      </c>
      <c r="J40" t="s">
        <v>204</v>
      </c>
    </row>
    <row r="41" spans="1:10" x14ac:dyDescent="0.4">
      <c r="A41" t="s">
        <v>165</v>
      </c>
      <c r="B41" s="1">
        <v>1.27</v>
      </c>
      <c r="C41" t="s">
        <v>93</v>
      </c>
      <c r="G41" t="s">
        <v>199</v>
      </c>
      <c r="H41" s="1">
        <v>2.88</v>
      </c>
      <c r="I41" t="s">
        <v>151</v>
      </c>
      <c r="J41" t="s">
        <v>205</v>
      </c>
    </row>
    <row r="42" spans="1:10" x14ac:dyDescent="0.4">
      <c r="A42" t="s">
        <v>166</v>
      </c>
      <c r="B42" s="1">
        <v>1.1200000000000001</v>
      </c>
      <c r="C42" t="s">
        <v>93</v>
      </c>
      <c r="G42" t="s">
        <v>200</v>
      </c>
      <c r="H42" s="1">
        <v>0.5</v>
      </c>
      <c r="I42" t="s">
        <v>151</v>
      </c>
      <c r="J42" t="s">
        <v>206</v>
      </c>
    </row>
    <row r="43" spans="1:10" x14ac:dyDescent="0.4">
      <c r="A43" t="s">
        <v>167</v>
      </c>
      <c r="B43" s="1">
        <v>0</v>
      </c>
      <c r="C43" t="s">
        <v>33</v>
      </c>
      <c r="G43" t="s">
        <v>201</v>
      </c>
      <c r="H43" s="1">
        <v>3.9</v>
      </c>
      <c r="I43" t="s">
        <v>151</v>
      </c>
      <c r="J43" t="s">
        <v>204</v>
      </c>
    </row>
    <row r="44" spans="1:10" x14ac:dyDescent="0.4">
      <c r="A44" t="s">
        <v>168</v>
      </c>
      <c r="B44" s="1">
        <v>1E-4</v>
      </c>
      <c r="C44" t="s">
        <v>91</v>
      </c>
      <c r="G44" t="s">
        <v>200</v>
      </c>
      <c r="H44" s="1">
        <v>0.5</v>
      </c>
      <c r="I44" t="s">
        <v>151</v>
      </c>
      <c r="J44" t="s">
        <v>30</v>
      </c>
    </row>
    <row r="45" spans="1:10" x14ac:dyDescent="0.4">
      <c r="A45" t="s">
        <v>169</v>
      </c>
      <c r="B45" s="19">
        <v>0.52800000000000002</v>
      </c>
      <c r="C45" t="s">
        <v>58</v>
      </c>
      <c r="G45" t="s">
        <v>201</v>
      </c>
      <c r="H45" s="1">
        <v>3.9</v>
      </c>
      <c r="I45" t="s">
        <v>151</v>
      </c>
      <c r="J45" t="s">
        <v>204</v>
      </c>
    </row>
    <row r="46" spans="1:10" x14ac:dyDescent="0.4">
      <c r="A46" t="s">
        <v>170</v>
      </c>
      <c r="B46" s="19">
        <v>1180</v>
      </c>
      <c r="C46" t="s">
        <v>177</v>
      </c>
    </row>
    <row r="47" spans="1:10" x14ac:dyDescent="0.4">
      <c r="A47" t="s">
        <v>171</v>
      </c>
      <c r="B47" s="19">
        <v>2620</v>
      </c>
      <c r="C47" t="s">
        <v>177</v>
      </c>
    </row>
    <row r="48" spans="1:10" x14ac:dyDescent="0.4">
      <c r="A48" t="s">
        <v>172</v>
      </c>
      <c r="B48" s="1">
        <v>1915.5</v>
      </c>
      <c r="C48" t="s">
        <v>177</v>
      </c>
    </row>
    <row r="49" spans="1:4" x14ac:dyDescent="0.4">
      <c r="A49" t="s">
        <v>173</v>
      </c>
      <c r="B49" s="19">
        <v>10</v>
      </c>
      <c r="C49" t="s">
        <v>58</v>
      </c>
    </row>
    <row r="50" spans="1:4" x14ac:dyDescent="0.4">
      <c r="A50" t="s">
        <v>174</v>
      </c>
      <c r="B50" s="19">
        <v>4.67</v>
      </c>
      <c r="C50" t="s">
        <v>178</v>
      </c>
    </row>
    <row r="51" spans="1:4" x14ac:dyDescent="0.4">
      <c r="A51" t="s">
        <v>175</v>
      </c>
      <c r="B51" s="19">
        <v>2.11</v>
      </c>
      <c r="C51" t="s">
        <v>178</v>
      </c>
    </row>
    <row r="53" spans="1:4" x14ac:dyDescent="0.4">
      <c r="A53" s="4" t="s">
        <v>180</v>
      </c>
      <c r="B53" s="13" t="s">
        <v>400</v>
      </c>
      <c r="C53" s="9"/>
    </row>
    <row r="54" spans="1:4" x14ac:dyDescent="0.4">
      <c r="A54" t="s">
        <v>153</v>
      </c>
      <c r="B54" s="1">
        <v>13920</v>
      </c>
      <c r="C54" t="s">
        <v>176</v>
      </c>
    </row>
    <row r="55" spans="1:4" x14ac:dyDescent="0.4">
      <c r="A55" t="s">
        <v>154</v>
      </c>
      <c r="B55" s="1">
        <v>13920</v>
      </c>
      <c r="C55" t="s">
        <v>176</v>
      </c>
    </row>
    <row r="56" spans="1:4" x14ac:dyDescent="0.4">
      <c r="A56" t="s">
        <v>155</v>
      </c>
      <c r="B56" s="1">
        <v>0.53300000000000003</v>
      </c>
      <c r="C56" t="s">
        <v>58</v>
      </c>
      <c r="D56" t="s">
        <v>401</v>
      </c>
    </row>
    <row r="57" spans="1:4" x14ac:dyDescent="0.4">
      <c r="A57" t="s">
        <v>156</v>
      </c>
      <c r="B57" s="1">
        <v>11500</v>
      </c>
      <c r="C57" t="s">
        <v>176</v>
      </c>
    </row>
    <row r="58" spans="1:4" x14ac:dyDescent="0.4">
      <c r="A58" t="s">
        <v>157</v>
      </c>
      <c r="B58" s="1">
        <v>223.2</v>
      </c>
      <c r="C58" t="s">
        <v>176</v>
      </c>
    </row>
    <row r="59" spans="1:4" x14ac:dyDescent="0.4">
      <c r="A59" t="s">
        <v>158</v>
      </c>
      <c r="B59" s="1">
        <v>209.2</v>
      </c>
      <c r="C59" t="s">
        <v>176</v>
      </c>
    </row>
    <row r="60" spans="1:4" x14ac:dyDescent="0.4">
      <c r="A60" t="s">
        <v>159</v>
      </c>
      <c r="B60" s="1">
        <v>223.2</v>
      </c>
      <c r="C60" t="s">
        <v>176</v>
      </c>
    </row>
    <row r="61" spans="1:4" x14ac:dyDescent="0.4">
      <c r="A61" t="s">
        <v>160</v>
      </c>
      <c r="B61" s="1">
        <v>209.2</v>
      </c>
      <c r="C61" t="s">
        <v>176</v>
      </c>
    </row>
    <row r="62" spans="1:4" x14ac:dyDescent="0.4">
      <c r="A62" t="s">
        <v>161</v>
      </c>
      <c r="B62" s="1">
        <v>140.30000000000001</v>
      </c>
      <c r="C62" t="s">
        <v>176</v>
      </c>
    </row>
    <row r="63" spans="1:4" x14ac:dyDescent="0.4">
      <c r="A63" t="s">
        <v>162</v>
      </c>
      <c r="B63" s="1">
        <v>1.6</v>
      </c>
      <c r="C63" t="s">
        <v>93</v>
      </c>
    </row>
    <row r="64" spans="1:4" x14ac:dyDescent="0.4">
      <c r="A64" t="s">
        <v>163</v>
      </c>
      <c r="B64" s="1">
        <v>1.5</v>
      </c>
      <c r="C64" t="s">
        <v>93</v>
      </c>
    </row>
    <row r="65" spans="1:3" x14ac:dyDescent="0.4">
      <c r="A65" t="s">
        <v>164</v>
      </c>
      <c r="B65" s="1">
        <v>1.6</v>
      </c>
      <c r="C65" t="s">
        <v>93</v>
      </c>
    </row>
    <row r="66" spans="1:3" x14ac:dyDescent="0.4">
      <c r="A66" t="s">
        <v>165</v>
      </c>
      <c r="B66" s="1">
        <v>1.5</v>
      </c>
      <c r="C66" t="s">
        <v>93</v>
      </c>
    </row>
    <row r="67" spans="1:3" x14ac:dyDescent="0.4">
      <c r="A67" t="s">
        <v>166</v>
      </c>
      <c r="B67" s="1">
        <v>1.22</v>
      </c>
      <c r="C67" t="s">
        <v>93</v>
      </c>
    </row>
    <row r="68" spans="1:3" x14ac:dyDescent="0.4">
      <c r="A68" t="s">
        <v>167</v>
      </c>
      <c r="B68" s="1">
        <v>0</v>
      </c>
      <c r="C68" t="s">
        <v>33</v>
      </c>
    </row>
    <row r="69" spans="1:3" x14ac:dyDescent="0.4">
      <c r="A69" t="s">
        <v>168</v>
      </c>
      <c r="B69" s="1">
        <v>1E-4</v>
      </c>
      <c r="C69" t="s">
        <v>91</v>
      </c>
    </row>
    <row r="70" spans="1:3" x14ac:dyDescent="0.4">
      <c r="A70" t="s">
        <v>169</v>
      </c>
      <c r="B70" s="19">
        <v>0.47931034500000003</v>
      </c>
      <c r="C70" t="s">
        <v>58</v>
      </c>
    </row>
    <row r="71" spans="1:3" x14ac:dyDescent="0.4">
      <c r="A71" t="s">
        <v>170</v>
      </c>
      <c r="B71" s="19">
        <v>1150</v>
      </c>
      <c r="C71" t="s">
        <v>177</v>
      </c>
    </row>
    <row r="72" spans="1:3" x14ac:dyDescent="0.4">
      <c r="A72" t="s">
        <v>171</v>
      </c>
      <c r="B72" s="19">
        <v>2600</v>
      </c>
      <c r="C72" t="s">
        <v>177</v>
      </c>
    </row>
    <row r="73" spans="1:3" x14ac:dyDescent="0.4">
      <c r="A73" t="s">
        <v>172</v>
      </c>
      <c r="B73" s="1">
        <v>1845</v>
      </c>
      <c r="C73" t="s">
        <v>177</v>
      </c>
    </row>
    <row r="74" spans="1:3" x14ac:dyDescent="0.4">
      <c r="A74" t="s">
        <v>173</v>
      </c>
      <c r="B74" s="19">
        <v>10</v>
      </c>
      <c r="C74" t="s">
        <v>58</v>
      </c>
    </row>
    <row r="75" spans="1:3" x14ac:dyDescent="0.4">
      <c r="A75" t="s">
        <v>174</v>
      </c>
      <c r="B75" s="19">
        <v>4.67</v>
      </c>
      <c r="C75" t="s">
        <v>178</v>
      </c>
    </row>
    <row r="76" spans="1:3" x14ac:dyDescent="0.4">
      <c r="A76" t="s">
        <v>175</v>
      </c>
      <c r="B76" s="19">
        <v>2.97</v>
      </c>
      <c r="C76" t="s">
        <v>178</v>
      </c>
    </row>
    <row r="78" spans="1:3" x14ac:dyDescent="0.4">
      <c r="A78" s="4" t="s">
        <v>181</v>
      </c>
      <c r="B78" s="13"/>
      <c r="C78" s="9"/>
    </row>
    <row r="79" spans="1:3" x14ac:dyDescent="0.4">
      <c r="A79" t="s">
        <v>153</v>
      </c>
      <c r="B79" s="1">
        <v>41630</v>
      </c>
      <c r="C79" t="s">
        <v>176</v>
      </c>
    </row>
    <row r="80" spans="1:3" x14ac:dyDescent="0.4">
      <c r="A80" t="s">
        <v>154</v>
      </c>
      <c r="B80" s="1">
        <v>14930</v>
      </c>
      <c r="C80" t="s">
        <v>176</v>
      </c>
    </row>
    <row r="81" spans="1:3" x14ac:dyDescent="0.4">
      <c r="A81" t="s">
        <v>155</v>
      </c>
      <c r="B81" s="1">
        <v>0.24099999999999999</v>
      </c>
      <c r="C81" t="s">
        <v>58</v>
      </c>
    </row>
    <row r="82" spans="1:3" x14ac:dyDescent="0.4">
      <c r="A82" t="s">
        <v>156</v>
      </c>
      <c r="B82" s="1">
        <v>5047</v>
      </c>
      <c r="C82" t="s">
        <v>176</v>
      </c>
    </row>
    <row r="83" spans="1:3" x14ac:dyDescent="0.4">
      <c r="A83" t="s">
        <v>157</v>
      </c>
      <c r="B83" s="1">
        <v>876.1</v>
      </c>
      <c r="C83" t="s">
        <v>176</v>
      </c>
    </row>
    <row r="84" spans="1:3" x14ac:dyDescent="0.4">
      <c r="A84" t="s">
        <v>158</v>
      </c>
      <c r="B84" s="1">
        <v>625.79999999999995</v>
      </c>
      <c r="C84" t="s">
        <v>176</v>
      </c>
    </row>
    <row r="85" spans="1:3" x14ac:dyDescent="0.4">
      <c r="A85" t="s">
        <v>159</v>
      </c>
      <c r="B85" s="1">
        <v>74.03</v>
      </c>
      <c r="C85" t="s">
        <v>176</v>
      </c>
    </row>
    <row r="86" spans="1:3" x14ac:dyDescent="0.4">
      <c r="A86" t="s">
        <v>160</v>
      </c>
      <c r="B86" s="1">
        <v>189.4</v>
      </c>
      <c r="C86" t="s">
        <v>176</v>
      </c>
    </row>
    <row r="87" spans="1:3" x14ac:dyDescent="0.4">
      <c r="A87" t="s">
        <v>161</v>
      </c>
      <c r="B87" s="1">
        <v>56.58</v>
      </c>
      <c r="C87" t="s">
        <v>176</v>
      </c>
    </row>
    <row r="88" spans="1:3" x14ac:dyDescent="0.4">
      <c r="A88" t="s">
        <v>162</v>
      </c>
      <c r="B88" s="1">
        <v>2.1</v>
      </c>
      <c r="C88" t="s">
        <v>93</v>
      </c>
    </row>
    <row r="89" spans="1:3" x14ac:dyDescent="0.4">
      <c r="A89" t="s">
        <v>163</v>
      </c>
      <c r="B89" s="1">
        <v>1.5</v>
      </c>
      <c r="C89" t="s">
        <v>93</v>
      </c>
    </row>
    <row r="90" spans="1:3" x14ac:dyDescent="0.4">
      <c r="A90" t="s">
        <v>164</v>
      </c>
      <c r="B90" s="1">
        <v>0.5</v>
      </c>
      <c r="C90" t="s">
        <v>93</v>
      </c>
    </row>
    <row r="91" spans="1:3" x14ac:dyDescent="0.4">
      <c r="A91" t="s">
        <v>165</v>
      </c>
      <c r="B91" s="1">
        <v>1.27</v>
      </c>
      <c r="C91" t="s">
        <v>93</v>
      </c>
    </row>
    <row r="92" spans="1:3" x14ac:dyDescent="0.4">
      <c r="A92" t="s">
        <v>166</v>
      </c>
      <c r="B92" s="1">
        <v>1.1200000000000001</v>
      </c>
      <c r="C92" t="s">
        <v>93</v>
      </c>
    </row>
    <row r="93" spans="1:3" x14ac:dyDescent="0.4">
      <c r="A93" t="s">
        <v>167</v>
      </c>
      <c r="B93" s="1">
        <v>0</v>
      </c>
      <c r="C93" t="s">
        <v>33</v>
      </c>
    </row>
    <row r="94" spans="1:3" x14ac:dyDescent="0.4">
      <c r="A94" t="s">
        <v>168</v>
      </c>
      <c r="B94" s="1">
        <v>1E-4</v>
      </c>
      <c r="C94" t="s">
        <v>91</v>
      </c>
    </row>
    <row r="95" spans="1:3" x14ac:dyDescent="0.4">
      <c r="A95" t="s">
        <v>169</v>
      </c>
      <c r="B95" s="19">
        <v>0.52793103399999997</v>
      </c>
      <c r="C95" t="s">
        <v>58</v>
      </c>
    </row>
    <row r="96" spans="1:3" x14ac:dyDescent="0.4">
      <c r="A96" t="s">
        <v>170</v>
      </c>
      <c r="B96" s="19">
        <v>1150</v>
      </c>
      <c r="C96" t="s">
        <v>177</v>
      </c>
    </row>
    <row r="97" spans="1:3" x14ac:dyDescent="0.4">
      <c r="A97" t="s">
        <v>171</v>
      </c>
      <c r="B97" s="19">
        <v>2600</v>
      </c>
      <c r="C97" t="s">
        <v>177</v>
      </c>
    </row>
    <row r="98" spans="1:3" x14ac:dyDescent="0.4">
      <c r="A98" t="s">
        <v>172</v>
      </c>
      <c r="B98" s="1">
        <v>1915.5</v>
      </c>
      <c r="C98" t="s">
        <v>177</v>
      </c>
    </row>
    <row r="99" spans="1:3" x14ac:dyDescent="0.4">
      <c r="A99" t="s">
        <v>173</v>
      </c>
      <c r="B99" s="19">
        <v>10</v>
      </c>
      <c r="C99" t="s">
        <v>58</v>
      </c>
    </row>
    <row r="100" spans="1:3" x14ac:dyDescent="0.4">
      <c r="A100" t="s">
        <v>174</v>
      </c>
      <c r="B100" s="19">
        <v>4.67</v>
      </c>
      <c r="C100" t="s">
        <v>178</v>
      </c>
    </row>
    <row r="101" spans="1:3" x14ac:dyDescent="0.4">
      <c r="A101" t="s">
        <v>175</v>
      </c>
      <c r="B101" s="19">
        <v>2.11</v>
      </c>
      <c r="C101" t="s">
        <v>178</v>
      </c>
    </row>
    <row r="103" spans="1:3" x14ac:dyDescent="0.4">
      <c r="A103" s="4" t="s">
        <v>182</v>
      </c>
      <c r="B103" s="13"/>
      <c r="C103" s="9"/>
    </row>
    <row r="104" spans="1:3" x14ac:dyDescent="0.4">
      <c r="A104" t="s">
        <v>153</v>
      </c>
      <c r="B104" s="1">
        <v>41630</v>
      </c>
      <c r="C104" t="s">
        <v>176</v>
      </c>
    </row>
    <row r="105" spans="1:3" x14ac:dyDescent="0.4">
      <c r="A105" t="s">
        <v>154</v>
      </c>
      <c r="B105" s="1">
        <v>14930</v>
      </c>
      <c r="C105" t="s">
        <v>176</v>
      </c>
    </row>
    <row r="106" spans="1:3" x14ac:dyDescent="0.4">
      <c r="A106" t="s">
        <v>155</v>
      </c>
      <c r="B106" s="1">
        <v>0.24099999999999999</v>
      </c>
      <c r="C106" t="s">
        <v>58</v>
      </c>
    </row>
    <row r="107" spans="1:3" x14ac:dyDescent="0.4">
      <c r="A107" t="s">
        <v>156</v>
      </c>
      <c r="B107" s="1">
        <v>5047</v>
      </c>
      <c r="C107" t="s">
        <v>176</v>
      </c>
    </row>
    <row r="108" spans="1:3" x14ac:dyDescent="0.4">
      <c r="A108" t="s">
        <v>157</v>
      </c>
      <c r="B108" s="1">
        <v>876.1</v>
      </c>
      <c r="C108" t="s">
        <v>176</v>
      </c>
    </row>
    <row r="109" spans="1:3" x14ac:dyDescent="0.4">
      <c r="A109" t="s">
        <v>158</v>
      </c>
      <c r="B109" s="1">
        <v>625.79999999999995</v>
      </c>
      <c r="C109" t="s">
        <v>176</v>
      </c>
    </row>
    <row r="110" spans="1:3" x14ac:dyDescent="0.4">
      <c r="A110" t="s">
        <v>159</v>
      </c>
      <c r="B110" s="1">
        <v>74.03</v>
      </c>
      <c r="C110" t="s">
        <v>176</v>
      </c>
    </row>
    <row r="111" spans="1:3" x14ac:dyDescent="0.4">
      <c r="A111" t="s">
        <v>160</v>
      </c>
      <c r="B111" s="1">
        <v>189.4</v>
      </c>
      <c r="C111" t="s">
        <v>176</v>
      </c>
    </row>
    <row r="112" spans="1:3" x14ac:dyDescent="0.4">
      <c r="A112" t="s">
        <v>161</v>
      </c>
      <c r="B112" s="1">
        <v>56.58</v>
      </c>
      <c r="C112" t="s">
        <v>176</v>
      </c>
    </row>
    <row r="113" spans="1:3" x14ac:dyDescent="0.4">
      <c r="A113" t="s">
        <v>162</v>
      </c>
      <c r="B113" s="1">
        <v>2.1</v>
      </c>
      <c r="C113" t="s">
        <v>93</v>
      </c>
    </row>
    <row r="114" spans="1:3" x14ac:dyDescent="0.4">
      <c r="A114" t="s">
        <v>163</v>
      </c>
      <c r="B114" s="1">
        <v>1.5</v>
      </c>
      <c r="C114" t="s">
        <v>93</v>
      </c>
    </row>
    <row r="115" spans="1:3" x14ac:dyDescent="0.4">
      <c r="A115" t="s">
        <v>164</v>
      </c>
      <c r="B115" s="1">
        <v>0.5</v>
      </c>
      <c r="C115" t="s">
        <v>93</v>
      </c>
    </row>
    <row r="116" spans="1:3" x14ac:dyDescent="0.4">
      <c r="A116" t="s">
        <v>165</v>
      </c>
      <c r="B116" s="1">
        <v>1.27</v>
      </c>
      <c r="C116" t="s">
        <v>93</v>
      </c>
    </row>
    <row r="117" spans="1:3" x14ac:dyDescent="0.4">
      <c r="A117" t="s">
        <v>166</v>
      </c>
      <c r="B117" s="1">
        <v>1.1200000000000001</v>
      </c>
      <c r="C117" t="s">
        <v>93</v>
      </c>
    </row>
    <row r="118" spans="1:3" x14ac:dyDescent="0.4">
      <c r="A118" t="s">
        <v>167</v>
      </c>
      <c r="B118" s="1">
        <v>0</v>
      </c>
      <c r="C118" t="s">
        <v>33</v>
      </c>
    </row>
    <row r="119" spans="1:3" x14ac:dyDescent="0.4">
      <c r="A119" t="s">
        <v>168</v>
      </c>
      <c r="B119" s="1">
        <v>1E-4</v>
      </c>
      <c r="C119" t="s">
        <v>91</v>
      </c>
    </row>
    <row r="120" spans="1:3" x14ac:dyDescent="0.4">
      <c r="A120" t="s">
        <v>169</v>
      </c>
      <c r="B120" s="19">
        <v>0.52793103399999997</v>
      </c>
      <c r="C120" t="s">
        <v>58</v>
      </c>
    </row>
    <row r="121" spans="1:3" x14ac:dyDescent="0.4">
      <c r="A121" t="s">
        <v>170</v>
      </c>
      <c r="B121" s="19">
        <v>1150</v>
      </c>
      <c r="C121" t="s">
        <v>177</v>
      </c>
    </row>
    <row r="122" spans="1:3" x14ac:dyDescent="0.4">
      <c r="A122" t="s">
        <v>171</v>
      </c>
      <c r="B122" s="19">
        <v>2600</v>
      </c>
      <c r="C122" t="s">
        <v>177</v>
      </c>
    </row>
    <row r="123" spans="1:3" x14ac:dyDescent="0.4">
      <c r="A123" t="s">
        <v>172</v>
      </c>
      <c r="B123" s="1">
        <v>1915.5</v>
      </c>
      <c r="C123" t="s">
        <v>177</v>
      </c>
    </row>
    <row r="124" spans="1:3" x14ac:dyDescent="0.4">
      <c r="A124" t="s">
        <v>173</v>
      </c>
      <c r="B124" s="19">
        <v>10</v>
      </c>
      <c r="C124" t="s">
        <v>58</v>
      </c>
    </row>
    <row r="125" spans="1:3" x14ac:dyDescent="0.4">
      <c r="A125" t="s">
        <v>174</v>
      </c>
      <c r="B125" s="19">
        <v>4.67</v>
      </c>
      <c r="C125" t="s">
        <v>178</v>
      </c>
    </row>
    <row r="126" spans="1:3" x14ac:dyDescent="0.4">
      <c r="A126" t="s">
        <v>175</v>
      </c>
      <c r="B126" s="19">
        <v>2.11</v>
      </c>
      <c r="C126" t="s">
        <v>178</v>
      </c>
    </row>
    <row r="128" spans="1:3" x14ac:dyDescent="0.4">
      <c r="A128" s="4" t="s">
        <v>183</v>
      </c>
      <c r="B128" s="13"/>
      <c r="C128" s="9"/>
    </row>
    <row r="129" spans="1:3" x14ac:dyDescent="0.4">
      <c r="A129" t="s">
        <v>153</v>
      </c>
      <c r="B129" s="1">
        <v>21790</v>
      </c>
      <c r="C129" t="s">
        <v>176</v>
      </c>
    </row>
    <row r="130" spans="1:3" x14ac:dyDescent="0.4">
      <c r="A130" t="s">
        <v>154</v>
      </c>
      <c r="B130" s="1">
        <v>14670</v>
      </c>
      <c r="C130" t="s">
        <v>176</v>
      </c>
    </row>
    <row r="131" spans="1:3" x14ac:dyDescent="0.4">
      <c r="A131" t="s">
        <v>155</v>
      </c>
      <c r="B131" s="1">
        <v>0.47799999999999998</v>
      </c>
      <c r="C131" t="s">
        <v>58</v>
      </c>
    </row>
    <row r="132" spans="1:3" x14ac:dyDescent="0.4">
      <c r="A132" t="s">
        <v>156</v>
      </c>
      <c r="B132" s="1">
        <v>9413</v>
      </c>
      <c r="C132" t="s">
        <v>176</v>
      </c>
    </row>
    <row r="133" spans="1:3" x14ac:dyDescent="0.4">
      <c r="A133" t="s">
        <v>157</v>
      </c>
      <c r="B133" s="1">
        <v>480.4</v>
      </c>
      <c r="C133" t="s">
        <v>176</v>
      </c>
    </row>
    <row r="134" spans="1:3" x14ac:dyDescent="0.4">
      <c r="A134" t="s">
        <v>158</v>
      </c>
      <c r="B134" s="1">
        <v>393</v>
      </c>
      <c r="C134" t="s">
        <v>176</v>
      </c>
    </row>
    <row r="135" spans="1:3" x14ac:dyDescent="0.4">
      <c r="A135" t="s">
        <v>159</v>
      </c>
      <c r="B135" s="1">
        <v>90.4</v>
      </c>
      <c r="C135" t="s">
        <v>176</v>
      </c>
    </row>
    <row r="136" spans="1:3" x14ac:dyDescent="0.4">
      <c r="A136" t="s">
        <v>160</v>
      </c>
      <c r="B136" s="1">
        <v>152.69999999999999</v>
      </c>
      <c r="C136" t="s">
        <v>176</v>
      </c>
    </row>
    <row r="137" spans="1:3" x14ac:dyDescent="0.4">
      <c r="A137" t="s">
        <v>161</v>
      </c>
      <c r="B137" s="1">
        <v>114</v>
      </c>
      <c r="C137" t="s">
        <v>176</v>
      </c>
    </row>
    <row r="138" spans="1:3" x14ac:dyDescent="0.4">
      <c r="A138" t="s">
        <v>162</v>
      </c>
      <c r="B138" s="1">
        <v>2.2000000000000002</v>
      </c>
      <c r="C138" t="s">
        <v>93</v>
      </c>
    </row>
    <row r="139" spans="1:3" x14ac:dyDescent="0.4">
      <c r="A139" t="s">
        <v>163</v>
      </c>
      <c r="B139" s="1">
        <v>1.8</v>
      </c>
      <c r="C139" t="s">
        <v>93</v>
      </c>
    </row>
    <row r="140" spans="1:3" x14ac:dyDescent="0.4">
      <c r="A140" t="s">
        <v>164</v>
      </c>
      <c r="B140" s="1">
        <v>0.62</v>
      </c>
      <c r="C140" t="s">
        <v>93</v>
      </c>
    </row>
    <row r="141" spans="1:3" x14ac:dyDescent="0.4">
      <c r="A141" t="s">
        <v>165</v>
      </c>
      <c r="B141" s="1">
        <v>1.04</v>
      </c>
      <c r="C141" t="s">
        <v>93</v>
      </c>
    </row>
    <row r="142" spans="1:3" x14ac:dyDescent="0.4">
      <c r="A142" t="s">
        <v>166</v>
      </c>
      <c r="B142" s="1">
        <v>1.21</v>
      </c>
      <c r="C142" t="s">
        <v>93</v>
      </c>
    </row>
    <row r="143" spans="1:3" x14ac:dyDescent="0.4">
      <c r="A143" t="s">
        <v>167</v>
      </c>
      <c r="B143" s="1">
        <v>0</v>
      </c>
      <c r="C143" t="s">
        <v>33</v>
      </c>
    </row>
    <row r="144" spans="1:3" x14ac:dyDescent="0.4">
      <c r="A144" t="s">
        <v>168</v>
      </c>
      <c r="B144" s="1">
        <v>1E-4</v>
      </c>
      <c r="C144" t="s">
        <v>91</v>
      </c>
    </row>
    <row r="145" spans="1:3" x14ac:dyDescent="0.4">
      <c r="A145" t="s">
        <v>169</v>
      </c>
      <c r="B145" s="19">
        <v>0.47931034500000003</v>
      </c>
      <c r="C145" t="s">
        <v>58</v>
      </c>
    </row>
    <row r="146" spans="1:3" x14ac:dyDescent="0.4">
      <c r="A146" t="s">
        <v>170</v>
      </c>
      <c r="B146" s="19">
        <v>1150</v>
      </c>
      <c r="C146" t="s">
        <v>177</v>
      </c>
    </row>
    <row r="147" spans="1:3" x14ac:dyDescent="0.4">
      <c r="A147" t="s">
        <v>171</v>
      </c>
      <c r="B147" s="19">
        <v>2600</v>
      </c>
      <c r="C147" t="s">
        <v>177</v>
      </c>
    </row>
    <row r="148" spans="1:3" x14ac:dyDescent="0.4">
      <c r="A148" t="s">
        <v>172</v>
      </c>
      <c r="B148" s="1">
        <v>1845</v>
      </c>
      <c r="C148" t="s">
        <v>177</v>
      </c>
    </row>
    <row r="149" spans="1:3" x14ac:dyDescent="0.4">
      <c r="A149" t="s">
        <v>173</v>
      </c>
      <c r="B149" s="19">
        <v>10</v>
      </c>
      <c r="C149" t="s">
        <v>58</v>
      </c>
    </row>
    <row r="150" spans="1:3" x14ac:dyDescent="0.4">
      <c r="A150" t="s">
        <v>174</v>
      </c>
      <c r="B150" s="19">
        <v>4.67</v>
      </c>
      <c r="C150" t="s">
        <v>178</v>
      </c>
    </row>
    <row r="151" spans="1:3" x14ac:dyDescent="0.4">
      <c r="A151" t="s">
        <v>175</v>
      </c>
      <c r="B151" s="19">
        <v>2.97</v>
      </c>
      <c r="C151" t="s">
        <v>178</v>
      </c>
    </row>
    <row r="153" spans="1:3" x14ac:dyDescent="0.4">
      <c r="A153" s="4" t="s">
        <v>184</v>
      </c>
      <c r="B153" s="13"/>
      <c r="C153" s="9"/>
    </row>
    <row r="154" spans="1:3" x14ac:dyDescent="0.4">
      <c r="A154" t="s">
        <v>153</v>
      </c>
      <c r="B154" s="1">
        <v>21790</v>
      </c>
      <c r="C154" t="s">
        <v>176</v>
      </c>
    </row>
    <row r="155" spans="1:3" x14ac:dyDescent="0.4">
      <c r="A155" t="s">
        <v>154</v>
      </c>
      <c r="B155" s="1">
        <v>14670</v>
      </c>
      <c r="C155" t="s">
        <v>176</v>
      </c>
    </row>
    <row r="156" spans="1:3" x14ac:dyDescent="0.4">
      <c r="A156" t="s">
        <v>155</v>
      </c>
      <c r="B156" s="1">
        <v>0.47799999999999998</v>
      </c>
      <c r="C156" t="s">
        <v>58</v>
      </c>
    </row>
    <row r="157" spans="1:3" x14ac:dyDescent="0.4">
      <c r="A157" t="s">
        <v>156</v>
      </c>
      <c r="B157" s="1">
        <v>9413</v>
      </c>
      <c r="C157" t="s">
        <v>176</v>
      </c>
    </row>
    <row r="158" spans="1:3" x14ac:dyDescent="0.4">
      <c r="A158" t="s">
        <v>157</v>
      </c>
      <c r="B158" s="1">
        <v>480.4</v>
      </c>
      <c r="C158" t="s">
        <v>176</v>
      </c>
    </row>
    <row r="159" spans="1:3" x14ac:dyDescent="0.4">
      <c r="A159" t="s">
        <v>158</v>
      </c>
      <c r="B159" s="1">
        <v>393</v>
      </c>
      <c r="C159" t="s">
        <v>176</v>
      </c>
    </row>
    <row r="160" spans="1:3" x14ac:dyDescent="0.4">
      <c r="A160" t="s">
        <v>159</v>
      </c>
      <c r="B160" s="1">
        <v>90.4</v>
      </c>
      <c r="C160" t="s">
        <v>176</v>
      </c>
    </row>
    <row r="161" spans="1:3" x14ac:dyDescent="0.4">
      <c r="A161" t="s">
        <v>160</v>
      </c>
      <c r="B161" s="1">
        <v>152.69999999999999</v>
      </c>
      <c r="C161" t="s">
        <v>176</v>
      </c>
    </row>
    <row r="162" spans="1:3" x14ac:dyDescent="0.4">
      <c r="A162" t="s">
        <v>161</v>
      </c>
      <c r="B162" s="1">
        <v>114</v>
      </c>
      <c r="C162" t="s">
        <v>176</v>
      </c>
    </row>
    <row r="163" spans="1:3" x14ac:dyDescent="0.4">
      <c r="A163" t="s">
        <v>162</v>
      </c>
      <c r="B163" s="1">
        <v>2.2000000000000002</v>
      </c>
      <c r="C163" t="s">
        <v>93</v>
      </c>
    </row>
    <row r="164" spans="1:3" x14ac:dyDescent="0.4">
      <c r="A164" t="s">
        <v>163</v>
      </c>
      <c r="B164" s="1">
        <v>1.8</v>
      </c>
      <c r="C164" t="s">
        <v>93</v>
      </c>
    </row>
    <row r="165" spans="1:3" x14ac:dyDescent="0.4">
      <c r="A165" t="s">
        <v>164</v>
      </c>
      <c r="B165" s="1">
        <v>0.62</v>
      </c>
      <c r="C165" t="s">
        <v>93</v>
      </c>
    </row>
    <row r="166" spans="1:3" x14ac:dyDescent="0.4">
      <c r="A166" t="s">
        <v>165</v>
      </c>
      <c r="B166" s="1">
        <v>1.04</v>
      </c>
      <c r="C166" t="s">
        <v>93</v>
      </c>
    </row>
    <row r="167" spans="1:3" x14ac:dyDescent="0.4">
      <c r="A167" t="s">
        <v>166</v>
      </c>
      <c r="B167" s="1">
        <v>1.21</v>
      </c>
      <c r="C167" t="s">
        <v>93</v>
      </c>
    </row>
    <row r="168" spans="1:3" x14ac:dyDescent="0.4">
      <c r="A168" t="s">
        <v>167</v>
      </c>
      <c r="B168" s="1">
        <v>0</v>
      </c>
      <c r="C168" t="s">
        <v>33</v>
      </c>
    </row>
    <row r="169" spans="1:3" x14ac:dyDescent="0.4">
      <c r="A169" t="s">
        <v>168</v>
      </c>
      <c r="B169" s="1">
        <v>1E-4</v>
      </c>
      <c r="C169" t="s">
        <v>91</v>
      </c>
    </row>
    <row r="170" spans="1:3" x14ac:dyDescent="0.4">
      <c r="A170" t="s">
        <v>169</v>
      </c>
      <c r="B170" s="19">
        <v>0.47899999999999998</v>
      </c>
      <c r="C170" t="s">
        <v>58</v>
      </c>
    </row>
    <row r="171" spans="1:3" x14ac:dyDescent="0.4">
      <c r="A171" t="s">
        <v>170</v>
      </c>
      <c r="B171" s="19">
        <v>1150</v>
      </c>
      <c r="C171" t="s">
        <v>177</v>
      </c>
    </row>
    <row r="172" spans="1:3" x14ac:dyDescent="0.4">
      <c r="A172" t="s">
        <v>171</v>
      </c>
      <c r="B172" s="19">
        <v>2600</v>
      </c>
      <c r="C172" t="s">
        <v>177</v>
      </c>
    </row>
    <row r="173" spans="1:3" x14ac:dyDescent="0.4">
      <c r="A173" t="s">
        <v>172</v>
      </c>
      <c r="B173" s="1">
        <v>1845</v>
      </c>
      <c r="C173" t="s">
        <v>177</v>
      </c>
    </row>
    <row r="174" spans="1:3" x14ac:dyDescent="0.4">
      <c r="A174" t="s">
        <v>173</v>
      </c>
      <c r="B174" s="19">
        <v>10</v>
      </c>
      <c r="C174" t="s">
        <v>58</v>
      </c>
    </row>
    <row r="175" spans="1:3" x14ac:dyDescent="0.4">
      <c r="A175" t="s">
        <v>174</v>
      </c>
      <c r="B175" s="19">
        <v>4.67</v>
      </c>
      <c r="C175" t="s">
        <v>178</v>
      </c>
    </row>
    <row r="176" spans="1:3" x14ac:dyDescent="0.4">
      <c r="A176" t="s">
        <v>175</v>
      </c>
      <c r="B176" s="19">
        <v>2.97</v>
      </c>
      <c r="C176" t="s">
        <v>178</v>
      </c>
    </row>
    <row r="178" spans="1:3" x14ac:dyDescent="0.4">
      <c r="A178" s="4" t="s">
        <v>185</v>
      </c>
      <c r="B178" s="13"/>
      <c r="C178" s="9"/>
    </row>
    <row r="179" spans="1:3" x14ac:dyDescent="0.4">
      <c r="A179" t="s">
        <v>153</v>
      </c>
      <c r="B179" s="1">
        <v>21790</v>
      </c>
      <c r="C179" t="s">
        <v>176</v>
      </c>
    </row>
    <row r="180" spans="1:3" x14ac:dyDescent="0.4">
      <c r="A180" t="s">
        <v>154</v>
      </c>
      <c r="B180" s="1">
        <v>14670</v>
      </c>
      <c r="C180" t="s">
        <v>176</v>
      </c>
    </row>
    <row r="181" spans="1:3" x14ac:dyDescent="0.4">
      <c r="A181" t="s">
        <v>155</v>
      </c>
      <c r="B181" s="1">
        <v>0.47799999999999998</v>
      </c>
      <c r="C181" t="s">
        <v>58</v>
      </c>
    </row>
    <row r="182" spans="1:3" x14ac:dyDescent="0.4">
      <c r="A182" t="s">
        <v>156</v>
      </c>
      <c r="B182" s="1">
        <v>9413</v>
      </c>
      <c r="C182" t="s">
        <v>176</v>
      </c>
    </row>
    <row r="183" spans="1:3" x14ac:dyDescent="0.4">
      <c r="A183" t="s">
        <v>157</v>
      </c>
      <c r="B183" s="1">
        <v>480.4</v>
      </c>
      <c r="C183" t="s">
        <v>176</v>
      </c>
    </row>
    <row r="184" spans="1:3" x14ac:dyDescent="0.4">
      <c r="A184" t="s">
        <v>158</v>
      </c>
      <c r="B184" s="1">
        <v>393</v>
      </c>
      <c r="C184" t="s">
        <v>176</v>
      </c>
    </row>
    <row r="185" spans="1:3" x14ac:dyDescent="0.4">
      <c r="A185" t="s">
        <v>159</v>
      </c>
      <c r="B185" s="1">
        <v>90.4</v>
      </c>
      <c r="C185" t="s">
        <v>176</v>
      </c>
    </row>
    <row r="186" spans="1:3" x14ac:dyDescent="0.4">
      <c r="A186" t="s">
        <v>160</v>
      </c>
      <c r="B186" s="1">
        <v>152.69999999999999</v>
      </c>
      <c r="C186" t="s">
        <v>176</v>
      </c>
    </row>
    <row r="187" spans="1:3" x14ac:dyDescent="0.4">
      <c r="A187" t="s">
        <v>161</v>
      </c>
      <c r="B187" s="1">
        <v>114</v>
      </c>
      <c r="C187" t="s">
        <v>176</v>
      </c>
    </row>
    <row r="188" spans="1:3" x14ac:dyDescent="0.4">
      <c r="A188" t="s">
        <v>162</v>
      </c>
      <c r="B188" s="1">
        <v>2.2000000000000002</v>
      </c>
      <c r="C188" t="s">
        <v>93</v>
      </c>
    </row>
    <row r="189" spans="1:3" x14ac:dyDescent="0.4">
      <c r="A189" t="s">
        <v>163</v>
      </c>
      <c r="B189" s="1">
        <v>1.8</v>
      </c>
      <c r="C189" t="s">
        <v>93</v>
      </c>
    </row>
    <row r="190" spans="1:3" x14ac:dyDescent="0.4">
      <c r="A190" t="s">
        <v>164</v>
      </c>
      <c r="B190" s="1">
        <v>0.62</v>
      </c>
      <c r="C190" t="s">
        <v>93</v>
      </c>
    </row>
    <row r="191" spans="1:3" x14ac:dyDescent="0.4">
      <c r="A191" t="s">
        <v>165</v>
      </c>
      <c r="B191" s="1">
        <v>1.04</v>
      </c>
      <c r="C191" t="s">
        <v>93</v>
      </c>
    </row>
    <row r="192" spans="1:3" x14ac:dyDescent="0.4">
      <c r="A192" t="s">
        <v>166</v>
      </c>
      <c r="B192" s="1">
        <v>1.21</v>
      </c>
      <c r="C192" t="s">
        <v>93</v>
      </c>
    </row>
    <row r="193" spans="1:3" x14ac:dyDescent="0.4">
      <c r="A193" t="s">
        <v>167</v>
      </c>
      <c r="B193" s="1">
        <v>0</v>
      </c>
      <c r="C193" t="s">
        <v>33</v>
      </c>
    </row>
    <row r="194" spans="1:3" x14ac:dyDescent="0.4">
      <c r="A194" t="s">
        <v>168</v>
      </c>
      <c r="B194" s="1">
        <v>1E-4</v>
      </c>
      <c r="C194" t="s">
        <v>91</v>
      </c>
    </row>
    <row r="195" spans="1:3" x14ac:dyDescent="0.4">
      <c r="A195" t="s">
        <v>169</v>
      </c>
      <c r="B195" s="19">
        <v>0.47899999999999998</v>
      </c>
      <c r="C195" t="s">
        <v>58</v>
      </c>
    </row>
    <row r="196" spans="1:3" x14ac:dyDescent="0.4">
      <c r="A196" t="s">
        <v>170</v>
      </c>
      <c r="B196" s="19">
        <v>1150</v>
      </c>
      <c r="C196" t="s">
        <v>177</v>
      </c>
    </row>
    <row r="197" spans="1:3" x14ac:dyDescent="0.4">
      <c r="A197" t="s">
        <v>171</v>
      </c>
      <c r="B197" s="19">
        <v>2600</v>
      </c>
      <c r="C197" t="s">
        <v>177</v>
      </c>
    </row>
    <row r="198" spans="1:3" x14ac:dyDescent="0.4">
      <c r="A198" t="s">
        <v>172</v>
      </c>
      <c r="B198" s="1">
        <v>1845</v>
      </c>
      <c r="C198" t="s">
        <v>177</v>
      </c>
    </row>
    <row r="199" spans="1:3" x14ac:dyDescent="0.4">
      <c r="A199" t="s">
        <v>173</v>
      </c>
      <c r="B199" s="19">
        <v>10</v>
      </c>
      <c r="C199" t="s">
        <v>58</v>
      </c>
    </row>
    <row r="200" spans="1:3" x14ac:dyDescent="0.4">
      <c r="A200" t="s">
        <v>174</v>
      </c>
      <c r="B200" s="19">
        <v>4.67</v>
      </c>
      <c r="C200" t="s">
        <v>178</v>
      </c>
    </row>
    <row r="201" spans="1:3" x14ac:dyDescent="0.4">
      <c r="A201" t="s">
        <v>175</v>
      </c>
      <c r="B201" s="19">
        <v>2.97</v>
      </c>
      <c r="C201" t="s">
        <v>178</v>
      </c>
    </row>
    <row r="203" spans="1:3" x14ac:dyDescent="0.4">
      <c r="A203" s="4" t="s">
        <v>186</v>
      </c>
      <c r="B203" s="13"/>
      <c r="C203" s="9"/>
    </row>
    <row r="204" spans="1:3" x14ac:dyDescent="0.4">
      <c r="A204" t="s">
        <v>153</v>
      </c>
      <c r="B204" s="1">
        <v>21790</v>
      </c>
      <c r="C204" t="s">
        <v>176</v>
      </c>
    </row>
    <row r="205" spans="1:3" x14ac:dyDescent="0.4">
      <c r="A205" t="s">
        <v>154</v>
      </c>
      <c r="B205" s="1">
        <v>14670</v>
      </c>
      <c r="C205" t="s">
        <v>176</v>
      </c>
    </row>
    <row r="206" spans="1:3" x14ac:dyDescent="0.4">
      <c r="A206" t="s">
        <v>155</v>
      </c>
      <c r="B206" s="1">
        <v>0.47799999999999998</v>
      </c>
      <c r="C206" t="s">
        <v>58</v>
      </c>
    </row>
    <row r="207" spans="1:3" x14ac:dyDescent="0.4">
      <c r="A207" t="s">
        <v>156</v>
      </c>
      <c r="B207" s="1">
        <v>9413</v>
      </c>
      <c r="C207" t="s">
        <v>176</v>
      </c>
    </row>
    <row r="208" spans="1:3" x14ac:dyDescent="0.4">
      <c r="A208" t="s">
        <v>157</v>
      </c>
      <c r="B208" s="1">
        <v>480.4</v>
      </c>
      <c r="C208" t="s">
        <v>176</v>
      </c>
    </row>
    <row r="209" spans="1:3" x14ac:dyDescent="0.4">
      <c r="A209" t="s">
        <v>158</v>
      </c>
      <c r="B209" s="1">
        <v>393</v>
      </c>
      <c r="C209" t="s">
        <v>176</v>
      </c>
    </row>
    <row r="210" spans="1:3" x14ac:dyDescent="0.4">
      <c r="A210" t="s">
        <v>159</v>
      </c>
      <c r="B210" s="1">
        <v>90.4</v>
      </c>
      <c r="C210" t="s">
        <v>176</v>
      </c>
    </row>
    <row r="211" spans="1:3" x14ac:dyDescent="0.4">
      <c r="A211" t="s">
        <v>160</v>
      </c>
      <c r="B211" s="1">
        <v>152.69999999999999</v>
      </c>
      <c r="C211" t="s">
        <v>176</v>
      </c>
    </row>
    <row r="212" spans="1:3" x14ac:dyDescent="0.4">
      <c r="A212" t="s">
        <v>161</v>
      </c>
      <c r="B212" s="1">
        <v>114</v>
      </c>
      <c r="C212" t="s">
        <v>176</v>
      </c>
    </row>
    <row r="213" spans="1:3" x14ac:dyDescent="0.4">
      <c r="A213" t="s">
        <v>162</v>
      </c>
      <c r="B213" s="1">
        <v>2.2000000000000002</v>
      </c>
      <c r="C213" t="s">
        <v>93</v>
      </c>
    </row>
    <row r="214" spans="1:3" x14ac:dyDescent="0.4">
      <c r="A214" t="s">
        <v>163</v>
      </c>
      <c r="B214" s="1">
        <v>1.8</v>
      </c>
      <c r="C214" t="s">
        <v>93</v>
      </c>
    </row>
    <row r="215" spans="1:3" x14ac:dyDescent="0.4">
      <c r="A215" t="s">
        <v>164</v>
      </c>
      <c r="B215" s="1">
        <v>0.62</v>
      </c>
      <c r="C215" t="s">
        <v>93</v>
      </c>
    </row>
    <row r="216" spans="1:3" x14ac:dyDescent="0.4">
      <c r="A216" t="s">
        <v>165</v>
      </c>
      <c r="B216" s="1">
        <v>1.04</v>
      </c>
      <c r="C216" t="s">
        <v>93</v>
      </c>
    </row>
    <row r="217" spans="1:3" x14ac:dyDescent="0.4">
      <c r="A217" t="s">
        <v>166</v>
      </c>
      <c r="B217" s="1">
        <v>1.21</v>
      </c>
      <c r="C217" t="s">
        <v>93</v>
      </c>
    </row>
    <row r="218" spans="1:3" x14ac:dyDescent="0.4">
      <c r="A218" t="s">
        <v>167</v>
      </c>
      <c r="B218" s="1">
        <v>0</v>
      </c>
      <c r="C218" t="s">
        <v>33</v>
      </c>
    </row>
    <row r="219" spans="1:3" x14ac:dyDescent="0.4">
      <c r="A219" t="s">
        <v>168</v>
      </c>
      <c r="B219" s="1">
        <v>1E-4</v>
      </c>
      <c r="C219" t="s">
        <v>91</v>
      </c>
    </row>
    <row r="220" spans="1:3" x14ac:dyDescent="0.4">
      <c r="A220" t="s">
        <v>169</v>
      </c>
      <c r="B220" s="19">
        <v>0.47899999999999998</v>
      </c>
      <c r="C220" t="s">
        <v>58</v>
      </c>
    </row>
    <row r="221" spans="1:3" x14ac:dyDescent="0.4">
      <c r="A221" t="s">
        <v>170</v>
      </c>
      <c r="B221" s="19">
        <v>1150</v>
      </c>
      <c r="C221" t="s">
        <v>177</v>
      </c>
    </row>
    <row r="222" spans="1:3" x14ac:dyDescent="0.4">
      <c r="A222" t="s">
        <v>171</v>
      </c>
      <c r="B222" s="19">
        <v>2600</v>
      </c>
      <c r="C222" t="s">
        <v>177</v>
      </c>
    </row>
    <row r="223" spans="1:3" x14ac:dyDescent="0.4">
      <c r="A223" t="s">
        <v>172</v>
      </c>
      <c r="B223" s="1">
        <v>1845</v>
      </c>
      <c r="C223" t="s">
        <v>177</v>
      </c>
    </row>
    <row r="224" spans="1:3" x14ac:dyDescent="0.4">
      <c r="A224" t="s">
        <v>173</v>
      </c>
      <c r="B224" s="19">
        <v>10</v>
      </c>
      <c r="C224" t="s">
        <v>58</v>
      </c>
    </row>
    <row r="225" spans="1:3" x14ac:dyDescent="0.4">
      <c r="A225" t="s">
        <v>174</v>
      </c>
      <c r="B225" s="19">
        <v>4.67</v>
      </c>
      <c r="C225" t="s">
        <v>178</v>
      </c>
    </row>
    <row r="226" spans="1:3" x14ac:dyDescent="0.4">
      <c r="A226" t="s">
        <v>175</v>
      </c>
      <c r="B226" s="19">
        <v>2.97</v>
      </c>
      <c r="C226" t="s">
        <v>178</v>
      </c>
    </row>
    <row r="228" spans="1:3" x14ac:dyDescent="0.4">
      <c r="A228" s="4" t="s">
        <v>187</v>
      </c>
      <c r="B228" s="13"/>
      <c r="C228" s="9"/>
    </row>
    <row r="229" spans="1:3" x14ac:dyDescent="0.4">
      <c r="A229" t="s">
        <v>153</v>
      </c>
      <c r="B229" s="1">
        <v>1E-3</v>
      </c>
      <c r="C229" t="s">
        <v>176</v>
      </c>
    </row>
    <row r="230" spans="1:3" x14ac:dyDescent="0.4">
      <c r="A230" t="s">
        <v>154</v>
      </c>
      <c r="B230" s="1">
        <v>1E-3</v>
      </c>
      <c r="C230" t="s">
        <v>176</v>
      </c>
    </row>
    <row r="231" spans="1:3" x14ac:dyDescent="0.4">
      <c r="A231" t="s">
        <v>155</v>
      </c>
      <c r="B231" s="1">
        <v>1000</v>
      </c>
      <c r="C231" t="s">
        <v>58</v>
      </c>
    </row>
    <row r="232" spans="1:3" x14ac:dyDescent="0.4">
      <c r="A232" t="s">
        <v>156</v>
      </c>
      <c r="B232" s="1">
        <v>1000</v>
      </c>
      <c r="C232" t="s">
        <v>176</v>
      </c>
    </row>
    <row r="233" spans="1:3" x14ac:dyDescent="0.4">
      <c r="A233" t="s">
        <v>172</v>
      </c>
      <c r="B233" s="1">
        <v>2000</v>
      </c>
      <c r="C233" t="s">
        <v>177</v>
      </c>
    </row>
  </sheetData>
  <mergeCells count="2">
    <mergeCell ref="A1:C1"/>
    <mergeCell ref="G1:H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8"/>
  <dimension ref="A1:EF1009"/>
  <sheetViews>
    <sheetView tabSelected="1" topLeftCell="DB958" zoomScale="80" zoomScaleNormal="80" workbookViewId="0">
      <selection activeCell="DP996" sqref="DP996"/>
    </sheetView>
  </sheetViews>
  <sheetFormatPr baseColWidth="10" defaultRowHeight="14.6" x14ac:dyDescent="0.4"/>
  <sheetData>
    <row r="1" spans="1:24" x14ac:dyDescent="0.4">
      <c r="B1" s="43" t="s">
        <v>339</v>
      </c>
      <c r="C1" s="43"/>
      <c r="E1" s="32" t="s">
        <v>340</v>
      </c>
      <c r="K1" s="32" t="s">
        <v>343</v>
      </c>
      <c r="S1" s="43" t="s">
        <v>406</v>
      </c>
      <c r="T1" s="32" t="s">
        <v>340</v>
      </c>
    </row>
    <row r="2" spans="1:24" x14ac:dyDescent="0.4">
      <c r="A2" t="s">
        <v>333</v>
      </c>
      <c r="B2" s="40" t="s">
        <v>81</v>
      </c>
      <c r="C2" s="40" t="s">
        <v>330</v>
      </c>
      <c r="E2" t="s">
        <v>335</v>
      </c>
      <c r="F2" t="s">
        <v>336</v>
      </c>
      <c r="G2" t="s">
        <v>337</v>
      </c>
      <c r="H2" t="s">
        <v>338</v>
      </c>
      <c r="I2" t="s">
        <v>350</v>
      </c>
      <c r="K2" t="s">
        <v>335</v>
      </c>
      <c r="L2" t="s">
        <v>336</v>
      </c>
      <c r="M2" t="s">
        <v>337</v>
      </c>
      <c r="N2" t="s">
        <v>338</v>
      </c>
      <c r="O2" t="s">
        <v>350</v>
      </c>
      <c r="S2" t="s">
        <v>333</v>
      </c>
      <c r="T2" t="s">
        <v>402</v>
      </c>
      <c r="U2" t="s">
        <v>403</v>
      </c>
      <c r="V2" t="s">
        <v>404</v>
      </c>
      <c r="W2" t="s">
        <v>403</v>
      </c>
      <c r="X2" t="s">
        <v>402</v>
      </c>
    </row>
    <row r="3" spans="1:24" x14ac:dyDescent="0.4">
      <c r="B3" s="40" t="s">
        <v>58</v>
      </c>
      <c r="C3" s="40" t="s">
        <v>32</v>
      </c>
      <c r="E3" t="s">
        <v>91</v>
      </c>
      <c r="F3" t="s">
        <v>91</v>
      </c>
      <c r="G3" t="s">
        <v>91</v>
      </c>
      <c r="H3" t="s">
        <v>91</v>
      </c>
      <c r="I3" t="s">
        <v>91</v>
      </c>
      <c r="K3" t="s">
        <v>91</v>
      </c>
      <c r="L3" t="s">
        <v>91</v>
      </c>
      <c r="M3" t="s">
        <v>91</v>
      </c>
      <c r="N3" t="s">
        <v>91</v>
      </c>
      <c r="O3" t="s">
        <v>91</v>
      </c>
      <c r="T3" t="s">
        <v>32</v>
      </c>
      <c r="U3" t="s">
        <v>32</v>
      </c>
      <c r="V3" t="s">
        <v>32</v>
      </c>
      <c r="W3" t="s">
        <v>32</v>
      </c>
      <c r="X3" t="s">
        <v>32</v>
      </c>
    </row>
    <row r="4" spans="1:24" x14ac:dyDescent="0.4">
      <c r="A4">
        <v>1</v>
      </c>
      <c r="B4" s="24">
        <v>0</v>
      </c>
      <c r="C4" s="39">
        <f>B4*122.1399685</f>
        <v>0</v>
      </c>
      <c r="E4" s="45">
        <f>0.5*BladeCompThickness!C3</f>
        <v>27.499999999999996</v>
      </c>
      <c r="F4" s="45">
        <f>0.5*BladeCompThickness!G3</f>
        <v>9.5</v>
      </c>
      <c r="G4" s="45">
        <f>BladeCompThickness!R3</f>
        <v>0</v>
      </c>
      <c r="H4" s="45">
        <f>0.5*BladeCompThickness!G3</f>
        <v>9.5</v>
      </c>
      <c r="I4" s="45">
        <f>0.5*BladeCompThickness!C3</f>
        <v>27.499999999999996</v>
      </c>
      <c r="K4" s="45">
        <f>E4</f>
        <v>27.499999999999996</v>
      </c>
      <c r="L4" s="45">
        <f>K4+F4</f>
        <v>37</v>
      </c>
      <c r="M4" s="45">
        <f>L4+G4</f>
        <v>37</v>
      </c>
      <c r="N4" s="45">
        <f>M4+H4</f>
        <v>46.5</v>
      </c>
      <c r="O4" s="45">
        <f>N4+I4</f>
        <v>74</v>
      </c>
      <c r="S4">
        <v>1</v>
      </c>
      <c r="T4">
        <f>E4/1000</f>
        <v>2.7499999999999997E-2</v>
      </c>
      <c r="U4">
        <f t="shared" ref="U4:X4" si="0">F4/1000</f>
        <v>9.4999999999999998E-3</v>
      </c>
      <c r="V4">
        <f t="shared" si="0"/>
        <v>0</v>
      </c>
      <c r="W4">
        <f t="shared" si="0"/>
        <v>9.4999999999999998E-3</v>
      </c>
      <c r="X4">
        <f t="shared" si="0"/>
        <v>2.7499999999999997E-2</v>
      </c>
    </row>
    <row r="5" spans="1:24" x14ac:dyDescent="0.4">
      <c r="A5">
        <v>2</v>
      </c>
      <c r="B5" s="24">
        <v>0.01</v>
      </c>
      <c r="C5" s="39">
        <f t="shared" ref="C5:C68" si="1">B5*122.1399685</f>
        <v>1.221399685</v>
      </c>
      <c r="E5" s="45">
        <f>0.5*BladeCompThickness!C4</f>
        <v>27.5</v>
      </c>
      <c r="F5" s="45">
        <f>0.5*BladeCompThickness!G4</f>
        <v>9.5</v>
      </c>
      <c r="G5" s="45">
        <f>BladeCompThickness!R4</f>
        <v>0</v>
      </c>
      <c r="H5" s="45">
        <f>0.5*BladeCompThickness!G4</f>
        <v>9.5</v>
      </c>
      <c r="I5" s="45">
        <f>0.5*BladeCompThickness!C4</f>
        <v>27.5</v>
      </c>
      <c r="K5" s="45">
        <f t="shared" ref="K5:K68" si="2">E5</f>
        <v>27.5</v>
      </c>
      <c r="L5" s="45">
        <f t="shared" ref="L5:O5" si="3">K5+F5</f>
        <v>37</v>
      </c>
      <c r="M5" s="45">
        <f t="shared" si="3"/>
        <v>37</v>
      </c>
      <c r="N5" s="45">
        <f t="shared" si="3"/>
        <v>46.5</v>
      </c>
      <c r="O5" s="45">
        <f t="shared" si="3"/>
        <v>74</v>
      </c>
      <c r="S5">
        <v>2</v>
      </c>
      <c r="T5">
        <f t="shared" ref="T5:T68" si="4">E5/1000</f>
        <v>2.75E-2</v>
      </c>
      <c r="U5">
        <f t="shared" ref="U5:U68" si="5">F5/1000</f>
        <v>9.4999999999999998E-3</v>
      </c>
      <c r="V5">
        <f t="shared" ref="V5:V68" si="6">G5/1000</f>
        <v>0</v>
      </c>
      <c r="W5">
        <f t="shared" ref="W5:W68" si="7">H5/1000</f>
        <v>9.4999999999999998E-3</v>
      </c>
      <c r="X5">
        <f t="shared" ref="X5:X68" si="8">I5/1000</f>
        <v>2.75E-2</v>
      </c>
    </row>
    <row r="6" spans="1:24" x14ac:dyDescent="0.4">
      <c r="A6">
        <v>3</v>
      </c>
      <c r="B6" s="24">
        <v>2.1276595744680851E-2</v>
      </c>
      <c r="C6" s="39">
        <f t="shared" si="1"/>
        <v>2.5987227340425529</v>
      </c>
      <c r="E6" s="45">
        <f>0.5*BladeCompThickness!C5</f>
        <v>19.9822695035461</v>
      </c>
      <c r="F6" s="45">
        <f>0.5*BladeCompThickness!G5</f>
        <v>9.5</v>
      </c>
      <c r="G6" s="45">
        <f>BladeCompThickness!R5</f>
        <v>0.75177304964539005</v>
      </c>
      <c r="H6" s="45">
        <f>0.5*BladeCompThickness!G5</f>
        <v>9.5</v>
      </c>
      <c r="I6" s="45">
        <f>0.5*BladeCompThickness!C5</f>
        <v>19.9822695035461</v>
      </c>
      <c r="K6" s="45">
        <f t="shared" si="2"/>
        <v>19.9822695035461</v>
      </c>
      <c r="L6" s="45">
        <f t="shared" ref="L6:O6" si="9">K6+F6</f>
        <v>29.4822695035461</v>
      </c>
      <c r="M6" s="45">
        <f t="shared" si="9"/>
        <v>30.23404255319149</v>
      </c>
      <c r="N6" s="45">
        <f t="shared" si="9"/>
        <v>39.734042553191486</v>
      </c>
      <c r="O6" s="45">
        <f t="shared" si="9"/>
        <v>59.716312056737586</v>
      </c>
      <c r="S6">
        <v>3</v>
      </c>
      <c r="T6">
        <f t="shared" si="4"/>
        <v>1.9982269503546101E-2</v>
      </c>
      <c r="U6">
        <f t="shared" si="5"/>
        <v>9.4999999999999998E-3</v>
      </c>
      <c r="V6">
        <f t="shared" si="6"/>
        <v>7.5177304964539008E-4</v>
      </c>
      <c r="W6">
        <f t="shared" si="7"/>
        <v>9.4999999999999998E-3</v>
      </c>
      <c r="X6">
        <f t="shared" si="8"/>
        <v>1.9982269503546101E-2</v>
      </c>
    </row>
    <row r="7" spans="1:24" x14ac:dyDescent="0.4">
      <c r="A7">
        <v>4</v>
      </c>
      <c r="B7" s="24">
        <v>2.5000000000000001E-2</v>
      </c>
      <c r="C7" s="39">
        <f t="shared" si="1"/>
        <v>3.0534992125000002</v>
      </c>
      <c r="E7" s="45">
        <f>0.5*BladeCompThickness!C6</f>
        <v>17.5</v>
      </c>
      <c r="F7" s="45">
        <f>0.5*BladeCompThickness!G6</f>
        <v>9.5</v>
      </c>
      <c r="G7" s="45">
        <f>BladeCompThickness!R6</f>
        <v>1</v>
      </c>
      <c r="H7" s="45">
        <f>0.5*BladeCompThickness!G6</f>
        <v>9.5</v>
      </c>
      <c r="I7" s="45">
        <f>0.5*BladeCompThickness!C6</f>
        <v>17.5</v>
      </c>
      <c r="K7" s="45">
        <f t="shared" si="2"/>
        <v>17.5</v>
      </c>
      <c r="L7" s="45">
        <f t="shared" ref="L7:O7" si="10">K7+F7</f>
        <v>27</v>
      </c>
      <c r="M7" s="45">
        <f t="shared" si="10"/>
        <v>28</v>
      </c>
      <c r="N7" s="45">
        <f t="shared" si="10"/>
        <v>37.5</v>
      </c>
      <c r="O7" s="45">
        <f t="shared" si="10"/>
        <v>55</v>
      </c>
      <c r="S7">
        <v>4</v>
      </c>
      <c r="T7">
        <f t="shared" si="4"/>
        <v>1.7500000000000002E-2</v>
      </c>
      <c r="U7">
        <f t="shared" si="5"/>
        <v>9.4999999999999998E-3</v>
      </c>
      <c r="V7">
        <f t="shared" si="6"/>
        <v>1E-3</v>
      </c>
      <c r="W7">
        <f t="shared" si="7"/>
        <v>9.4999999999999998E-3</v>
      </c>
      <c r="X7">
        <f t="shared" si="8"/>
        <v>1.7500000000000002E-2</v>
      </c>
    </row>
    <row r="8" spans="1:24" x14ac:dyDescent="0.4">
      <c r="A8">
        <v>5</v>
      </c>
      <c r="B8" s="24">
        <v>4.2553191489361701E-2</v>
      </c>
      <c r="C8" s="39">
        <f t="shared" si="1"/>
        <v>5.1974454680851059</v>
      </c>
      <c r="E8" s="45">
        <f>0.5*BladeCompThickness!C7</f>
        <v>15.393617021276595</v>
      </c>
      <c r="F8" s="45">
        <f>0.5*BladeCompThickness!G7</f>
        <v>8.9734042553191493</v>
      </c>
      <c r="G8" s="45">
        <f>BladeCompThickness!R7</f>
        <v>5.2127659574468099</v>
      </c>
      <c r="H8" s="45">
        <f>0.5*BladeCompThickness!G7</f>
        <v>8.9734042553191493</v>
      </c>
      <c r="I8" s="45">
        <f>0.5*BladeCompThickness!C7</f>
        <v>15.393617021276595</v>
      </c>
      <c r="K8" s="45">
        <f t="shared" si="2"/>
        <v>15.393617021276595</v>
      </c>
      <c r="L8" s="45">
        <f t="shared" ref="L8:O8" si="11">K8+F8</f>
        <v>24.367021276595743</v>
      </c>
      <c r="M8" s="45">
        <f t="shared" si="11"/>
        <v>29.579787234042552</v>
      </c>
      <c r="N8" s="45">
        <f t="shared" si="11"/>
        <v>38.553191489361701</v>
      </c>
      <c r="O8" s="45">
        <f t="shared" si="11"/>
        <v>53.946808510638299</v>
      </c>
      <c r="S8">
        <v>5</v>
      </c>
      <c r="T8">
        <f t="shared" si="4"/>
        <v>1.5393617021276595E-2</v>
      </c>
      <c r="U8">
        <f t="shared" si="5"/>
        <v>8.9734042553191486E-3</v>
      </c>
      <c r="V8">
        <f t="shared" si="6"/>
        <v>5.2127659574468096E-3</v>
      </c>
      <c r="W8">
        <f t="shared" si="7"/>
        <v>8.9734042553191486E-3</v>
      </c>
      <c r="X8">
        <f t="shared" si="8"/>
        <v>1.5393617021276595E-2</v>
      </c>
    </row>
    <row r="9" spans="1:24" x14ac:dyDescent="0.4">
      <c r="A9">
        <v>6</v>
      </c>
      <c r="B9" s="24">
        <v>0.05</v>
      </c>
      <c r="C9" s="39">
        <f t="shared" si="1"/>
        <v>6.1069984250000005</v>
      </c>
      <c r="E9" s="45">
        <f>0.5*BladeCompThickness!C8</f>
        <v>14.499999999999998</v>
      </c>
      <c r="F9" s="45">
        <f>0.5*BladeCompThickness!G8</f>
        <v>8.75</v>
      </c>
      <c r="G9" s="45">
        <f>BladeCompThickness!R8</f>
        <v>7</v>
      </c>
      <c r="H9" s="45">
        <f>0.5*BladeCompThickness!G8</f>
        <v>8.75</v>
      </c>
      <c r="I9" s="45">
        <f>0.5*BladeCompThickness!C8</f>
        <v>14.499999999999998</v>
      </c>
      <c r="K9" s="45">
        <f t="shared" si="2"/>
        <v>14.499999999999998</v>
      </c>
      <c r="L9" s="45">
        <f t="shared" ref="L9:O9" si="12">K9+F9</f>
        <v>23.25</v>
      </c>
      <c r="M9" s="45">
        <f t="shared" si="12"/>
        <v>30.25</v>
      </c>
      <c r="N9" s="45">
        <f t="shared" si="12"/>
        <v>39</v>
      </c>
      <c r="O9" s="45">
        <f t="shared" si="12"/>
        <v>53.5</v>
      </c>
      <c r="S9">
        <v>6</v>
      </c>
      <c r="T9">
        <f t="shared" si="4"/>
        <v>1.4499999999999999E-2</v>
      </c>
      <c r="U9">
        <f t="shared" si="5"/>
        <v>8.7500000000000008E-3</v>
      </c>
      <c r="V9">
        <f t="shared" si="6"/>
        <v>7.0000000000000001E-3</v>
      </c>
      <c r="W9">
        <f t="shared" si="7"/>
        <v>8.7500000000000008E-3</v>
      </c>
      <c r="X9">
        <f t="shared" si="8"/>
        <v>1.4499999999999999E-2</v>
      </c>
    </row>
    <row r="10" spans="1:24" x14ac:dyDescent="0.4">
      <c r="A10">
        <v>7</v>
      </c>
      <c r="B10" s="24">
        <v>6.3829787234042548E-2</v>
      </c>
      <c r="C10" s="39">
        <f t="shared" si="1"/>
        <v>7.7961682021276584</v>
      </c>
      <c r="E10" s="45">
        <f>0.5*BladeCompThickness!C9</f>
        <v>13.878901770926232</v>
      </c>
      <c r="F10" s="45">
        <f>0.5*BladeCompThickness!G9</f>
        <v>8.2324181424385277</v>
      </c>
      <c r="G10" s="45">
        <f>BladeCompThickness!R9</f>
        <v>8.6763378465506094</v>
      </c>
      <c r="H10" s="45">
        <f>0.5*BladeCompThickness!G9</f>
        <v>8.2324181424385277</v>
      </c>
      <c r="I10" s="45">
        <f>0.5*BladeCompThickness!C9</f>
        <v>13.878901770926232</v>
      </c>
      <c r="K10" s="45">
        <f t="shared" si="2"/>
        <v>13.878901770926232</v>
      </c>
      <c r="L10" s="45">
        <f t="shared" ref="L10:O10" si="13">K10+F10</f>
        <v>22.11131991336476</v>
      </c>
      <c r="M10" s="45">
        <f t="shared" si="13"/>
        <v>30.787657759915369</v>
      </c>
      <c r="N10" s="45">
        <f t="shared" si="13"/>
        <v>39.020075902353895</v>
      </c>
      <c r="O10" s="45">
        <f t="shared" si="13"/>
        <v>52.898977673280129</v>
      </c>
      <c r="S10">
        <v>7</v>
      </c>
      <c r="T10">
        <f t="shared" si="4"/>
        <v>1.3878901770926232E-2</v>
      </c>
      <c r="U10">
        <f t="shared" si="5"/>
        <v>8.232418142438528E-3</v>
      </c>
      <c r="V10">
        <f t="shared" si="6"/>
        <v>8.6763378465506101E-3</v>
      </c>
      <c r="W10">
        <f t="shared" si="7"/>
        <v>8.232418142438528E-3</v>
      </c>
      <c r="X10">
        <f t="shared" si="8"/>
        <v>1.3878901770926232E-2</v>
      </c>
    </row>
    <row r="11" spans="1:24" x14ac:dyDescent="0.4">
      <c r="A11">
        <v>8</v>
      </c>
      <c r="B11" s="24">
        <v>8.3400000000000002E-2</v>
      </c>
      <c r="C11" s="39">
        <f t="shared" si="1"/>
        <v>10.1864733729</v>
      </c>
      <c r="E11" s="45">
        <f>0.5*BladeCompThickness!C10</f>
        <v>13.000000000000002</v>
      </c>
      <c r="F11" s="45">
        <f>0.5*BladeCompThickness!G10</f>
        <v>7.5000000000000009</v>
      </c>
      <c r="G11" s="45">
        <f>BladeCompThickness!R10</f>
        <v>11.141176470588199</v>
      </c>
      <c r="H11" s="45">
        <f>0.5*BladeCompThickness!G10</f>
        <v>7.5000000000000009</v>
      </c>
      <c r="I11" s="45">
        <f>0.5*BladeCompThickness!C10</f>
        <v>13.000000000000002</v>
      </c>
      <c r="K11" s="45">
        <f t="shared" si="2"/>
        <v>13.000000000000002</v>
      </c>
      <c r="L11" s="45">
        <f t="shared" ref="L11:O11" si="14">K11+F11</f>
        <v>20.500000000000004</v>
      </c>
      <c r="M11" s="45">
        <f t="shared" si="14"/>
        <v>31.641176470588203</v>
      </c>
      <c r="N11" s="45">
        <f t="shared" si="14"/>
        <v>39.141176470588206</v>
      </c>
      <c r="O11" s="45">
        <f t="shared" si="14"/>
        <v>52.141176470588206</v>
      </c>
      <c r="S11">
        <v>8</v>
      </c>
      <c r="T11">
        <f t="shared" si="4"/>
        <v>1.3000000000000001E-2</v>
      </c>
      <c r="U11">
        <f t="shared" si="5"/>
        <v>7.5000000000000006E-3</v>
      </c>
      <c r="V11">
        <f t="shared" si="6"/>
        <v>1.11411764705882E-2</v>
      </c>
      <c r="W11">
        <f t="shared" si="7"/>
        <v>7.5000000000000006E-3</v>
      </c>
      <c r="X11">
        <f t="shared" si="8"/>
        <v>1.3000000000000001E-2</v>
      </c>
    </row>
    <row r="12" spans="1:24" x14ac:dyDescent="0.4">
      <c r="A12">
        <v>9</v>
      </c>
      <c r="B12" s="24">
        <v>8.5106382978723402E-2</v>
      </c>
      <c r="C12" s="39">
        <f t="shared" si="1"/>
        <v>10.394890936170212</v>
      </c>
      <c r="E12" s="45">
        <f>0.5*BladeCompThickness!C11</f>
        <v>12.89720584465522</v>
      </c>
      <c r="F12" s="45">
        <f>0.5*BladeCompThickness!G11</f>
        <v>7.3458087669828256</v>
      </c>
      <c r="G12" s="45">
        <f>BladeCompThickness!R11</f>
        <v>11.743429286608301</v>
      </c>
      <c r="H12" s="45">
        <f>0.5*BladeCompThickness!G11</f>
        <v>7.3458087669828256</v>
      </c>
      <c r="I12" s="45">
        <f>0.5*BladeCompThickness!C11</f>
        <v>12.89720584465522</v>
      </c>
      <c r="K12" s="45">
        <f t="shared" si="2"/>
        <v>12.89720584465522</v>
      </c>
      <c r="L12" s="45">
        <f t="shared" ref="L12:O12" si="15">K12+F12</f>
        <v>20.243014611638046</v>
      </c>
      <c r="M12" s="45">
        <f t="shared" si="15"/>
        <v>31.986443898246346</v>
      </c>
      <c r="N12" s="45">
        <f t="shared" si="15"/>
        <v>39.33225266522917</v>
      </c>
      <c r="O12" s="45">
        <f t="shared" si="15"/>
        <v>52.229458509884388</v>
      </c>
      <c r="S12">
        <v>9</v>
      </c>
      <c r="T12">
        <f t="shared" si="4"/>
        <v>1.2897205844655219E-2</v>
      </c>
      <c r="U12">
        <f t="shared" si="5"/>
        <v>7.3458087669828259E-3</v>
      </c>
      <c r="V12">
        <f t="shared" si="6"/>
        <v>1.1743429286608301E-2</v>
      </c>
      <c r="W12">
        <f t="shared" si="7"/>
        <v>7.3458087669828259E-3</v>
      </c>
      <c r="X12">
        <f t="shared" si="8"/>
        <v>1.2897205844655219E-2</v>
      </c>
    </row>
    <row r="13" spans="1:24" x14ac:dyDescent="0.4">
      <c r="A13">
        <v>10</v>
      </c>
      <c r="B13" s="24">
        <v>0.1</v>
      </c>
      <c r="C13" s="39">
        <f t="shared" si="1"/>
        <v>12.213996850000001</v>
      </c>
      <c r="E13" s="45">
        <f>0.5*BladeCompThickness!C12</f>
        <v>12</v>
      </c>
      <c r="F13" s="45">
        <f>0.5*BladeCompThickness!G12</f>
        <v>5.9999999999999991</v>
      </c>
      <c r="G13" s="45">
        <f>BladeCompThickness!R12</f>
        <v>17</v>
      </c>
      <c r="H13" s="45">
        <f>0.5*BladeCompThickness!G12</f>
        <v>5.9999999999999991</v>
      </c>
      <c r="I13" s="45">
        <f>0.5*BladeCompThickness!C12</f>
        <v>12</v>
      </c>
      <c r="K13" s="45">
        <f t="shared" si="2"/>
        <v>12</v>
      </c>
      <c r="L13" s="45">
        <f t="shared" ref="L13:O13" si="16">K13+F13</f>
        <v>18</v>
      </c>
      <c r="M13" s="45">
        <f t="shared" si="16"/>
        <v>35</v>
      </c>
      <c r="N13" s="45">
        <f t="shared" si="16"/>
        <v>41</v>
      </c>
      <c r="O13" s="45">
        <f t="shared" si="16"/>
        <v>53</v>
      </c>
      <c r="S13">
        <v>10</v>
      </c>
      <c r="T13">
        <f t="shared" si="4"/>
        <v>1.2E-2</v>
      </c>
      <c r="U13">
        <f t="shared" si="5"/>
        <v>5.9999999999999993E-3</v>
      </c>
      <c r="V13">
        <f t="shared" si="6"/>
        <v>1.7000000000000001E-2</v>
      </c>
      <c r="W13">
        <f t="shared" si="7"/>
        <v>5.9999999999999993E-3</v>
      </c>
      <c r="X13">
        <f t="shared" si="8"/>
        <v>1.2E-2</v>
      </c>
    </row>
    <row r="14" spans="1:24" x14ac:dyDescent="0.4">
      <c r="A14">
        <v>11</v>
      </c>
      <c r="B14" s="24">
        <v>0.10638297872340426</v>
      </c>
      <c r="C14" s="39">
        <f t="shared" si="1"/>
        <v>12.993613670212765</v>
      </c>
      <c r="E14" s="45">
        <f>0.5*BladeCompThickness!C13</f>
        <v>11.696048632218845</v>
      </c>
      <c r="F14" s="45">
        <f>0.5*BladeCompThickness!G13</f>
        <v>5.7973657548125628</v>
      </c>
      <c r="G14" s="45">
        <f>BladeCompThickness!R13</f>
        <v>21.255319148936199</v>
      </c>
      <c r="H14" s="45">
        <f>0.5*BladeCompThickness!G13</f>
        <v>5.7973657548125628</v>
      </c>
      <c r="I14" s="45">
        <f>0.5*BladeCompThickness!C13</f>
        <v>11.696048632218845</v>
      </c>
      <c r="K14" s="45">
        <f t="shared" si="2"/>
        <v>11.696048632218845</v>
      </c>
      <c r="L14" s="45">
        <f t="shared" ref="L14:O14" si="17">K14+F14</f>
        <v>17.493414387031407</v>
      </c>
      <c r="M14" s="45">
        <f t="shared" si="17"/>
        <v>38.748733535967602</v>
      </c>
      <c r="N14" s="45">
        <f t="shared" si="17"/>
        <v>44.546099290780163</v>
      </c>
      <c r="O14" s="45">
        <f t="shared" si="17"/>
        <v>56.24214792299901</v>
      </c>
      <c r="S14">
        <v>11</v>
      </c>
      <c r="T14">
        <f t="shared" si="4"/>
        <v>1.1696048632218846E-2</v>
      </c>
      <c r="U14">
        <f t="shared" si="5"/>
        <v>5.7973657548125628E-3</v>
      </c>
      <c r="V14">
        <f t="shared" si="6"/>
        <v>2.1255319148936198E-2</v>
      </c>
      <c r="W14">
        <f t="shared" si="7"/>
        <v>5.7973657548125628E-3</v>
      </c>
      <c r="X14">
        <f t="shared" si="8"/>
        <v>1.1696048632218846E-2</v>
      </c>
    </row>
    <row r="15" spans="1:24" x14ac:dyDescent="0.4">
      <c r="A15">
        <v>12</v>
      </c>
      <c r="B15" s="24">
        <v>0.1276595744680851</v>
      </c>
      <c r="C15" s="39">
        <f t="shared" si="1"/>
        <v>15.592336404255317</v>
      </c>
      <c r="E15" s="45">
        <f>0.5*BladeCompThickness!C14</f>
        <v>10.682877406281662</v>
      </c>
      <c r="F15" s="45">
        <f>0.5*BladeCompThickness!G14</f>
        <v>5.1219182708544411</v>
      </c>
      <c r="G15" s="45">
        <f>BladeCompThickness!R14</f>
        <v>35.439716312056703</v>
      </c>
      <c r="H15" s="45">
        <f>0.5*BladeCompThickness!G14</f>
        <v>5.1219182708544411</v>
      </c>
      <c r="I15" s="45">
        <f>0.5*BladeCompThickness!C14</f>
        <v>10.682877406281662</v>
      </c>
      <c r="K15" s="45">
        <f t="shared" si="2"/>
        <v>10.682877406281662</v>
      </c>
      <c r="L15" s="45">
        <f t="shared" ref="L15:O15" si="18">K15+F15</f>
        <v>15.804795677136102</v>
      </c>
      <c r="M15" s="45">
        <f t="shared" si="18"/>
        <v>51.244511989192802</v>
      </c>
      <c r="N15" s="45">
        <f t="shared" si="18"/>
        <v>56.366430260047245</v>
      </c>
      <c r="O15" s="45">
        <f t="shared" si="18"/>
        <v>67.0493076663289</v>
      </c>
      <c r="S15">
        <v>12</v>
      </c>
      <c r="T15">
        <f t="shared" si="4"/>
        <v>1.0682877406281661E-2</v>
      </c>
      <c r="U15">
        <f t="shared" si="5"/>
        <v>5.1219182708544409E-3</v>
      </c>
      <c r="V15">
        <f t="shared" si="6"/>
        <v>3.5439716312056703E-2</v>
      </c>
      <c r="W15">
        <f t="shared" si="7"/>
        <v>5.1219182708544409E-3</v>
      </c>
      <c r="X15">
        <f t="shared" si="8"/>
        <v>1.0682877406281661E-2</v>
      </c>
    </row>
    <row r="16" spans="1:24" x14ac:dyDescent="0.4">
      <c r="A16">
        <v>13</v>
      </c>
      <c r="B16" s="24">
        <v>0.14893617021276595</v>
      </c>
      <c r="C16" s="39">
        <f t="shared" si="1"/>
        <v>18.19105913829787</v>
      </c>
      <c r="E16" s="45">
        <f>0.5*BladeCompThickness!C15</f>
        <v>9.6697061803444786</v>
      </c>
      <c r="F16" s="45">
        <f>0.5*BladeCompThickness!G15</f>
        <v>4.4464707868963194</v>
      </c>
      <c r="G16" s="45">
        <f>BladeCompThickness!R15</f>
        <v>49.624113475177303</v>
      </c>
      <c r="H16" s="45">
        <f>0.5*BladeCompThickness!G15</f>
        <v>4.4464707868963194</v>
      </c>
      <c r="I16" s="45">
        <f>0.5*BladeCompThickness!C15</f>
        <v>9.6697061803444786</v>
      </c>
      <c r="K16" s="45">
        <f t="shared" si="2"/>
        <v>9.6697061803444786</v>
      </c>
      <c r="L16" s="45">
        <f t="shared" ref="L16:O16" si="19">K16+F16</f>
        <v>14.116176967240797</v>
      </c>
      <c r="M16" s="45">
        <f t="shared" si="19"/>
        <v>63.7402904424181</v>
      </c>
      <c r="N16" s="45">
        <f t="shared" si="19"/>
        <v>68.186761229314413</v>
      </c>
      <c r="O16" s="45">
        <f t="shared" si="19"/>
        <v>77.85646740965889</v>
      </c>
      <c r="S16">
        <v>13</v>
      </c>
      <c r="T16">
        <f t="shared" si="4"/>
        <v>9.6697061803444791E-3</v>
      </c>
      <c r="U16">
        <f t="shared" si="5"/>
        <v>4.446470786896319E-3</v>
      </c>
      <c r="V16">
        <f t="shared" si="6"/>
        <v>4.9624113475177305E-2</v>
      </c>
      <c r="W16">
        <f t="shared" si="7"/>
        <v>4.446470786896319E-3</v>
      </c>
      <c r="X16">
        <f t="shared" si="8"/>
        <v>9.6697061803444791E-3</v>
      </c>
    </row>
    <row r="17" spans="1:24" x14ac:dyDescent="0.4">
      <c r="A17">
        <v>14</v>
      </c>
      <c r="B17" s="24">
        <v>0.16300000000000001</v>
      </c>
      <c r="C17" s="39">
        <f t="shared" si="1"/>
        <v>19.908814865499998</v>
      </c>
      <c r="E17" s="45">
        <f>0.5*BladeCompThickness!C16</f>
        <v>9.0000000000000018</v>
      </c>
      <c r="F17" s="45">
        <f>0.5*BladeCompThickness!G16</f>
        <v>4</v>
      </c>
      <c r="G17" s="45">
        <f>BladeCompThickness!R16</f>
        <v>59</v>
      </c>
      <c r="H17" s="45">
        <f>0.5*BladeCompThickness!G16</f>
        <v>4</v>
      </c>
      <c r="I17" s="45">
        <f>0.5*BladeCompThickness!C16</f>
        <v>9.0000000000000018</v>
      </c>
      <c r="K17" s="45">
        <f t="shared" si="2"/>
        <v>9.0000000000000018</v>
      </c>
      <c r="L17" s="45">
        <f t="shared" ref="L17:O17" si="20">K17+F17</f>
        <v>13.000000000000002</v>
      </c>
      <c r="M17" s="45">
        <f t="shared" si="20"/>
        <v>72</v>
      </c>
      <c r="N17" s="45">
        <f t="shared" si="20"/>
        <v>76</v>
      </c>
      <c r="O17" s="45">
        <f t="shared" si="20"/>
        <v>85</v>
      </c>
      <c r="S17">
        <v>14</v>
      </c>
      <c r="T17">
        <f t="shared" si="4"/>
        <v>9.0000000000000011E-3</v>
      </c>
      <c r="U17">
        <f t="shared" si="5"/>
        <v>4.0000000000000001E-3</v>
      </c>
      <c r="V17">
        <f t="shared" si="6"/>
        <v>5.8999999999999997E-2</v>
      </c>
      <c r="W17">
        <f t="shared" si="7"/>
        <v>4.0000000000000001E-3</v>
      </c>
      <c r="X17">
        <f t="shared" si="8"/>
        <v>9.0000000000000011E-3</v>
      </c>
    </row>
    <row r="18" spans="1:24" x14ac:dyDescent="0.4">
      <c r="A18">
        <v>15</v>
      </c>
      <c r="B18" s="24">
        <v>0.1702127659574468</v>
      </c>
      <c r="C18" s="39">
        <f t="shared" si="1"/>
        <v>20.789781872340424</v>
      </c>
      <c r="E18" s="45">
        <f>0.5*BladeCompThickness!C17</f>
        <v>8.3926091825307978</v>
      </c>
      <c r="F18" s="45">
        <f>0.5*BladeCompThickness!G17</f>
        <v>3.9565101734123744</v>
      </c>
      <c r="G18" s="45">
        <f>BladeCompThickness!R17</f>
        <v>62.036954087345997</v>
      </c>
      <c r="H18" s="45">
        <f>0.5*BladeCompThickness!G17</f>
        <v>3.9565101734123744</v>
      </c>
      <c r="I18" s="45">
        <f>0.5*BladeCompThickness!C17</f>
        <v>8.3926091825307978</v>
      </c>
      <c r="K18" s="45">
        <f t="shared" si="2"/>
        <v>8.3926091825307978</v>
      </c>
      <c r="L18" s="45">
        <f t="shared" ref="L18:O18" si="21">K18+F18</f>
        <v>12.349119355943172</v>
      </c>
      <c r="M18" s="45">
        <f t="shared" si="21"/>
        <v>74.386073443289163</v>
      </c>
      <c r="N18" s="45">
        <f t="shared" si="21"/>
        <v>78.342583616701532</v>
      </c>
      <c r="O18" s="45">
        <f t="shared" si="21"/>
        <v>86.735192799232323</v>
      </c>
      <c r="S18">
        <v>15</v>
      </c>
      <c r="T18">
        <f t="shared" si="4"/>
        <v>8.3926091825307983E-3</v>
      </c>
      <c r="U18">
        <f t="shared" si="5"/>
        <v>3.9565101734123746E-3</v>
      </c>
      <c r="V18">
        <f t="shared" si="6"/>
        <v>6.2036954087345997E-2</v>
      </c>
      <c r="W18">
        <f t="shared" si="7"/>
        <v>3.9565101734123746E-3</v>
      </c>
      <c r="X18">
        <f t="shared" si="8"/>
        <v>8.3926091825307983E-3</v>
      </c>
    </row>
    <row r="19" spans="1:24" x14ac:dyDescent="0.4">
      <c r="A19">
        <v>16</v>
      </c>
      <c r="B19" s="24">
        <v>0.19148936170212766</v>
      </c>
      <c r="C19" s="39">
        <f t="shared" si="1"/>
        <v>23.388504606382977</v>
      </c>
      <c r="E19" s="45">
        <f>0.5*BladeCompThickness!C18</f>
        <v>6.6008958566629357</v>
      </c>
      <c r="F19" s="45">
        <f>0.5*BladeCompThickness!G18</f>
        <v>3.8282215994075797</v>
      </c>
      <c r="G19" s="45">
        <f>BladeCompThickness!R18</f>
        <v>70.995520716685306</v>
      </c>
      <c r="H19" s="45">
        <f>0.5*BladeCompThickness!G18</f>
        <v>3.8282215994075797</v>
      </c>
      <c r="I19" s="45">
        <f>0.5*BladeCompThickness!C18</f>
        <v>6.6008958566629357</v>
      </c>
      <c r="K19" s="45">
        <f t="shared" si="2"/>
        <v>6.6008958566629357</v>
      </c>
      <c r="L19" s="45">
        <f t="shared" ref="L19:O19" si="22">K19+F19</f>
        <v>10.429117456070514</v>
      </c>
      <c r="M19" s="45">
        <f t="shared" si="22"/>
        <v>81.42463817275582</v>
      </c>
      <c r="N19" s="45">
        <f t="shared" si="22"/>
        <v>85.252859772163404</v>
      </c>
      <c r="O19" s="45">
        <f t="shared" si="22"/>
        <v>91.853755628826335</v>
      </c>
      <c r="S19">
        <v>16</v>
      </c>
      <c r="T19">
        <f t="shared" si="4"/>
        <v>6.6008958566629358E-3</v>
      </c>
      <c r="U19">
        <f t="shared" si="5"/>
        <v>3.8282215994075797E-3</v>
      </c>
      <c r="V19">
        <f t="shared" si="6"/>
        <v>7.0995520716685301E-2</v>
      </c>
      <c r="W19">
        <f t="shared" si="7"/>
        <v>3.8282215994075797E-3</v>
      </c>
      <c r="X19">
        <f t="shared" si="8"/>
        <v>6.6008958566629358E-3</v>
      </c>
    </row>
    <row r="20" spans="1:24" x14ac:dyDescent="0.4">
      <c r="A20">
        <v>17</v>
      </c>
      <c r="B20" s="24">
        <v>0.21276595744680851</v>
      </c>
      <c r="C20" s="39">
        <f t="shared" si="1"/>
        <v>25.98722734042553</v>
      </c>
      <c r="E20" s="45">
        <f>0.5*BladeCompThickness!C19</f>
        <v>4.8091825307950735</v>
      </c>
      <c r="F20" s="45">
        <f>0.5*BladeCompThickness!G19</f>
        <v>3.699933025402784</v>
      </c>
      <c r="G20" s="45">
        <f>BladeCompThickness!R19</f>
        <v>79.954087346024593</v>
      </c>
      <c r="H20" s="45">
        <f>0.5*BladeCompThickness!G19</f>
        <v>3.699933025402784</v>
      </c>
      <c r="I20" s="45">
        <f>0.5*BladeCompThickness!C19</f>
        <v>4.8091825307950735</v>
      </c>
      <c r="K20" s="45">
        <f t="shared" si="2"/>
        <v>4.8091825307950735</v>
      </c>
      <c r="L20" s="45">
        <f t="shared" ref="L20:O20" si="23">K20+F20</f>
        <v>8.5091155561978571</v>
      </c>
      <c r="M20" s="45">
        <f t="shared" si="23"/>
        <v>88.463202902222449</v>
      </c>
      <c r="N20" s="45">
        <f t="shared" si="23"/>
        <v>92.163135927625234</v>
      </c>
      <c r="O20" s="45">
        <f t="shared" si="23"/>
        <v>96.972318458420304</v>
      </c>
      <c r="S20">
        <v>17</v>
      </c>
      <c r="T20">
        <f t="shared" si="4"/>
        <v>4.8091825307950732E-3</v>
      </c>
      <c r="U20">
        <f t="shared" si="5"/>
        <v>3.6999330254027839E-3</v>
      </c>
      <c r="V20">
        <f t="shared" si="6"/>
        <v>7.9954087346024591E-2</v>
      </c>
      <c r="W20">
        <f t="shared" si="7"/>
        <v>3.6999330254027839E-3</v>
      </c>
      <c r="X20">
        <f t="shared" si="8"/>
        <v>4.8091825307950732E-3</v>
      </c>
    </row>
    <row r="21" spans="1:24" x14ac:dyDescent="0.4">
      <c r="A21">
        <v>18</v>
      </c>
      <c r="B21" s="24">
        <v>0.22</v>
      </c>
      <c r="C21" s="39">
        <f t="shared" si="1"/>
        <v>26.870793069999998</v>
      </c>
      <c r="E21" s="45">
        <f>0.5*BladeCompThickness!C20</f>
        <v>4.2</v>
      </c>
      <c r="F21" s="45">
        <f>0.5*BladeCompThickness!G20</f>
        <v>3.6563149102411536</v>
      </c>
      <c r="G21" s="45">
        <f>BladeCompThickness!R20</f>
        <v>83</v>
      </c>
      <c r="H21" s="45">
        <f>0.5*BladeCompThickness!G20</f>
        <v>3.6563149102411536</v>
      </c>
      <c r="I21" s="45">
        <f>0.5*BladeCompThickness!C20</f>
        <v>4.2</v>
      </c>
      <c r="K21" s="45">
        <f t="shared" si="2"/>
        <v>4.2</v>
      </c>
      <c r="L21" s="45">
        <f t="shared" ref="L21:O21" si="24">K21+F21</f>
        <v>7.8563149102411538</v>
      </c>
      <c r="M21" s="45">
        <f t="shared" si="24"/>
        <v>90.856314910241153</v>
      </c>
      <c r="N21" s="45">
        <f t="shared" si="24"/>
        <v>94.512629820482303</v>
      </c>
      <c r="O21" s="45">
        <f t="shared" si="24"/>
        <v>98.712629820482306</v>
      </c>
      <c r="S21">
        <v>18</v>
      </c>
      <c r="T21">
        <f t="shared" si="4"/>
        <v>4.2000000000000006E-3</v>
      </c>
      <c r="U21">
        <f t="shared" si="5"/>
        <v>3.6563149102411536E-3</v>
      </c>
      <c r="V21">
        <f t="shared" si="6"/>
        <v>8.3000000000000004E-2</v>
      </c>
      <c r="W21">
        <f t="shared" si="7"/>
        <v>3.6563149102411536E-3</v>
      </c>
      <c r="X21">
        <f t="shared" si="8"/>
        <v>4.2000000000000006E-3</v>
      </c>
    </row>
    <row r="22" spans="1:24" x14ac:dyDescent="0.4">
      <c r="A22">
        <v>19</v>
      </c>
      <c r="B22" s="24">
        <v>0.23404255319148937</v>
      </c>
      <c r="C22" s="39">
        <f t="shared" si="1"/>
        <v>28.585950074468084</v>
      </c>
      <c r="E22" s="45">
        <f>0.5*BladeCompThickness!C21</f>
        <v>3.9960625055177887</v>
      </c>
      <c r="F22" s="45">
        <f>0.5*BladeCompThickness!G21</f>
        <v>3.6389712026805499</v>
      </c>
      <c r="G22" s="45">
        <f>BladeCompThickness!R21</f>
        <v>84.755319148936195</v>
      </c>
      <c r="H22" s="45">
        <f>0.5*BladeCompThickness!G21</f>
        <v>3.6389712026805499</v>
      </c>
      <c r="I22" s="45">
        <f>0.5*BladeCompThickness!C21</f>
        <v>3.9960625055177887</v>
      </c>
      <c r="K22" s="45">
        <f t="shared" si="2"/>
        <v>3.9960625055177887</v>
      </c>
      <c r="L22" s="45">
        <f t="shared" ref="L22:O22" si="25">K22+F22</f>
        <v>7.635033708198339</v>
      </c>
      <c r="M22" s="45">
        <f t="shared" si="25"/>
        <v>92.39035285713453</v>
      </c>
      <c r="N22" s="45">
        <f t="shared" si="25"/>
        <v>96.029324059815082</v>
      </c>
      <c r="O22" s="45">
        <f t="shared" si="25"/>
        <v>100.02538656533287</v>
      </c>
      <c r="S22">
        <v>19</v>
      </c>
      <c r="T22">
        <f t="shared" si="4"/>
        <v>3.996062505517789E-3</v>
      </c>
      <c r="U22">
        <f t="shared" si="5"/>
        <v>3.6389712026805498E-3</v>
      </c>
      <c r="V22">
        <f t="shared" si="6"/>
        <v>8.4755319148936192E-2</v>
      </c>
      <c r="W22">
        <f t="shared" si="7"/>
        <v>3.6389712026805498E-3</v>
      </c>
      <c r="X22">
        <f t="shared" si="8"/>
        <v>3.996062505517789E-3</v>
      </c>
    </row>
    <row r="23" spans="1:24" x14ac:dyDescent="0.4">
      <c r="A23">
        <v>20</v>
      </c>
      <c r="B23" s="24">
        <v>0.25531914893617019</v>
      </c>
      <c r="C23" s="39">
        <f t="shared" si="1"/>
        <v>31.184672808510634</v>
      </c>
      <c r="E23" s="45">
        <f>0.5*BladeCompThickness!C22</f>
        <v>3.6870663017568646</v>
      </c>
      <c r="F23" s="45">
        <f>0.5*BladeCompThickness!G22</f>
        <v>3.6126928578917568</v>
      </c>
      <c r="G23" s="45">
        <f>BladeCompThickness!R22</f>
        <v>87.414893617021306</v>
      </c>
      <c r="H23" s="45">
        <f>0.5*BladeCompThickness!G22</f>
        <v>3.6126928578917568</v>
      </c>
      <c r="I23" s="45">
        <f>0.5*BladeCompThickness!C22</f>
        <v>3.6870663017568646</v>
      </c>
      <c r="K23" s="45">
        <f t="shared" si="2"/>
        <v>3.6870663017568646</v>
      </c>
      <c r="L23" s="45">
        <f t="shared" ref="L23:O23" si="26">K23+F23</f>
        <v>7.2997591596486213</v>
      </c>
      <c r="M23" s="45">
        <f t="shared" si="26"/>
        <v>94.714652776669922</v>
      </c>
      <c r="N23" s="45">
        <f t="shared" si="26"/>
        <v>98.327345634561681</v>
      </c>
      <c r="O23" s="45">
        <f t="shared" si="26"/>
        <v>102.01441193631854</v>
      </c>
      <c r="S23">
        <v>20</v>
      </c>
      <c r="T23">
        <f t="shared" si="4"/>
        <v>3.6870663017568644E-3</v>
      </c>
      <c r="U23">
        <f t="shared" si="5"/>
        <v>3.6126928578917566E-3</v>
      </c>
      <c r="V23">
        <f t="shared" si="6"/>
        <v>8.7414893617021303E-2</v>
      </c>
      <c r="W23">
        <f t="shared" si="7"/>
        <v>3.6126928578917566E-3</v>
      </c>
      <c r="X23">
        <f t="shared" si="8"/>
        <v>3.6870663017568644E-3</v>
      </c>
    </row>
    <row r="24" spans="1:24" x14ac:dyDescent="0.4">
      <c r="A24">
        <v>21</v>
      </c>
      <c r="B24" s="24">
        <v>0.26819999999999999</v>
      </c>
      <c r="C24" s="39">
        <f t="shared" si="1"/>
        <v>32.757939551699998</v>
      </c>
      <c r="E24" s="45">
        <f>0.5*BladeCompThickness!C23</f>
        <v>3.4999999999999996</v>
      </c>
      <c r="F24" s="45">
        <f>0.5*BladeCompThickness!G23</f>
        <v>3.5967839479566206</v>
      </c>
      <c r="G24" s="45">
        <f>BladeCompThickness!R23</f>
        <v>89.007272727272706</v>
      </c>
      <c r="H24" s="45">
        <f>0.5*BladeCompThickness!G23</f>
        <v>3.5967839479566206</v>
      </c>
      <c r="I24" s="45">
        <f>0.5*BladeCompThickness!C23</f>
        <v>3.4999999999999996</v>
      </c>
      <c r="K24" s="45">
        <f t="shared" si="2"/>
        <v>3.4999999999999996</v>
      </c>
      <c r="L24" s="45">
        <f t="shared" ref="L24:O24" si="27">K24+F24</f>
        <v>7.0967839479566202</v>
      </c>
      <c r="M24" s="45">
        <f t="shared" si="27"/>
        <v>96.10405667522933</v>
      </c>
      <c r="N24" s="45">
        <f t="shared" si="27"/>
        <v>99.700840623185954</v>
      </c>
      <c r="O24" s="45">
        <f t="shared" si="27"/>
        <v>103.20084062318595</v>
      </c>
      <c r="S24">
        <v>21</v>
      </c>
      <c r="T24">
        <f t="shared" si="4"/>
        <v>3.4999999999999996E-3</v>
      </c>
      <c r="U24">
        <f t="shared" si="5"/>
        <v>3.5967839479566204E-3</v>
      </c>
      <c r="V24">
        <f t="shared" si="6"/>
        <v>8.9007272727272713E-2</v>
      </c>
      <c r="W24">
        <f t="shared" si="7"/>
        <v>3.5967839479566204E-3</v>
      </c>
      <c r="X24">
        <f t="shared" si="8"/>
        <v>3.4999999999999996E-3</v>
      </c>
    </row>
    <row r="25" spans="1:24" x14ac:dyDescent="0.4">
      <c r="A25">
        <v>22</v>
      </c>
      <c r="B25" s="24">
        <v>0.27659574468085107</v>
      </c>
      <c r="C25" s="39">
        <f t="shared" si="1"/>
        <v>33.783395542553194</v>
      </c>
      <c r="E25" s="45">
        <f>0.5*BladeCompThickness!C24</f>
        <v>3.4618375241779495</v>
      </c>
      <c r="F25" s="45">
        <f>0.5*BladeCompThickness!G24</f>
        <v>3.5332467150239202</v>
      </c>
      <c r="G25" s="45">
        <f>BladeCompThickness!R24</f>
        <v>89.312572533849107</v>
      </c>
      <c r="H25" s="45">
        <f>0.5*BladeCompThickness!G24</f>
        <v>3.5332467150239202</v>
      </c>
      <c r="I25" s="45">
        <f>0.5*BladeCompThickness!C24</f>
        <v>3.4618375241779495</v>
      </c>
      <c r="K25" s="45">
        <f t="shared" si="2"/>
        <v>3.4618375241779495</v>
      </c>
      <c r="L25" s="45">
        <f t="shared" ref="L25:O25" si="28">K25+F25</f>
        <v>6.9950842392018693</v>
      </c>
      <c r="M25" s="45">
        <f t="shared" si="28"/>
        <v>96.307656773050979</v>
      </c>
      <c r="N25" s="45">
        <f t="shared" si="28"/>
        <v>99.8409034880749</v>
      </c>
      <c r="O25" s="45">
        <f t="shared" si="28"/>
        <v>103.30274101225285</v>
      </c>
      <c r="S25">
        <v>22</v>
      </c>
      <c r="T25">
        <f t="shared" si="4"/>
        <v>3.4618375241779495E-3</v>
      </c>
      <c r="U25">
        <f t="shared" si="5"/>
        <v>3.5332467150239202E-3</v>
      </c>
      <c r="V25">
        <f t="shared" si="6"/>
        <v>8.9312572533849111E-2</v>
      </c>
      <c r="W25">
        <f t="shared" si="7"/>
        <v>3.5332467150239202E-3</v>
      </c>
      <c r="X25">
        <f t="shared" si="8"/>
        <v>3.4618375241779495E-3</v>
      </c>
    </row>
    <row r="26" spans="1:24" x14ac:dyDescent="0.4">
      <c r="A26">
        <v>23</v>
      </c>
      <c r="B26" s="24">
        <v>0.2978723404255319</v>
      </c>
      <c r="C26" s="39">
        <f t="shared" si="1"/>
        <v>36.38211827659574</v>
      </c>
      <c r="E26" s="45">
        <f>0.5*BladeCompThickness!C25</f>
        <v>3.3651257253384914</v>
      </c>
      <c r="F26" s="45">
        <f>0.5*BladeCompThickness!G25</f>
        <v>3.3722299057672043</v>
      </c>
      <c r="G26" s="45">
        <f>BladeCompThickness!R25</f>
        <v>90.086266924564796</v>
      </c>
      <c r="H26" s="45">
        <f>0.5*BladeCompThickness!G25</f>
        <v>3.3722299057672043</v>
      </c>
      <c r="I26" s="45">
        <f>0.5*BladeCompThickness!C25</f>
        <v>3.3651257253384914</v>
      </c>
      <c r="K26" s="45">
        <f t="shared" si="2"/>
        <v>3.3651257253384914</v>
      </c>
      <c r="L26" s="45">
        <f t="shared" ref="L26:O26" si="29">K26+F26</f>
        <v>6.7373556311056957</v>
      </c>
      <c r="M26" s="45">
        <f t="shared" si="29"/>
        <v>96.823622555670497</v>
      </c>
      <c r="N26" s="45">
        <f t="shared" si="29"/>
        <v>100.1958524614377</v>
      </c>
      <c r="O26" s="45">
        <f t="shared" si="29"/>
        <v>103.56097818677618</v>
      </c>
      <c r="S26">
        <v>23</v>
      </c>
      <c r="T26">
        <f t="shared" si="4"/>
        <v>3.3651257253384916E-3</v>
      </c>
      <c r="U26">
        <f t="shared" si="5"/>
        <v>3.3722299057672043E-3</v>
      </c>
      <c r="V26">
        <f t="shared" si="6"/>
        <v>9.0086266924564798E-2</v>
      </c>
      <c r="W26">
        <f t="shared" si="7"/>
        <v>3.3722299057672043E-3</v>
      </c>
      <c r="X26">
        <f t="shared" si="8"/>
        <v>3.3651257253384916E-3</v>
      </c>
    </row>
    <row r="27" spans="1:24" x14ac:dyDescent="0.4">
      <c r="A27">
        <v>24</v>
      </c>
      <c r="B27" s="24">
        <v>0.31914893617021278</v>
      </c>
      <c r="C27" s="39">
        <f t="shared" si="1"/>
        <v>38.980841010638301</v>
      </c>
      <c r="E27" s="45">
        <f>0.5*BladeCompThickness!C26</f>
        <v>3.2684139264990333</v>
      </c>
      <c r="F27" s="45">
        <f>0.5*BladeCompThickness!G26</f>
        <v>3.211213096510487</v>
      </c>
      <c r="G27" s="45">
        <f>BladeCompThickness!R26</f>
        <v>90.859961315280501</v>
      </c>
      <c r="H27" s="45">
        <f>0.5*BladeCompThickness!G26</f>
        <v>3.211213096510487</v>
      </c>
      <c r="I27" s="45">
        <f>0.5*BladeCompThickness!C26</f>
        <v>3.2684139264990333</v>
      </c>
      <c r="K27" s="45">
        <f t="shared" si="2"/>
        <v>3.2684139264990333</v>
      </c>
      <c r="L27" s="45">
        <f t="shared" ref="L27:O27" si="30">K27+F27</f>
        <v>6.4796270230095203</v>
      </c>
      <c r="M27" s="45">
        <f t="shared" si="30"/>
        <v>97.339588338290014</v>
      </c>
      <c r="N27" s="45">
        <f t="shared" si="30"/>
        <v>100.5508014348005</v>
      </c>
      <c r="O27" s="45">
        <f t="shared" si="30"/>
        <v>103.81921536129954</v>
      </c>
      <c r="S27">
        <v>24</v>
      </c>
      <c r="T27">
        <f t="shared" si="4"/>
        <v>3.2684139264990333E-3</v>
      </c>
      <c r="U27">
        <f t="shared" si="5"/>
        <v>3.2112130965104872E-3</v>
      </c>
      <c r="V27">
        <f t="shared" si="6"/>
        <v>9.0859961315280499E-2</v>
      </c>
      <c r="W27">
        <f t="shared" si="7"/>
        <v>3.2112130965104872E-3</v>
      </c>
      <c r="X27">
        <f t="shared" si="8"/>
        <v>3.2684139264990333E-3</v>
      </c>
    </row>
    <row r="28" spans="1:24" x14ac:dyDescent="0.4">
      <c r="A28">
        <v>25</v>
      </c>
      <c r="B28" s="24">
        <v>0.32319999999999999</v>
      </c>
      <c r="C28" s="39">
        <f t="shared" si="1"/>
        <v>39.475637819199996</v>
      </c>
      <c r="E28" s="45">
        <f>0.5*BladeCompThickness!C27</f>
        <v>3.2500000000000004</v>
      </c>
      <c r="F28" s="45">
        <f>0.5*BladeCompThickness!G27</f>
        <v>3.1805554960280089</v>
      </c>
      <c r="G28" s="45">
        <f>BladeCompThickness!R27</f>
        <v>90.991304347826102</v>
      </c>
      <c r="H28" s="45">
        <f>0.5*BladeCompThickness!G27</f>
        <v>3.1805554960280089</v>
      </c>
      <c r="I28" s="45">
        <f>0.5*BladeCompThickness!C27</f>
        <v>3.2500000000000004</v>
      </c>
      <c r="K28" s="45">
        <f t="shared" si="2"/>
        <v>3.2500000000000004</v>
      </c>
      <c r="L28" s="45">
        <f t="shared" ref="L28:O28" si="31">K28+F28</f>
        <v>6.4305554960280098</v>
      </c>
      <c r="M28" s="45">
        <f t="shared" si="31"/>
        <v>97.421859843854108</v>
      </c>
      <c r="N28" s="45">
        <f t="shared" si="31"/>
        <v>100.60241533988211</v>
      </c>
      <c r="O28" s="45">
        <f t="shared" si="31"/>
        <v>103.85241533988211</v>
      </c>
      <c r="S28">
        <v>25</v>
      </c>
      <c r="T28">
        <f t="shared" si="4"/>
        <v>3.2500000000000003E-3</v>
      </c>
      <c r="U28">
        <f t="shared" si="5"/>
        <v>3.1805554960280089E-3</v>
      </c>
      <c r="V28">
        <f t="shared" si="6"/>
        <v>9.0991304347826096E-2</v>
      </c>
      <c r="W28">
        <f t="shared" si="7"/>
        <v>3.1805554960280089E-3</v>
      </c>
      <c r="X28">
        <f t="shared" si="8"/>
        <v>3.2500000000000003E-3</v>
      </c>
    </row>
    <row r="29" spans="1:24" x14ac:dyDescent="0.4">
      <c r="A29">
        <v>26</v>
      </c>
      <c r="B29" s="24">
        <v>0.34042553191489361</v>
      </c>
      <c r="C29" s="39">
        <f t="shared" si="1"/>
        <v>41.579563744680847</v>
      </c>
      <c r="E29" s="45">
        <f>0.5*BladeCompThickness!C28</f>
        <v>3.1555617767823816</v>
      </c>
      <c r="F29" s="45">
        <f>0.5*BladeCompThickness!G28</f>
        <v>3.065054125394362</v>
      </c>
      <c r="G29" s="45">
        <f>BladeCompThickness!R28</f>
        <v>90.242368177613301</v>
      </c>
      <c r="H29" s="45">
        <f>0.5*BladeCompThickness!G28</f>
        <v>3.065054125394362</v>
      </c>
      <c r="I29" s="45">
        <f>0.5*BladeCompThickness!C28</f>
        <v>3.1555617767823816</v>
      </c>
      <c r="K29" s="45">
        <f t="shared" si="2"/>
        <v>3.1555617767823816</v>
      </c>
      <c r="L29" s="45">
        <f t="shared" ref="L29:O29" si="32">K29+F29</f>
        <v>6.2206159021767435</v>
      </c>
      <c r="M29" s="45">
        <f t="shared" si="32"/>
        <v>96.462984079790047</v>
      </c>
      <c r="N29" s="45">
        <f t="shared" si="32"/>
        <v>99.528038205184416</v>
      </c>
      <c r="O29" s="45">
        <f t="shared" si="32"/>
        <v>102.68359998196679</v>
      </c>
      <c r="S29">
        <v>26</v>
      </c>
      <c r="T29">
        <f t="shared" si="4"/>
        <v>3.1555617767823818E-3</v>
      </c>
      <c r="U29">
        <f t="shared" si="5"/>
        <v>3.0650541253943618E-3</v>
      </c>
      <c r="V29">
        <f t="shared" si="6"/>
        <v>9.0242368177613302E-2</v>
      </c>
      <c r="W29">
        <f t="shared" si="7"/>
        <v>3.0650541253943618E-3</v>
      </c>
      <c r="X29">
        <f t="shared" si="8"/>
        <v>3.1555617767823818E-3</v>
      </c>
    </row>
    <row r="30" spans="1:24" x14ac:dyDescent="0.4">
      <c r="A30">
        <v>27</v>
      </c>
      <c r="B30" s="24">
        <v>0.36170212765957449</v>
      </c>
      <c r="C30" s="39">
        <f t="shared" si="1"/>
        <v>44.178286478723408</v>
      </c>
      <c r="E30" s="45">
        <f>0.5*BladeCompThickness!C29</f>
        <v>3.0389137737961929</v>
      </c>
      <c r="F30" s="45">
        <f>0.5*BladeCompThickness!G29</f>
        <v>2.9223893889397581</v>
      </c>
      <c r="G30" s="45">
        <f>BladeCompThickness!R29</f>
        <v>89.317298797409805</v>
      </c>
      <c r="H30" s="45">
        <f>0.5*BladeCompThickness!G29</f>
        <v>2.9223893889397581</v>
      </c>
      <c r="I30" s="45">
        <f>0.5*BladeCompThickness!C29</f>
        <v>3.0389137737961929</v>
      </c>
      <c r="K30" s="45">
        <f t="shared" si="2"/>
        <v>3.0389137737961929</v>
      </c>
      <c r="L30" s="45">
        <f t="shared" ref="L30:O30" si="33">K30+F30</f>
        <v>5.961303162735951</v>
      </c>
      <c r="M30" s="45">
        <f t="shared" si="33"/>
        <v>95.27860196014575</v>
      </c>
      <c r="N30" s="45">
        <f t="shared" si="33"/>
        <v>98.200991349085513</v>
      </c>
      <c r="O30" s="45">
        <f t="shared" si="33"/>
        <v>101.23990512288171</v>
      </c>
      <c r="S30">
        <v>27</v>
      </c>
      <c r="T30">
        <f t="shared" si="4"/>
        <v>3.0389137737961928E-3</v>
      </c>
      <c r="U30">
        <f t="shared" si="5"/>
        <v>2.9223893889397581E-3</v>
      </c>
      <c r="V30">
        <f t="shared" si="6"/>
        <v>8.9317298797409808E-2</v>
      </c>
      <c r="W30">
        <f t="shared" si="7"/>
        <v>2.9223893889397581E-3</v>
      </c>
      <c r="X30">
        <f t="shared" si="8"/>
        <v>3.0389137737961928E-3</v>
      </c>
    </row>
    <row r="31" spans="1:24" x14ac:dyDescent="0.4">
      <c r="A31">
        <v>28</v>
      </c>
      <c r="B31" s="24">
        <v>0.36880000000000002</v>
      </c>
      <c r="C31" s="39">
        <f t="shared" si="1"/>
        <v>45.045220382799997</v>
      </c>
      <c r="E31" s="45">
        <f>0.5*BladeCompThickness!C30</f>
        <v>3</v>
      </c>
      <c r="F31" s="45">
        <f>0.5*BladeCompThickness!G30</f>
        <v>2.8747964328585023</v>
      </c>
      <c r="G31" s="45">
        <f>BladeCompThickness!R30</f>
        <v>89.008695652173898</v>
      </c>
      <c r="H31" s="45">
        <f>0.5*BladeCompThickness!G30</f>
        <v>2.8747964328585023</v>
      </c>
      <c r="I31" s="45">
        <f>0.5*BladeCompThickness!C30</f>
        <v>3</v>
      </c>
      <c r="K31" s="45">
        <f t="shared" si="2"/>
        <v>3</v>
      </c>
      <c r="L31" s="45">
        <f t="shared" ref="L31:O31" si="34">K31+F31</f>
        <v>5.8747964328585027</v>
      </c>
      <c r="M31" s="45">
        <f t="shared" si="34"/>
        <v>94.883492085032401</v>
      </c>
      <c r="N31" s="45">
        <f t="shared" si="34"/>
        <v>97.758288517890904</v>
      </c>
      <c r="O31" s="45">
        <f t="shared" si="34"/>
        <v>100.7582885178909</v>
      </c>
      <c r="S31">
        <v>28</v>
      </c>
      <c r="T31">
        <f t="shared" si="4"/>
        <v>3.0000000000000001E-3</v>
      </c>
      <c r="U31">
        <f t="shared" si="5"/>
        <v>2.8747964328585023E-3</v>
      </c>
      <c r="V31">
        <f t="shared" si="6"/>
        <v>8.9008695652173897E-2</v>
      </c>
      <c r="W31">
        <f t="shared" si="7"/>
        <v>2.8747964328585023E-3</v>
      </c>
      <c r="X31">
        <f t="shared" si="8"/>
        <v>3.0000000000000001E-3</v>
      </c>
    </row>
    <row r="32" spans="1:24" x14ac:dyDescent="0.4">
      <c r="A32">
        <v>29</v>
      </c>
      <c r="B32" s="24">
        <v>0.38297872340425532</v>
      </c>
      <c r="C32" s="39">
        <f t="shared" si="1"/>
        <v>46.777009212765954</v>
      </c>
      <c r="E32" s="45">
        <f>0.5*BladeCompThickness!C31</f>
        <v>2.9572695795925412</v>
      </c>
      <c r="F32" s="45">
        <f>0.5*BladeCompThickness!G31</f>
        <v>3.0156052933374422</v>
      </c>
      <c r="G32" s="45">
        <f>BladeCompThickness!R31</f>
        <v>87.964539007092199</v>
      </c>
      <c r="H32" s="45">
        <f>0.5*BladeCompThickness!G31</f>
        <v>3.0156052933374422</v>
      </c>
      <c r="I32" s="45">
        <f>0.5*BladeCompThickness!C31</f>
        <v>2.9572695795925412</v>
      </c>
      <c r="K32" s="45">
        <f t="shared" si="2"/>
        <v>2.9572695795925412</v>
      </c>
      <c r="L32" s="45">
        <f t="shared" ref="L32:O32" si="35">K32+F32</f>
        <v>5.9728748729299834</v>
      </c>
      <c r="M32" s="45">
        <f t="shared" si="35"/>
        <v>93.937413880022177</v>
      </c>
      <c r="N32" s="45">
        <f t="shared" si="35"/>
        <v>96.953019173359621</v>
      </c>
      <c r="O32" s="45">
        <f t="shared" si="35"/>
        <v>99.910288752952169</v>
      </c>
      <c r="S32">
        <v>29</v>
      </c>
      <c r="T32">
        <f t="shared" si="4"/>
        <v>2.9572695795925413E-3</v>
      </c>
      <c r="U32">
        <f t="shared" si="5"/>
        <v>3.0156052933374422E-3</v>
      </c>
      <c r="V32">
        <f t="shared" si="6"/>
        <v>8.7964539007092196E-2</v>
      </c>
      <c r="W32">
        <f t="shared" si="7"/>
        <v>3.0156052933374422E-3</v>
      </c>
      <c r="X32">
        <f t="shared" si="8"/>
        <v>2.9572695795925413E-3</v>
      </c>
    </row>
    <row r="33" spans="1:24" x14ac:dyDescent="0.4">
      <c r="A33">
        <v>30</v>
      </c>
      <c r="B33" s="24">
        <v>0.40425531914893614</v>
      </c>
      <c r="C33" s="39">
        <f t="shared" si="1"/>
        <v>49.375731946808507</v>
      </c>
      <c r="E33" s="45">
        <f>0.5*BladeCompThickness!C32</f>
        <v>2.8931483004697043</v>
      </c>
      <c r="F33" s="45">
        <f>0.5*BladeCompThickness!G32</f>
        <v>2.0582702795795269</v>
      </c>
      <c r="G33" s="45">
        <f>BladeCompThickness!R32</f>
        <v>86.388494877856601</v>
      </c>
      <c r="H33" s="45">
        <f>0.5*BladeCompThickness!G32</f>
        <v>2.0582702795795269</v>
      </c>
      <c r="I33" s="45">
        <f>0.5*BladeCompThickness!C32</f>
        <v>2.8931483004697043</v>
      </c>
      <c r="K33" s="45">
        <f t="shared" si="2"/>
        <v>2.8931483004697043</v>
      </c>
      <c r="L33" s="45">
        <f t="shared" ref="L33:O33" si="36">K33+F33</f>
        <v>4.9514185800492312</v>
      </c>
      <c r="M33" s="45">
        <f t="shared" si="36"/>
        <v>91.339913457905837</v>
      </c>
      <c r="N33" s="45">
        <f t="shared" si="36"/>
        <v>93.398183737485368</v>
      </c>
      <c r="O33" s="45">
        <f t="shared" si="36"/>
        <v>96.291332037955073</v>
      </c>
      <c r="S33">
        <v>30</v>
      </c>
      <c r="T33">
        <f t="shared" si="4"/>
        <v>2.8931483004697041E-3</v>
      </c>
      <c r="U33">
        <f t="shared" si="5"/>
        <v>2.0582702795795267E-3</v>
      </c>
      <c r="V33">
        <f t="shared" si="6"/>
        <v>8.6388494877856603E-2</v>
      </c>
      <c r="W33">
        <f t="shared" si="7"/>
        <v>2.0582702795795267E-3</v>
      </c>
      <c r="X33">
        <f t="shared" si="8"/>
        <v>2.8931483004697041E-3</v>
      </c>
    </row>
    <row r="34" spans="1:24" x14ac:dyDescent="0.4">
      <c r="A34">
        <v>31</v>
      </c>
      <c r="B34" s="24">
        <v>0.42553191489361702</v>
      </c>
      <c r="C34" s="39">
        <f t="shared" si="1"/>
        <v>51.974454680851061</v>
      </c>
      <c r="E34" s="45">
        <f>0.5*BladeCompThickness!C33</f>
        <v>2.8290270213468665</v>
      </c>
      <c r="F34" s="45">
        <f>0.5*BladeCompThickness!G33</f>
        <v>1.1009352658216061</v>
      </c>
      <c r="G34" s="45">
        <f>BladeCompThickness!R33</f>
        <v>84.812450748621004</v>
      </c>
      <c r="H34" s="45">
        <f>0.5*BladeCompThickness!G33</f>
        <v>1.1009352658216061</v>
      </c>
      <c r="I34" s="45">
        <f>0.5*BladeCompThickness!C33</f>
        <v>2.8290270213468665</v>
      </c>
      <c r="K34" s="45">
        <f t="shared" si="2"/>
        <v>2.8290270213468665</v>
      </c>
      <c r="L34" s="45">
        <f t="shared" ref="L34:O34" si="37">K34+F34</f>
        <v>3.9299622871684727</v>
      </c>
      <c r="M34" s="45">
        <f t="shared" si="37"/>
        <v>88.742413035789482</v>
      </c>
      <c r="N34" s="45">
        <f t="shared" si="37"/>
        <v>89.843348301611087</v>
      </c>
      <c r="O34" s="45">
        <f t="shared" si="37"/>
        <v>92.672375322957947</v>
      </c>
      <c r="S34">
        <v>31</v>
      </c>
      <c r="T34" s="45">
        <f t="shared" si="4"/>
        <v>2.8290270213468666E-3</v>
      </c>
      <c r="U34">
        <f t="shared" si="5"/>
        <v>1.100935265821606E-3</v>
      </c>
      <c r="V34">
        <f t="shared" si="6"/>
        <v>8.481245074862101E-2</v>
      </c>
      <c r="W34">
        <f t="shared" si="7"/>
        <v>1.100935265821606E-3</v>
      </c>
      <c r="X34">
        <f t="shared" si="8"/>
        <v>2.8290270213468666E-3</v>
      </c>
    </row>
    <row r="35" spans="1:24" x14ac:dyDescent="0.4">
      <c r="A35">
        <v>32</v>
      </c>
      <c r="B35" s="24">
        <v>0.44680851063829785</v>
      </c>
      <c r="C35" s="39">
        <f t="shared" si="1"/>
        <v>54.573177414893614</v>
      </c>
      <c r="E35" s="45">
        <f>0.5*BladeCompThickness!C34</f>
        <v>2.7649057422240295</v>
      </c>
      <c r="F35" s="45">
        <f>0.5*BladeCompThickness!G34</f>
        <v>0.14360025206368907</v>
      </c>
      <c r="G35" s="45">
        <f>BladeCompThickness!R34</f>
        <v>83.236406619385306</v>
      </c>
      <c r="H35" s="45">
        <f>0.5*BladeCompThickness!G34</f>
        <v>0.14360025206368907</v>
      </c>
      <c r="I35" s="45">
        <f>0.5*BladeCompThickness!C34</f>
        <v>2.7649057422240295</v>
      </c>
      <c r="K35" s="45">
        <f t="shared" si="2"/>
        <v>2.7649057422240295</v>
      </c>
      <c r="L35" s="45">
        <f t="shared" ref="L35:O35" si="38">K35+F35</f>
        <v>2.9085059942877187</v>
      </c>
      <c r="M35" s="45">
        <f t="shared" si="38"/>
        <v>86.144912613673029</v>
      </c>
      <c r="N35" s="45">
        <f t="shared" si="38"/>
        <v>86.28851286573672</v>
      </c>
      <c r="O35" s="45">
        <f t="shared" si="38"/>
        <v>89.053418607960751</v>
      </c>
      <c r="S35">
        <v>32</v>
      </c>
      <c r="T35">
        <f t="shared" si="4"/>
        <v>2.7649057422240294E-3</v>
      </c>
      <c r="U35">
        <f t="shared" si="5"/>
        <v>1.4360025206368906E-4</v>
      </c>
      <c r="V35">
        <f t="shared" si="6"/>
        <v>8.3236406619385306E-2</v>
      </c>
      <c r="W35">
        <f t="shared" si="7"/>
        <v>1.4360025206368906E-4</v>
      </c>
      <c r="X35">
        <f t="shared" si="8"/>
        <v>2.7649057422240294E-3</v>
      </c>
    </row>
    <row r="36" spans="1:24" x14ac:dyDescent="0.4">
      <c r="A36">
        <v>33</v>
      </c>
      <c r="B36" s="24">
        <v>0.45</v>
      </c>
      <c r="C36" s="39">
        <f t="shared" si="1"/>
        <v>54.962985824999997</v>
      </c>
      <c r="E36" s="45">
        <f>0.5*BladeCompThickness!C35</f>
        <v>2.7552875503556038</v>
      </c>
      <c r="F36" s="45">
        <f>0.5*BladeCompThickness!G35</f>
        <v>0</v>
      </c>
      <c r="G36" s="45">
        <f>BladeCompThickness!R35</f>
        <v>83</v>
      </c>
      <c r="H36" s="45">
        <f>0.5*BladeCompThickness!G35</f>
        <v>0</v>
      </c>
      <c r="I36" s="45">
        <f>0.5*BladeCompThickness!C35</f>
        <v>2.7552875503556038</v>
      </c>
      <c r="K36" s="45">
        <f t="shared" si="2"/>
        <v>2.7552875503556038</v>
      </c>
      <c r="L36" s="45">
        <f t="shared" ref="L36:O36" si="39">K36+F36</f>
        <v>2.7552875503556038</v>
      </c>
      <c r="M36" s="45">
        <f t="shared" si="39"/>
        <v>85.755287550355604</v>
      </c>
      <c r="N36" s="45">
        <f t="shared" si="39"/>
        <v>85.755287550355604</v>
      </c>
      <c r="O36" s="45">
        <f t="shared" si="39"/>
        <v>88.510575100711208</v>
      </c>
      <c r="S36">
        <v>33</v>
      </c>
      <c r="T36">
        <f t="shared" si="4"/>
        <v>2.7552875503556039E-3</v>
      </c>
      <c r="U36">
        <f t="shared" si="5"/>
        <v>0</v>
      </c>
      <c r="V36">
        <f t="shared" si="6"/>
        <v>8.3000000000000004E-2</v>
      </c>
      <c r="W36">
        <f t="shared" si="7"/>
        <v>0</v>
      </c>
      <c r="X36">
        <f t="shared" si="8"/>
        <v>2.7552875503556039E-3</v>
      </c>
    </row>
    <row r="37" spans="1:24" x14ac:dyDescent="0.4">
      <c r="A37">
        <v>34</v>
      </c>
      <c r="B37" s="24">
        <v>0.46808510638297873</v>
      </c>
      <c r="C37" s="39">
        <f t="shared" si="1"/>
        <v>57.171900148936167</v>
      </c>
      <c r="E37" s="45">
        <f>0.5*BladeCompThickness!C36</f>
        <v>2.6629495002269814</v>
      </c>
      <c r="F37" s="45">
        <f>0.5*BladeCompThickness!G36</f>
        <v>0</v>
      </c>
      <c r="G37" s="45">
        <f>BladeCompThickness!R36</f>
        <v>80.106382978723403</v>
      </c>
      <c r="H37" s="45">
        <f>0.5*BladeCompThickness!G36</f>
        <v>0</v>
      </c>
      <c r="I37" s="45">
        <f>0.5*BladeCompThickness!C36</f>
        <v>2.6629495002269814</v>
      </c>
      <c r="K37" s="45">
        <f t="shared" si="2"/>
        <v>2.6629495002269814</v>
      </c>
      <c r="L37" s="45">
        <f t="shared" ref="L37:O37" si="40">K37+F37</f>
        <v>2.6629495002269814</v>
      </c>
      <c r="M37" s="45">
        <f t="shared" si="40"/>
        <v>82.769332478950389</v>
      </c>
      <c r="N37" s="45">
        <f t="shared" si="40"/>
        <v>82.769332478950389</v>
      </c>
      <c r="O37" s="45">
        <f t="shared" si="40"/>
        <v>85.432281979177375</v>
      </c>
      <c r="S37">
        <v>34</v>
      </c>
      <c r="T37">
        <f t="shared" si="4"/>
        <v>2.6629495002269813E-3</v>
      </c>
      <c r="U37">
        <f t="shared" si="5"/>
        <v>0</v>
      </c>
      <c r="V37">
        <f t="shared" si="6"/>
        <v>8.0106382978723398E-2</v>
      </c>
      <c r="W37">
        <f t="shared" si="7"/>
        <v>0</v>
      </c>
      <c r="X37">
        <f t="shared" si="8"/>
        <v>2.6629495002269813E-3</v>
      </c>
    </row>
    <row r="38" spans="1:24" x14ac:dyDescent="0.4">
      <c r="A38">
        <v>35</v>
      </c>
      <c r="B38" s="24">
        <v>0.48936170212765956</v>
      </c>
      <c r="C38" s="39">
        <f t="shared" si="1"/>
        <v>59.770622882978721</v>
      </c>
      <c r="E38" s="45">
        <f>0.5*BladeCompThickness!C37</f>
        <v>2.5543165000756605</v>
      </c>
      <c r="F38" s="45">
        <f>0.5*BladeCompThickness!G37</f>
        <v>0</v>
      </c>
      <c r="G38" s="45">
        <f>BladeCompThickness!R37</f>
        <v>76.702127659574501</v>
      </c>
      <c r="H38" s="45">
        <f>0.5*BladeCompThickness!G37</f>
        <v>0</v>
      </c>
      <c r="I38" s="45">
        <f>0.5*BladeCompThickness!C37</f>
        <v>2.5543165000756605</v>
      </c>
      <c r="K38" s="45">
        <f t="shared" si="2"/>
        <v>2.5543165000756605</v>
      </c>
      <c r="L38" s="45">
        <f t="shared" ref="L38:O38" si="41">K38+F38</f>
        <v>2.5543165000756605</v>
      </c>
      <c r="M38" s="45">
        <f t="shared" si="41"/>
        <v>79.256444159650158</v>
      </c>
      <c r="N38" s="45">
        <f t="shared" si="41"/>
        <v>79.256444159650158</v>
      </c>
      <c r="O38" s="45">
        <f t="shared" si="41"/>
        <v>81.810760659725815</v>
      </c>
      <c r="S38">
        <v>35</v>
      </c>
      <c r="T38">
        <f t="shared" si="4"/>
        <v>2.5543165000756606E-3</v>
      </c>
      <c r="U38">
        <f t="shared" si="5"/>
        <v>0</v>
      </c>
      <c r="V38">
        <f t="shared" si="6"/>
        <v>7.6702127659574501E-2</v>
      </c>
      <c r="W38">
        <f t="shared" si="7"/>
        <v>0</v>
      </c>
      <c r="X38">
        <f t="shared" si="8"/>
        <v>2.5543165000756606E-3</v>
      </c>
    </row>
    <row r="39" spans="1:24" x14ac:dyDescent="0.4">
      <c r="A39">
        <v>36</v>
      </c>
      <c r="B39" s="24">
        <v>0.5</v>
      </c>
      <c r="C39" s="39">
        <f t="shared" si="1"/>
        <v>61.069984249999997</v>
      </c>
      <c r="E39" s="45">
        <f>0.5*BladeCompThickness!C38</f>
        <v>2.5</v>
      </c>
      <c r="F39" s="45">
        <f>0.5*BladeCompThickness!G38</f>
        <v>0</v>
      </c>
      <c r="G39" s="45">
        <f>BladeCompThickness!R38</f>
        <v>75</v>
      </c>
      <c r="H39" s="45">
        <f>0.5*BladeCompThickness!G38</f>
        <v>0</v>
      </c>
      <c r="I39" s="45">
        <f>0.5*BladeCompThickness!C38</f>
        <v>2.5</v>
      </c>
      <c r="K39" s="45">
        <f t="shared" si="2"/>
        <v>2.5</v>
      </c>
      <c r="L39" s="45">
        <f t="shared" ref="L39:O39" si="42">K39+F39</f>
        <v>2.5</v>
      </c>
      <c r="M39" s="45">
        <f t="shared" si="42"/>
        <v>77.5</v>
      </c>
      <c r="N39" s="45">
        <f t="shared" si="42"/>
        <v>77.5</v>
      </c>
      <c r="O39" s="45">
        <f t="shared" si="42"/>
        <v>80</v>
      </c>
      <c r="S39">
        <v>36</v>
      </c>
      <c r="T39">
        <f t="shared" si="4"/>
        <v>2.5000000000000001E-3</v>
      </c>
      <c r="U39">
        <f t="shared" si="5"/>
        <v>0</v>
      </c>
      <c r="V39">
        <f t="shared" si="6"/>
        <v>7.4999999999999997E-2</v>
      </c>
      <c r="W39">
        <f t="shared" si="7"/>
        <v>0</v>
      </c>
      <c r="X39">
        <f t="shared" si="8"/>
        <v>2.5000000000000001E-3</v>
      </c>
    </row>
    <row r="40" spans="1:24" x14ac:dyDescent="0.4">
      <c r="A40">
        <v>37</v>
      </c>
      <c r="B40" s="24">
        <v>0.51063829787234039</v>
      </c>
      <c r="C40" s="39">
        <f t="shared" si="1"/>
        <v>62.369345617021267</v>
      </c>
      <c r="E40" s="45">
        <f>0.5*BladeCompThickness!C39</f>
        <v>2.4267091646399166</v>
      </c>
      <c r="F40" s="45">
        <f>0.5*BladeCompThickness!G39</f>
        <v>0</v>
      </c>
      <c r="G40" s="45">
        <f>BladeCompThickness!R39</f>
        <v>73.581560283687907</v>
      </c>
      <c r="H40" s="45">
        <f>0.5*BladeCompThickness!G39</f>
        <v>0</v>
      </c>
      <c r="I40" s="45">
        <f>0.5*BladeCompThickness!C39</f>
        <v>2.4267091646399166</v>
      </c>
      <c r="K40" s="45">
        <f t="shared" si="2"/>
        <v>2.4267091646399166</v>
      </c>
      <c r="L40" s="45">
        <f t="shared" ref="L40:O40" si="43">K40+F40</f>
        <v>2.4267091646399166</v>
      </c>
      <c r="M40" s="45">
        <f t="shared" si="43"/>
        <v>76.008269448327823</v>
      </c>
      <c r="N40" s="45">
        <f t="shared" si="43"/>
        <v>76.008269448327823</v>
      </c>
      <c r="O40" s="45">
        <f t="shared" si="43"/>
        <v>78.43497861296774</v>
      </c>
      <c r="S40">
        <v>37</v>
      </c>
      <c r="T40">
        <f t="shared" si="4"/>
        <v>2.4267091646399167E-3</v>
      </c>
      <c r="U40">
        <f t="shared" si="5"/>
        <v>0</v>
      </c>
      <c r="V40">
        <f t="shared" si="6"/>
        <v>7.3581560283687911E-2</v>
      </c>
      <c r="W40">
        <f t="shared" si="7"/>
        <v>0</v>
      </c>
      <c r="X40">
        <f t="shared" si="8"/>
        <v>2.4267091646399167E-3</v>
      </c>
    </row>
    <row r="41" spans="1:24" x14ac:dyDescent="0.4">
      <c r="A41">
        <v>38</v>
      </c>
      <c r="B41" s="24">
        <v>0.53191489361702127</v>
      </c>
      <c r="C41" s="39">
        <f t="shared" si="1"/>
        <v>64.96806835106382</v>
      </c>
      <c r="E41" s="45">
        <f>0.5*BladeCompThickness!C40</f>
        <v>2.2801274939197498</v>
      </c>
      <c r="F41" s="45">
        <f>0.5*BladeCompThickness!G40</f>
        <v>0</v>
      </c>
      <c r="G41" s="45">
        <f>BladeCompThickness!R40</f>
        <v>70.744680851063805</v>
      </c>
      <c r="H41" s="45">
        <f>0.5*BladeCompThickness!G40</f>
        <v>0</v>
      </c>
      <c r="I41" s="45">
        <f>0.5*BladeCompThickness!C40</f>
        <v>2.2801274939197498</v>
      </c>
      <c r="K41" s="45">
        <f t="shared" si="2"/>
        <v>2.2801274939197498</v>
      </c>
      <c r="L41" s="45">
        <f t="shared" ref="L41:O41" si="44">K41+F41</f>
        <v>2.2801274939197498</v>
      </c>
      <c r="M41" s="45">
        <f t="shared" si="44"/>
        <v>73.024808344983555</v>
      </c>
      <c r="N41" s="45">
        <f t="shared" si="44"/>
        <v>73.024808344983555</v>
      </c>
      <c r="O41" s="45">
        <f t="shared" si="44"/>
        <v>75.304935838903305</v>
      </c>
      <c r="S41">
        <v>38</v>
      </c>
      <c r="T41">
        <f t="shared" si="4"/>
        <v>2.2801274939197496E-3</v>
      </c>
      <c r="U41">
        <f t="shared" si="5"/>
        <v>0</v>
      </c>
      <c r="V41">
        <f t="shared" si="6"/>
        <v>7.0744680851063807E-2</v>
      </c>
      <c r="W41">
        <f t="shared" si="7"/>
        <v>0</v>
      </c>
      <c r="X41">
        <f t="shared" si="8"/>
        <v>2.2801274939197496E-3</v>
      </c>
    </row>
    <row r="42" spans="1:24" x14ac:dyDescent="0.4">
      <c r="A42">
        <v>39</v>
      </c>
      <c r="B42" s="24">
        <v>0.55319148936170215</v>
      </c>
      <c r="C42" s="39">
        <f t="shared" si="1"/>
        <v>67.566791085106388</v>
      </c>
      <c r="E42" s="45">
        <f>0.5*BladeCompThickness!C41</f>
        <v>2.1335458231995816</v>
      </c>
      <c r="F42" s="45">
        <f>0.5*BladeCompThickness!G41</f>
        <v>0</v>
      </c>
      <c r="G42" s="45">
        <f>BladeCompThickness!R41</f>
        <v>67.907801418439703</v>
      </c>
      <c r="H42" s="45">
        <f>0.5*BladeCompThickness!G41</f>
        <v>0</v>
      </c>
      <c r="I42" s="45">
        <f>0.5*BladeCompThickness!C41</f>
        <v>2.1335458231995816</v>
      </c>
      <c r="K42" s="45">
        <f t="shared" si="2"/>
        <v>2.1335458231995816</v>
      </c>
      <c r="L42" s="45">
        <f t="shared" ref="L42:O42" si="45">K42+F42</f>
        <v>2.1335458231995816</v>
      </c>
      <c r="M42" s="45">
        <f t="shared" si="45"/>
        <v>70.041347241639286</v>
      </c>
      <c r="N42" s="45">
        <f t="shared" si="45"/>
        <v>70.041347241639286</v>
      </c>
      <c r="O42" s="45">
        <f t="shared" si="45"/>
        <v>72.174893064838869</v>
      </c>
      <c r="S42">
        <v>39</v>
      </c>
      <c r="T42">
        <f t="shared" si="4"/>
        <v>2.1335458231995816E-3</v>
      </c>
      <c r="U42">
        <f t="shared" si="5"/>
        <v>0</v>
      </c>
      <c r="V42">
        <f t="shared" si="6"/>
        <v>6.7907801418439703E-2</v>
      </c>
      <c r="W42">
        <f t="shared" si="7"/>
        <v>0</v>
      </c>
      <c r="X42">
        <f t="shared" si="8"/>
        <v>2.1335458231995816E-3</v>
      </c>
    </row>
    <row r="43" spans="1:24" x14ac:dyDescent="0.4">
      <c r="A43">
        <v>40</v>
      </c>
      <c r="B43" s="24">
        <v>0.57446808510638303</v>
      </c>
      <c r="C43" s="39">
        <f t="shared" si="1"/>
        <v>70.165513819148941</v>
      </c>
      <c r="E43" s="45">
        <f>0.5*BladeCompThickness!C42</f>
        <v>1.9869641524794139</v>
      </c>
      <c r="F43" s="45">
        <f>0.5*BladeCompThickness!G42</f>
        <v>0</v>
      </c>
      <c r="G43" s="45">
        <f>BladeCompThickness!R42</f>
        <v>65.070921985815602</v>
      </c>
      <c r="H43" s="45">
        <f>0.5*BladeCompThickness!G42</f>
        <v>0</v>
      </c>
      <c r="I43" s="45">
        <f>0.5*BladeCompThickness!C42</f>
        <v>1.9869641524794139</v>
      </c>
      <c r="K43" s="45">
        <f t="shared" si="2"/>
        <v>1.9869641524794139</v>
      </c>
      <c r="L43" s="45">
        <f t="shared" ref="L43:O43" si="46">K43+F43</f>
        <v>1.9869641524794139</v>
      </c>
      <c r="M43" s="45">
        <f t="shared" si="46"/>
        <v>67.057886138295018</v>
      </c>
      <c r="N43" s="45">
        <f t="shared" si="46"/>
        <v>67.057886138295018</v>
      </c>
      <c r="O43" s="45">
        <f t="shared" si="46"/>
        <v>69.044850290774434</v>
      </c>
      <c r="S43">
        <v>40</v>
      </c>
      <c r="T43">
        <f t="shared" si="4"/>
        <v>1.986964152479414E-3</v>
      </c>
      <c r="U43">
        <f t="shared" si="5"/>
        <v>0</v>
      </c>
      <c r="V43">
        <f t="shared" si="6"/>
        <v>6.50709219858156E-2</v>
      </c>
      <c r="W43">
        <f t="shared" si="7"/>
        <v>0</v>
      </c>
      <c r="X43">
        <f t="shared" si="8"/>
        <v>1.986964152479414E-3</v>
      </c>
    </row>
    <row r="44" spans="1:24" x14ac:dyDescent="0.4">
      <c r="A44">
        <v>41</v>
      </c>
      <c r="B44" s="24">
        <v>0.5957446808510638</v>
      </c>
      <c r="C44" s="39">
        <f t="shared" si="1"/>
        <v>72.764236553191481</v>
      </c>
      <c r="E44" s="45">
        <f>0.5*BladeCompThickness!C43</f>
        <v>1.8403824817592473</v>
      </c>
      <c r="F44" s="45">
        <f>0.5*BladeCompThickness!G43</f>
        <v>0</v>
      </c>
      <c r="G44" s="45">
        <f>BladeCompThickness!R43</f>
        <v>62.2340425531915</v>
      </c>
      <c r="H44" s="45">
        <f>0.5*BladeCompThickness!G43</f>
        <v>0</v>
      </c>
      <c r="I44" s="45">
        <f>0.5*BladeCompThickness!C43</f>
        <v>1.8403824817592473</v>
      </c>
      <c r="K44" s="45">
        <f t="shared" si="2"/>
        <v>1.8403824817592473</v>
      </c>
      <c r="L44" s="45">
        <f t="shared" ref="L44:O44" si="47">K44+F44</f>
        <v>1.8403824817592473</v>
      </c>
      <c r="M44" s="45">
        <f t="shared" si="47"/>
        <v>64.07442503495075</v>
      </c>
      <c r="N44" s="45">
        <f t="shared" si="47"/>
        <v>64.07442503495075</v>
      </c>
      <c r="O44" s="45">
        <f t="shared" si="47"/>
        <v>65.914807516709999</v>
      </c>
      <c r="S44">
        <v>41</v>
      </c>
      <c r="T44">
        <f t="shared" si="4"/>
        <v>1.8403824817592473E-3</v>
      </c>
      <c r="U44">
        <f t="shared" si="5"/>
        <v>0</v>
      </c>
      <c r="V44">
        <f t="shared" si="6"/>
        <v>6.2234042553191503E-2</v>
      </c>
      <c r="W44">
        <f t="shared" si="7"/>
        <v>0</v>
      </c>
      <c r="X44">
        <f t="shared" si="8"/>
        <v>1.8403824817592473E-3</v>
      </c>
    </row>
    <row r="45" spans="1:24" x14ac:dyDescent="0.4">
      <c r="A45">
        <v>42</v>
      </c>
      <c r="B45" s="24">
        <v>0.61702127659574468</v>
      </c>
      <c r="C45" s="39">
        <f t="shared" si="1"/>
        <v>75.362959287234034</v>
      </c>
      <c r="E45" s="45">
        <f>0.5*BladeCompThickness!C44</f>
        <v>1.6938008110390794</v>
      </c>
      <c r="F45" s="45">
        <f>0.5*BladeCompThickness!G44</f>
        <v>0</v>
      </c>
      <c r="G45" s="45">
        <f>BladeCompThickness!R44</f>
        <v>59.397163120567399</v>
      </c>
      <c r="H45" s="45">
        <f>0.5*BladeCompThickness!G44</f>
        <v>0</v>
      </c>
      <c r="I45" s="45">
        <f>0.5*BladeCompThickness!C44</f>
        <v>1.6938008110390794</v>
      </c>
      <c r="K45" s="45">
        <f t="shared" si="2"/>
        <v>1.6938008110390794</v>
      </c>
      <c r="L45" s="45">
        <f t="shared" ref="L45:O45" si="48">K45+F45</f>
        <v>1.6938008110390794</v>
      </c>
      <c r="M45" s="45">
        <f t="shared" si="48"/>
        <v>61.090963931606481</v>
      </c>
      <c r="N45" s="45">
        <f t="shared" si="48"/>
        <v>61.090963931606481</v>
      </c>
      <c r="O45" s="45">
        <f t="shared" si="48"/>
        <v>62.784764742645564</v>
      </c>
      <c r="S45">
        <v>42</v>
      </c>
      <c r="T45">
        <f t="shared" si="4"/>
        <v>1.6938008110390795E-3</v>
      </c>
      <c r="U45">
        <f t="shared" si="5"/>
        <v>0</v>
      </c>
      <c r="V45">
        <f t="shared" si="6"/>
        <v>5.9397163120567399E-2</v>
      </c>
      <c r="W45">
        <f t="shared" si="7"/>
        <v>0</v>
      </c>
      <c r="X45">
        <f t="shared" si="8"/>
        <v>1.6938008110390795E-3</v>
      </c>
    </row>
    <row r="46" spans="1:24" x14ac:dyDescent="0.4">
      <c r="A46">
        <v>43</v>
      </c>
      <c r="B46" s="24">
        <v>0.63829787234042556</v>
      </c>
      <c r="C46" s="39">
        <f t="shared" si="1"/>
        <v>77.961682021276602</v>
      </c>
      <c r="E46" s="45">
        <f>0.5*BladeCompThickness!C45</f>
        <v>1.5472191403189119</v>
      </c>
      <c r="F46" s="45">
        <f>0.5*BladeCompThickness!G45</f>
        <v>0</v>
      </c>
      <c r="G46" s="45">
        <f>BladeCompThickness!R45</f>
        <v>56.560283687943297</v>
      </c>
      <c r="H46" s="45">
        <f>0.5*BladeCompThickness!G45</f>
        <v>0</v>
      </c>
      <c r="I46" s="45">
        <f>0.5*BladeCompThickness!C45</f>
        <v>1.5472191403189119</v>
      </c>
      <c r="K46" s="45">
        <f t="shared" si="2"/>
        <v>1.5472191403189119</v>
      </c>
      <c r="L46" s="45">
        <f t="shared" ref="L46:O46" si="49">K46+F46</f>
        <v>1.5472191403189119</v>
      </c>
      <c r="M46" s="45">
        <f t="shared" si="49"/>
        <v>58.107502828262206</v>
      </c>
      <c r="N46" s="45">
        <f t="shared" si="49"/>
        <v>58.107502828262206</v>
      </c>
      <c r="O46" s="45">
        <f t="shared" si="49"/>
        <v>59.654721968581114</v>
      </c>
      <c r="S46">
        <v>43</v>
      </c>
      <c r="T46">
        <f t="shared" si="4"/>
        <v>1.5472191403189119E-3</v>
      </c>
      <c r="U46">
        <f t="shared" si="5"/>
        <v>0</v>
      </c>
      <c r="V46">
        <f t="shared" si="6"/>
        <v>5.6560283687943295E-2</v>
      </c>
      <c r="W46">
        <f t="shared" si="7"/>
        <v>0</v>
      </c>
      <c r="X46">
        <f t="shared" si="8"/>
        <v>1.5472191403189119E-3</v>
      </c>
    </row>
    <row r="47" spans="1:24" x14ac:dyDescent="0.4">
      <c r="A47">
        <v>44</v>
      </c>
      <c r="B47" s="24">
        <v>0.65</v>
      </c>
      <c r="C47" s="39">
        <f t="shared" si="1"/>
        <v>79.390979525000006</v>
      </c>
      <c r="E47" s="45">
        <f>0.5*BladeCompThickness!C46</f>
        <v>1.4665992214228201</v>
      </c>
      <c r="F47" s="45">
        <f>0.5*BladeCompThickness!G46</f>
        <v>0</v>
      </c>
      <c r="G47" s="45">
        <f>BladeCompThickness!R46</f>
        <v>55</v>
      </c>
      <c r="H47" s="45">
        <f>0.5*BladeCompThickness!G46</f>
        <v>0</v>
      </c>
      <c r="I47" s="45">
        <f>0.5*BladeCompThickness!C46</f>
        <v>1.4665992214228201</v>
      </c>
      <c r="K47" s="45">
        <f t="shared" si="2"/>
        <v>1.4665992214228201</v>
      </c>
      <c r="L47" s="45">
        <f t="shared" ref="L47:O47" si="50">K47+F47</f>
        <v>1.4665992214228201</v>
      </c>
      <c r="M47" s="45">
        <f t="shared" si="50"/>
        <v>56.466599221422818</v>
      </c>
      <c r="N47" s="45">
        <f t="shared" si="50"/>
        <v>56.466599221422818</v>
      </c>
      <c r="O47" s="45">
        <f t="shared" si="50"/>
        <v>57.933198442845637</v>
      </c>
      <c r="S47">
        <v>44</v>
      </c>
      <c r="T47">
        <f t="shared" si="4"/>
        <v>1.46659922142282E-3</v>
      </c>
      <c r="U47">
        <f t="shared" si="5"/>
        <v>0</v>
      </c>
      <c r="V47">
        <f t="shared" si="6"/>
        <v>5.5E-2</v>
      </c>
      <c r="W47">
        <f t="shared" si="7"/>
        <v>0</v>
      </c>
      <c r="X47">
        <f t="shared" si="8"/>
        <v>1.46659922142282E-3</v>
      </c>
    </row>
    <row r="48" spans="1:24" x14ac:dyDescent="0.4">
      <c r="A48">
        <v>45</v>
      </c>
      <c r="B48" s="24">
        <v>0.65957446808510634</v>
      </c>
      <c r="C48" s="39">
        <f t="shared" si="1"/>
        <v>80.560404755319141</v>
      </c>
      <c r="E48" s="45">
        <f>0.5*BladeCompThickness!C47</f>
        <v>1.4256801381942465</v>
      </c>
      <c r="F48" s="45">
        <f>0.5*BladeCompThickness!G47</f>
        <v>0</v>
      </c>
      <c r="G48" s="45">
        <f>BladeCompThickness!R47</f>
        <v>53.595744680851098</v>
      </c>
      <c r="H48" s="45">
        <f>0.5*BladeCompThickness!G47</f>
        <v>0</v>
      </c>
      <c r="I48" s="45">
        <f>0.5*BladeCompThickness!C47</f>
        <v>1.4256801381942465</v>
      </c>
      <c r="K48" s="45">
        <f t="shared" si="2"/>
        <v>1.4256801381942465</v>
      </c>
      <c r="L48" s="45">
        <f t="shared" ref="L48:O48" si="51">K48+F48</f>
        <v>1.4256801381942465</v>
      </c>
      <c r="M48" s="45">
        <f t="shared" si="51"/>
        <v>55.021424819045343</v>
      </c>
      <c r="N48" s="45">
        <f t="shared" si="51"/>
        <v>55.021424819045343</v>
      </c>
      <c r="O48" s="45">
        <f t="shared" si="51"/>
        <v>56.447104957239588</v>
      </c>
      <c r="S48">
        <v>45</v>
      </c>
      <c r="T48">
        <f t="shared" si="4"/>
        <v>1.4256801381942465E-3</v>
      </c>
      <c r="U48">
        <f t="shared" si="5"/>
        <v>0</v>
      </c>
      <c r="V48">
        <f t="shared" si="6"/>
        <v>5.3595744680851098E-2</v>
      </c>
      <c r="W48">
        <f t="shared" si="7"/>
        <v>0</v>
      </c>
      <c r="X48">
        <f t="shared" si="8"/>
        <v>1.4256801381942465E-3</v>
      </c>
    </row>
    <row r="49" spans="1:24" x14ac:dyDescent="0.4">
      <c r="A49">
        <v>46</v>
      </c>
      <c r="B49" s="24">
        <v>0.68085106382978722</v>
      </c>
      <c r="C49" s="39">
        <f t="shared" si="1"/>
        <v>83.159127489361694</v>
      </c>
      <c r="E49" s="45">
        <f>0.5*BladeCompThickness!C48</f>
        <v>1.334748842130749</v>
      </c>
      <c r="F49" s="45">
        <f>0.5*BladeCompThickness!G48</f>
        <v>0</v>
      </c>
      <c r="G49" s="45">
        <f>BladeCompThickness!R48</f>
        <v>50.475177304964497</v>
      </c>
      <c r="H49" s="45">
        <f>0.5*BladeCompThickness!G48</f>
        <v>0</v>
      </c>
      <c r="I49" s="45">
        <f>0.5*BladeCompThickness!C48</f>
        <v>1.334748842130749</v>
      </c>
      <c r="K49" s="45">
        <f t="shared" si="2"/>
        <v>1.334748842130749</v>
      </c>
      <c r="L49" s="45">
        <f t="shared" ref="L49:O49" si="52">K49+F49</f>
        <v>1.334748842130749</v>
      </c>
      <c r="M49" s="45">
        <f t="shared" si="52"/>
        <v>51.809926147095247</v>
      </c>
      <c r="N49" s="45">
        <f t="shared" si="52"/>
        <v>51.809926147095247</v>
      </c>
      <c r="O49" s="45">
        <f t="shared" si="52"/>
        <v>53.144674989225997</v>
      </c>
      <c r="S49">
        <v>46</v>
      </c>
      <c r="T49">
        <f t="shared" si="4"/>
        <v>1.334748842130749E-3</v>
      </c>
      <c r="U49">
        <f t="shared" si="5"/>
        <v>0</v>
      </c>
      <c r="V49">
        <f t="shared" si="6"/>
        <v>5.0475177304964494E-2</v>
      </c>
      <c r="W49">
        <f t="shared" si="7"/>
        <v>0</v>
      </c>
      <c r="X49">
        <f t="shared" si="8"/>
        <v>1.334748842130749E-3</v>
      </c>
    </row>
    <row r="50" spans="1:24" x14ac:dyDescent="0.4">
      <c r="A50">
        <v>47</v>
      </c>
      <c r="B50" s="24">
        <v>0.7021276595744681</v>
      </c>
      <c r="C50" s="39">
        <f t="shared" si="1"/>
        <v>85.757850223404247</v>
      </c>
      <c r="E50" s="45">
        <f>0.5*BladeCompThickness!C49</f>
        <v>1.2438175460672514</v>
      </c>
      <c r="F50" s="45">
        <f>0.5*BladeCompThickness!G49</f>
        <v>0</v>
      </c>
      <c r="G50" s="45">
        <f>BladeCompThickness!R49</f>
        <v>47.354609929078002</v>
      </c>
      <c r="H50" s="45">
        <f>0.5*BladeCompThickness!G49</f>
        <v>0</v>
      </c>
      <c r="I50" s="45">
        <f>0.5*BladeCompThickness!C49</f>
        <v>1.2438175460672514</v>
      </c>
      <c r="K50" s="45">
        <f t="shared" si="2"/>
        <v>1.2438175460672514</v>
      </c>
      <c r="L50" s="45">
        <f t="shared" ref="L50:O50" si="53">K50+F50</f>
        <v>1.2438175460672514</v>
      </c>
      <c r="M50" s="45">
        <f t="shared" si="53"/>
        <v>48.59842747514525</v>
      </c>
      <c r="N50" s="45">
        <f t="shared" si="53"/>
        <v>48.59842747514525</v>
      </c>
      <c r="O50" s="45">
        <f t="shared" si="53"/>
        <v>49.842245021212499</v>
      </c>
      <c r="S50">
        <v>47</v>
      </c>
      <c r="T50">
        <f t="shared" si="4"/>
        <v>1.2438175460672515E-3</v>
      </c>
      <c r="U50">
        <f t="shared" si="5"/>
        <v>0</v>
      </c>
      <c r="V50">
        <f t="shared" si="6"/>
        <v>4.7354609929078001E-2</v>
      </c>
      <c r="W50">
        <f t="shared" si="7"/>
        <v>0</v>
      </c>
      <c r="X50">
        <f t="shared" si="8"/>
        <v>1.2438175460672515E-3</v>
      </c>
    </row>
    <row r="51" spans="1:24" x14ac:dyDescent="0.4">
      <c r="A51">
        <v>48</v>
      </c>
      <c r="B51" s="24">
        <v>0.72340425531914898</v>
      </c>
      <c r="C51" s="39">
        <f t="shared" si="1"/>
        <v>88.356572957446815</v>
      </c>
      <c r="E51" s="45">
        <f>0.5*BladeCompThickness!C50</f>
        <v>1.152886250003754</v>
      </c>
      <c r="F51" s="45">
        <f>0.5*BladeCompThickness!G50</f>
        <v>0</v>
      </c>
      <c r="G51" s="45">
        <f>BladeCompThickness!R50</f>
        <v>44.2340425531915</v>
      </c>
      <c r="H51" s="45">
        <f>0.5*BladeCompThickness!G50</f>
        <v>0</v>
      </c>
      <c r="I51" s="45">
        <f>0.5*BladeCompThickness!C50</f>
        <v>1.152886250003754</v>
      </c>
      <c r="K51" s="45">
        <f t="shared" si="2"/>
        <v>1.152886250003754</v>
      </c>
      <c r="L51" s="45">
        <f t="shared" ref="L51:O51" si="54">K51+F51</f>
        <v>1.152886250003754</v>
      </c>
      <c r="M51" s="45">
        <f t="shared" si="54"/>
        <v>45.386928803195254</v>
      </c>
      <c r="N51" s="45">
        <f t="shared" si="54"/>
        <v>45.386928803195254</v>
      </c>
      <c r="O51" s="45">
        <f t="shared" si="54"/>
        <v>46.539815053199007</v>
      </c>
      <c r="S51">
        <v>48</v>
      </c>
      <c r="T51">
        <f t="shared" si="4"/>
        <v>1.1528862500037539E-3</v>
      </c>
      <c r="U51">
        <f t="shared" si="5"/>
        <v>0</v>
      </c>
      <c r="V51">
        <f t="shared" si="6"/>
        <v>4.4234042553191501E-2</v>
      </c>
      <c r="W51">
        <f t="shared" si="7"/>
        <v>0</v>
      </c>
      <c r="X51">
        <f t="shared" si="8"/>
        <v>1.1528862500037539E-3</v>
      </c>
    </row>
    <row r="52" spans="1:24" x14ac:dyDescent="0.4">
      <c r="A52">
        <v>49</v>
      </c>
      <c r="B52" s="24">
        <v>0.74468085106382975</v>
      </c>
      <c r="C52" s="39">
        <f t="shared" si="1"/>
        <v>90.955295691489354</v>
      </c>
      <c r="E52" s="45">
        <f>0.5*BladeCompThickness!C51</f>
        <v>1.0619549539402566</v>
      </c>
      <c r="F52" s="45">
        <f>0.5*BladeCompThickness!G51</f>
        <v>0</v>
      </c>
      <c r="G52" s="45">
        <f>BladeCompThickness!R51</f>
        <v>41.113475177304998</v>
      </c>
      <c r="H52" s="45">
        <f>0.5*BladeCompThickness!G51</f>
        <v>0</v>
      </c>
      <c r="I52" s="45">
        <f>0.5*BladeCompThickness!C51</f>
        <v>1.0619549539402566</v>
      </c>
      <c r="K52" s="45">
        <f t="shared" si="2"/>
        <v>1.0619549539402566</v>
      </c>
      <c r="L52" s="45">
        <f t="shared" ref="L52:O52" si="55">K52+F52</f>
        <v>1.0619549539402566</v>
      </c>
      <c r="M52" s="45">
        <f t="shared" si="55"/>
        <v>42.175430131245257</v>
      </c>
      <c r="N52" s="45">
        <f t="shared" si="55"/>
        <v>42.175430131245257</v>
      </c>
      <c r="O52" s="45">
        <f t="shared" si="55"/>
        <v>43.237385085185515</v>
      </c>
      <c r="S52">
        <v>49</v>
      </c>
      <c r="T52">
        <f t="shared" si="4"/>
        <v>1.0619549539402566E-3</v>
      </c>
      <c r="U52">
        <f t="shared" si="5"/>
        <v>0</v>
      </c>
      <c r="V52">
        <f t="shared" si="6"/>
        <v>4.1113475177305001E-2</v>
      </c>
      <c r="W52">
        <f t="shared" si="7"/>
        <v>0</v>
      </c>
      <c r="X52">
        <f t="shared" si="8"/>
        <v>1.0619549539402566E-3</v>
      </c>
    </row>
    <row r="53" spans="1:24" x14ac:dyDescent="0.4">
      <c r="A53">
        <v>50</v>
      </c>
      <c r="B53" s="24">
        <v>0.76595744680851063</v>
      </c>
      <c r="C53" s="39">
        <f t="shared" si="1"/>
        <v>93.554018425531908</v>
      </c>
      <c r="E53" s="45">
        <f>0.5*BladeCompThickness!C52</f>
        <v>0.97102365787675915</v>
      </c>
      <c r="F53" s="45">
        <f>0.5*BladeCompThickness!G52</f>
        <v>0</v>
      </c>
      <c r="G53" s="45">
        <f>BladeCompThickness!R52</f>
        <v>37.992907801418397</v>
      </c>
      <c r="H53" s="45">
        <f>0.5*BladeCompThickness!G52</f>
        <v>0</v>
      </c>
      <c r="I53" s="45">
        <f>0.5*BladeCompThickness!C52</f>
        <v>0.97102365787675915</v>
      </c>
      <c r="K53" s="45">
        <f t="shared" si="2"/>
        <v>0.97102365787675915</v>
      </c>
      <c r="L53" s="45">
        <f t="shared" ref="L53:O53" si="56">K53+F53</f>
        <v>0.97102365787675915</v>
      </c>
      <c r="M53" s="45">
        <f t="shared" si="56"/>
        <v>38.963931459295154</v>
      </c>
      <c r="N53" s="45">
        <f t="shared" si="56"/>
        <v>38.963931459295154</v>
      </c>
      <c r="O53" s="45">
        <f t="shared" si="56"/>
        <v>39.93495511717191</v>
      </c>
      <c r="S53">
        <v>50</v>
      </c>
      <c r="T53">
        <f t="shared" si="4"/>
        <v>9.7102365787675915E-4</v>
      </c>
      <c r="U53">
        <f t="shared" si="5"/>
        <v>0</v>
      </c>
      <c r="V53">
        <f t="shared" si="6"/>
        <v>3.7992907801418396E-2</v>
      </c>
      <c r="W53">
        <f t="shared" si="7"/>
        <v>0</v>
      </c>
      <c r="X53">
        <f t="shared" si="8"/>
        <v>9.7102365787675915E-4</v>
      </c>
    </row>
    <row r="54" spans="1:24" x14ac:dyDescent="0.4">
      <c r="A54">
        <v>51</v>
      </c>
      <c r="B54" s="24">
        <v>0.78723404255319152</v>
      </c>
      <c r="C54" s="39">
        <f t="shared" si="1"/>
        <v>96.152741159574461</v>
      </c>
      <c r="E54" s="45">
        <f>0.5*BladeCompThickness!C53</f>
        <v>0.88009236181326145</v>
      </c>
      <c r="F54" s="45">
        <f>0.5*BladeCompThickness!G53</f>
        <v>0</v>
      </c>
      <c r="G54" s="45">
        <f>BladeCompThickness!R53</f>
        <v>34.872340425531902</v>
      </c>
      <c r="H54" s="45">
        <f>0.5*BladeCompThickness!G53</f>
        <v>0</v>
      </c>
      <c r="I54" s="45">
        <f>0.5*BladeCompThickness!C53</f>
        <v>0.88009236181326145</v>
      </c>
      <c r="K54" s="45">
        <f t="shared" si="2"/>
        <v>0.88009236181326145</v>
      </c>
      <c r="L54" s="45">
        <f t="shared" ref="L54:O54" si="57">K54+F54</f>
        <v>0.88009236181326145</v>
      </c>
      <c r="M54" s="45">
        <f t="shared" si="57"/>
        <v>35.752432787345164</v>
      </c>
      <c r="N54" s="45">
        <f t="shared" si="57"/>
        <v>35.752432787345164</v>
      </c>
      <c r="O54" s="45">
        <f t="shared" si="57"/>
        <v>36.632525149158425</v>
      </c>
      <c r="S54">
        <v>51</v>
      </c>
      <c r="T54">
        <f t="shared" si="4"/>
        <v>8.800923618132615E-4</v>
      </c>
      <c r="U54">
        <f t="shared" si="5"/>
        <v>0</v>
      </c>
      <c r="V54">
        <f t="shared" si="6"/>
        <v>3.4872340425531903E-2</v>
      </c>
      <c r="W54">
        <f t="shared" si="7"/>
        <v>0</v>
      </c>
      <c r="X54">
        <f t="shared" si="8"/>
        <v>8.800923618132615E-4</v>
      </c>
    </row>
    <row r="55" spans="1:24" x14ac:dyDescent="0.4">
      <c r="A55">
        <v>52</v>
      </c>
      <c r="B55" s="24">
        <v>0.8</v>
      </c>
      <c r="C55" s="39">
        <f t="shared" si="1"/>
        <v>97.711974800000007</v>
      </c>
      <c r="E55" s="45">
        <f>0.5*BladeCompThickness!C54</f>
        <v>0.82553358417516298</v>
      </c>
      <c r="F55" s="45">
        <f>0.5*BladeCompThickness!G54</f>
        <v>0</v>
      </c>
      <c r="G55" s="45">
        <f>BladeCompThickness!R54</f>
        <v>33</v>
      </c>
      <c r="H55" s="45">
        <f>0.5*BladeCompThickness!G54</f>
        <v>0</v>
      </c>
      <c r="I55" s="45">
        <f>0.5*BladeCompThickness!C54</f>
        <v>0.82553358417516298</v>
      </c>
      <c r="K55" s="45">
        <f t="shared" si="2"/>
        <v>0.82553358417516298</v>
      </c>
      <c r="L55" s="45">
        <f t="shared" ref="L55:O55" si="58">K55+F55</f>
        <v>0.82553358417516298</v>
      </c>
      <c r="M55" s="45">
        <f t="shared" si="58"/>
        <v>33.825533584175162</v>
      </c>
      <c r="N55" s="45">
        <f t="shared" si="58"/>
        <v>33.825533584175162</v>
      </c>
      <c r="O55" s="45">
        <f t="shared" si="58"/>
        <v>34.651067168350323</v>
      </c>
      <c r="S55">
        <v>52</v>
      </c>
      <c r="T55">
        <f t="shared" si="4"/>
        <v>8.2553358417516304E-4</v>
      </c>
      <c r="U55">
        <f t="shared" si="5"/>
        <v>0</v>
      </c>
      <c r="V55">
        <f t="shared" si="6"/>
        <v>3.3000000000000002E-2</v>
      </c>
      <c r="W55">
        <f t="shared" si="7"/>
        <v>0</v>
      </c>
      <c r="X55">
        <f t="shared" si="8"/>
        <v>8.2553358417516304E-4</v>
      </c>
    </row>
    <row r="56" spans="1:24" x14ac:dyDescent="0.4">
      <c r="A56">
        <v>53</v>
      </c>
      <c r="B56" s="24">
        <v>0.80851063829787229</v>
      </c>
      <c r="C56" s="39">
        <f t="shared" si="1"/>
        <v>98.751463893617014</v>
      </c>
      <c r="E56" s="45">
        <f>0.5*BladeCompThickness!C55</f>
        <v>0.83600229852693231</v>
      </c>
      <c r="F56" s="45">
        <f>0.5*BladeCompThickness!G55</f>
        <v>0</v>
      </c>
      <c r="G56" s="45">
        <f>BladeCompThickness!R55</f>
        <v>32.148936170212799</v>
      </c>
      <c r="H56" s="45">
        <f>0.5*BladeCompThickness!G55</f>
        <v>0</v>
      </c>
      <c r="I56" s="45">
        <f>0.5*BladeCompThickness!C55</f>
        <v>0.83600229852693231</v>
      </c>
      <c r="K56" s="45">
        <f t="shared" si="2"/>
        <v>0.83600229852693231</v>
      </c>
      <c r="L56" s="45">
        <f t="shared" ref="L56:O56" si="59">K56+F56</f>
        <v>0.83600229852693231</v>
      </c>
      <c r="M56" s="45">
        <f t="shared" si="59"/>
        <v>32.984938468739735</v>
      </c>
      <c r="N56" s="45">
        <f t="shared" si="59"/>
        <v>32.984938468739735</v>
      </c>
      <c r="O56" s="45">
        <f t="shared" si="59"/>
        <v>33.82094076726667</v>
      </c>
      <c r="S56">
        <v>53</v>
      </c>
      <c r="T56">
        <f t="shared" si="4"/>
        <v>8.3600229852693231E-4</v>
      </c>
      <c r="U56">
        <f t="shared" si="5"/>
        <v>0</v>
      </c>
      <c r="V56">
        <f t="shared" si="6"/>
        <v>3.2148936170212798E-2</v>
      </c>
      <c r="W56">
        <f t="shared" si="7"/>
        <v>0</v>
      </c>
      <c r="X56">
        <f t="shared" si="8"/>
        <v>8.3600229852693231E-4</v>
      </c>
    </row>
    <row r="57" spans="1:24" x14ac:dyDescent="0.4">
      <c r="A57">
        <v>54</v>
      </c>
      <c r="B57" s="24">
        <v>0.82978723404255317</v>
      </c>
      <c r="C57" s="39">
        <f t="shared" si="1"/>
        <v>101.35018662765957</v>
      </c>
      <c r="E57" s="45">
        <f>0.5*BladeCompThickness!C56</f>
        <v>0.86217408440635601</v>
      </c>
      <c r="F57" s="45">
        <f>0.5*BladeCompThickness!G56</f>
        <v>0</v>
      </c>
      <c r="G57" s="45">
        <f>BladeCompThickness!R56</f>
        <v>30.021276595744698</v>
      </c>
      <c r="H57" s="45">
        <f>0.5*BladeCompThickness!G56</f>
        <v>0</v>
      </c>
      <c r="I57" s="45">
        <f>0.5*BladeCompThickness!C56</f>
        <v>0.86217408440635601</v>
      </c>
      <c r="K57" s="45">
        <f t="shared" si="2"/>
        <v>0.86217408440635601</v>
      </c>
      <c r="L57" s="45">
        <f t="shared" ref="L57:O57" si="60">K57+F57</f>
        <v>0.86217408440635601</v>
      </c>
      <c r="M57" s="45">
        <f t="shared" si="60"/>
        <v>30.883450680151054</v>
      </c>
      <c r="N57" s="45">
        <f t="shared" si="60"/>
        <v>30.883450680151054</v>
      </c>
      <c r="O57" s="45">
        <f t="shared" si="60"/>
        <v>31.745624764557409</v>
      </c>
      <c r="S57">
        <v>54</v>
      </c>
      <c r="T57">
        <f t="shared" si="4"/>
        <v>8.6217408440635598E-4</v>
      </c>
      <c r="U57">
        <f t="shared" si="5"/>
        <v>0</v>
      </c>
      <c r="V57">
        <f t="shared" si="6"/>
        <v>3.00212765957447E-2</v>
      </c>
      <c r="W57">
        <f t="shared" si="7"/>
        <v>0</v>
      </c>
      <c r="X57">
        <f t="shared" si="8"/>
        <v>8.6217408440635598E-4</v>
      </c>
    </row>
    <row r="58" spans="1:24" x14ac:dyDescent="0.4">
      <c r="A58">
        <v>55</v>
      </c>
      <c r="B58" s="24">
        <v>0.85106382978723405</v>
      </c>
      <c r="C58" s="39">
        <f t="shared" si="1"/>
        <v>103.94890936170212</v>
      </c>
      <c r="E58" s="45">
        <f>0.5*BladeCompThickness!C57</f>
        <v>0.8883458702857796</v>
      </c>
      <c r="F58" s="45">
        <f>0.5*BladeCompThickness!G57</f>
        <v>0</v>
      </c>
      <c r="G58" s="45">
        <f>BladeCompThickness!R57</f>
        <v>27.893617021276601</v>
      </c>
      <c r="H58" s="45">
        <f>0.5*BladeCompThickness!G57</f>
        <v>0</v>
      </c>
      <c r="I58" s="45">
        <f>0.5*BladeCompThickness!C57</f>
        <v>0.8883458702857796</v>
      </c>
      <c r="K58" s="45">
        <f t="shared" si="2"/>
        <v>0.8883458702857796</v>
      </c>
      <c r="L58" s="45">
        <f t="shared" ref="L58:O58" si="61">K58+F58</f>
        <v>0.8883458702857796</v>
      </c>
      <c r="M58" s="45">
        <f t="shared" si="61"/>
        <v>28.78196289156238</v>
      </c>
      <c r="N58" s="45">
        <f t="shared" si="61"/>
        <v>28.78196289156238</v>
      </c>
      <c r="O58" s="45">
        <f t="shared" si="61"/>
        <v>29.670308761848158</v>
      </c>
      <c r="S58">
        <v>55</v>
      </c>
      <c r="T58">
        <f t="shared" si="4"/>
        <v>8.8834587028577955E-4</v>
      </c>
      <c r="U58">
        <f t="shared" si="5"/>
        <v>0</v>
      </c>
      <c r="V58">
        <f t="shared" si="6"/>
        <v>2.7893617021276601E-2</v>
      </c>
      <c r="W58">
        <f t="shared" si="7"/>
        <v>0</v>
      </c>
      <c r="X58">
        <f t="shared" si="8"/>
        <v>8.8834587028577955E-4</v>
      </c>
    </row>
    <row r="59" spans="1:24" x14ac:dyDescent="0.4">
      <c r="A59">
        <v>56</v>
      </c>
      <c r="B59" s="24">
        <v>0.87234042553191493</v>
      </c>
      <c r="C59" s="39">
        <f t="shared" si="1"/>
        <v>106.54763209574467</v>
      </c>
      <c r="E59" s="45">
        <f>0.5*BladeCompThickness!C58</f>
        <v>0.91451765616520342</v>
      </c>
      <c r="F59" s="45">
        <f>0.5*BladeCompThickness!G58</f>
        <v>0</v>
      </c>
      <c r="G59" s="45">
        <f>BladeCompThickness!R58</f>
        <v>25.7659574468085</v>
      </c>
      <c r="H59" s="45">
        <f>0.5*BladeCompThickness!G58</f>
        <v>0</v>
      </c>
      <c r="I59" s="45">
        <f>0.5*BladeCompThickness!C58</f>
        <v>0.91451765616520342</v>
      </c>
      <c r="K59" s="45">
        <f t="shared" si="2"/>
        <v>0.91451765616520342</v>
      </c>
      <c r="L59" s="45">
        <f t="shared" ref="L59:O59" si="62">K59+F59</f>
        <v>0.91451765616520342</v>
      </c>
      <c r="M59" s="45">
        <f t="shared" si="62"/>
        <v>26.680475102973702</v>
      </c>
      <c r="N59" s="45">
        <f t="shared" si="62"/>
        <v>26.680475102973702</v>
      </c>
      <c r="O59" s="45">
        <f t="shared" si="62"/>
        <v>27.594992759138904</v>
      </c>
      <c r="S59">
        <v>56</v>
      </c>
      <c r="T59">
        <f t="shared" si="4"/>
        <v>9.1451765616520344E-4</v>
      </c>
      <c r="U59">
        <f t="shared" si="5"/>
        <v>0</v>
      </c>
      <c r="V59">
        <f t="shared" si="6"/>
        <v>2.5765957446808499E-2</v>
      </c>
      <c r="W59">
        <f t="shared" si="7"/>
        <v>0</v>
      </c>
      <c r="X59">
        <f t="shared" si="8"/>
        <v>9.1451765616520344E-4</v>
      </c>
    </row>
    <row r="60" spans="1:24" x14ac:dyDescent="0.4">
      <c r="A60">
        <v>57</v>
      </c>
      <c r="B60" s="24">
        <v>0.8936170212765957</v>
      </c>
      <c r="C60" s="39">
        <f t="shared" si="1"/>
        <v>109.14635482978723</v>
      </c>
      <c r="E60" s="45">
        <f>0.5*BladeCompThickness!C59</f>
        <v>0.9406894420446269</v>
      </c>
      <c r="F60" s="45">
        <f>0.5*BladeCompThickness!G59</f>
        <v>0</v>
      </c>
      <c r="G60" s="45">
        <f>BladeCompThickness!R59</f>
        <v>23.638297872340399</v>
      </c>
      <c r="H60" s="45">
        <f>0.5*BladeCompThickness!G59</f>
        <v>0</v>
      </c>
      <c r="I60" s="45">
        <f>0.5*BladeCompThickness!C59</f>
        <v>0.9406894420446269</v>
      </c>
      <c r="K60" s="45">
        <f t="shared" si="2"/>
        <v>0.9406894420446269</v>
      </c>
      <c r="L60" s="45">
        <f t="shared" ref="L60:O60" si="63">K60+F60</f>
        <v>0.9406894420446269</v>
      </c>
      <c r="M60" s="45">
        <f t="shared" si="63"/>
        <v>24.578987314385024</v>
      </c>
      <c r="N60" s="45">
        <f t="shared" si="63"/>
        <v>24.578987314385024</v>
      </c>
      <c r="O60" s="45">
        <f t="shared" si="63"/>
        <v>25.51967675642965</v>
      </c>
      <c r="S60">
        <v>57</v>
      </c>
      <c r="T60">
        <f t="shared" si="4"/>
        <v>9.406894420446269E-4</v>
      </c>
      <c r="U60">
        <f t="shared" si="5"/>
        <v>0</v>
      </c>
      <c r="V60">
        <f t="shared" si="6"/>
        <v>2.36382978723404E-2</v>
      </c>
      <c r="W60">
        <f t="shared" si="7"/>
        <v>0</v>
      </c>
      <c r="X60">
        <f t="shared" si="8"/>
        <v>9.406894420446269E-4</v>
      </c>
    </row>
    <row r="61" spans="1:24" x14ac:dyDescent="0.4">
      <c r="A61">
        <v>58</v>
      </c>
      <c r="B61" s="24">
        <v>0.9</v>
      </c>
      <c r="C61" s="39">
        <f t="shared" si="1"/>
        <v>109.92597164999999</v>
      </c>
      <c r="E61" s="45">
        <f>0.5*BladeCompThickness!C60</f>
        <v>0.94854097780845414</v>
      </c>
      <c r="F61" s="45">
        <f>0.5*BladeCompThickness!G60</f>
        <v>0</v>
      </c>
      <c r="G61" s="45">
        <f>BladeCompThickness!R60</f>
        <v>23</v>
      </c>
      <c r="H61" s="45">
        <f>0.5*BladeCompThickness!G60</f>
        <v>0</v>
      </c>
      <c r="I61" s="45">
        <f>0.5*BladeCompThickness!C60</f>
        <v>0.94854097780845414</v>
      </c>
      <c r="K61" s="45">
        <f t="shared" si="2"/>
        <v>0.94854097780845414</v>
      </c>
      <c r="L61" s="45">
        <f t="shared" ref="L61:O61" si="64">K61+F61</f>
        <v>0.94854097780845414</v>
      </c>
      <c r="M61" s="45">
        <f t="shared" si="64"/>
        <v>23.948540977808456</v>
      </c>
      <c r="N61" s="45">
        <f t="shared" si="64"/>
        <v>23.948540977808456</v>
      </c>
      <c r="O61" s="45">
        <f t="shared" si="64"/>
        <v>24.897081955616912</v>
      </c>
      <c r="S61">
        <v>58</v>
      </c>
      <c r="T61">
        <f t="shared" si="4"/>
        <v>9.485409778084541E-4</v>
      </c>
      <c r="U61">
        <f t="shared" si="5"/>
        <v>0</v>
      </c>
      <c r="V61">
        <f t="shared" si="6"/>
        <v>2.3E-2</v>
      </c>
      <c r="W61">
        <f t="shared" si="7"/>
        <v>0</v>
      </c>
      <c r="X61">
        <f t="shared" si="8"/>
        <v>9.485409778084541E-4</v>
      </c>
    </row>
    <row r="62" spans="1:24" x14ac:dyDescent="0.4">
      <c r="A62">
        <v>59</v>
      </c>
      <c r="B62" s="24">
        <v>0.91489361702127658</v>
      </c>
      <c r="C62" s="39">
        <f t="shared" si="1"/>
        <v>111.74507756382978</v>
      </c>
      <c r="E62" s="45">
        <f>0.5*BladeCompThickness!C61</f>
        <v>0.90377067718429749</v>
      </c>
      <c r="F62" s="45">
        <f>0.5*BladeCompThickness!G61</f>
        <v>0</v>
      </c>
      <c r="G62" s="45">
        <f>BladeCompThickness!R61</f>
        <v>20.021276595744698</v>
      </c>
      <c r="H62" s="45">
        <f>0.5*BladeCompThickness!G61</f>
        <v>0</v>
      </c>
      <c r="I62" s="45">
        <f>0.5*BladeCompThickness!C61</f>
        <v>0.90377067718429749</v>
      </c>
      <c r="K62" s="45">
        <f t="shared" si="2"/>
        <v>0.90377067718429749</v>
      </c>
      <c r="L62" s="45">
        <f t="shared" ref="L62:O62" si="65">K62+F62</f>
        <v>0.90377067718429749</v>
      </c>
      <c r="M62" s="45">
        <f t="shared" si="65"/>
        <v>20.925047272928996</v>
      </c>
      <c r="N62" s="45">
        <f t="shared" si="65"/>
        <v>20.925047272928996</v>
      </c>
      <c r="O62" s="45">
        <f t="shared" si="65"/>
        <v>21.828817950113294</v>
      </c>
      <c r="S62">
        <v>59</v>
      </c>
      <c r="T62">
        <f t="shared" si="4"/>
        <v>9.0377067718429749E-4</v>
      </c>
      <c r="U62">
        <f t="shared" si="5"/>
        <v>0</v>
      </c>
      <c r="V62">
        <f t="shared" si="6"/>
        <v>2.0021276595744698E-2</v>
      </c>
      <c r="W62">
        <f t="shared" si="7"/>
        <v>0</v>
      </c>
      <c r="X62">
        <f t="shared" si="8"/>
        <v>9.0377067718429749E-4</v>
      </c>
    </row>
    <row r="63" spans="1:24" x14ac:dyDescent="0.4">
      <c r="A63">
        <v>60</v>
      </c>
      <c r="B63" s="24">
        <v>0.93617021276595747</v>
      </c>
      <c r="C63" s="39">
        <f t="shared" si="1"/>
        <v>114.34380029787233</v>
      </c>
      <c r="E63" s="45">
        <f>0.5*BladeCompThickness!C62</f>
        <v>0.83981310486407379</v>
      </c>
      <c r="F63" s="45">
        <f>0.5*BladeCompThickness!G62</f>
        <v>0</v>
      </c>
      <c r="G63" s="45">
        <f>BladeCompThickness!R62</f>
        <v>15.7659574468085</v>
      </c>
      <c r="H63" s="45">
        <f>0.5*BladeCompThickness!G62</f>
        <v>0</v>
      </c>
      <c r="I63" s="45">
        <f>0.5*BladeCompThickness!C62</f>
        <v>0.83981310486407379</v>
      </c>
      <c r="K63" s="45">
        <f t="shared" si="2"/>
        <v>0.83981310486407379</v>
      </c>
      <c r="L63" s="45">
        <f t="shared" ref="L63:O63" si="66">K63+F63</f>
        <v>0.83981310486407379</v>
      </c>
      <c r="M63" s="45">
        <f t="shared" si="66"/>
        <v>16.605770551672574</v>
      </c>
      <c r="N63" s="45">
        <f t="shared" si="66"/>
        <v>16.605770551672574</v>
      </c>
      <c r="O63" s="45">
        <f t="shared" si="66"/>
        <v>17.445583656536648</v>
      </c>
      <c r="S63">
        <v>60</v>
      </c>
      <c r="T63">
        <f t="shared" si="4"/>
        <v>8.3981310486407382E-4</v>
      </c>
      <c r="U63">
        <f t="shared" si="5"/>
        <v>0</v>
      </c>
      <c r="V63">
        <f t="shared" si="6"/>
        <v>1.5765957446808501E-2</v>
      </c>
      <c r="W63">
        <f t="shared" si="7"/>
        <v>0</v>
      </c>
      <c r="X63">
        <f t="shared" si="8"/>
        <v>8.3981310486407382E-4</v>
      </c>
    </row>
    <row r="64" spans="1:24" x14ac:dyDescent="0.4">
      <c r="A64">
        <v>61</v>
      </c>
      <c r="B64" s="24">
        <v>0.95</v>
      </c>
      <c r="C64" s="39">
        <f t="shared" si="1"/>
        <v>116.03297007499999</v>
      </c>
      <c r="E64" s="45">
        <f>0.5*BladeCompThickness!C63</f>
        <v>0.79824068285592842</v>
      </c>
      <c r="F64" s="45">
        <f>0.5*BladeCompThickness!G63</f>
        <v>0</v>
      </c>
      <c r="G64" s="45">
        <f>BladeCompThickness!R63</f>
        <v>13</v>
      </c>
      <c r="H64" s="45">
        <f>0.5*BladeCompThickness!G63</f>
        <v>0</v>
      </c>
      <c r="I64" s="45">
        <f>0.5*BladeCompThickness!C63</f>
        <v>0.79824068285592842</v>
      </c>
      <c r="K64" s="45">
        <f t="shared" si="2"/>
        <v>0.79824068285592842</v>
      </c>
      <c r="L64" s="45">
        <f t="shared" ref="L64:O64" si="67">K64+F64</f>
        <v>0.79824068285592842</v>
      </c>
      <c r="M64" s="45">
        <f t="shared" si="67"/>
        <v>13.798240682855928</v>
      </c>
      <c r="N64" s="45">
        <f t="shared" si="67"/>
        <v>13.798240682855928</v>
      </c>
      <c r="O64" s="45">
        <f t="shared" si="67"/>
        <v>14.596481365711856</v>
      </c>
      <c r="S64">
        <v>61</v>
      </c>
      <c r="T64">
        <f t="shared" si="4"/>
        <v>7.9824068285592846E-4</v>
      </c>
      <c r="U64">
        <f t="shared" si="5"/>
        <v>0</v>
      </c>
      <c r="V64">
        <f t="shared" si="6"/>
        <v>1.2999999999999999E-2</v>
      </c>
      <c r="W64">
        <f t="shared" si="7"/>
        <v>0</v>
      </c>
      <c r="X64">
        <f t="shared" si="8"/>
        <v>7.9824068285592846E-4</v>
      </c>
    </row>
    <row r="65" spans="1:24" x14ac:dyDescent="0.4">
      <c r="A65">
        <v>62</v>
      </c>
      <c r="B65" s="24">
        <v>0.95744680851063835</v>
      </c>
      <c r="C65" s="39">
        <f t="shared" si="1"/>
        <v>116.94252303191489</v>
      </c>
      <c r="E65" s="45">
        <f>0.5*BladeCompThickness!C64</f>
        <v>0.88785148385414503</v>
      </c>
      <c r="F65" s="45">
        <f>0.5*BladeCompThickness!G64</f>
        <v>0</v>
      </c>
      <c r="G65" s="45">
        <f>BladeCompThickness!R64</f>
        <v>12.039121482498301</v>
      </c>
      <c r="H65" s="45">
        <f>0.5*BladeCompThickness!G64</f>
        <v>0</v>
      </c>
      <c r="I65" s="45">
        <f>0.5*BladeCompThickness!C64</f>
        <v>0.88785148385414503</v>
      </c>
      <c r="K65" s="45">
        <f t="shared" si="2"/>
        <v>0.88785148385414503</v>
      </c>
      <c r="L65" s="45">
        <f t="shared" ref="L65:O65" si="68">K65+F65</f>
        <v>0.88785148385414503</v>
      </c>
      <c r="M65" s="45">
        <f t="shared" si="68"/>
        <v>12.926972966352446</v>
      </c>
      <c r="N65" s="45">
        <f t="shared" si="68"/>
        <v>12.926972966352446</v>
      </c>
      <c r="O65" s="45">
        <f t="shared" si="68"/>
        <v>13.814824450206592</v>
      </c>
      <c r="S65">
        <v>62</v>
      </c>
      <c r="T65">
        <f t="shared" si="4"/>
        <v>8.8785148385414506E-4</v>
      </c>
      <c r="U65">
        <f t="shared" si="5"/>
        <v>0</v>
      </c>
      <c r="V65">
        <f t="shared" si="6"/>
        <v>1.20391214824983E-2</v>
      </c>
      <c r="W65">
        <f t="shared" si="7"/>
        <v>0</v>
      </c>
      <c r="X65">
        <f t="shared" si="8"/>
        <v>8.8785148385414506E-4</v>
      </c>
    </row>
    <row r="66" spans="1:24" x14ac:dyDescent="0.4">
      <c r="A66">
        <v>63</v>
      </c>
      <c r="B66" s="24">
        <v>0.97872340425531912</v>
      </c>
      <c r="C66" s="39">
        <f t="shared" si="1"/>
        <v>119.54124576595744</v>
      </c>
      <c r="E66" s="45">
        <f>0.5*BladeCompThickness!C65</f>
        <v>1.1438823438490455</v>
      </c>
      <c r="F66" s="45">
        <f>0.5*BladeCompThickness!G65</f>
        <v>0</v>
      </c>
      <c r="G66" s="45">
        <f>BladeCompThickness!R65</f>
        <v>9.2937542896362402</v>
      </c>
      <c r="H66" s="45">
        <f>0.5*BladeCompThickness!G65</f>
        <v>0</v>
      </c>
      <c r="I66" s="45">
        <f>0.5*BladeCompThickness!C65</f>
        <v>1.1438823438490455</v>
      </c>
      <c r="K66" s="45">
        <f t="shared" si="2"/>
        <v>1.1438823438490455</v>
      </c>
      <c r="L66" s="45">
        <f t="shared" ref="L66:O66" si="69">K66+F66</f>
        <v>1.1438823438490455</v>
      </c>
      <c r="M66" s="45">
        <f t="shared" si="69"/>
        <v>10.437636633485285</v>
      </c>
      <c r="N66" s="45">
        <f t="shared" si="69"/>
        <v>10.437636633485285</v>
      </c>
      <c r="O66" s="45">
        <f t="shared" si="69"/>
        <v>11.58151897733433</v>
      </c>
      <c r="S66">
        <v>63</v>
      </c>
      <c r="T66">
        <f t="shared" si="4"/>
        <v>1.1438823438490455E-3</v>
      </c>
      <c r="U66">
        <f t="shared" si="5"/>
        <v>0</v>
      </c>
      <c r="V66">
        <f t="shared" si="6"/>
        <v>9.2937542896362399E-3</v>
      </c>
      <c r="W66">
        <f t="shared" si="7"/>
        <v>0</v>
      </c>
      <c r="X66">
        <f t="shared" si="8"/>
        <v>1.1438823438490455E-3</v>
      </c>
    </row>
    <row r="67" spans="1:24" x14ac:dyDescent="0.4">
      <c r="A67">
        <v>64</v>
      </c>
      <c r="B67" s="24">
        <v>0.98119999999999996</v>
      </c>
      <c r="C67" s="39">
        <f t="shared" si="1"/>
        <v>119.84373709219999</v>
      </c>
      <c r="E67" s="45">
        <f>0.5*BladeCompThickness!C66</f>
        <v>1.173684335952452</v>
      </c>
      <c r="F67" s="45">
        <f>0.5*BladeCompThickness!G66</f>
        <v>0</v>
      </c>
      <c r="G67" s="45">
        <f>BladeCompThickness!R66</f>
        <v>8.9052631578947494</v>
      </c>
      <c r="H67" s="45">
        <f>0.5*BladeCompThickness!G66</f>
        <v>0</v>
      </c>
      <c r="I67" s="45">
        <f>0.5*BladeCompThickness!C66</f>
        <v>1.173684335952452</v>
      </c>
      <c r="K67" s="45">
        <f t="shared" si="2"/>
        <v>1.173684335952452</v>
      </c>
      <c r="L67" s="45">
        <f t="shared" ref="L67:O67" si="70">K67+F67</f>
        <v>1.173684335952452</v>
      </c>
      <c r="M67" s="45">
        <f t="shared" si="70"/>
        <v>10.078947493847201</v>
      </c>
      <c r="N67" s="45">
        <f t="shared" si="70"/>
        <v>10.078947493847201</v>
      </c>
      <c r="O67" s="45">
        <f t="shared" si="70"/>
        <v>11.252631829799652</v>
      </c>
      <c r="S67">
        <v>64</v>
      </c>
      <c r="T67">
        <f t="shared" si="4"/>
        <v>1.173684335952452E-3</v>
      </c>
      <c r="U67">
        <f t="shared" si="5"/>
        <v>0</v>
      </c>
      <c r="V67">
        <f t="shared" si="6"/>
        <v>8.9052631578947494E-3</v>
      </c>
      <c r="W67">
        <f t="shared" si="7"/>
        <v>0</v>
      </c>
      <c r="X67">
        <f t="shared" si="8"/>
        <v>1.173684335952452E-3</v>
      </c>
    </row>
    <row r="68" spans="1:24" x14ac:dyDescent="0.4">
      <c r="A68">
        <v>65</v>
      </c>
      <c r="B68" s="24">
        <v>1</v>
      </c>
      <c r="C68" s="39">
        <f t="shared" si="1"/>
        <v>122.13996849999999</v>
      </c>
      <c r="E68" s="45">
        <f>0.5*BladeCompThickness!C67</f>
        <v>0.5</v>
      </c>
      <c r="F68" s="45">
        <f>0.5*BladeCompThickness!G67</f>
        <v>0</v>
      </c>
      <c r="G68" s="45">
        <f>BladeCompThickness!R67</f>
        <v>0</v>
      </c>
      <c r="H68" s="45">
        <f>0.5*BladeCompThickness!G67</f>
        <v>0</v>
      </c>
      <c r="I68" s="45">
        <f>0.5*BladeCompThickness!C67</f>
        <v>0.5</v>
      </c>
      <c r="K68" s="45">
        <f t="shared" si="2"/>
        <v>0.5</v>
      </c>
      <c r="L68" s="45">
        <f t="shared" ref="L68:O68" si="71">K68+F68</f>
        <v>0.5</v>
      </c>
      <c r="M68" s="45">
        <f t="shared" si="71"/>
        <v>0.5</v>
      </c>
      <c r="N68" s="45">
        <f t="shared" si="71"/>
        <v>0.5</v>
      </c>
      <c r="O68" s="45">
        <f t="shared" si="71"/>
        <v>1</v>
      </c>
      <c r="S68">
        <v>65</v>
      </c>
      <c r="T68">
        <f t="shared" si="4"/>
        <v>5.0000000000000001E-4</v>
      </c>
      <c r="U68">
        <f t="shared" si="5"/>
        <v>0</v>
      </c>
      <c r="V68">
        <f t="shared" si="6"/>
        <v>0</v>
      </c>
      <c r="W68">
        <f t="shared" si="7"/>
        <v>0</v>
      </c>
      <c r="X68">
        <f t="shared" si="8"/>
        <v>5.0000000000000001E-4</v>
      </c>
    </row>
    <row r="70" spans="1:24" x14ac:dyDescent="0.4">
      <c r="B70" s="43" t="s">
        <v>341</v>
      </c>
      <c r="C70" s="43"/>
      <c r="E70" s="32" t="s">
        <v>340</v>
      </c>
      <c r="K70" s="32" t="s">
        <v>343</v>
      </c>
      <c r="S70" s="43" t="s">
        <v>407</v>
      </c>
      <c r="T70" s="32" t="s">
        <v>340</v>
      </c>
    </row>
    <row r="71" spans="1:24" x14ac:dyDescent="0.4">
      <c r="A71" t="s">
        <v>333</v>
      </c>
      <c r="B71" s="40" t="s">
        <v>81</v>
      </c>
      <c r="C71" s="40" t="s">
        <v>330</v>
      </c>
      <c r="E71" t="s">
        <v>335</v>
      </c>
      <c r="F71" t="s">
        <v>336</v>
      </c>
      <c r="G71" t="s">
        <v>337</v>
      </c>
      <c r="H71" t="s">
        <v>338</v>
      </c>
      <c r="I71" t="s">
        <v>350</v>
      </c>
      <c r="K71" t="s">
        <v>335</v>
      </c>
      <c r="L71" t="s">
        <v>336</v>
      </c>
      <c r="M71" t="s">
        <v>337</v>
      </c>
      <c r="N71" t="s">
        <v>338</v>
      </c>
      <c r="O71" t="s">
        <v>350</v>
      </c>
      <c r="S71" t="s">
        <v>333</v>
      </c>
      <c r="T71" t="s">
        <v>402</v>
      </c>
      <c r="U71" t="s">
        <v>403</v>
      </c>
      <c r="V71" t="s">
        <v>404</v>
      </c>
      <c r="W71" t="s">
        <v>403</v>
      </c>
      <c r="X71" t="s">
        <v>402</v>
      </c>
    </row>
    <row r="72" spans="1:24" x14ac:dyDescent="0.4">
      <c r="B72" s="40" t="s">
        <v>58</v>
      </c>
      <c r="C72" s="40" t="s">
        <v>32</v>
      </c>
      <c r="E72" t="s">
        <v>91</v>
      </c>
      <c r="F72" t="s">
        <v>91</v>
      </c>
      <c r="G72" t="s">
        <v>91</v>
      </c>
      <c r="H72" t="s">
        <v>91</v>
      </c>
      <c r="I72" t="s">
        <v>91</v>
      </c>
      <c r="K72" t="s">
        <v>91</v>
      </c>
      <c r="L72" t="s">
        <v>91</v>
      </c>
      <c r="M72" t="s">
        <v>91</v>
      </c>
      <c r="N72" t="s">
        <v>91</v>
      </c>
      <c r="O72" t="s">
        <v>91</v>
      </c>
      <c r="T72" t="s">
        <v>32</v>
      </c>
      <c r="U72" t="s">
        <v>32</v>
      </c>
      <c r="V72" t="s">
        <v>32</v>
      </c>
      <c r="W72" t="s">
        <v>32</v>
      </c>
      <c r="X72" t="s">
        <v>32</v>
      </c>
    </row>
    <row r="73" spans="1:24" x14ac:dyDescent="0.4">
      <c r="A73">
        <v>1</v>
      </c>
      <c r="B73" s="24">
        <v>0</v>
      </c>
      <c r="C73" s="39">
        <f>B73*122.1399685</f>
        <v>0</v>
      </c>
      <c r="E73">
        <f>0.5*BladeCompThickness!D3</f>
        <v>27.499999999999996</v>
      </c>
      <c r="F73">
        <f>0.5*BladeCompThickness!G3</f>
        <v>9.5</v>
      </c>
      <c r="G73" s="44">
        <f>BladeCompThickness!S3</f>
        <v>0</v>
      </c>
      <c r="H73">
        <f>0.5*BladeCompThickness!G3</f>
        <v>9.5</v>
      </c>
      <c r="I73">
        <f>0.5*BladeCompThickness!D3</f>
        <v>27.499999999999996</v>
      </c>
      <c r="K73">
        <f>E73</f>
        <v>27.499999999999996</v>
      </c>
      <c r="L73">
        <f>K73+F73</f>
        <v>37</v>
      </c>
      <c r="M73" s="44">
        <f>L73+G73</f>
        <v>37</v>
      </c>
      <c r="N73" s="44">
        <f>M73+H73</f>
        <v>46.5</v>
      </c>
      <c r="O73" s="44">
        <f>N73+I73</f>
        <v>74</v>
      </c>
      <c r="S73">
        <v>1</v>
      </c>
      <c r="T73">
        <f t="shared" ref="T73:T132" si="72">E73/1000</f>
        <v>2.7499999999999997E-2</v>
      </c>
      <c r="U73">
        <f t="shared" ref="U73:U132" si="73">F73/1000</f>
        <v>9.4999999999999998E-3</v>
      </c>
      <c r="V73">
        <f t="shared" ref="V73:V132" si="74">G73/1000</f>
        <v>0</v>
      </c>
      <c r="W73">
        <f t="shared" ref="W73:W132" si="75">H73/1000</f>
        <v>9.4999999999999998E-3</v>
      </c>
      <c r="X73">
        <f t="shared" ref="X73:X132" si="76">I73/1000</f>
        <v>2.7499999999999997E-2</v>
      </c>
    </row>
    <row r="74" spans="1:24" x14ac:dyDescent="0.4">
      <c r="A74">
        <v>2</v>
      </c>
      <c r="B74" s="24">
        <v>0.01</v>
      </c>
      <c r="C74" s="39">
        <f t="shared" ref="C74:C137" si="77">B74*122.1399685</f>
        <v>1.221399685</v>
      </c>
      <c r="E74">
        <f>0.5*BladeCompThickness!D4</f>
        <v>27.5</v>
      </c>
      <c r="F74">
        <f>0.5*BladeCompThickness!G4</f>
        <v>9.5</v>
      </c>
      <c r="G74" s="44">
        <f>BladeCompThickness!S4</f>
        <v>0</v>
      </c>
      <c r="H74">
        <f>0.5*BladeCompThickness!G4</f>
        <v>9.5</v>
      </c>
      <c r="I74">
        <f>0.5*BladeCompThickness!D4</f>
        <v>27.5</v>
      </c>
      <c r="K74">
        <f t="shared" ref="K74:K137" si="78">E74</f>
        <v>27.5</v>
      </c>
      <c r="L74">
        <f t="shared" ref="L74:O74" si="79">K74+F74</f>
        <v>37</v>
      </c>
      <c r="M74" s="44">
        <f t="shared" si="79"/>
        <v>37</v>
      </c>
      <c r="N74" s="44">
        <f t="shared" si="79"/>
        <v>46.5</v>
      </c>
      <c r="O74" s="44">
        <f t="shared" si="79"/>
        <v>74</v>
      </c>
      <c r="S74">
        <v>2</v>
      </c>
      <c r="T74">
        <f t="shared" si="72"/>
        <v>2.75E-2</v>
      </c>
      <c r="U74">
        <f t="shared" si="73"/>
        <v>9.4999999999999998E-3</v>
      </c>
      <c r="V74">
        <f t="shared" si="74"/>
        <v>0</v>
      </c>
      <c r="W74">
        <f t="shared" si="75"/>
        <v>9.4999999999999998E-3</v>
      </c>
      <c r="X74">
        <f t="shared" si="76"/>
        <v>2.75E-2</v>
      </c>
    </row>
    <row r="75" spans="1:24" x14ac:dyDescent="0.4">
      <c r="A75">
        <v>3</v>
      </c>
      <c r="B75" s="24">
        <v>2.1276595744680851E-2</v>
      </c>
      <c r="C75" s="39">
        <f t="shared" si="77"/>
        <v>2.5987227340425529</v>
      </c>
      <c r="E75">
        <f>0.5*BladeCompThickness!D5</f>
        <v>19.9822695035461</v>
      </c>
      <c r="F75">
        <f>0.5*BladeCompThickness!G5</f>
        <v>9.5</v>
      </c>
      <c r="G75" s="44">
        <f>BladeCompThickness!S5</f>
        <v>0.75177304964539005</v>
      </c>
      <c r="H75">
        <f>0.5*BladeCompThickness!G5</f>
        <v>9.5</v>
      </c>
      <c r="I75">
        <f>0.5*BladeCompThickness!D5</f>
        <v>19.9822695035461</v>
      </c>
      <c r="K75">
        <f t="shared" si="78"/>
        <v>19.9822695035461</v>
      </c>
      <c r="L75">
        <f t="shared" ref="L75:O75" si="80">K75+F75</f>
        <v>29.4822695035461</v>
      </c>
      <c r="M75" s="44">
        <f t="shared" si="80"/>
        <v>30.23404255319149</v>
      </c>
      <c r="N75" s="44">
        <f t="shared" si="80"/>
        <v>39.734042553191486</v>
      </c>
      <c r="O75" s="44">
        <f t="shared" si="80"/>
        <v>59.716312056737586</v>
      </c>
      <c r="S75">
        <v>3</v>
      </c>
      <c r="T75">
        <f t="shared" si="72"/>
        <v>1.9982269503546101E-2</v>
      </c>
      <c r="U75">
        <f t="shared" si="73"/>
        <v>9.4999999999999998E-3</v>
      </c>
      <c r="V75">
        <f t="shared" si="74"/>
        <v>7.5177304964539008E-4</v>
      </c>
      <c r="W75">
        <f t="shared" si="75"/>
        <v>9.4999999999999998E-3</v>
      </c>
      <c r="X75">
        <f t="shared" si="76"/>
        <v>1.9982269503546101E-2</v>
      </c>
    </row>
    <row r="76" spans="1:24" x14ac:dyDescent="0.4">
      <c r="A76">
        <v>4</v>
      </c>
      <c r="B76" s="24">
        <v>2.5000000000000001E-2</v>
      </c>
      <c r="C76" s="39">
        <f t="shared" si="77"/>
        <v>3.0534992125000002</v>
      </c>
      <c r="E76">
        <f>0.5*BladeCompThickness!D6</f>
        <v>17.5</v>
      </c>
      <c r="F76">
        <f>0.5*BladeCompThickness!G6</f>
        <v>9.5</v>
      </c>
      <c r="G76" s="44">
        <f>BladeCompThickness!S6</f>
        <v>1</v>
      </c>
      <c r="H76">
        <f>0.5*BladeCompThickness!G6</f>
        <v>9.5</v>
      </c>
      <c r="I76">
        <f>0.5*BladeCompThickness!D6</f>
        <v>17.5</v>
      </c>
      <c r="K76">
        <f t="shared" si="78"/>
        <v>17.5</v>
      </c>
      <c r="L76">
        <f t="shared" ref="L76:O76" si="81">K76+F76</f>
        <v>27</v>
      </c>
      <c r="M76" s="44">
        <f t="shared" si="81"/>
        <v>28</v>
      </c>
      <c r="N76" s="44">
        <f t="shared" si="81"/>
        <v>37.5</v>
      </c>
      <c r="O76" s="44">
        <f t="shared" si="81"/>
        <v>55</v>
      </c>
      <c r="S76">
        <v>4</v>
      </c>
      <c r="T76">
        <f t="shared" si="72"/>
        <v>1.7500000000000002E-2</v>
      </c>
      <c r="U76">
        <f t="shared" si="73"/>
        <v>9.4999999999999998E-3</v>
      </c>
      <c r="V76">
        <f t="shared" si="74"/>
        <v>1E-3</v>
      </c>
      <c r="W76">
        <f t="shared" si="75"/>
        <v>9.4999999999999998E-3</v>
      </c>
      <c r="X76">
        <f t="shared" si="76"/>
        <v>1.7500000000000002E-2</v>
      </c>
    </row>
    <row r="77" spans="1:24" x14ac:dyDescent="0.4">
      <c r="A77">
        <v>5</v>
      </c>
      <c r="B77" s="24">
        <v>4.2553191489361701E-2</v>
      </c>
      <c r="C77" s="39">
        <f t="shared" si="77"/>
        <v>5.1974454680851059</v>
      </c>
      <c r="E77">
        <f>0.5*BladeCompThickness!D7</f>
        <v>15.393617021276595</v>
      </c>
      <c r="F77">
        <f>0.5*BladeCompThickness!G7</f>
        <v>8.9734042553191493</v>
      </c>
      <c r="G77" s="44">
        <f>BladeCompThickness!S7</f>
        <v>3.8085106382978702</v>
      </c>
      <c r="H77">
        <f>0.5*BladeCompThickness!G7</f>
        <v>8.9734042553191493</v>
      </c>
      <c r="I77">
        <f>0.5*BladeCompThickness!D7</f>
        <v>15.393617021276595</v>
      </c>
      <c r="K77">
        <f t="shared" si="78"/>
        <v>15.393617021276595</v>
      </c>
      <c r="L77">
        <f t="shared" ref="L77:O77" si="82">K77+F77</f>
        <v>24.367021276595743</v>
      </c>
      <c r="M77" s="44">
        <f t="shared" si="82"/>
        <v>28.175531914893615</v>
      </c>
      <c r="N77" s="44">
        <f t="shared" si="82"/>
        <v>37.148936170212764</v>
      </c>
      <c r="O77" s="44">
        <f t="shared" si="82"/>
        <v>52.542553191489361</v>
      </c>
      <c r="S77">
        <v>5</v>
      </c>
      <c r="T77">
        <f t="shared" si="72"/>
        <v>1.5393617021276595E-2</v>
      </c>
      <c r="U77">
        <f t="shared" si="73"/>
        <v>8.9734042553191486E-3</v>
      </c>
      <c r="V77">
        <f t="shared" si="74"/>
        <v>3.80851063829787E-3</v>
      </c>
      <c r="W77">
        <f t="shared" si="75"/>
        <v>8.9734042553191486E-3</v>
      </c>
      <c r="X77">
        <f t="shared" si="76"/>
        <v>1.5393617021276595E-2</v>
      </c>
    </row>
    <row r="78" spans="1:24" x14ac:dyDescent="0.4">
      <c r="A78">
        <v>6</v>
      </c>
      <c r="B78" s="24">
        <v>0.05</v>
      </c>
      <c r="C78" s="39">
        <f t="shared" si="77"/>
        <v>6.1069984250000005</v>
      </c>
      <c r="E78">
        <f>0.5*BladeCompThickness!D8</f>
        <v>14.499999999999998</v>
      </c>
      <c r="F78">
        <f>0.5*BladeCompThickness!G8</f>
        <v>8.75</v>
      </c>
      <c r="G78" s="44">
        <f>BladeCompThickness!S8</f>
        <v>5</v>
      </c>
      <c r="H78">
        <f>0.5*BladeCompThickness!G8</f>
        <v>8.75</v>
      </c>
      <c r="I78">
        <f>0.5*BladeCompThickness!D8</f>
        <v>14.499999999999998</v>
      </c>
      <c r="K78">
        <f t="shared" si="78"/>
        <v>14.499999999999998</v>
      </c>
      <c r="L78">
        <f t="shared" ref="L78:O78" si="83">K78+F78</f>
        <v>23.25</v>
      </c>
      <c r="M78" s="44">
        <f t="shared" si="83"/>
        <v>28.25</v>
      </c>
      <c r="N78" s="44">
        <f t="shared" si="83"/>
        <v>37</v>
      </c>
      <c r="O78" s="44">
        <f t="shared" si="83"/>
        <v>51.5</v>
      </c>
      <c r="S78">
        <v>6</v>
      </c>
      <c r="T78">
        <f t="shared" si="72"/>
        <v>1.4499999999999999E-2</v>
      </c>
      <c r="U78">
        <f t="shared" si="73"/>
        <v>8.7500000000000008E-3</v>
      </c>
      <c r="V78">
        <f t="shared" si="74"/>
        <v>5.0000000000000001E-3</v>
      </c>
      <c r="W78">
        <f t="shared" si="75"/>
        <v>8.7500000000000008E-3</v>
      </c>
      <c r="X78">
        <f t="shared" si="76"/>
        <v>1.4499999999999999E-2</v>
      </c>
    </row>
    <row r="79" spans="1:24" x14ac:dyDescent="0.4">
      <c r="A79">
        <v>7</v>
      </c>
      <c r="B79" s="24">
        <v>6.3829787234042548E-2</v>
      </c>
      <c r="C79" s="39">
        <f t="shared" si="77"/>
        <v>7.7961682021276584</v>
      </c>
      <c r="E79">
        <f>0.5*BladeCompThickness!D9</f>
        <v>13.878901770926232</v>
      </c>
      <c r="F79">
        <f>0.5*BladeCompThickness!G9</f>
        <v>8.2324181424385277</v>
      </c>
      <c r="G79" s="44">
        <f>BladeCompThickness!S9</f>
        <v>5.83816892327531</v>
      </c>
      <c r="H79">
        <f>0.5*BladeCompThickness!G9</f>
        <v>8.2324181424385277</v>
      </c>
      <c r="I79">
        <f>0.5*BladeCompThickness!D9</f>
        <v>13.878901770926232</v>
      </c>
      <c r="K79">
        <f t="shared" si="78"/>
        <v>13.878901770926232</v>
      </c>
      <c r="L79">
        <f t="shared" ref="L79:O79" si="84">K79+F79</f>
        <v>22.11131991336476</v>
      </c>
      <c r="M79" s="44">
        <f t="shared" si="84"/>
        <v>27.949488836640072</v>
      </c>
      <c r="N79" s="44">
        <f t="shared" si="84"/>
        <v>36.181906979078597</v>
      </c>
      <c r="O79" s="44">
        <f t="shared" si="84"/>
        <v>50.060808750004831</v>
      </c>
      <c r="S79">
        <v>7</v>
      </c>
      <c r="T79">
        <f t="shared" si="72"/>
        <v>1.3878901770926232E-2</v>
      </c>
      <c r="U79">
        <f t="shared" si="73"/>
        <v>8.232418142438528E-3</v>
      </c>
      <c r="V79">
        <f t="shared" si="74"/>
        <v>5.8381689232753099E-3</v>
      </c>
      <c r="W79">
        <f t="shared" si="75"/>
        <v>8.232418142438528E-3</v>
      </c>
      <c r="X79">
        <f t="shared" si="76"/>
        <v>1.3878901770926232E-2</v>
      </c>
    </row>
    <row r="80" spans="1:24" x14ac:dyDescent="0.4">
      <c r="A80">
        <v>8</v>
      </c>
      <c r="B80" s="24">
        <v>8.3400000000000002E-2</v>
      </c>
      <c r="C80" s="39">
        <f t="shared" si="77"/>
        <v>10.1864733729</v>
      </c>
      <c r="E80">
        <f>0.5*BladeCompThickness!D10</f>
        <v>13.000000000000002</v>
      </c>
      <c r="F80">
        <f>0.5*BladeCompThickness!G10</f>
        <v>7.5000000000000009</v>
      </c>
      <c r="G80" s="44">
        <f>BladeCompThickness!S10</f>
        <v>7.0470588235294098</v>
      </c>
      <c r="H80">
        <f>0.5*BladeCompThickness!G10</f>
        <v>7.5000000000000009</v>
      </c>
      <c r="I80">
        <f>0.5*BladeCompThickness!D10</f>
        <v>13.000000000000002</v>
      </c>
      <c r="K80">
        <f t="shared" si="78"/>
        <v>13.000000000000002</v>
      </c>
      <c r="L80">
        <f t="shared" ref="L80:O80" si="85">K80+F80</f>
        <v>20.500000000000004</v>
      </c>
      <c r="M80" s="44">
        <f t="shared" si="85"/>
        <v>27.547058823529412</v>
      </c>
      <c r="N80" s="44">
        <f t="shared" si="85"/>
        <v>35.047058823529412</v>
      </c>
      <c r="O80" s="44">
        <f t="shared" si="85"/>
        <v>48.047058823529412</v>
      </c>
      <c r="S80">
        <v>8</v>
      </c>
      <c r="T80">
        <f t="shared" si="72"/>
        <v>1.3000000000000001E-2</v>
      </c>
      <c r="U80">
        <f t="shared" si="73"/>
        <v>7.5000000000000006E-3</v>
      </c>
      <c r="V80">
        <f t="shared" si="74"/>
        <v>7.0470588235294097E-3</v>
      </c>
      <c r="W80">
        <f t="shared" si="75"/>
        <v>7.5000000000000006E-3</v>
      </c>
      <c r="X80">
        <f t="shared" si="76"/>
        <v>1.3000000000000001E-2</v>
      </c>
    </row>
    <row r="81" spans="1:24" x14ac:dyDescent="0.4">
      <c r="A81">
        <v>9</v>
      </c>
      <c r="B81" s="24">
        <v>8.5106382978723402E-2</v>
      </c>
      <c r="C81" s="39">
        <f t="shared" si="77"/>
        <v>10.394890936170212</v>
      </c>
      <c r="E81">
        <f>0.5*BladeCompThickness!D11</f>
        <v>12.89720584465522</v>
      </c>
      <c r="F81">
        <f>0.5*BladeCompThickness!G11</f>
        <v>7.3458087669828256</v>
      </c>
      <c r="G81" s="44">
        <f>BladeCompThickness!S11</f>
        <v>7.24780976220275</v>
      </c>
      <c r="H81">
        <f>0.5*BladeCompThickness!G11</f>
        <v>7.3458087669828256</v>
      </c>
      <c r="I81">
        <f>0.5*BladeCompThickness!D11</f>
        <v>12.89720584465522</v>
      </c>
      <c r="K81">
        <f t="shared" si="78"/>
        <v>12.89720584465522</v>
      </c>
      <c r="L81">
        <f t="shared" ref="L81:O81" si="86">K81+F81</f>
        <v>20.243014611638046</v>
      </c>
      <c r="M81" s="44">
        <f t="shared" si="86"/>
        <v>27.490824373840795</v>
      </c>
      <c r="N81" s="44">
        <f t="shared" si="86"/>
        <v>34.836633140823622</v>
      </c>
      <c r="O81" s="44">
        <f t="shared" si="86"/>
        <v>47.73383898547884</v>
      </c>
      <c r="S81">
        <v>9</v>
      </c>
      <c r="T81">
        <f t="shared" si="72"/>
        <v>1.2897205844655219E-2</v>
      </c>
      <c r="U81">
        <f t="shared" si="73"/>
        <v>7.3458087669828259E-3</v>
      </c>
      <c r="V81">
        <f t="shared" si="74"/>
        <v>7.2478097622027497E-3</v>
      </c>
      <c r="W81">
        <f t="shared" si="75"/>
        <v>7.3458087669828259E-3</v>
      </c>
      <c r="X81">
        <f t="shared" si="76"/>
        <v>1.2897205844655219E-2</v>
      </c>
    </row>
    <row r="82" spans="1:24" x14ac:dyDescent="0.4">
      <c r="A82">
        <v>10</v>
      </c>
      <c r="B82" s="24">
        <v>0.1</v>
      </c>
      <c r="C82" s="39">
        <f t="shared" si="77"/>
        <v>12.213996850000001</v>
      </c>
      <c r="E82">
        <f>0.5*BladeCompThickness!D12</f>
        <v>12</v>
      </c>
      <c r="F82">
        <f>0.5*BladeCompThickness!G12</f>
        <v>5.9999999999999991</v>
      </c>
      <c r="G82" s="44">
        <f>BladeCompThickness!S12</f>
        <v>9</v>
      </c>
      <c r="H82">
        <f>0.5*BladeCompThickness!G12</f>
        <v>5.9999999999999991</v>
      </c>
      <c r="I82">
        <f>0.5*BladeCompThickness!D12</f>
        <v>12</v>
      </c>
      <c r="K82">
        <f t="shared" si="78"/>
        <v>12</v>
      </c>
      <c r="L82">
        <f t="shared" ref="L82:O82" si="87">K82+F82</f>
        <v>18</v>
      </c>
      <c r="M82" s="44">
        <f t="shared" si="87"/>
        <v>27</v>
      </c>
      <c r="N82" s="44">
        <f t="shared" si="87"/>
        <v>33</v>
      </c>
      <c r="O82" s="44">
        <f t="shared" si="87"/>
        <v>45</v>
      </c>
      <c r="S82">
        <v>10</v>
      </c>
      <c r="T82">
        <f t="shared" si="72"/>
        <v>1.2E-2</v>
      </c>
      <c r="U82">
        <f t="shared" si="73"/>
        <v>5.9999999999999993E-3</v>
      </c>
      <c r="V82">
        <f t="shared" si="74"/>
        <v>8.9999999999999993E-3</v>
      </c>
      <c r="W82">
        <f t="shared" si="75"/>
        <v>5.9999999999999993E-3</v>
      </c>
      <c r="X82">
        <f t="shared" si="76"/>
        <v>1.2E-2</v>
      </c>
    </row>
    <row r="83" spans="1:24" x14ac:dyDescent="0.4">
      <c r="A83">
        <v>11</v>
      </c>
      <c r="B83" s="24">
        <v>0.10638297872340426</v>
      </c>
      <c r="C83" s="39">
        <f t="shared" si="77"/>
        <v>12.993613670212765</v>
      </c>
      <c r="E83">
        <f>0.5*BladeCompThickness!D13</f>
        <v>11.696048632218845</v>
      </c>
      <c r="F83">
        <f>0.5*BladeCompThickness!G13</f>
        <v>5.7973657548125628</v>
      </c>
      <c r="G83" s="44">
        <f>BladeCompThickness!S13</f>
        <v>9.4052684903748691</v>
      </c>
      <c r="H83">
        <f>0.5*BladeCompThickness!G13</f>
        <v>5.7973657548125628</v>
      </c>
      <c r="I83">
        <f>0.5*BladeCompThickness!D13</f>
        <v>11.696048632218845</v>
      </c>
      <c r="K83">
        <f t="shared" si="78"/>
        <v>11.696048632218845</v>
      </c>
      <c r="L83">
        <f t="shared" ref="L83:O83" si="88">K83+F83</f>
        <v>17.493414387031407</v>
      </c>
      <c r="M83" s="44">
        <f t="shared" si="88"/>
        <v>26.898682877406277</v>
      </c>
      <c r="N83" s="44">
        <f t="shared" si="88"/>
        <v>32.69604863221884</v>
      </c>
      <c r="O83" s="44">
        <f t="shared" si="88"/>
        <v>44.392097264437687</v>
      </c>
      <c r="S83">
        <v>11</v>
      </c>
      <c r="T83">
        <f t="shared" si="72"/>
        <v>1.1696048632218846E-2</v>
      </c>
      <c r="U83">
        <f t="shared" si="73"/>
        <v>5.7973657548125628E-3</v>
      </c>
      <c r="V83">
        <f t="shared" si="74"/>
        <v>9.4052684903748688E-3</v>
      </c>
      <c r="W83">
        <f t="shared" si="75"/>
        <v>5.7973657548125628E-3</v>
      </c>
      <c r="X83">
        <f t="shared" si="76"/>
        <v>1.1696048632218846E-2</v>
      </c>
    </row>
    <row r="84" spans="1:24" x14ac:dyDescent="0.4">
      <c r="A84">
        <v>12</v>
      </c>
      <c r="B84" s="24">
        <v>0.1276595744680851</v>
      </c>
      <c r="C84" s="39">
        <f t="shared" si="77"/>
        <v>15.592336404255317</v>
      </c>
      <c r="E84">
        <f>0.5*BladeCompThickness!D14</f>
        <v>10.682877406281662</v>
      </c>
      <c r="F84">
        <f>0.5*BladeCompThickness!G14</f>
        <v>5.1219182708544411</v>
      </c>
      <c r="G84" s="44">
        <f>BladeCompThickness!S14</f>
        <v>10.7561634582911</v>
      </c>
      <c r="H84">
        <f>0.5*BladeCompThickness!G14</f>
        <v>5.1219182708544411</v>
      </c>
      <c r="I84">
        <f>0.5*BladeCompThickness!D14</f>
        <v>10.682877406281662</v>
      </c>
      <c r="K84">
        <f t="shared" si="78"/>
        <v>10.682877406281662</v>
      </c>
      <c r="L84">
        <f t="shared" ref="L84:O84" si="89">K84+F84</f>
        <v>15.804795677136102</v>
      </c>
      <c r="M84" s="44">
        <f t="shared" si="89"/>
        <v>26.560959135427204</v>
      </c>
      <c r="N84" s="44">
        <f t="shared" si="89"/>
        <v>31.682877406281644</v>
      </c>
      <c r="O84" s="44">
        <f t="shared" si="89"/>
        <v>42.36575481256331</v>
      </c>
      <c r="S84">
        <v>12</v>
      </c>
      <c r="T84">
        <f t="shared" si="72"/>
        <v>1.0682877406281661E-2</v>
      </c>
      <c r="U84">
        <f t="shared" si="73"/>
        <v>5.1219182708544409E-3</v>
      </c>
      <c r="V84">
        <f t="shared" si="74"/>
        <v>1.07561634582911E-2</v>
      </c>
      <c r="W84">
        <f t="shared" si="75"/>
        <v>5.1219182708544409E-3</v>
      </c>
      <c r="X84">
        <f t="shared" si="76"/>
        <v>1.0682877406281661E-2</v>
      </c>
    </row>
    <row r="85" spans="1:24" x14ac:dyDescent="0.4">
      <c r="A85">
        <v>13</v>
      </c>
      <c r="B85" s="24">
        <v>0.14893617021276595</v>
      </c>
      <c r="C85" s="39">
        <f t="shared" si="77"/>
        <v>18.19105913829787</v>
      </c>
      <c r="E85">
        <f>0.5*BladeCompThickness!D15</f>
        <v>9.6697061803444786</v>
      </c>
      <c r="F85">
        <f>0.5*BladeCompThickness!G15</f>
        <v>4.4464707868963194</v>
      </c>
      <c r="G85" s="44">
        <f>BladeCompThickness!S15</f>
        <v>12.1070584262074</v>
      </c>
      <c r="H85">
        <f>0.5*BladeCompThickness!G15</f>
        <v>4.4464707868963194</v>
      </c>
      <c r="I85">
        <f>0.5*BladeCompThickness!D15</f>
        <v>9.6697061803444786</v>
      </c>
      <c r="K85">
        <f t="shared" si="78"/>
        <v>9.6697061803444786</v>
      </c>
      <c r="L85">
        <f t="shared" ref="L85:O85" si="90">K85+F85</f>
        <v>14.116176967240797</v>
      </c>
      <c r="M85" s="44">
        <f t="shared" si="90"/>
        <v>26.223235393448199</v>
      </c>
      <c r="N85" s="44">
        <f t="shared" si="90"/>
        <v>30.669706180344519</v>
      </c>
      <c r="O85" s="44">
        <f t="shared" si="90"/>
        <v>40.339412360688996</v>
      </c>
      <c r="S85">
        <v>13</v>
      </c>
      <c r="T85">
        <f t="shared" si="72"/>
        <v>9.6697061803444791E-3</v>
      </c>
      <c r="U85">
        <f t="shared" si="73"/>
        <v>4.446470786896319E-3</v>
      </c>
      <c r="V85">
        <f t="shared" si="74"/>
        <v>1.21070584262074E-2</v>
      </c>
      <c r="W85">
        <f t="shared" si="75"/>
        <v>4.446470786896319E-3</v>
      </c>
      <c r="X85">
        <f t="shared" si="76"/>
        <v>9.6697061803444791E-3</v>
      </c>
    </row>
    <row r="86" spans="1:24" x14ac:dyDescent="0.4">
      <c r="A86">
        <v>14</v>
      </c>
      <c r="B86" s="24">
        <v>0.16300000000000001</v>
      </c>
      <c r="C86" s="39">
        <f t="shared" si="77"/>
        <v>19.908814865499998</v>
      </c>
      <c r="E86">
        <f>0.5*BladeCompThickness!D16</f>
        <v>9.0000000000000018</v>
      </c>
      <c r="F86">
        <f>0.5*BladeCompThickness!G16</f>
        <v>4</v>
      </c>
      <c r="G86" s="44">
        <f>BladeCompThickness!S16</f>
        <v>13</v>
      </c>
      <c r="H86">
        <f>0.5*BladeCompThickness!G16</f>
        <v>4</v>
      </c>
      <c r="I86">
        <f>0.5*BladeCompThickness!D16</f>
        <v>9.0000000000000018</v>
      </c>
      <c r="K86">
        <f t="shared" si="78"/>
        <v>9.0000000000000018</v>
      </c>
      <c r="L86">
        <f t="shared" ref="L86:O86" si="91">K86+F86</f>
        <v>13.000000000000002</v>
      </c>
      <c r="M86" s="44">
        <f t="shared" si="91"/>
        <v>26</v>
      </c>
      <c r="N86" s="44">
        <f t="shared" si="91"/>
        <v>30</v>
      </c>
      <c r="O86" s="44">
        <f t="shared" si="91"/>
        <v>39</v>
      </c>
      <c r="S86">
        <v>14</v>
      </c>
      <c r="T86">
        <f t="shared" si="72"/>
        <v>9.0000000000000011E-3</v>
      </c>
      <c r="U86">
        <f t="shared" si="73"/>
        <v>4.0000000000000001E-3</v>
      </c>
      <c r="V86">
        <f t="shared" si="74"/>
        <v>1.2999999999999999E-2</v>
      </c>
      <c r="W86">
        <f t="shared" si="75"/>
        <v>4.0000000000000001E-3</v>
      </c>
      <c r="X86">
        <f t="shared" si="76"/>
        <v>9.0000000000000011E-3</v>
      </c>
    </row>
    <row r="87" spans="1:24" x14ac:dyDescent="0.4">
      <c r="A87">
        <v>15</v>
      </c>
      <c r="B87" s="24">
        <v>0.1702127659574468</v>
      </c>
      <c r="C87" s="39">
        <f t="shared" si="77"/>
        <v>20.789781872340424</v>
      </c>
      <c r="E87">
        <f>0.5*BladeCompThickness!D17</f>
        <v>8.3926091825307978</v>
      </c>
      <c r="F87">
        <f>0.5*BladeCompThickness!G17</f>
        <v>3.9565101734123744</v>
      </c>
      <c r="G87" s="44">
        <f>BladeCompThickness!S17</f>
        <v>14.012318029115301</v>
      </c>
      <c r="H87">
        <f>0.5*BladeCompThickness!G17</f>
        <v>3.9565101734123744</v>
      </c>
      <c r="I87">
        <f>0.5*BladeCompThickness!D17</f>
        <v>8.3926091825307978</v>
      </c>
      <c r="K87">
        <f t="shared" si="78"/>
        <v>8.3926091825307978</v>
      </c>
      <c r="L87">
        <f t="shared" ref="L87:O87" si="92">K87+F87</f>
        <v>12.349119355943172</v>
      </c>
      <c r="M87" s="44">
        <f t="shared" si="92"/>
        <v>26.361437385058473</v>
      </c>
      <c r="N87" s="44">
        <f t="shared" si="92"/>
        <v>30.317947558470848</v>
      </c>
      <c r="O87" s="44">
        <f t="shared" si="92"/>
        <v>38.710556741001646</v>
      </c>
      <c r="S87">
        <v>15</v>
      </c>
      <c r="T87">
        <f t="shared" si="72"/>
        <v>8.3926091825307983E-3</v>
      </c>
      <c r="U87">
        <f t="shared" si="73"/>
        <v>3.9565101734123746E-3</v>
      </c>
      <c r="V87">
        <f t="shared" si="74"/>
        <v>1.4012318029115301E-2</v>
      </c>
      <c r="W87">
        <f t="shared" si="75"/>
        <v>3.9565101734123746E-3</v>
      </c>
      <c r="X87">
        <f t="shared" si="76"/>
        <v>8.3926091825307983E-3</v>
      </c>
    </row>
    <row r="88" spans="1:24" x14ac:dyDescent="0.4">
      <c r="A88">
        <v>16</v>
      </c>
      <c r="B88" s="24">
        <v>0.19148936170212766</v>
      </c>
      <c r="C88" s="39">
        <f t="shared" si="77"/>
        <v>23.388504606382977</v>
      </c>
      <c r="E88">
        <f>0.5*BladeCompThickness!D18</f>
        <v>6.6008958566629357</v>
      </c>
      <c r="F88">
        <f>0.5*BladeCompThickness!G18</f>
        <v>3.8282215994075797</v>
      </c>
      <c r="G88" s="44">
        <f>BladeCompThickness!S18</f>
        <v>16.998506905561801</v>
      </c>
      <c r="H88">
        <f>0.5*BladeCompThickness!G18</f>
        <v>3.8282215994075797</v>
      </c>
      <c r="I88">
        <f>0.5*BladeCompThickness!D18</f>
        <v>6.6008958566629357</v>
      </c>
      <c r="K88">
        <f t="shared" si="78"/>
        <v>6.6008958566629357</v>
      </c>
      <c r="L88">
        <f t="shared" ref="L88:O88" si="93">K88+F88</f>
        <v>10.429117456070514</v>
      </c>
      <c r="M88" s="44">
        <f t="shared" si="93"/>
        <v>27.427624361632315</v>
      </c>
      <c r="N88" s="44">
        <f t="shared" si="93"/>
        <v>31.255845961039896</v>
      </c>
      <c r="O88" s="44">
        <f t="shared" si="93"/>
        <v>37.856741817702833</v>
      </c>
      <c r="S88">
        <v>16</v>
      </c>
      <c r="T88">
        <f t="shared" si="72"/>
        <v>6.6008958566629358E-3</v>
      </c>
      <c r="U88">
        <f t="shared" si="73"/>
        <v>3.8282215994075797E-3</v>
      </c>
      <c r="V88">
        <f t="shared" si="74"/>
        <v>1.6998506905561799E-2</v>
      </c>
      <c r="W88">
        <f t="shared" si="75"/>
        <v>3.8282215994075797E-3</v>
      </c>
      <c r="X88">
        <f t="shared" si="76"/>
        <v>6.6008958566629358E-3</v>
      </c>
    </row>
    <row r="89" spans="1:24" x14ac:dyDescent="0.4">
      <c r="A89">
        <v>17</v>
      </c>
      <c r="B89" s="24">
        <v>0.21276595744680851</v>
      </c>
      <c r="C89" s="39">
        <f t="shared" si="77"/>
        <v>25.98722734042553</v>
      </c>
      <c r="E89">
        <f>0.5*BladeCompThickness!D19</f>
        <v>4.8091825307950735</v>
      </c>
      <c r="F89">
        <f>0.5*BladeCompThickness!G19</f>
        <v>3.699933025402784</v>
      </c>
      <c r="G89" s="44">
        <f>BladeCompThickness!S19</f>
        <v>19.984695782008199</v>
      </c>
      <c r="H89">
        <f>0.5*BladeCompThickness!G19</f>
        <v>3.699933025402784</v>
      </c>
      <c r="I89">
        <f>0.5*BladeCompThickness!D19</f>
        <v>4.8091825307950735</v>
      </c>
      <c r="K89">
        <f t="shared" si="78"/>
        <v>4.8091825307950735</v>
      </c>
      <c r="L89">
        <f t="shared" ref="L89:O89" si="94">K89+F89</f>
        <v>8.5091155561978571</v>
      </c>
      <c r="M89" s="44">
        <f t="shared" si="94"/>
        <v>28.493811338206058</v>
      </c>
      <c r="N89" s="44">
        <f t="shared" si="94"/>
        <v>32.193744363608843</v>
      </c>
      <c r="O89" s="44">
        <f t="shared" si="94"/>
        <v>37.002926894403913</v>
      </c>
      <c r="S89">
        <v>17</v>
      </c>
      <c r="T89">
        <f t="shared" si="72"/>
        <v>4.8091825307950732E-3</v>
      </c>
      <c r="U89">
        <f t="shared" si="73"/>
        <v>3.6999330254027839E-3</v>
      </c>
      <c r="V89">
        <f t="shared" si="74"/>
        <v>1.9984695782008198E-2</v>
      </c>
      <c r="W89">
        <f t="shared" si="75"/>
        <v>3.6999330254027839E-3</v>
      </c>
      <c r="X89">
        <f t="shared" si="76"/>
        <v>4.8091825307950732E-3</v>
      </c>
    </row>
    <row r="90" spans="1:24" x14ac:dyDescent="0.4">
      <c r="A90">
        <v>18</v>
      </c>
      <c r="B90" s="24">
        <v>0.22</v>
      </c>
      <c r="C90" s="39">
        <f t="shared" si="77"/>
        <v>26.870793069999998</v>
      </c>
      <c r="E90">
        <f>0.5*BladeCompThickness!D20</f>
        <v>4.2</v>
      </c>
      <c r="F90">
        <f>0.5*BladeCompThickness!G20</f>
        <v>3.6563149102411536</v>
      </c>
      <c r="G90" s="44">
        <f>BladeCompThickness!S20</f>
        <v>21</v>
      </c>
      <c r="H90">
        <f>0.5*BladeCompThickness!G20</f>
        <v>3.6563149102411536</v>
      </c>
      <c r="I90">
        <f>0.5*BladeCompThickness!D20</f>
        <v>4.2</v>
      </c>
      <c r="K90">
        <f t="shared" si="78"/>
        <v>4.2</v>
      </c>
      <c r="L90">
        <f t="shared" ref="L90:O90" si="95">K90+F90</f>
        <v>7.8563149102411538</v>
      </c>
      <c r="M90" s="44">
        <f t="shared" si="95"/>
        <v>28.856314910241153</v>
      </c>
      <c r="N90" s="44">
        <f t="shared" si="95"/>
        <v>32.512629820482303</v>
      </c>
      <c r="O90" s="44">
        <f t="shared" si="95"/>
        <v>36.712629820482306</v>
      </c>
      <c r="S90">
        <v>18</v>
      </c>
      <c r="T90">
        <f t="shared" si="72"/>
        <v>4.2000000000000006E-3</v>
      </c>
      <c r="U90">
        <f t="shared" si="73"/>
        <v>3.6563149102411536E-3</v>
      </c>
      <c r="V90">
        <f t="shared" si="74"/>
        <v>2.1000000000000001E-2</v>
      </c>
      <c r="W90">
        <f t="shared" si="75"/>
        <v>3.6563149102411536E-3</v>
      </c>
      <c r="X90">
        <f t="shared" si="76"/>
        <v>4.2000000000000006E-3</v>
      </c>
    </row>
    <row r="91" spans="1:24" x14ac:dyDescent="0.4">
      <c r="A91">
        <v>19</v>
      </c>
      <c r="B91" s="24">
        <v>0.23404255319148937</v>
      </c>
      <c r="C91" s="39">
        <f t="shared" si="77"/>
        <v>28.585950074468084</v>
      </c>
      <c r="E91">
        <f>0.5*BladeCompThickness!D21</f>
        <v>3.9960625055177887</v>
      </c>
      <c r="F91">
        <f>0.5*BladeCompThickness!G21</f>
        <v>3.6389712026805499</v>
      </c>
      <c r="G91" s="44">
        <f>BladeCompThickness!S21</f>
        <v>21</v>
      </c>
      <c r="H91">
        <f>0.5*BladeCompThickness!G21</f>
        <v>3.6389712026805499</v>
      </c>
      <c r="I91">
        <f>0.5*BladeCompThickness!D21</f>
        <v>3.9960625055177887</v>
      </c>
      <c r="K91">
        <f t="shared" si="78"/>
        <v>3.9960625055177887</v>
      </c>
      <c r="L91">
        <f t="shared" ref="L91:O91" si="96">K91+F91</f>
        <v>7.635033708198339</v>
      </c>
      <c r="M91" s="44">
        <f t="shared" si="96"/>
        <v>28.635033708198339</v>
      </c>
      <c r="N91" s="44">
        <f t="shared" si="96"/>
        <v>32.274004910878887</v>
      </c>
      <c r="O91" s="44">
        <f t="shared" si="96"/>
        <v>36.270067416396678</v>
      </c>
      <c r="S91">
        <v>19</v>
      </c>
      <c r="T91">
        <f t="shared" si="72"/>
        <v>3.996062505517789E-3</v>
      </c>
      <c r="U91">
        <f t="shared" si="73"/>
        <v>3.6389712026805498E-3</v>
      </c>
      <c r="V91">
        <f t="shared" si="74"/>
        <v>2.1000000000000001E-2</v>
      </c>
      <c r="W91">
        <f t="shared" si="75"/>
        <v>3.6389712026805498E-3</v>
      </c>
      <c r="X91">
        <f t="shared" si="76"/>
        <v>3.996062505517789E-3</v>
      </c>
    </row>
    <row r="92" spans="1:24" x14ac:dyDescent="0.4">
      <c r="A92">
        <v>20</v>
      </c>
      <c r="B92" s="24">
        <v>0.25531914893617019</v>
      </c>
      <c r="C92" s="39">
        <f t="shared" si="77"/>
        <v>31.184672808510634</v>
      </c>
      <c r="E92">
        <f>0.5*BladeCompThickness!D22</f>
        <v>3.6870663017568646</v>
      </c>
      <c r="F92">
        <f>0.5*BladeCompThickness!G22</f>
        <v>3.6126928578917568</v>
      </c>
      <c r="G92" s="44">
        <f>BladeCompThickness!S22</f>
        <v>21</v>
      </c>
      <c r="H92">
        <f>0.5*BladeCompThickness!G22</f>
        <v>3.6126928578917568</v>
      </c>
      <c r="I92">
        <f>0.5*BladeCompThickness!D22</f>
        <v>3.6870663017568646</v>
      </c>
      <c r="K92">
        <f t="shared" si="78"/>
        <v>3.6870663017568646</v>
      </c>
      <c r="L92">
        <f t="shared" ref="L92:O92" si="97">K92+F92</f>
        <v>7.2997591596486213</v>
      </c>
      <c r="M92" s="44">
        <f t="shared" si="97"/>
        <v>28.299759159648623</v>
      </c>
      <c r="N92" s="44">
        <f t="shared" si="97"/>
        <v>31.912452017540382</v>
      </c>
      <c r="O92" s="44">
        <f t="shared" si="97"/>
        <v>35.599518319297246</v>
      </c>
      <c r="S92">
        <v>20</v>
      </c>
      <c r="T92">
        <f t="shared" si="72"/>
        <v>3.6870663017568644E-3</v>
      </c>
      <c r="U92">
        <f t="shared" si="73"/>
        <v>3.6126928578917566E-3</v>
      </c>
      <c r="V92">
        <f t="shared" si="74"/>
        <v>2.1000000000000001E-2</v>
      </c>
      <c r="W92">
        <f t="shared" si="75"/>
        <v>3.6126928578917566E-3</v>
      </c>
      <c r="X92">
        <f t="shared" si="76"/>
        <v>3.6870663017568644E-3</v>
      </c>
    </row>
    <row r="93" spans="1:24" x14ac:dyDescent="0.4">
      <c r="A93">
        <v>21</v>
      </c>
      <c r="B93" s="24">
        <v>0.26819999999999999</v>
      </c>
      <c r="C93" s="39">
        <f t="shared" si="77"/>
        <v>32.757939551699998</v>
      </c>
      <c r="E93">
        <f>0.5*BladeCompThickness!D23</f>
        <v>3.4999999999999996</v>
      </c>
      <c r="F93">
        <f>0.5*BladeCompThickness!G23</f>
        <v>3.5967839479566206</v>
      </c>
      <c r="G93" s="44">
        <f>BladeCompThickness!S23</f>
        <v>21</v>
      </c>
      <c r="H93">
        <f>0.5*BladeCompThickness!G23</f>
        <v>3.5967839479566206</v>
      </c>
      <c r="I93">
        <f>0.5*BladeCompThickness!D23</f>
        <v>3.4999999999999996</v>
      </c>
      <c r="K93">
        <f t="shared" si="78"/>
        <v>3.4999999999999996</v>
      </c>
      <c r="L93">
        <f t="shared" ref="L93:O93" si="98">K93+F93</f>
        <v>7.0967839479566202</v>
      </c>
      <c r="M93" s="44">
        <f t="shared" si="98"/>
        <v>28.09678394795662</v>
      </c>
      <c r="N93" s="44">
        <f t="shared" si="98"/>
        <v>31.69356789591324</v>
      </c>
      <c r="O93" s="44">
        <f t="shared" si="98"/>
        <v>35.19356789591324</v>
      </c>
      <c r="S93">
        <v>21</v>
      </c>
      <c r="T93">
        <f t="shared" si="72"/>
        <v>3.4999999999999996E-3</v>
      </c>
      <c r="U93">
        <f t="shared" si="73"/>
        <v>3.5967839479566204E-3</v>
      </c>
      <c r="V93">
        <f t="shared" si="74"/>
        <v>2.1000000000000001E-2</v>
      </c>
      <c r="W93">
        <f t="shared" si="75"/>
        <v>3.5967839479566204E-3</v>
      </c>
      <c r="X93">
        <f t="shared" si="76"/>
        <v>3.4999999999999996E-3</v>
      </c>
    </row>
    <row r="94" spans="1:24" x14ac:dyDescent="0.4">
      <c r="A94">
        <v>22</v>
      </c>
      <c r="B94" s="24">
        <v>0.27659574468085107</v>
      </c>
      <c r="C94" s="39">
        <f t="shared" si="77"/>
        <v>33.783395542553194</v>
      </c>
      <c r="E94">
        <f>0.5*BladeCompThickness!D24</f>
        <v>3.4618375241779495</v>
      </c>
      <c r="F94">
        <f>0.5*BladeCompThickness!G24</f>
        <v>3.5332467150239202</v>
      </c>
      <c r="G94" s="44">
        <f>BladeCompThickness!S24</f>
        <v>21</v>
      </c>
      <c r="H94">
        <f>0.5*BladeCompThickness!G24</f>
        <v>3.5332467150239202</v>
      </c>
      <c r="I94">
        <f>0.5*BladeCompThickness!D24</f>
        <v>3.4618375241779495</v>
      </c>
      <c r="K94">
        <f t="shared" si="78"/>
        <v>3.4618375241779495</v>
      </c>
      <c r="L94">
        <f t="shared" ref="L94:O94" si="99">K94+F94</f>
        <v>6.9950842392018693</v>
      </c>
      <c r="M94" s="44">
        <f t="shared" si="99"/>
        <v>27.995084239201869</v>
      </c>
      <c r="N94" s="44">
        <f t="shared" si="99"/>
        <v>31.52833095422579</v>
      </c>
      <c r="O94" s="44">
        <f t="shared" si="99"/>
        <v>34.990168478403739</v>
      </c>
      <c r="S94">
        <v>22</v>
      </c>
      <c r="T94">
        <f t="shared" si="72"/>
        <v>3.4618375241779495E-3</v>
      </c>
      <c r="U94">
        <f t="shared" si="73"/>
        <v>3.5332467150239202E-3</v>
      </c>
      <c r="V94">
        <f t="shared" si="74"/>
        <v>2.1000000000000001E-2</v>
      </c>
      <c r="W94">
        <f t="shared" si="75"/>
        <v>3.5332467150239202E-3</v>
      </c>
      <c r="X94">
        <f t="shared" si="76"/>
        <v>3.4618375241779495E-3</v>
      </c>
    </row>
    <row r="95" spans="1:24" x14ac:dyDescent="0.4">
      <c r="A95">
        <v>23</v>
      </c>
      <c r="B95" s="24">
        <v>0.2978723404255319</v>
      </c>
      <c r="C95" s="39">
        <f t="shared" si="77"/>
        <v>36.38211827659574</v>
      </c>
      <c r="E95">
        <f>0.5*BladeCompThickness!D25</f>
        <v>3.3651257253384914</v>
      </c>
      <c r="F95">
        <f>0.5*BladeCompThickness!G25</f>
        <v>3.3722299057672043</v>
      </c>
      <c r="G95" s="44">
        <f>BladeCompThickness!S25</f>
        <v>21</v>
      </c>
      <c r="H95">
        <f>0.5*BladeCompThickness!G25</f>
        <v>3.3722299057672043</v>
      </c>
      <c r="I95">
        <f>0.5*BladeCompThickness!D25</f>
        <v>3.3651257253384914</v>
      </c>
      <c r="K95">
        <f t="shared" si="78"/>
        <v>3.3651257253384914</v>
      </c>
      <c r="L95">
        <f t="shared" ref="L95:O95" si="100">K95+F95</f>
        <v>6.7373556311056957</v>
      </c>
      <c r="M95" s="44">
        <f t="shared" si="100"/>
        <v>27.737355631105697</v>
      </c>
      <c r="N95" s="44">
        <f t="shared" si="100"/>
        <v>31.109585536872899</v>
      </c>
      <c r="O95" s="44">
        <f t="shared" si="100"/>
        <v>34.474711262211393</v>
      </c>
      <c r="S95">
        <v>23</v>
      </c>
      <c r="T95">
        <f t="shared" si="72"/>
        <v>3.3651257253384916E-3</v>
      </c>
      <c r="U95">
        <f t="shared" si="73"/>
        <v>3.3722299057672043E-3</v>
      </c>
      <c r="V95">
        <f t="shared" si="74"/>
        <v>2.1000000000000001E-2</v>
      </c>
      <c r="W95">
        <f t="shared" si="75"/>
        <v>3.3722299057672043E-3</v>
      </c>
      <c r="X95">
        <f t="shared" si="76"/>
        <v>3.3651257253384916E-3</v>
      </c>
    </row>
    <row r="96" spans="1:24" x14ac:dyDescent="0.4">
      <c r="A96">
        <v>24</v>
      </c>
      <c r="B96" s="24">
        <v>0.31914893617021278</v>
      </c>
      <c r="C96" s="39">
        <f t="shared" si="77"/>
        <v>38.980841010638301</v>
      </c>
      <c r="E96">
        <f>0.5*BladeCompThickness!D26</f>
        <v>3.2684139264990333</v>
      </c>
      <c r="F96">
        <f>0.5*BladeCompThickness!G26</f>
        <v>3.211213096510487</v>
      </c>
      <c r="G96" s="44">
        <f>BladeCompThickness!S26</f>
        <v>21</v>
      </c>
      <c r="H96">
        <f>0.5*BladeCompThickness!G26</f>
        <v>3.211213096510487</v>
      </c>
      <c r="I96">
        <f>0.5*BladeCompThickness!D26</f>
        <v>3.2684139264990333</v>
      </c>
      <c r="K96">
        <f t="shared" si="78"/>
        <v>3.2684139264990333</v>
      </c>
      <c r="L96">
        <f t="shared" ref="L96:O96" si="101">K96+F96</f>
        <v>6.4796270230095203</v>
      </c>
      <c r="M96" s="44">
        <f t="shared" si="101"/>
        <v>27.47962702300952</v>
      </c>
      <c r="N96" s="44">
        <f t="shared" si="101"/>
        <v>30.690840119520008</v>
      </c>
      <c r="O96" s="44">
        <f t="shared" si="101"/>
        <v>33.959254046019041</v>
      </c>
      <c r="S96">
        <v>24</v>
      </c>
      <c r="T96">
        <f t="shared" si="72"/>
        <v>3.2684139264990333E-3</v>
      </c>
      <c r="U96">
        <f t="shared" si="73"/>
        <v>3.2112130965104872E-3</v>
      </c>
      <c r="V96">
        <f t="shared" si="74"/>
        <v>2.1000000000000001E-2</v>
      </c>
      <c r="W96">
        <f t="shared" si="75"/>
        <v>3.2112130965104872E-3</v>
      </c>
      <c r="X96">
        <f t="shared" si="76"/>
        <v>3.2684139264990333E-3</v>
      </c>
    </row>
    <row r="97" spans="1:24" x14ac:dyDescent="0.4">
      <c r="A97">
        <v>25</v>
      </c>
      <c r="B97" s="24">
        <v>0.32319999999999999</v>
      </c>
      <c r="C97" s="39">
        <f t="shared" si="77"/>
        <v>39.475637819199996</v>
      </c>
      <c r="E97">
        <f>0.5*BladeCompThickness!D27</f>
        <v>3.2500000000000004</v>
      </c>
      <c r="F97">
        <f>0.5*BladeCompThickness!G27</f>
        <v>3.1805554960280089</v>
      </c>
      <c r="G97" s="44">
        <f>BladeCompThickness!S27</f>
        <v>20.991304347826102</v>
      </c>
      <c r="H97">
        <f>0.5*BladeCompThickness!G27</f>
        <v>3.1805554960280089</v>
      </c>
      <c r="I97">
        <f>0.5*BladeCompThickness!D27</f>
        <v>3.2500000000000004</v>
      </c>
      <c r="K97">
        <f t="shared" si="78"/>
        <v>3.2500000000000004</v>
      </c>
      <c r="L97">
        <f t="shared" ref="L97:O97" si="102">K97+F97</f>
        <v>6.4305554960280098</v>
      </c>
      <c r="M97" s="44">
        <f t="shared" si="102"/>
        <v>27.421859843854111</v>
      </c>
      <c r="N97" s="44">
        <f t="shared" si="102"/>
        <v>30.602415339882121</v>
      </c>
      <c r="O97" s="44">
        <f t="shared" si="102"/>
        <v>33.852415339882121</v>
      </c>
      <c r="S97">
        <v>25</v>
      </c>
      <c r="T97">
        <f t="shared" si="72"/>
        <v>3.2500000000000003E-3</v>
      </c>
      <c r="U97">
        <f t="shared" si="73"/>
        <v>3.1805554960280089E-3</v>
      </c>
      <c r="V97">
        <f t="shared" si="74"/>
        <v>2.09913043478261E-2</v>
      </c>
      <c r="W97">
        <f t="shared" si="75"/>
        <v>3.1805554960280089E-3</v>
      </c>
      <c r="X97">
        <f t="shared" si="76"/>
        <v>3.2500000000000003E-3</v>
      </c>
    </row>
    <row r="98" spans="1:24" x14ac:dyDescent="0.4">
      <c r="A98">
        <v>26</v>
      </c>
      <c r="B98" s="24">
        <v>0.34042553191489361</v>
      </c>
      <c r="C98" s="39">
        <f t="shared" si="77"/>
        <v>41.579563744680847</v>
      </c>
      <c r="E98">
        <f>0.5*BladeCompThickness!D28</f>
        <v>3.1555617767823816</v>
      </c>
      <c r="F98">
        <f>0.5*BladeCompThickness!G28</f>
        <v>3.065054125394362</v>
      </c>
      <c r="G98" s="44">
        <f>BladeCompThickness!S28</f>
        <v>20.242368177613301</v>
      </c>
      <c r="H98">
        <f>0.5*BladeCompThickness!G28</f>
        <v>3.065054125394362</v>
      </c>
      <c r="I98">
        <f>0.5*BladeCompThickness!D28</f>
        <v>3.1555617767823816</v>
      </c>
      <c r="K98">
        <f t="shared" si="78"/>
        <v>3.1555617767823816</v>
      </c>
      <c r="L98">
        <f t="shared" ref="L98:O98" si="103">K98+F98</f>
        <v>6.2206159021767435</v>
      </c>
      <c r="M98" s="44">
        <f t="shared" si="103"/>
        <v>26.462984079790044</v>
      </c>
      <c r="N98" s="44">
        <f t="shared" si="103"/>
        <v>29.528038205184405</v>
      </c>
      <c r="O98" s="44">
        <f t="shared" si="103"/>
        <v>32.683599981966786</v>
      </c>
      <c r="S98">
        <v>26</v>
      </c>
      <c r="T98">
        <f t="shared" si="72"/>
        <v>3.1555617767823818E-3</v>
      </c>
      <c r="U98">
        <f t="shared" si="73"/>
        <v>3.0650541253943618E-3</v>
      </c>
      <c r="V98">
        <f t="shared" si="74"/>
        <v>2.0242368177613299E-2</v>
      </c>
      <c r="W98">
        <f t="shared" si="75"/>
        <v>3.0650541253943618E-3</v>
      </c>
      <c r="X98">
        <f t="shared" si="76"/>
        <v>3.1555617767823818E-3</v>
      </c>
    </row>
    <row r="99" spans="1:24" x14ac:dyDescent="0.4">
      <c r="A99">
        <v>27</v>
      </c>
      <c r="B99" s="24">
        <v>0.36170212765957449</v>
      </c>
      <c r="C99" s="39">
        <f t="shared" si="77"/>
        <v>44.178286478723408</v>
      </c>
      <c r="E99">
        <f>0.5*BladeCompThickness!D29</f>
        <v>3.0389137737961929</v>
      </c>
      <c r="F99">
        <f>0.5*BladeCompThickness!G29</f>
        <v>2.9223893889397581</v>
      </c>
      <c r="G99" s="44">
        <f>BladeCompThickness!S29</f>
        <v>19.317298797409801</v>
      </c>
      <c r="H99">
        <f>0.5*BladeCompThickness!G29</f>
        <v>2.9223893889397581</v>
      </c>
      <c r="I99">
        <f>0.5*BladeCompThickness!D29</f>
        <v>3.0389137737961929</v>
      </c>
      <c r="K99">
        <f t="shared" si="78"/>
        <v>3.0389137737961929</v>
      </c>
      <c r="L99">
        <f t="shared" ref="L99:O99" si="104">K99+F99</f>
        <v>5.961303162735951</v>
      </c>
      <c r="M99" s="44">
        <f t="shared" si="104"/>
        <v>25.278601960145753</v>
      </c>
      <c r="N99" s="44">
        <f t="shared" si="104"/>
        <v>28.200991349085513</v>
      </c>
      <c r="O99" s="44">
        <f t="shared" si="104"/>
        <v>31.239905122881705</v>
      </c>
      <c r="S99">
        <v>27</v>
      </c>
      <c r="T99">
        <f t="shared" si="72"/>
        <v>3.0389137737961928E-3</v>
      </c>
      <c r="U99">
        <f t="shared" si="73"/>
        <v>2.9223893889397581E-3</v>
      </c>
      <c r="V99">
        <f t="shared" si="74"/>
        <v>1.9317298797409801E-2</v>
      </c>
      <c r="W99">
        <f t="shared" si="75"/>
        <v>2.9223893889397581E-3</v>
      </c>
      <c r="X99">
        <f t="shared" si="76"/>
        <v>3.0389137737961928E-3</v>
      </c>
    </row>
    <row r="100" spans="1:24" x14ac:dyDescent="0.4">
      <c r="A100">
        <v>28</v>
      </c>
      <c r="B100" s="24">
        <v>0.36880000000000002</v>
      </c>
      <c r="C100" s="39">
        <f t="shared" si="77"/>
        <v>45.045220382799997</v>
      </c>
      <c r="E100">
        <f>0.5*BladeCompThickness!D30</f>
        <v>3</v>
      </c>
      <c r="F100">
        <f>0.5*BladeCompThickness!G30</f>
        <v>2.8747964328585023</v>
      </c>
      <c r="G100" s="44">
        <f>BladeCompThickness!S30</f>
        <v>19.008695652173898</v>
      </c>
      <c r="H100">
        <f>0.5*BladeCompThickness!G30</f>
        <v>2.8747964328585023</v>
      </c>
      <c r="I100">
        <f>0.5*BladeCompThickness!D30</f>
        <v>3</v>
      </c>
      <c r="K100">
        <f t="shared" si="78"/>
        <v>3</v>
      </c>
      <c r="L100">
        <f t="shared" ref="L100:O100" si="105">K100+F100</f>
        <v>5.8747964328585027</v>
      </c>
      <c r="M100" s="44">
        <f t="shared" si="105"/>
        <v>24.883492085032401</v>
      </c>
      <c r="N100" s="44">
        <f t="shared" si="105"/>
        <v>27.758288517890904</v>
      </c>
      <c r="O100" s="44">
        <f t="shared" si="105"/>
        <v>30.758288517890904</v>
      </c>
      <c r="S100">
        <v>28</v>
      </c>
      <c r="T100">
        <f t="shared" si="72"/>
        <v>3.0000000000000001E-3</v>
      </c>
      <c r="U100">
        <f t="shared" si="73"/>
        <v>2.8747964328585023E-3</v>
      </c>
      <c r="V100">
        <f t="shared" si="74"/>
        <v>1.9008695652173897E-2</v>
      </c>
      <c r="W100">
        <f t="shared" si="75"/>
        <v>2.8747964328585023E-3</v>
      </c>
      <c r="X100">
        <f t="shared" si="76"/>
        <v>3.0000000000000001E-3</v>
      </c>
    </row>
    <row r="101" spans="1:24" x14ac:dyDescent="0.4">
      <c r="A101">
        <v>29</v>
      </c>
      <c r="B101" s="24">
        <v>0.38297872340425532</v>
      </c>
      <c r="C101" s="39">
        <f t="shared" si="77"/>
        <v>46.777009212765954</v>
      </c>
      <c r="E101">
        <f>0.5*BladeCompThickness!D31</f>
        <v>2.9572695795925412</v>
      </c>
      <c r="F101">
        <f>0.5*BladeCompThickness!G31</f>
        <v>3.0156052933374422</v>
      </c>
      <c r="G101" s="44">
        <f>BladeCompThickness!S31</f>
        <v>19</v>
      </c>
      <c r="H101">
        <f>0.5*BladeCompThickness!G31</f>
        <v>3.0156052933374422</v>
      </c>
      <c r="I101">
        <f>0.5*BladeCompThickness!D31</f>
        <v>2.9572695795925412</v>
      </c>
      <c r="K101">
        <f t="shared" si="78"/>
        <v>2.9572695795925412</v>
      </c>
      <c r="L101">
        <f t="shared" ref="L101:O101" si="106">K101+F101</f>
        <v>5.9728748729299834</v>
      </c>
      <c r="M101" s="44">
        <f t="shared" si="106"/>
        <v>24.972874872929985</v>
      </c>
      <c r="N101" s="44">
        <f t="shared" si="106"/>
        <v>27.988480166267429</v>
      </c>
      <c r="O101" s="44">
        <f t="shared" si="106"/>
        <v>30.94574974585997</v>
      </c>
      <c r="S101">
        <v>29</v>
      </c>
      <c r="T101">
        <f t="shared" si="72"/>
        <v>2.9572695795925413E-3</v>
      </c>
      <c r="U101">
        <f t="shared" si="73"/>
        <v>3.0156052933374422E-3</v>
      </c>
      <c r="V101">
        <f t="shared" si="74"/>
        <v>1.9E-2</v>
      </c>
      <c r="W101">
        <f t="shared" si="75"/>
        <v>3.0156052933374422E-3</v>
      </c>
      <c r="X101">
        <f t="shared" si="76"/>
        <v>2.9572695795925413E-3</v>
      </c>
    </row>
    <row r="102" spans="1:24" x14ac:dyDescent="0.4">
      <c r="A102">
        <v>30</v>
      </c>
      <c r="B102" s="24">
        <v>0.40425531914893614</v>
      </c>
      <c r="C102" s="39">
        <f t="shared" si="77"/>
        <v>49.375731946808507</v>
      </c>
      <c r="E102">
        <f>0.5*BladeCompThickness!D32</f>
        <v>2.8931483004697043</v>
      </c>
      <c r="F102">
        <f>0.5*BladeCompThickness!G32</f>
        <v>2.0582702795795269</v>
      </c>
      <c r="G102" s="44">
        <f>BladeCompThickness!S32</f>
        <v>19</v>
      </c>
      <c r="H102">
        <f>0.5*BladeCompThickness!G32</f>
        <v>2.0582702795795269</v>
      </c>
      <c r="I102">
        <f>0.5*BladeCompThickness!D32</f>
        <v>2.8931483004697043</v>
      </c>
      <c r="K102">
        <f t="shared" si="78"/>
        <v>2.8931483004697043</v>
      </c>
      <c r="L102">
        <f t="shared" ref="L102:O102" si="107">K102+F102</f>
        <v>4.9514185800492312</v>
      </c>
      <c r="M102" s="44">
        <f t="shared" si="107"/>
        <v>23.951418580049232</v>
      </c>
      <c r="N102" s="44">
        <f t="shared" si="107"/>
        <v>26.00968885962876</v>
      </c>
      <c r="O102" s="44">
        <f t="shared" si="107"/>
        <v>28.902837160098464</v>
      </c>
      <c r="S102">
        <v>30</v>
      </c>
      <c r="T102">
        <f t="shared" si="72"/>
        <v>2.8931483004697041E-3</v>
      </c>
      <c r="U102">
        <f t="shared" si="73"/>
        <v>2.0582702795795267E-3</v>
      </c>
      <c r="V102">
        <f t="shared" si="74"/>
        <v>1.9E-2</v>
      </c>
      <c r="W102">
        <f t="shared" si="75"/>
        <v>2.0582702795795267E-3</v>
      </c>
      <c r="X102">
        <f t="shared" si="76"/>
        <v>2.8931483004697041E-3</v>
      </c>
    </row>
    <row r="103" spans="1:24" x14ac:dyDescent="0.4">
      <c r="A103">
        <v>31</v>
      </c>
      <c r="B103" s="24">
        <v>0.42553191489361702</v>
      </c>
      <c r="C103" s="39">
        <f t="shared" si="77"/>
        <v>51.974454680851061</v>
      </c>
      <c r="E103">
        <f>0.5*BladeCompThickness!D33</f>
        <v>2.8290270213468665</v>
      </c>
      <c r="F103">
        <f>0.5*BladeCompThickness!G33</f>
        <v>1.1009352658216061</v>
      </c>
      <c r="G103" s="44">
        <f>BladeCompThickness!S33</f>
        <v>19</v>
      </c>
      <c r="H103">
        <f>0.5*BladeCompThickness!G33</f>
        <v>1.1009352658216061</v>
      </c>
      <c r="I103">
        <f>0.5*BladeCompThickness!D33</f>
        <v>2.8290270213468665</v>
      </c>
      <c r="K103">
        <f t="shared" si="78"/>
        <v>2.8290270213468665</v>
      </c>
      <c r="L103">
        <f t="shared" ref="L103:O103" si="108">K103+F103</f>
        <v>3.9299622871684727</v>
      </c>
      <c r="M103" s="44">
        <f t="shared" si="108"/>
        <v>22.929962287168472</v>
      </c>
      <c r="N103" s="44">
        <f t="shared" si="108"/>
        <v>24.030897552990076</v>
      </c>
      <c r="O103" s="44">
        <f t="shared" si="108"/>
        <v>26.859924574336944</v>
      </c>
      <c r="S103">
        <v>31</v>
      </c>
      <c r="T103">
        <f t="shared" si="72"/>
        <v>2.8290270213468666E-3</v>
      </c>
      <c r="U103">
        <f t="shared" si="73"/>
        <v>1.100935265821606E-3</v>
      </c>
      <c r="V103">
        <f t="shared" si="74"/>
        <v>1.9E-2</v>
      </c>
      <c r="W103">
        <f t="shared" si="75"/>
        <v>1.100935265821606E-3</v>
      </c>
      <c r="X103">
        <f t="shared" si="76"/>
        <v>2.8290270213468666E-3</v>
      </c>
    </row>
    <row r="104" spans="1:24" x14ac:dyDescent="0.4">
      <c r="A104">
        <v>32</v>
      </c>
      <c r="B104" s="24">
        <v>0.44680851063829785</v>
      </c>
      <c r="C104" s="39">
        <f t="shared" si="77"/>
        <v>54.573177414893614</v>
      </c>
      <c r="E104">
        <f>0.5*BladeCompThickness!D34</f>
        <v>2.7649057422240295</v>
      </c>
      <c r="F104">
        <f>0.5*BladeCompThickness!G34</f>
        <v>0.14360025206368907</v>
      </c>
      <c r="G104" s="44">
        <f>BladeCompThickness!S34</f>
        <v>19</v>
      </c>
      <c r="H104">
        <f>0.5*BladeCompThickness!G34</f>
        <v>0.14360025206368907</v>
      </c>
      <c r="I104">
        <f>0.5*BladeCompThickness!D34</f>
        <v>2.7649057422240295</v>
      </c>
      <c r="K104">
        <f t="shared" si="78"/>
        <v>2.7649057422240295</v>
      </c>
      <c r="L104">
        <f t="shared" ref="L104:O104" si="109">K104+F104</f>
        <v>2.9085059942877187</v>
      </c>
      <c r="M104" s="44">
        <f t="shared" si="109"/>
        <v>21.908505994287719</v>
      </c>
      <c r="N104" s="44">
        <f t="shared" si="109"/>
        <v>22.052106246351407</v>
      </c>
      <c r="O104" s="44">
        <f t="shared" si="109"/>
        <v>24.817011988575437</v>
      </c>
      <c r="S104">
        <v>32</v>
      </c>
      <c r="T104">
        <f t="shared" si="72"/>
        <v>2.7649057422240294E-3</v>
      </c>
      <c r="U104">
        <f t="shared" si="73"/>
        <v>1.4360025206368906E-4</v>
      </c>
      <c r="V104">
        <f t="shared" si="74"/>
        <v>1.9E-2</v>
      </c>
      <c r="W104">
        <f t="shared" si="75"/>
        <v>1.4360025206368906E-4</v>
      </c>
      <c r="X104">
        <f t="shared" si="76"/>
        <v>2.7649057422240294E-3</v>
      </c>
    </row>
    <row r="105" spans="1:24" x14ac:dyDescent="0.4">
      <c r="A105">
        <v>33</v>
      </c>
      <c r="B105" s="24">
        <v>0.45</v>
      </c>
      <c r="C105" s="39">
        <f t="shared" si="77"/>
        <v>54.962985824999997</v>
      </c>
      <c r="E105">
        <f>0.5*BladeCompThickness!D35</f>
        <v>2.7552875503556038</v>
      </c>
      <c r="F105">
        <f>0.5*BladeCompThickness!G35</f>
        <v>0</v>
      </c>
      <c r="G105" s="44">
        <f>BladeCompThickness!S35</f>
        <v>19</v>
      </c>
      <c r="H105">
        <f>0.5*BladeCompThickness!G35</f>
        <v>0</v>
      </c>
      <c r="I105">
        <f>0.5*BladeCompThickness!D35</f>
        <v>2.7552875503556038</v>
      </c>
      <c r="K105">
        <f t="shared" si="78"/>
        <v>2.7552875503556038</v>
      </c>
      <c r="L105">
        <f t="shared" ref="L105:O105" si="110">K105+F105</f>
        <v>2.7552875503556038</v>
      </c>
      <c r="M105" s="44">
        <f t="shared" si="110"/>
        <v>21.755287550355604</v>
      </c>
      <c r="N105" s="44">
        <f t="shared" si="110"/>
        <v>21.755287550355604</v>
      </c>
      <c r="O105" s="44">
        <f t="shared" si="110"/>
        <v>24.510575100711208</v>
      </c>
      <c r="S105">
        <v>33</v>
      </c>
      <c r="T105">
        <f t="shared" si="72"/>
        <v>2.7552875503556039E-3</v>
      </c>
      <c r="U105">
        <f t="shared" si="73"/>
        <v>0</v>
      </c>
      <c r="V105">
        <f t="shared" si="74"/>
        <v>1.9E-2</v>
      </c>
      <c r="W105">
        <f t="shared" si="75"/>
        <v>0</v>
      </c>
      <c r="X105">
        <f t="shared" si="76"/>
        <v>2.7552875503556039E-3</v>
      </c>
    </row>
    <row r="106" spans="1:24" x14ac:dyDescent="0.4">
      <c r="A106">
        <v>34</v>
      </c>
      <c r="B106" s="24">
        <v>0.46808510638297873</v>
      </c>
      <c r="C106" s="39">
        <f t="shared" si="77"/>
        <v>57.171900148936167</v>
      </c>
      <c r="E106">
        <f>0.5*BladeCompThickness!D36</f>
        <v>2.6629495002269814</v>
      </c>
      <c r="F106">
        <f>0.5*BladeCompThickness!G36</f>
        <v>0</v>
      </c>
      <c r="G106" s="44">
        <f>BladeCompThickness!S36</f>
        <v>18.2765957446809</v>
      </c>
      <c r="H106">
        <f>0.5*BladeCompThickness!G36</f>
        <v>0</v>
      </c>
      <c r="I106">
        <f>0.5*BladeCompThickness!D36</f>
        <v>2.6629495002269814</v>
      </c>
      <c r="K106">
        <f t="shared" si="78"/>
        <v>2.6629495002269814</v>
      </c>
      <c r="L106">
        <f t="shared" ref="L106:O106" si="111">K106+F106</f>
        <v>2.6629495002269814</v>
      </c>
      <c r="M106" s="44">
        <f t="shared" si="111"/>
        <v>20.939545244907883</v>
      </c>
      <c r="N106" s="44">
        <f t="shared" si="111"/>
        <v>20.939545244907883</v>
      </c>
      <c r="O106" s="44">
        <f t="shared" si="111"/>
        <v>23.602494745134866</v>
      </c>
      <c r="S106">
        <v>34</v>
      </c>
      <c r="T106">
        <f t="shared" si="72"/>
        <v>2.6629495002269813E-3</v>
      </c>
      <c r="U106">
        <f t="shared" si="73"/>
        <v>0</v>
      </c>
      <c r="V106">
        <f t="shared" si="74"/>
        <v>1.82765957446809E-2</v>
      </c>
      <c r="W106">
        <f t="shared" si="75"/>
        <v>0</v>
      </c>
      <c r="X106">
        <f t="shared" si="76"/>
        <v>2.6629495002269813E-3</v>
      </c>
    </row>
    <row r="107" spans="1:24" x14ac:dyDescent="0.4">
      <c r="A107">
        <v>35</v>
      </c>
      <c r="B107" s="24">
        <v>0.48936170212765956</v>
      </c>
      <c r="C107" s="39">
        <f t="shared" si="77"/>
        <v>59.770622882978721</v>
      </c>
      <c r="E107">
        <f>0.5*BladeCompThickness!D37</f>
        <v>2.5543165000756605</v>
      </c>
      <c r="F107">
        <f>0.5*BladeCompThickness!G37</f>
        <v>0</v>
      </c>
      <c r="G107" s="44">
        <f>BladeCompThickness!S37</f>
        <v>17.4255319148936</v>
      </c>
      <c r="H107">
        <f>0.5*BladeCompThickness!G37</f>
        <v>0</v>
      </c>
      <c r="I107">
        <f>0.5*BladeCompThickness!D37</f>
        <v>2.5543165000756605</v>
      </c>
      <c r="K107">
        <f t="shared" si="78"/>
        <v>2.5543165000756605</v>
      </c>
      <c r="L107">
        <f t="shared" ref="L107:O107" si="112">K107+F107</f>
        <v>2.5543165000756605</v>
      </c>
      <c r="M107" s="44">
        <f t="shared" si="112"/>
        <v>19.979848414969261</v>
      </c>
      <c r="N107" s="44">
        <f t="shared" si="112"/>
        <v>19.979848414969261</v>
      </c>
      <c r="O107" s="44">
        <f t="shared" si="112"/>
        <v>22.534164915044922</v>
      </c>
      <c r="S107">
        <v>35</v>
      </c>
      <c r="T107">
        <f t="shared" si="72"/>
        <v>2.5543165000756606E-3</v>
      </c>
      <c r="U107">
        <f t="shared" si="73"/>
        <v>0</v>
      </c>
      <c r="V107">
        <f t="shared" si="74"/>
        <v>1.7425531914893599E-2</v>
      </c>
      <c r="W107">
        <f t="shared" si="75"/>
        <v>0</v>
      </c>
      <c r="X107">
        <f t="shared" si="76"/>
        <v>2.5543165000756606E-3</v>
      </c>
    </row>
    <row r="108" spans="1:24" x14ac:dyDescent="0.4">
      <c r="A108">
        <v>36</v>
      </c>
      <c r="B108" s="24">
        <v>0.5</v>
      </c>
      <c r="C108" s="39">
        <f t="shared" si="77"/>
        <v>61.069984249999997</v>
      </c>
      <c r="E108">
        <f>0.5*BladeCompThickness!D38</f>
        <v>2.5</v>
      </c>
      <c r="F108">
        <f>0.5*BladeCompThickness!G38</f>
        <v>0</v>
      </c>
      <c r="G108" s="44">
        <f>BladeCompThickness!S38</f>
        <v>17</v>
      </c>
      <c r="H108">
        <f>0.5*BladeCompThickness!G38</f>
        <v>0</v>
      </c>
      <c r="I108">
        <f>0.5*BladeCompThickness!D38</f>
        <v>2.5</v>
      </c>
      <c r="K108">
        <f t="shared" si="78"/>
        <v>2.5</v>
      </c>
      <c r="L108">
        <f t="shared" ref="L108:O108" si="113">K108+F108</f>
        <v>2.5</v>
      </c>
      <c r="M108" s="44">
        <f t="shared" si="113"/>
        <v>19.5</v>
      </c>
      <c r="N108" s="44">
        <f t="shared" si="113"/>
        <v>19.5</v>
      </c>
      <c r="O108" s="44">
        <f t="shared" si="113"/>
        <v>22</v>
      </c>
      <c r="S108">
        <v>36</v>
      </c>
      <c r="T108">
        <f t="shared" si="72"/>
        <v>2.5000000000000001E-3</v>
      </c>
      <c r="U108">
        <f t="shared" si="73"/>
        <v>0</v>
      </c>
      <c r="V108">
        <f t="shared" si="74"/>
        <v>1.7000000000000001E-2</v>
      </c>
      <c r="W108">
        <f t="shared" si="75"/>
        <v>0</v>
      </c>
      <c r="X108">
        <f t="shared" si="76"/>
        <v>2.5000000000000001E-3</v>
      </c>
    </row>
    <row r="109" spans="1:24" x14ac:dyDescent="0.4">
      <c r="A109">
        <v>37</v>
      </c>
      <c r="B109" s="24">
        <v>0.51063829787234039</v>
      </c>
      <c r="C109" s="39">
        <f t="shared" si="77"/>
        <v>62.369345617021267</v>
      </c>
      <c r="E109">
        <f>0.5*BladeCompThickness!D39</f>
        <v>2.4267091646399166</v>
      </c>
      <c r="F109">
        <f>0.5*BladeCompThickness!G39</f>
        <v>0</v>
      </c>
      <c r="G109" s="44">
        <f>BladeCompThickness!S39</f>
        <v>16.8581560283688</v>
      </c>
      <c r="H109">
        <f>0.5*BladeCompThickness!G39</f>
        <v>0</v>
      </c>
      <c r="I109">
        <f>0.5*BladeCompThickness!D39</f>
        <v>2.4267091646399166</v>
      </c>
      <c r="K109">
        <f t="shared" si="78"/>
        <v>2.4267091646399166</v>
      </c>
      <c r="L109">
        <f t="shared" ref="L109:O109" si="114">K109+F109</f>
        <v>2.4267091646399166</v>
      </c>
      <c r="M109" s="44">
        <f t="shared" si="114"/>
        <v>19.284865193008716</v>
      </c>
      <c r="N109" s="44">
        <f t="shared" si="114"/>
        <v>19.284865193008716</v>
      </c>
      <c r="O109" s="44">
        <f t="shared" si="114"/>
        <v>21.711574357648633</v>
      </c>
      <c r="S109">
        <v>37</v>
      </c>
      <c r="T109">
        <f t="shared" si="72"/>
        <v>2.4267091646399167E-3</v>
      </c>
      <c r="U109">
        <f t="shared" si="73"/>
        <v>0</v>
      </c>
      <c r="V109">
        <f t="shared" si="74"/>
        <v>1.68581560283688E-2</v>
      </c>
      <c r="W109">
        <f t="shared" si="75"/>
        <v>0</v>
      </c>
      <c r="X109">
        <f t="shared" si="76"/>
        <v>2.4267091646399167E-3</v>
      </c>
    </row>
    <row r="110" spans="1:24" x14ac:dyDescent="0.4">
      <c r="A110">
        <v>38</v>
      </c>
      <c r="B110" s="24">
        <v>0.53191489361702127</v>
      </c>
      <c r="C110" s="39">
        <f t="shared" si="77"/>
        <v>64.96806835106382</v>
      </c>
      <c r="E110">
        <f>0.5*BladeCompThickness!D40</f>
        <v>2.2801274939197498</v>
      </c>
      <c r="F110">
        <f>0.5*BladeCompThickness!G40</f>
        <v>0</v>
      </c>
      <c r="G110" s="44">
        <f>BladeCompThickness!S40</f>
        <v>16.5744680851064</v>
      </c>
      <c r="H110">
        <f>0.5*BladeCompThickness!G40</f>
        <v>0</v>
      </c>
      <c r="I110">
        <f>0.5*BladeCompThickness!D40</f>
        <v>2.2801274939197498</v>
      </c>
      <c r="K110">
        <f t="shared" si="78"/>
        <v>2.2801274939197498</v>
      </c>
      <c r="L110">
        <f t="shared" ref="L110:O110" si="115">K110+F110</f>
        <v>2.2801274939197498</v>
      </c>
      <c r="M110" s="44">
        <f t="shared" si="115"/>
        <v>18.854595579026149</v>
      </c>
      <c r="N110" s="44">
        <f t="shared" si="115"/>
        <v>18.854595579026149</v>
      </c>
      <c r="O110" s="44">
        <f t="shared" si="115"/>
        <v>21.134723072945899</v>
      </c>
      <c r="S110">
        <v>38</v>
      </c>
      <c r="T110">
        <f t="shared" si="72"/>
        <v>2.2801274939197496E-3</v>
      </c>
      <c r="U110">
        <f t="shared" si="73"/>
        <v>0</v>
      </c>
      <c r="V110">
        <f t="shared" si="74"/>
        <v>1.65744680851064E-2</v>
      </c>
      <c r="W110">
        <f t="shared" si="75"/>
        <v>0</v>
      </c>
      <c r="X110">
        <f t="shared" si="76"/>
        <v>2.2801274939197496E-3</v>
      </c>
    </row>
    <row r="111" spans="1:24" x14ac:dyDescent="0.4">
      <c r="A111">
        <v>39</v>
      </c>
      <c r="B111" s="24">
        <v>0.55319148936170215</v>
      </c>
      <c r="C111" s="39">
        <f t="shared" si="77"/>
        <v>67.566791085106388</v>
      </c>
      <c r="E111">
        <f>0.5*BladeCompThickness!D41</f>
        <v>2.1335458231995816</v>
      </c>
      <c r="F111">
        <f>0.5*BladeCompThickness!G41</f>
        <v>0</v>
      </c>
      <c r="G111" s="44">
        <f>BladeCompThickness!S41</f>
        <v>16.290780141843999</v>
      </c>
      <c r="H111">
        <f>0.5*BladeCompThickness!G41</f>
        <v>0</v>
      </c>
      <c r="I111">
        <f>0.5*BladeCompThickness!D41</f>
        <v>2.1335458231995816</v>
      </c>
      <c r="K111">
        <f t="shared" si="78"/>
        <v>2.1335458231995816</v>
      </c>
      <c r="L111">
        <f t="shared" ref="L111:O111" si="116">K111+F111</f>
        <v>2.1335458231995816</v>
      </c>
      <c r="M111" s="44">
        <f t="shared" si="116"/>
        <v>18.424325965043582</v>
      </c>
      <c r="N111" s="44">
        <f t="shared" si="116"/>
        <v>18.424325965043582</v>
      </c>
      <c r="O111" s="44">
        <f t="shared" si="116"/>
        <v>20.557871788243165</v>
      </c>
      <c r="S111">
        <v>39</v>
      </c>
      <c r="T111">
        <f t="shared" si="72"/>
        <v>2.1335458231995816E-3</v>
      </c>
      <c r="U111">
        <f t="shared" si="73"/>
        <v>0</v>
      </c>
      <c r="V111">
        <f t="shared" si="74"/>
        <v>1.6290780141844E-2</v>
      </c>
      <c r="W111">
        <f t="shared" si="75"/>
        <v>0</v>
      </c>
      <c r="X111">
        <f t="shared" si="76"/>
        <v>2.1335458231995816E-3</v>
      </c>
    </row>
    <row r="112" spans="1:24" x14ac:dyDescent="0.4">
      <c r="A112">
        <v>40</v>
      </c>
      <c r="B112" s="24">
        <v>0.57446808510638303</v>
      </c>
      <c r="C112" s="39">
        <f t="shared" si="77"/>
        <v>70.165513819148941</v>
      </c>
      <c r="E112">
        <f>0.5*BladeCompThickness!D42</f>
        <v>1.9869641524794139</v>
      </c>
      <c r="F112">
        <f>0.5*BladeCompThickness!G42</f>
        <v>0</v>
      </c>
      <c r="G112" s="44">
        <f>BladeCompThickness!S42</f>
        <v>16.007092198581599</v>
      </c>
      <c r="H112">
        <f>0.5*BladeCompThickness!G42</f>
        <v>0</v>
      </c>
      <c r="I112">
        <f>0.5*BladeCompThickness!D42</f>
        <v>1.9869641524794139</v>
      </c>
      <c r="K112">
        <f t="shared" si="78"/>
        <v>1.9869641524794139</v>
      </c>
      <c r="L112">
        <f t="shared" ref="L112:O112" si="117">K112+F112</f>
        <v>1.9869641524794139</v>
      </c>
      <c r="M112" s="44">
        <f t="shared" si="117"/>
        <v>17.994056351061012</v>
      </c>
      <c r="N112" s="44">
        <f t="shared" si="117"/>
        <v>17.994056351061012</v>
      </c>
      <c r="O112" s="44">
        <f t="shared" si="117"/>
        <v>19.981020503540424</v>
      </c>
      <c r="S112">
        <v>40</v>
      </c>
      <c r="T112">
        <f t="shared" si="72"/>
        <v>1.986964152479414E-3</v>
      </c>
      <c r="U112">
        <f t="shared" si="73"/>
        <v>0</v>
      </c>
      <c r="V112">
        <f t="shared" si="74"/>
        <v>1.60070921985816E-2</v>
      </c>
      <c r="W112">
        <f t="shared" si="75"/>
        <v>0</v>
      </c>
      <c r="X112">
        <f t="shared" si="76"/>
        <v>1.986964152479414E-3</v>
      </c>
    </row>
    <row r="113" spans="1:24" x14ac:dyDescent="0.4">
      <c r="A113">
        <v>41</v>
      </c>
      <c r="B113" s="24">
        <v>0.5957446808510638</v>
      </c>
      <c r="C113" s="39">
        <f t="shared" si="77"/>
        <v>72.764236553191481</v>
      </c>
      <c r="E113">
        <f>0.5*BladeCompThickness!D43</f>
        <v>1.8403824817592473</v>
      </c>
      <c r="F113">
        <f>0.5*BladeCompThickness!G43</f>
        <v>0</v>
      </c>
      <c r="G113" s="44">
        <f>BladeCompThickness!S43</f>
        <v>15.7234042553191</v>
      </c>
      <c r="H113">
        <f>0.5*BladeCompThickness!G43</f>
        <v>0</v>
      </c>
      <c r="I113">
        <f>0.5*BladeCompThickness!D43</f>
        <v>1.8403824817592473</v>
      </c>
      <c r="K113">
        <f t="shared" si="78"/>
        <v>1.8403824817592473</v>
      </c>
      <c r="L113">
        <f t="shared" ref="L113:O113" si="118">K113+F113</f>
        <v>1.8403824817592473</v>
      </c>
      <c r="M113" s="44">
        <f t="shared" si="118"/>
        <v>17.563786737078345</v>
      </c>
      <c r="N113" s="44">
        <f t="shared" si="118"/>
        <v>17.563786737078345</v>
      </c>
      <c r="O113" s="44">
        <f t="shared" si="118"/>
        <v>19.404169218837591</v>
      </c>
      <c r="S113">
        <v>41</v>
      </c>
      <c r="T113">
        <f t="shared" si="72"/>
        <v>1.8403824817592473E-3</v>
      </c>
      <c r="U113">
        <f t="shared" si="73"/>
        <v>0</v>
      </c>
      <c r="V113">
        <f t="shared" si="74"/>
        <v>1.5723404255319099E-2</v>
      </c>
      <c r="W113">
        <f t="shared" si="75"/>
        <v>0</v>
      </c>
      <c r="X113">
        <f t="shared" si="76"/>
        <v>1.8403824817592473E-3</v>
      </c>
    </row>
    <row r="114" spans="1:24" x14ac:dyDescent="0.4">
      <c r="A114">
        <v>42</v>
      </c>
      <c r="B114" s="24">
        <v>0.61702127659574468</v>
      </c>
      <c r="C114" s="39">
        <f t="shared" si="77"/>
        <v>75.362959287234034</v>
      </c>
      <c r="E114">
        <f>0.5*BladeCompThickness!D44</f>
        <v>1.6938008110390794</v>
      </c>
      <c r="F114">
        <f>0.5*BladeCompThickness!G44</f>
        <v>0</v>
      </c>
      <c r="G114" s="44">
        <f>BladeCompThickness!S44</f>
        <v>15.439716312056699</v>
      </c>
      <c r="H114">
        <f>0.5*BladeCompThickness!G44</f>
        <v>0</v>
      </c>
      <c r="I114">
        <f>0.5*BladeCompThickness!D44</f>
        <v>1.6938008110390794</v>
      </c>
      <c r="K114">
        <f t="shared" si="78"/>
        <v>1.6938008110390794</v>
      </c>
      <c r="L114">
        <f t="shared" ref="L114:O114" si="119">K114+F114</f>
        <v>1.6938008110390794</v>
      </c>
      <c r="M114" s="44">
        <f t="shared" si="119"/>
        <v>17.133517123095778</v>
      </c>
      <c r="N114" s="44">
        <f t="shared" si="119"/>
        <v>17.133517123095778</v>
      </c>
      <c r="O114" s="44">
        <f t="shared" si="119"/>
        <v>18.827317934134857</v>
      </c>
      <c r="S114">
        <v>42</v>
      </c>
      <c r="T114">
        <f t="shared" si="72"/>
        <v>1.6938008110390795E-3</v>
      </c>
      <c r="U114">
        <f t="shared" si="73"/>
        <v>0</v>
      </c>
      <c r="V114">
        <f t="shared" si="74"/>
        <v>1.5439716312056699E-2</v>
      </c>
      <c r="W114">
        <f t="shared" si="75"/>
        <v>0</v>
      </c>
      <c r="X114">
        <f t="shared" si="76"/>
        <v>1.6938008110390795E-3</v>
      </c>
    </row>
    <row r="115" spans="1:24" x14ac:dyDescent="0.4">
      <c r="A115">
        <v>43</v>
      </c>
      <c r="B115" s="24">
        <v>0.63829787234042556</v>
      </c>
      <c r="C115" s="39">
        <f t="shared" si="77"/>
        <v>77.961682021276602</v>
      </c>
      <c r="E115">
        <f>0.5*BladeCompThickness!D45</f>
        <v>1.5472191403189119</v>
      </c>
      <c r="F115">
        <f>0.5*BladeCompThickness!G45</f>
        <v>0</v>
      </c>
      <c r="G115" s="44">
        <f>BladeCompThickness!S45</f>
        <v>15.156028368794299</v>
      </c>
      <c r="H115">
        <f>0.5*BladeCompThickness!G45</f>
        <v>0</v>
      </c>
      <c r="I115">
        <f>0.5*BladeCompThickness!D45</f>
        <v>1.5472191403189119</v>
      </c>
      <c r="K115">
        <f t="shared" si="78"/>
        <v>1.5472191403189119</v>
      </c>
      <c r="L115">
        <f t="shared" ref="L115:O115" si="120">K115+F115</f>
        <v>1.5472191403189119</v>
      </c>
      <c r="M115" s="44">
        <f t="shared" si="120"/>
        <v>16.703247509113211</v>
      </c>
      <c r="N115" s="44">
        <f t="shared" si="120"/>
        <v>16.703247509113211</v>
      </c>
      <c r="O115" s="44">
        <f t="shared" si="120"/>
        <v>18.250466649432123</v>
      </c>
      <c r="S115">
        <v>43</v>
      </c>
      <c r="T115">
        <f t="shared" si="72"/>
        <v>1.5472191403189119E-3</v>
      </c>
      <c r="U115">
        <f t="shared" si="73"/>
        <v>0</v>
      </c>
      <c r="V115">
        <f t="shared" si="74"/>
        <v>1.5156028368794299E-2</v>
      </c>
      <c r="W115">
        <f t="shared" si="75"/>
        <v>0</v>
      </c>
      <c r="X115">
        <f t="shared" si="76"/>
        <v>1.5472191403189119E-3</v>
      </c>
    </row>
    <row r="116" spans="1:24" x14ac:dyDescent="0.4">
      <c r="A116">
        <v>44</v>
      </c>
      <c r="B116" s="24">
        <v>0.65</v>
      </c>
      <c r="C116" s="39">
        <f t="shared" si="77"/>
        <v>79.390979525000006</v>
      </c>
      <c r="E116">
        <f>0.5*BladeCompThickness!D46</f>
        <v>1.4665992214228201</v>
      </c>
      <c r="F116">
        <f>0.5*BladeCompThickness!G46</f>
        <v>0</v>
      </c>
      <c r="G116" s="44">
        <f>BladeCompThickness!S46</f>
        <v>15</v>
      </c>
      <c r="H116">
        <f>0.5*BladeCompThickness!G46</f>
        <v>0</v>
      </c>
      <c r="I116">
        <f>0.5*BladeCompThickness!D46</f>
        <v>1.4665992214228201</v>
      </c>
      <c r="K116">
        <f t="shared" si="78"/>
        <v>1.4665992214228201</v>
      </c>
      <c r="L116">
        <f t="shared" ref="L116:O116" si="121">K116+F116</f>
        <v>1.4665992214228201</v>
      </c>
      <c r="M116" s="44">
        <f t="shared" si="121"/>
        <v>16.466599221422818</v>
      </c>
      <c r="N116" s="44">
        <f t="shared" si="121"/>
        <v>16.466599221422818</v>
      </c>
      <c r="O116" s="44">
        <f t="shared" si="121"/>
        <v>17.933198442845637</v>
      </c>
      <c r="S116">
        <v>44</v>
      </c>
      <c r="T116">
        <f t="shared" si="72"/>
        <v>1.46659922142282E-3</v>
      </c>
      <c r="U116">
        <f t="shared" si="73"/>
        <v>0</v>
      </c>
      <c r="V116">
        <f t="shared" si="74"/>
        <v>1.4999999999999999E-2</v>
      </c>
      <c r="W116">
        <f t="shared" si="75"/>
        <v>0</v>
      </c>
      <c r="X116">
        <f t="shared" si="76"/>
        <v>1.46659922142282E-3</v>
      </c>
    </row>
    <row r="117" spans="1:24" x14ac:dyDescent="0.4">
      <c r="A117">
        <v>45</v>
      </c>
      <c r="B117" s="24">
        <v>0.65957446808510634</v>
      </c>
      <c r="C117" s="39">
        <f t="shared" si="77"/>
        <v>80.560404755319141</v>
      </c>
      <c r="E117">
        <f>0.5*BladeCompThickness!D47</f>
        <v>1.4256801381942465</v>
      </c>
      <c r="F117">
        <f>0.5*BladeCompThickness!G47</f>
        <v>0</v>
      </c>
      <c r="G117" s="44">
        <f>BladeCompThickness!S47</f>
        <v>14.7446808510638</v>
      </c>
      <c r="H117">
        <f>0.5*BladeCompThickness!G47</f>
        <v>0</v>
      </c>
      <c r="I117">
        <f>0.5*BladeCompThickness!D47</f>
        <v>1.4256801381942465</v>
      </c>
      <c r="K117">
        <f t="shared" si="78"/>
        <v>1.4256801381942465</v>
      </c>
      <c r="L117">
        <f t="shared" ref="L117:O117" si="122">K117+F117</f>
        <v>1.4256801381942465</v>
      </c>
      <c r="M117" s="44">
        <f t="shared" si="122"/>
        <v>16.170360989258047</v>
      </c>
      <c r="N117" s="44">
        <f t="shared" si="122"/>
        <v>16.170360989258047</v>
      </c>
      <c r="O117" s="44">
        <f t="shared" si="122"/>
        <v>17.596041127452292</v>
      </c>
      <c r="S117">
        <v>45</v>
      </c>
      <c r="T117">
        <f t="shared" si="72"/>
        <v>1.4256801381942465E-3</v>
      </c>
      <c r="U117">
        <f t="shared" si="73"/>
        <v>0</v>
      </c>
      <c r="V117">
        <f t="shared" si="74"/>
        <v>1.4744680851063799E-2</v>
      </c>
      <c r="W117">
        <f t="shared" si="75"/>
        <v>0</v>
      </c>
      <c r="X117">
        <f t="shared" si="76"/>
        <v>1.4256801381942465E-3</v>
      </c>
    </row>
    <row r="118" spans="1:24" x14ac:dyDescent="0.4">
      <c r="A118">
        <v>46</v>
      </c>
      <c r="B118" s="24">
        <v>0.68085106382978722</v>
      </c>
      <c r="C118" s="39">
        <f t="shared" si="77"/>
        <v>83.159127489361694</v>
      </c>
      <c r="E118">
        <f>0.5*BladeCompThickness!D48</f>
        <v>1.334748842130749</v>
      </c>
      <c r="F118">
        <f>0.5*BladeCompThickness!G48</f>
        <v>0</v>
      </c>
      <c r="G118" s="44">
        <f>BladeCompThickness!S48</f>
        <v>14.177304964538999</v>
      </c>
      <c r="H118">
        <f>0.5*BladeCompThickness!G48</f>
        <v>0</v>
      </c>
      <c r="I118">
        <f>0.5*BladeCompThickness!D48</f>
        <v>1.334748842130749</v>
      </c>
      <c r="K118">
        <f t="shared" si="78"/>
        <v>1.334748842130749</v>
      </c>
      <c r="L118">
        <f t="shared" ref="L118:O118" si="123">K118+F118</f>
        <v>1.334748842130749</v>
      </c>
      <c r="M118" s="44">
        <f t="shared" si="123"/>
        <v>15.512053806669748</v>
      </c>
      <c r="N118" s="44">
        <f t="shared" si="123"/>
        <v>15.512053806669748</v>
      </c>
      <c r="O118" s="44">
        <f t="shared" si="123"/>
        <v>16.846802648800498</v>
      </c>
      <c r="S118">
        <v>46</v>
      </c>
      <c r="T118">
        <f t="shared" si="72"/>
        <v>1.334748842130749E-3</v>
      </c>
      <c r="U118">
        <f t="shared" si="73"/>
        <v>0</v>
      </c>
      <c r="V118">
        <f t="shared" si="74"/>
        <v>1.4177304964538999E-2</v>
      </c>
      <c r="W118">
        <f t="shared" si="75"/>
        <v>0</v>
      </c>
      <c r="X118">
        <f t="shared" si="76"/>
        <v>1.334748842130749E-3</v>
      </c>
    </row>
    <row r="119" spans="1:24" x14ac:dyDescent="0.4">
      <c r="A119">
        <v>47</v>
      </c>
      <c r="B119" s="24">
        <v>0.7021276595744681</v>
      </c>
      <c r="C119" s="39">
        <f t="shared" si="77"/>
        <v>85.757850223404247</v>
      </c>
      <c r="E119">
        <f>0.5*BladeCompThickness!D49</f>
        <v>1.2438175460672514</v>
      </c>
      <c r="F119">
        <f>0.5*BladeCompThickness!G49</f>
        <v>0</v>
      </c>
      <c r="G119" s="44">
        <f>BladeCompThickness!S49</f>
        <v>13.609929078014201</v>
      </c>
      <c r="H119">
        <f>0.5*BladeCompThickness!G49</f>
        <v>0</v>
      </c>
      <c r="I119">
        <f>0.5*BladeCompThickness!D49</f>
        <v>1.2438175460672514</v>
      </c>
      <c r="K119">
        <f t="shared" si="78"/>
        <v>1.2438175460672514</v>
      </c>
      <c r="L119">
        <f t="shared" ref="L119:O119" si="124">K119+F119</f>
        <v>1.2438175460672514</v>
      </c>
      <c r="M119" s="44">
        <f t="shared" si="124"/>
        <v>14.853746624081452</v>
      </c>
      <c r="N119" s="44">
        <f t="shared" si="124"/>
        <v>14.853746624081452</v>
      </c>
      <c r="O119" s="44">
        <f t="shared" si="124"/>
        <v>16.097564170148704</v>
      </c>
      <c r="S119">
        <v>47</v>
      </c>
      <c r="T119">
        <f t="shared" si="72"/>
        <v>1.2438175460672515E-3</v>
      </c>
      <c r="U119">
        <f t="shared" si="73"/>
        <v>0</v>
      </c>
      <c r="V119">
        <f t="shared" si="74"/>
        <v>1.3609929078014201E-2</v>
      </c>
      <c r="W119">
        <f t="shared" si="75"/>
        <v>0</v>
      </c>
      <c r="X119">
        <f t="shared" si="76"/>
        <v>1.2438175460672515E-3</v>
      </c>
    </row>
    <row r="120" spans="1:24" x14ac:dyDescent="0.4">
      <c r="A120">
        <v>48</v>
      </c>
      <c r="B120" s="24">
        <v>0.72340425531914898</v>
      </c>
      <c r="C120" s="39">
        <f t="shared" si="77"/>
        <v>88.356572957446815</v>
      </c>
      <c r="E120">
        <f>0.5*BladeCompThickness!D50</f>
        <v>1.152886250003754</v>
      </c>
      <c r="F120">
        <f>0.5*BladeCompThickness!G50</f>
        <v>0</v>
      </c>
      <c r="G120" s="44">
        <f>BladeCompThickness!S50</f>
        <v>13.0425531914894</v>
      </c>
      <c r="H120">
        <f>0.5*BladeCompThickness!G50</f>
        <v>0</v>
      </c>
      <c r="I120">
        <f>0.5*BladeCompThickness!D50</f>
        <v>1.152886250003754</v>
      </c>
      <c r="K120">
        <f t="shared" si="78"/>
        <v>1.152886250003754</v>
      </c>
      <c r="L120">
        <f t="shared" ref="L120:O120" si="125">K120+F120</f>
        <v>1.152886250003754</v>
      </c>
      <c r="M120" s="44">
        <f t="shared" si="125"/>
        <v>14.195439441493154</v>
      </c>
      <c r="N120" s="44">
        <f t="shared" si="125"/>
        <v>14.195439441493154</v>
      </c>
      <c r="O120" s="44">
        <f t="shared" si="125"/>
        <v>15.348325691496907</v>
      </c>
      <c r="S120">
        <v>48</v>
      </c>
      <c r="T120">
        <f t="shared" si="72"/>
        <v>1.1528862500037539E-3</v>
      </c>
      <c r="U120">
        <f t="shared" si="73"/>
        <v>0</v>
      </c>
      <c r="V120">
        <f t="shared" si="74"/>
        <v>1.3042553191489401E-2</v>
      </c>
      <c r="W120">
        <f t="shared" si="75"/>
        <v>0</v>
      </c>
      <c r="X120">
        <f t="shared" si="76"/>
        <v>1.1528862500037539E-3</v>
      </c>
    </row>
    <row r="121" spans="1:24" x14ac:dyDescent="0.4">
      <c r="A121">
        <v>49</v>
      </c>
      <c r="B121" s="24">
        <v>0.74468085106382975</v>
      </c>
      <c r="C121" s="39">
        <f t="shared" si="77"/>
        <v>90.955295691489354</v>
      </c>
      <c r="E121">
        <f>0.5*BladeCompThickness!D51</f>
        <v>1.0619549539402566</v>
      </c>
      <c r="F121">
        <f>0.5*BladeCompThickness!G51</f>
        <v>0</v>
      </c>
      <c r="G121" s="44">
        <f>BladeCompThickness!S51</f>
        <v>12.4751773049645</v>
      </c>
      <c r="H121">
        <f>0.5*BladeCompThickness!G51</f>
        <v>0</v>
      </c>
      <c r="I121">
        <f>0.5*BladeCompThickness!D51</f>
        <v>1.0619549539402566</v>
      </c>
      <c r="K121">
        <f t="shared" si="78"/>
        <v>1.0619549539402566</v>
      </c>
      <c r="L121">
        <f t="shared" ref="L121:O121" si="126">K121+F121</f>
        <v>1.0619549539402566</v>
      </c>
      <c r="M121" s="44">
        <f t="shared" si="126"/>
        <v>13.537132258904757</v>
      </c>
      <c r="N121" s="44">
        <f t="shared" si="126"/>
        <v>13.537132258904757</v>
      </c>
      <c r="O121" s="44">
        <f t="shared" si="126"/>
        <v>14.599087212845014</v>
      </c>
      <c r="S121">
        <v>49</v>
      </c>
      <c r="T121">
        <f t="shared" si="72"/>
        <v>1.0619549539402566E-3</v>
      </c>
      <c r="U121">
        <f t="shared" si="73"/>
        <v>0</v>
      </c>
      <c r="V121">
        <f t="shared" si="74"/>
        <v>1.24751773049645E-2</v>
      </c>
      <c r="W121">
        <f t="shared" si="75"/>
        <v>0</v>
      </c>
      <c r="X121">
        <f t="shared" si="76"/>
        <v>1.0619549539402566E-3</v>
      </c>
    </row>
    <row r="122" spans="1:24" x14ac:dyDescent="0.4">
      <c r="A122">
        <v>50</v>
      </c>
      <c r="B122" s="24">
        <v>0.76595744680851063</v>
      </c>
      <c r="C122" s="39">
        <f t="shared" si="77"/>
        <v>93.554018425531908</v>
      </c>
      <c r="E122">
        <f>0.5*BladeCompThickness!D52</f>
        <v>0.97102365787675915</v>
      </c>
      <c r="F122">
        <f>0.5*BladeCompThickness!G52</f>
        <v>0</v>
      </c>
      <c r="G122" s="44">
        <f>BladeCompThickness!S52</f>
        <v>11.9078014184397</v>
      </c>
      <c r="H122">
        <f>0.5*BladeCompThickness!G52</f>
        <v>0</v>
      </c>
      <c r="I122">
        <f>0.5*BladeCompThickness!D52</f>
        <v>0.97102365787675915</v>
      </c>
      <c r="K122">
        <f t="shared" si="78"/>
        <v>0.97102365787675915</v>
      </c>
      <c r="L122">
        <f t="shared" ref="L122:O122" si="127">K122+F122</f>
        <v>0.97102365787675915</v>
      </c>
      <c r="M122" s="44">
        <f t="shared" si="127"/>
        <v>12.87882507631646</v>
      </c>
      <c r="N122" s="44">
        <f t="shared" si="127"/>
        <v>12.87882507631646</v>
      </c>
      <c r="O122" s="44">
        <f t="shared" si="127"/>
        <v>13.84984873419322</v>
      </c>
      <c r="S122">
        <v>50</v>
      </c>
      <c r="T122">
        <f t="shared" si="72"/>
        <v>9.7102365787675915E-4</v>
      </c>
      <c r="U122">
        <f t="shared" si="73"/>
        <v>0</v>
      </c>
      <c r="V122">
        <f t="shared" si="74"/>
        <v>1.19078014184397E-2</v>
      </c>
      <c r="W122">
        <f t="shared" si="75"/>
        <v>0</v>
      </c>
      <c r="X122">
        <f t="shared" si="76"/>
        <v>9.7102365787675915E-4</v>
      </c>
    </row>
    <row r="123" spans="1:24" x14ac:dyDescent="0.4">
      <c r="A123">
        <v>51</v>
      </c>
      <c r="B123" s="24">
        <v>0.78723404255319152</v>
      </c>
      <c r="C123" s="39">
        <f t="shared" si="77"/>
        <v>96.152741159574461</v>
      </c>
      <c r="E123">
        <f>0.5*BladeCompThickness!D53</f>
        <v>0.88009236181326145</v>
      </c>
      <c r="F123">
        <f>0.5*BladeCompThickness!G53</f>
        <v>0</v>
      </c>
      <c r="G123" s="44">
        <f>BladeCompThickness!S53</f>
        <v>11.340425531914899</v>
      </c>
      <c r="H123">
        <f>0.5*BladeCompThickness!G53</f>
        <v>0</v>
      </c>
      <c r="I123">
        <f>0.5*BladeCompThickness!D53</f>
        <v>0.88009236181326145</v>
      </c>
      <c r="K123">
        <f t="shared" si="78"/>
        <v>0.88009236181326145</v>
      </c>
      <c r="L123">
        <f t="shared" ref="L123:O123" si="128">K123+F123</f>
        <v>0.88009236181326145</v>
      </c>
      <c r="M123" s="44">
        <f t="shared" si="128"/>
        <v>12.220517893728161</v>
      </c>
      <c r="N123" s="44">
        <f t="shared" si="128"/>
        <v>12.220517893728161</v>
      </c>
      <c r="O123" s="44">
        <f t="shared" si="128"/>
        <v>13.100610255541422</v>
      </c>
      <c r="S123">
        <v>51</v>
      </c>
      <c r="T123">
        <f t="shared" si="72"/>
        <v>8.800923618132615E-4</v>
      </c>
      <c r="U123">
        <f t="shared" si="73"/>
        <v>0</v>
      </c>
      <c r="V123">
        <f t="shared" si="74"/>
        <v>1.1340425531914899E-2</v>
      </c>
      <c r="W123">
        <f t="shared" si="75"/>
        <v>0</v>
      </c>
      <c r="X123">
        <f t="shared" si="76"/>
        <v>8.800923618132615E-4</v>
      </c>
    </row>
    <row r="124" spans="1:24" x14ac:dyDescent="0.4">
      <c r="A124">
        <v>52</v>
      </c>
      <c r="B124" s="24">
        <v>0.8</v>
      </c>
      <c r="C124" s="39">
        <f t="shared" si="77"/>
        <v>97.711974800000007</v>
      </c>
      <c r="E124">
        <f>0.5*BladeCompThickness!D54</f>
        <v>0.82553358417516298</v>
      </c>
      <c r="F124">
        <f>0.5*BladeCompThickness!G54</f>
        <v>0</v>
      </c>
      <c r="G124" s="44">
        <f>BladeCompThickness!S54</f>
        <v>11</v>
      </c>
      <c r="H124">
        <f>0.5*BladeCompThickness!G54</f>
        <v>0</v>
      </c>
      <c r="I124">
        <f>0.5*BladeCompThickness!D54</f>
        <v>0.82553358417516298</v>
      </c>
      <c r="K124">
        <f t="shared" si="78"/>
        <v>0.82553358417516298</v>
      </c>
      <c r="L124">
        <f t="shared" ref="L124:O124" si="129">K124+F124</f>
        <v>0.82553358417516298</v>
      </c>
      <c r="M124" s="44">
        <f t="shared" si="129"/>
        <v>11.825533584175163</v>
      </c>
      <c r="N124" s="44">
        <f t="shared" si="129"/>
        <v>11.825533584175163</v>
      </c>
      <c r="O124" s="44">
        <f t="shared" si="129"/>
        <v>12.651067168350327</v>
      </c>
      <c r="S124">
        <v>52</v>
      </c>
      <c r="T124">
        <f t="shared" si="72"/>
        <v>8.2553358417516304E-4</v>
      </c>
      <c r="U124">
        <f t="shared" si="73"/>
        <v>0</v>
      </c>
      <c r="V124">
        <f t="shared" si="74"/>
        <v>1.0999999999999999E-2</v>
      </c>
      <c r="W124">
        <f t="shared" si="75"/>
        <v>0</v>
      </c>
      <c r="X124">
        <f t="shared" si="76"/>
        <v>8.2553358417516304E-4</v>
      </c>
    </row>
    <row r="125" spans="1:24" x14ac:dyDescent="0.4">
      <c r="A125">
        <v>53</v>
      </c>
      <c r="B125" s="24">
        <v>0.80851063829787229</v>
      </c>
      <c r="C125" s="39">
        <f t="shared" si="77"/>
        <v>98.751463893617014</v>
      </c>
      <c r="E125">
        <f>0.5*BladeCompThickness!D55</f>
        <v>0.83600229852693231</v>
      </c>
      <c r="F125">
        <f>0.5*BladeCompThickness!G55</f>
        <v>0</v>
      </c>
      <c r="G125" s="44">
        <f>BladeCompThickness!S55</f>
        <v>10.659574468085101</v>
      </c>
      <c r="H125">
        <f>0.5*BladeCompThickness!G55</f>
        <v>0</v>
      </c>
      <c r="I125">
        <f>0.5*BladeCompThickness!D55</f>
        <v>0.83600229852693231</v>
      </c>
      <c r="K125">
        <f t="shared" si="78"/>
        <v>0.83600229852693231</v>
      </c>
      <c r="L125">
        <f t="shared" ref="L125:O125" si="130">K125+F125</f>
        <v>0.83600229852693231</v>
      </c>
      <c r="M125" s="44">
        <f t="shared" si="130"/>
        <v>11.495576766612032</v>
      </c>
      <c r="N125" s="44">
        <f t="shared" si="130"/>
        <v>11.495576766612032</v>
      </c>
      <c r="O125" s="44">
        <f t="shared" si="130"/>
        <v>12.331579065138964</v>
      </c>
      <c r="S125">
        <v>53</v>
      </c>
      <c r="T125">
        <f t="shared" si="72"/>
        <v>8.3600229852693231E-4</v>
      </c>
      <c r="U125">
        <f t="shared" si="73"/>
        <v>0</v>
      </c>
      <c r="V125">
        <f t="shared" si="74"/>
        <v>1.06595744680851E-2</v>
      </c>
      <c r="W125">
        <f t="shared" si="75"/>
        <v>0</v>
      </c>
      <c r="X125">
        <f t="shared" si="76"/>
        <v>8.3600229852693231E-4</v>
      </c>
    </row>
    <row r="126" spans="1:24" x14ac:dyDescent="0.4">
      <c r="A126">
        <v>54</v>
      </c>
      <c r="B126" s="24">
        <v>0.82978723404255317</v>
      </c>
      <c r="C126" s="39">
        <f t="shared" si="77"/>
        <v>101.35018662765957</v>
      </c>
      <c r="E126">
        <f>0.5*BladeCompThickness!D56</f>
        <v>0.86217408440635601</v>
      </c>
      <c r="F126">
        <f>0.5*BladeCompThickness!G56</f>
        <v>0</v>
      </c>
      <c r="G126" s="44">
        <f>BladeCompThickness!S56</f>
        <v>9.8085106382978804</v>
      </c>
      <c r="H126">
        <f>0.5*BladeCompThickness!G56</f>
        <v>0</v>
      </c>
      <c r="I126">
        <f>0.5*BladeCompThickness!D56</f>
        <v>0.86217408440635601</v>
      </c>
      <c r="K126">
        <f t="shared" si="78"/>
        <v>0.86217408440635601</v>
      </c>
      <c r="L126">
        <f t="shared" ref="L126:O126" si="131">K126+F126</f>
        <v>0.86217408440635601</v>
      </c>
      <c r="M126" s="44">
        <f t="shared" si="131"/>
        <v>10.670684722704236</v>
      </c>
      <c r="N126" s="44">
        <f t="shared" si="131"/>
        <v>10.670684722704236</v>
      </c>
      <c r="O126" s="44">
        <f t="shared" si="131"/>
        <v>11.532858807110591</v>
      </c>
      <c r="S126">
        <v>54</v>
      </c>
      <c r="T126">
        <f t="shared" si="72"/>
        <v>8.6217408440635598E-4</v>
      </c>
      <c r="U126">
        <f t="shared" si="73"/>
        <v>0</v>
      </c>
      <c r="V126">
        <f t="shared" si="74"/>
        <v>9.808510638297881E-3</v>
      </c>
      <c r="W126">
        <f t="shared" si="75"/>
        <v>0</v>
      </c>
      <c r="X126">
        <f t="shared" si="76"/>
        <v>8.6217408440635598E-4</v>
      </c>
    </row>
    <row r="127" spans="1:24" x14ac:dyDescent="0.4">
      <c r="A127">
        <v>55</v>
      </c>
      <c r="B127" s="24">
        <v>0.85106382978723405</v>
      </c>
      <c r="C127" s="39">
        <f t="shared" si="77"/>
        <v>103.94890936170212</v>
      </c>
      <c r="E127">
        <f>0.5*BladeCompThickness!D57</f>
        <v>0.8883458702857796</v>
      </c>
      <c r="F127">
        <f>0.5*BladeCompThickness!G57</f>
        <v>0</v>
      </c>
      <c r="G127" s="44">
        <f>BladeCompThickness!S57</f>
        <v>8.9574468085106407</v>
      </c>
      <c r="H127">
        <f>0.5*BladeCompThickness!G57</f>
        <v>0</v>
      </c>
      <c r="I127">
        <f>0.5*BladeCompThickness!D57</f>
        <v>0.8883458702857796</v>
      </c>
      <c r="K127">
        <f t="shared" si="78"/>
        <v>0.8883458702857796</v>
      </c>
      <c r="L127">
        <f t="shared" ref="L127:O127" si="132">K127+F127</f>
        <v>0.8883458702857796</v>
      </c>
      <c r="M127" s="44">
        <f t="shared" si="132"/>
        <v>9.8457926787964212</v>
      </c>
      <c r="N127" s="44">
        <f t="shared" si="132"/>
        <v>9.8457926787964212</v>
      </c>
      <c r="O127" s="44">
        <f t="shared" si="132"/>
        <v>10.7341385490822</v>
      </c>
      <c r="S127">
        <v>55</v>
      </c>
      <c r="T127">
        <f t="shared" si="72"/>
        <v>8.8834587028577955E-4</v>
      </c>
      <c r="U127">
        <f t="shared" si="73"/>
        <v>0</v>
      </c>
      <c r="V127">
        <f t="shared" si="74"/>
        <v>8.9574468085106412E-3</v>
      </c>
      <c r="W127">
        <f t="shared" si="75"/>
        <v>0</v>
      </c>
      <c r="X127">
        <f t="shared" si="76"/>
        <v>8.8834587028577955E-4</v>
      </c>
    </row>
    <row r="128" spans="1:24" x14ac:dyDescent="0.4">
      <c r="A128">
        <v>56</v>
      </c>
      <c r="B128" s="24">
        <v>0.87234042553191493</v>
      </c>
      <c r="C128" s="39">
        <f t="shared" si="77"/>
        <v>106.54763209574467</v>
      </c>
      <c r="E128">
        <f>0.5*BladeCompThickness!D58</f>
        <v>0.91451765616520342</v>
      </c>
      <c r="F128">
        <f>0.5*BladeCompThickness!G58</f>
        <v>0</v>
      </c>
      <c r="G128" s="44">
        <f>BladeCompThickness!S58</f>
        <v>8.1063829787233992</v>
      </c>
      <c r="H128">
        <f>0.5*BladeCompThickness!G58</f>
        <v>0</v>
      </c>
      <c r="I128">
        <f>0.5*BladeCompThickness!D58</f>
        <v>0.91451765616520342</v>
      </c>
      <c r="K128">
        <f t="shared" si="78"/>
        <v>0.91451765616520342</v>
      </c>
      <c r="L128">
        <f t="shared" ref="L128:O128" si="133">K128+F128</f>
        <v>0.91451765616520342</v>
      </c>
      <c r="M128" s="44">
        <f t="shared" si="133"/>
        <v>9.0209006348886032</v>
      </c>
      <c r="N128" s="44">
        <f t="shared" si="133"/>
        <v>9.0209006348886032</v>
      </c>
      <c r="O128" s="44">
        <f t="shared" si="133"/>
        <v>9.9354182910538071</v>
      </c>
      <c r="S128">
        <v>56</v>
      </c>
      <c r="T128">
        <f t="shared" si="72"/>
        <v>9.1451765616520344E-4</v>
      </c>
      <c r="U128">
        <f t="shared" si="73"/>
        <v>0</v>
      </c>
      <c r="V128">
        <f t="shared" si="74"/>
        <v>8.1063829787233997E-3</v>
      </c>
      <c r="W128">
        <f t="shared" si="75"/>
        <v>0</v>
      </c>
      <c r="X128">
        <f t="shared" si="76"/>
        <v>9.1451765616520344E-4</v>
      </c>
    </row>
    <row r="129" spans="1:24" x14ac:dyDescent="0.4">
      <c r="A129">
        <v>57</v>
      </c>
      <c r="B129" s="24">
        <v>0.8936170212765957</v>
      </c>
      <c r="C129" s="39">
        <f t="shared" si="77"/>
        <v>109.14635482978723</v>
      </c>
      <c r="E129">
        <f>0.5*BladeCompThickness!D59</f>
        <v>0.9406894420446269</v>
      </c>
      <c r="F129">
        <f>0.5*BladeCompThickness!G59</f>
        <v>0</v>
      </c>
      <c r="G129" s="44">
        <f>BladeCompThickness!S59</f>
        <v>7.2553191489361701</v>
      </c>
      <c r="H129">
        <f>0.5*BladeCompThickness!G59</f>
        <v>0</v>
      </c>
      <c r="I129">
        <f>0.5*BladeCompThickness!D59</f>
        <v>0.9406894420446269</v>
      </c>
      <c r="K129">
        <f t="shared" si="78"/>
        <v>0.9406894420446269</v>
      </c>
      <c r="L129">
        <f t="shared" ref="L129:O129" si="134">K129+F129</f>
        <v>0.9406894420446269</v>
      </c>
      <c r="M129" s="44">
        <f t="shared" si="134"/>
        <v>8.1960085909807976</v>
      </c>
      <c r="N129" s="44">
        <f t="shared" si="134"/>
        <v>8.1960085909807976</v>
      </c>
      <c r="O129" s="44">
        <f t="shared" si="134"/>
        <v>9.136698033025425</v>
      </c>
      <c r="S129">
        <v>57</v>
      </c>
      <c r="T129">
        <f t="shared" si="72"/>
        <v>9.406894420446269E-4</v>
      </c>
      <c r="U129">
        <f t="shared" si="73"/>
        <v>0</v>
      </c>
      <c r="V129">
        <f t="shared" si="74"/>
        <v>7.2553191489361703E-3</v>
      </c>
      <c r="W129">
        <f t="shared" si="75"/>
        <v>0</v>
      </c>
      <c r="X129">
        <f t="shared" si="76"/>
        <v>9.406894420446269E-4</v>
      </c>
    </row>
    <row r="130" spans="1:24" x14ac:dyDescent="0.4">
      <c r="A130">
        <v>58</v>
      </c>
      <c r="B130" s="24">
        <v>0.9</v>
      </c>
      <c r="C130" s="39">
        <f t="shared" si="77"/>
        <v>109.92597164999999</v>
      </c>
      <c r="E130">
        <f>0.5*BladeCompThickness!D60</f>
        <v>0.94854097780845414</v>
      </c>
      <c r="F130">
        <f>0.5*BladeCompThickness!G60</f>
        <v>0</v>
      </c>
      <c r="G130" s="44">
        <f>BladeCompThickness!S60</f>
        <v>7</v>
      </c>
      <c r="H130">
        <f>0.5*BladeCompThickness!G60</f>
        <v>0</v>
      </c>
      <c r="I130">
        <f>0.5*BladeCompThickness!D60</f>
        <v>0.94854097780845414</v>
      </c>
      <c r="K130">
        <f t="shared" si="78"/>
        <v>0.94854097780845414</v>
      </c>
      <c r="L130">
        <f t="shared" ref="L130:O130" si="135">K130+F130</f>
        <v>0.94854097780845414</v>
      </c>
      <c r="M130" s="44">
        <f t="shared" si="135"/>
        <v>7.9485409778084541</v>
      </c>
      <c r="N130" s="44">
        <f t="shared" si="135"/>
        <v>7.9485409778084541</v>
      </c>
      <c r="O130" s="44">
        <f t="shared" si="135"/>
        <v>8.8970819556169083</v>
      </c>
      <c r="S130">
        <v>58</v>
      </c>
      <c r="T130">
        <f t="shared" si="72"/>
        <v>9.485409778084541E-4</v>
      </c>
      <c r="U130">
        <f t="shared" si="73"/>
        <v>0</v>
      </c>
      <c r="V130">
        <f t="shared" si="74"/>
        <v>7.0000000000000001E-3</v>
      </c>
      <c r="W130">
        <f t="shared" si="75"/>
        <v>0</v>
      </c>
      <c r="X130">
        <f t="shared" si="76"/>
        <v>9.485409778084541E-4</v>
      </c>
    </row>
    <row r="131" spans="1:24" x14ac:dyDescent="0.4">
      <c r="A131">
        <v>59</v>
      </c>
      <c r="B131" s="24">
        <v>0.91489361702127658</v>
      </c>
      <c r="C131" s="39">
        <f t="shared" si="77"/>
        <v>111.74507756382978</v>
      </c>
      <c r="E131">
        <f>0.5*BladeCompThickness!D61</f>
        <v>0.90377067718429749</v>
      </c>
      <c r="F131">
        <f>0.5*BladeCompThickness!G61</f>
        <v>0</v>
      </c>
      <c r="G131" s="44">
        <f>BladeCompThickness!S61</f>
        <v>5.8085106382978697</v>
      </c>
      <c r="H131">
        <f>0.5*BladeCompThickness!G61</f>
        <v>0</v>
      </c>
      <c r="I131">
        <f>0.5*BladeCompThickness!D61</f>
        <v>0.90377067718429749</v>
      </c>
      <c r="K131">
        <f t="shared" si="78"/>
        <v>0.90377067718429749</v>
      </c>
      <c r="L131">
        <f t="shared" ref="L131:O131" si="136">K131+F131</f>
        <v>0.90377067718429749</v>
      </c>
      <c r="M131" s="44">
        <f t="shared" si="136"/>
        <v>6.7122813154821674</v>
      </c>
      <c r="N131" s="44">
        <f t="shared" si="136"/>
        <v>6.7122813154821674</v>
      </c>
      <c r="O131" s="44">
        <f t="shared" si="136"/>
        <v>7.6160519926664652</v>
      </c>
      <c r="S131">
        <v>59</v>
      </c>
      <c r="T131">
        <f t="shared" si="72"/>
        <v>9.0377067718429749E-4</v>
      </c>
      <c r="U131">
        <f t="shared" si="73"/>
        <v>0</v>
      </c>
      <c r="V131">
        <f t="shared" si="74"/>
        <v>5.8085106382978697E-3</v>
      </c>
      <c r="W131">
        <f t="shared" si="75"/>
        <v>0</v>
      </c>
      <c r="X131">
        <f t="shared" si="76"/>
        <v>9.0377067718429749E-4</v>
      </c>
    </row>
    <row r="132" spans="1:24" x14ac:dyDescent="0.4">
      <c r="A132">
        <v>60</v>
      </c>
      <c r="B132" s="24">
        <v>0.93617021276595747</v>
      </c>
      <c r="C132" s="39">
        <f t="shared" si="77"/>
        <v>114.34380029787233</v>
      </c>
      <c r="E132">
        <f>0.5*BladeCompThickness!D62</f>
        <v>0.83981310486407379</v>
      </c>
      <c r="F132">
        <f>0.5*BladeCompThickness!G62</f>
        <v>0</v>
      </c>
      <c r="G132" s="44">
        <f>BladeCompThickness!S62</f>
        <v>4.1063829787234001</v>
      </c>
      <c r="H132">
        <f>0.5*BladeCompThickness!G62</f>
        <v>0</v>
      </c>
      <c r="I132">
        <f>0.5*BladeCompThickness!D62</f>
        <v>0.83981310486407379</v>
      </c>
      <c r="K132">
        <f t="shared" si="78"/>
        <v>0.83981310486407379</v>
      </c>
      <c r="L132">
        <f t="shared" ref="L132:O132" si="137">K132+F132</f>
        <v>0.83981310486407379</v>
      </c>
      <c r="M132" s="44">
        <f t="shared" si="137"/>
        <v>4.9461960835874734</v>
      </c>
      <c r="N132" s="44">
        <f t="shared" si="137"/>
        <v>4.9461960835874734</v>
      </c>
      <c r="O132" s="44">
        <f t="shared" si="137"/>
        <v>5.7860091884515477</v>
      </c>
      <c r="S132">
        <v>60</v>
      </c>
      <c r="T132">
        <f t="shared" si="72"/>
        <v>8.3981310486407382E-4</v>
      </c>
      <c r="U132">
        <f t="shared" si="73"/>
        <v>0</v>
      </c>
      <c r="V132">
        <f t="shared" si="74"/>
        <v>4.1063829787234005E-3</v>
      </c>
      <c r="W132">
        <f t="shared" si="75"/>
        <v>0</v>
      </c>
      <c r="X132">
        <f t="shared" si="76"/>
        <v>8.3981310486407382E-4</v>
      </c>
    </row>
    <row r="133" spans="1:24" x14ac:dyDescent="0.4">
      <c r="A133">
        <v>61</v>
      </c>
      <c r="B133" s="24">
        <v>0.95</v>
      </c>
      <c r="C133" s="39">
        <f t="shared" si="77"/>
        <v>116.03297007499999</v>
      </c>
      <c r="E133">
        <f>0.5*BladeCompThickness!D63</f>
        <v>0.79824068285592842</v>
      </c>
      <c r="F133">
        <f>0.5*BladeCompThickness!G63</f>
        <v>0</v>
      </c>
      <c r="G133" s="44">
        <f>BladeCompThickness!S63</f>
        <v>3</v>
      </c>
      <c r="H133">
        <f>0.5*BladeCompThickness!G63</f>
        <v>0</v>
      </c>
      <c r="I133">
        <f>0.5*BladeCompThickness!D63</f>
        <v>0.79824068285592842</v>
      </c>
      <c r="K133">
        <f t="shared" si="78"/>
        <v>0.79824068285592842</v>
      </c>
      <c r="L133">
        <f t="shared" ref="L133:O133" si="138">K133+F133</f>
        <v>0.79824068285592842</v>
      </c>
      <c r="M133" s="44">
        <f t="shared" si="138"/>
        <v>3.7982406828559285</v>
      </c>
      <c r="N133" s="44">
        <f t="shared" si="138"/>
        <v>3.7982406828559285</v>
      </c>
      <c r="O133" s="44">
        <f t="shared" si="138"/>
        <v>4.5964813657118571</v>
      </c>
      <c r="S133">
        <v>61</v>
      </c>
      <c r="T133">
        <f t="shared" ref="T133:T196" si="139">E133/1000</f>
        <v>7.9824068285592846E-4</v>
      </c>
      <c r="U133">
        <f t="shared" ref="U133:U196" si="140">F133/1000</f>
        <v>0</v>
      </c>
      <c r="V133">
        <f t="shared" ref="V133:V196" si="141">G133/1000</f>
        <v>3.0000000000000001E-3</v>
      </c>
      <c r="W133">
        <f t="shared" ref="W133:W196" si="142">H133/1000</f>
        <v>0</v>
      </c>
      <c r="X133">
        <f t="shared" ref="X133:X196" si="143">I133/1000</f>
        <v>7.9824068285592846E-4</v>
      </c>
    </row>
    <row r="134" spans="1:24" x14ac:dyDescent="0.4">
      <c r="A134">
        <v>62</v>
      </c>
      <c r="B134" s="24">
        <v>0.95744680851063835</v>
      </c>
      <c r="C134" s="39">
        <f t="shared" si="77"/>
        <v>116.94252303191489</v>
      </c>
      <c r="E134">
        <f>0.5*BladeCompThickness!D64</f>
        <v>0.88785148385414503</v>
      </c>
      <c r="F134">
        <f>0.5*BladeCompThickness!G64</f>
        <v>0</v>
      </c>
      <c r="G134" s="44">
        <f>BladeCompThickness!S64</f>
        <v>2.5195607412491401</v>
      </c>
      <c r="H134">
        <f>0.5*BladeCompThickness!G64</f>
        <v>0</v>
      </c>
      <c r="I134">
        <f>0.5*BladeCompThickness!D64</f>
        <v>0.88785148385414503</v>
      </c>
      <c r="K134">
        <f t="shared" si="78"/>
        <v>0.88785148385414503</v>
      </c>
      <c r="L134">
        <f t="shared" ref="L134:O134" si="144">K134+F134</f>
        <v>0.88785148385414503</v>
      </c>
      <c r="M134" s="44">
        <f t="shared" si="144"/>
        <v>3.4074122251032852</v>
      </c>
      <c r="N134" s="44">
        <f t="shared" si="144"/>
        <v>3.4074122251032852</v>
      </c>
      <c r="O134" s="44">
        <f t="shared" si="144"/>
        <v>4.2952637089574299</v>
      </c>
      <c r="S134">
        <v>62</v>
      </c>
      <c r="T134">
        <f t="shared" si="139"/>
        <v>8.8785148385414506E-4</v>
      </c>
      <c r="U134">
        <f t="shared" si="140"/>
        <v>0</v>
      </c>
      <c r="V134">
        <f t="shared" si="141"/>
        <v>2.5195607412491399E-3</v>
      </c>
      <c r="W134">
        <f t="shared" si="142"/>
        <v>0</v>
      </c>
      <c r="X134">
        <f t="shared" si="143"/>
        <v>8.8785148385414506E-4</v>
      </c>
    </row>
    <row r="135" spans="1:24" x14ac:dyDescent="0.4">
      <c r="A135">
        <v>63</v>
      </c>
      <c r="B135" s="24">
        <v>0.97872340425531912</v>
      </c>
      <c r="C135" s="39">
        <f t="shared" si="77"/>
        <v>119.54124576595744</v>
      </c>
      <c r="E135">
        <f>0.5*BladeCompThickness!D65</f>
        <v>1.1438823438490455</v>
      </c>
      <c r="F135">
        <f>0.5*BladeCompThickness!G65</f>
        <v>0</v>
      </c>
      <c r="G135" s="44">
        <f>BladeCompThickness!S65</f>
        <v>1.1468771448181201</v>
      </c>
      <c r="H135">
        <f>0.5*BladeCompThickness!G65</f>
        <v>0</v>
      </c>
      <c r="I135">
        <f>0.5*BladeCompThickness!D65</f>
        <v>1.1438823438490455</v>
      </c>
      <c r="K135">
        <f t="shared" si="78"/>
        <v>1.1438823438490455</v>
      </c>
      <c r="L135">
        <f t="shared" ref="L135:O135" si="145">K135+F135</f>
        <v>1.1438823438490455</v>
      </c>
      <c r="M135" s="44">
        <f t="shared" si="145"/>
        <v>2.2907594886671658</v>
      </c>
      <c r="N135" s="44">
        <f t="shared" si="145"/>
        <v>2.2907594886671658</v>
      </c>
      <c r="O135" s="44">
        <f t="shared" si="145"/>
        <v>3.4346418325162116</v>
      </c>
      <c r="S135">
        <v>63</v>
      </c>
      <c r="T135">
        <f t="shared" si="139"/>
        <v>1.1438823438490455E-3</v>
      </c>
      <c r="U135">
        <f t="shared" si="140"/>
        <v>0</v>
      </c>
      <c r="V135">
        <f t="shared" si="141"/>
        <v>1.1468771448181201E-3</v>
      </c>
      <c r="W135">
        <f t="shared" si="142"/>
        <v>0</v>
      </c>
      <c r="X135">
        <f t="shared" si="143"/>
        <v>1.1438823438490455E-3</v>
      </c>
    </row>
    <row r="136" spans="1:24" x14ac:dyDescent="0.4">
      <c r="A136">
        <v>64</v>
      </c>
      <c r="B136" s="24">
        <v>0.98119999999999996</v>
      </c>
      <c r="C136" s="39">
        <f t="shared" si="77"/>
        <v>119.84373709219999</v>
      </c>
      <c r="E136">
        <f>0.5*BladeCompThickness!D66</f>
        <v>1.173684335952452</v>
      </c>
      <c r="F136">
        <f>0.5*BladeCompThickness!G66</f>
        <v>0</v>
      </c>
      <c r="G136" s="44">
        <f>BladeCompThickness!S66</f>
        <v>0.98947368421052795</v>
      </c>
      <c r="H136">
        <f>0.5*BladeCompThickness!G66</f>
        <v>0</v>
      </c>
      <c r="I136">
        <f>0.5*BladeCompThickness!D66</f>
        <v>1.173684335952452</v>
      </c>
      <c r="K136">
        <f t="shared" si="78"/>
        <v>1.173684335952452</v>
      </c>
      <c r="L136">
        <f t="shared" ref="L136:O136" si="146">K136+F136</f>
        <v>1.173684335952452</v>
      </c>
      <c r="M136" s="44">
        <f t="shared" si="146"/>
        <v>2.1631580201629799</v>
      </c>
      <c r="N136" s="44">
        <f t="shared" si="146"/>
        <v>2.1631580201629799</v>
      </c>
      <c r="O136" s="44">
        <f t="shared" si="146"/>
        <v>3.3368423561154321</v>
      </c>
      <c r="S136">
        <v>64</v>
      </c>
      <c r="T136">
        <f t="shared" si="139"/>
        <v>1.173684335952452E-3</v>
      </c>
      <c r="U136">
        <f t="shared" si="140"/>
        <v>0</v>
      </c>
      <c r="V136">
        <f t="shared" si="141"/>
        <v>9.8947368421052791E-4</v>
      </c>
      <c r="W136">
        <f t="shared" si="142"/>
        <v>0</v>
      </c>
      <c r="X136">
        <f t="shared" si="143"/>
        <v>1.173684335952452E-3</v>
      </c>
    </row>
    <row r="137" spans="1:24" x14ac:dyDescent="0.4">
      <c r="A137">
        <v>65</v>
      </c>
      <c r="B137" s="24">
        <v>1</v>
      </c>
      <c r="C137" s="39">
        <f t="shared" si="77"/>
        <v>122.13996849999999</v>
      </c>
      <c r="E137">
        <f>0.5*BladeCompThickness!D67</f>
        <v>0.5</v>
      </c>
      <c r="F137">
        <f>0.5*BladeCompThickness!G67</f>
        <v>0</v>
      </c>
      <c r="G137" s="44">
        <f>BladeCompThickness!S67</f>
        <v>0</v>
      </c>
      <c r="H137">
        <f>0.5*BladeCompThickness!G67</f>
        <v>0</v>
      </c>
      <c r="I137">
        <f>0.5*BladeCompThickness!D67</f>
        <v>0.5</v>
      </c>
      <c r="K137">
        <f t="shared" si="78"/>
        <v>0.5</v>
      </c>
      <c r="L137">
        <f t="shared" ref="L137:O137" si="147">K137+F137</f>
        <v>0.5</v>
      </c>
      <c r="M137" s="44">
        <f t="shared" si="147"/>
        <v>0.5</v>
      </c>
      <c r="N137" s="44">
        <f t="shared" si="147"/>
        <v>0.5</v>
      </c>
      <c r="O137" s="44">
        <f t="shared" si="147"/>
        <v>1</v>
      </c>
      <c r="S137">
        <v>65</v>
      </c>
      <c r="T137">
        <f t="shared" si="139"/>
        <v>5.0000000000000001E-4</v>
      </c>
      <c r="U137">
        <f t="shared" si="140"/>
        <v>0</v>
      </c>
      <c r="V137">
        <f t="shared" si="141"/>
        <v>0</v>
      </c>
      <c r="W137">
        <f t="shared" si="142"/>
        <v>0</v>
      </c>
      <c r="X137">
        <f t="shared" si="143"/>
        <v>5.0000000000000001E-4</v>
      </c>
    </row>
    <row r="139" spans="1:24" x14ac:dyDescent="0.4">
      <c r="B139" s="43" t="s">
        <v>342</v>
      </c>
      <c r="C139" s="43"/>
      <c r="E139" s="32" t="s">
        <v>340</v>
      </c>
      <c r="K139" s="32" t="s">
        <v>343</v>
      </c>
      <c r="S139" s="43" t="s">
        <v>408</v>
      </c>
      <c r="T139" s="32" t="s">
        <v>340</v>
      </c>
    </row>
    <row r="140" spans="1:24" x14ac:dyDescent="0.4">
      <c r="A140" t="s">
        <v>333</v>
      </c>
      <c r="B140" s="40" t="s">
        <v>81</v>
      </c>
      <c r="C140" s="40" t="s">
        <v>330</v>
      </c>
      <c r="E140" t="s">
        <v>335</v>
      </c>
      <c r="F140" t="s">
        <v>336</v>
      </c>
      <c r="G140" t="s">
        <v>337</v>
      </c>
      <c r="H140" t="s">
        <v>338</v>
      </c>
      <c r="I140" t="s">
        <v>350</v>
      </c>
      <c r="K140" t="s">
        <v>335</v>
      </c>
      <c r="L140" t="s">
        <v>336</v>
      </c>
      <c r="M140" t="s">
        <v>337</v>
      </c>
      <c r="N140" t="s">
        <v>338</v>
      </c>
      <c r="O140" t="s">
        <v>350</v>
      </c>
      <c r="S140" t="s">
        <v>333</v>
      </c>
      <c r="T140" t="s">
        <v>402</v>
      </c>
      <c r="U140" t="s">
        <v>403</v>
      </c>
      <c r="V140" t="s">
        <v>404</v>
      </c>
      <c r="W140" t="s">
        <v>403</v>
      </c>
      <c r="X140" t="s">
        <v>402</v>
      </c>
    </row>
    <row r="141" spans="1:24" x14ac:dyDescent="0.4">
      <c r="B141" s="40" t="s">
        <v>58</v>
      </c>
      <c r="C141" s="40" t="s">
        <v>32</v>
      </c>
      <c r="E141" t="s">
        <v>91</v>
      </c>
      <c r="F141" t="s">
        <v>91</v>
      </c>
      <c r="G141" t="s">
        <v>91</v>
      </c>
      <c r="H141" t="s">
        <v>91</v>
      </c>
      <c r="I141" t="s">
        <v>91</v>
      </c>
      <c r="K141" t="s">
        <v>91</v>
      </c>
      <c r="L141" t="s">
        <v>91</v>
      </c>
      <c r="M141" t="s">
        <v>91</v>
      </c>
      <c r="N141" t="s">
        <v>91</v>
      </c>
      <c r="O141" t="s">
        <v>91</v>
      </c>
      <c r="T141" t="s">
        <v>32</v>
      </c>
      <c r="U141" t="s">
        <v>32</v>
      </c>
      <c r="V141" t="s">
        <v>32</v>
      </c>
      <c r="W141" t="s">
        <v>32</v>
      </c>
      <c r="X141" t="s">
        <v>32</v>
      </c>
    </row>
    <row r="142" spans="1:24" x14ac:dyDescent="0.4">
      <c r="A142">
        <v>1</v>
      </c>
      <c r="B142" s="24">
        <v>0</v>
      </c>
      <c r="C142" s="39">
        <f>B142*122.1399685</f>
        <v>0</v>
      </c>
      <c r="E142">
        <f>0.5*BladeCompThickness!E3</f>
        <v>27.499999999999996</v>
      </c>
      <c r="F142">
        <f>0.5*BladeCompThickness!G3</f>
        <v>9.5</v>
      </c>
      <c r="G142" s="44">
        <f>BladeCompThickness!T3</f>
        <v>0</v>
      </c>
      <c r="H142">
        <f>0.5*BladeCompThickness!G3</f>
        <v>9.5</v>
      </c>
      <c r="I142">
        <f>0.5*BladeCompThickness!E3</f>
        <v>27.499999999999996</v>
      </c>
      <c r="K142">
        <f>E142</f>
        <v>27.499999999999996</v>
      </c>
      <c r="L142">
        <f>K142+F142</f>
        <v>37</v>
      </c>
      <c r="M142" s="44">
        <f>L142+G142</f>
        <v>37</v>
      </c>
      <c r="N142" s="44">
        <f>M142+H142</f>
        <v>46.5</v>
      </c>
      <c r="O142" s="44">
        <f>N142+I142</f>
        <v>74</v>
      </c>
      <c r="S142">
        <v>1</v>
      </c>
      <c r="T142">
        <f t="shared" si="139"/>
        <v>2.7499999999999997E-2</v>
      </c>
      <c r="U142">
        <f t="shared" si="140"/>
        <v>9.4999999999999998E-3</v>
      </c>
      <c r="V142">
        <f t="shared" si="141"/>
        <v>0</v>
      </c>
      <c r="W142">
        <f t="shared" si="142"/>
        <v>9.4999999999999998E-3</v>
      </c>
      <c r="X142">
        <f t="shared" si="143"/>
        <v>2.7499999999999997E-2</v>
      </c>
    </row>
    <row r="143" spans="1:24" x14ac:dyDescent="0.4">
      <c r="A143">
        <v>2</v>
      </c>
      <c r="B143" s="24">
        <v>0.01</v>
      </c>
      <c r="C143" s="39">
        <f t="shared" ref="C143:C206" si="148">B143*122.1399685</f>
        <v>1.221399685</v>
      </c>
      <c r="E143">
        <f>0.5*BladeCompThickness!E4</f>
        <v>27.5</v>
      </c>
      <c r="F143">
        <f>0.5*BladeCompThickness!G4</f>
        <v>9.5</v>
      </c>
      <c r="G143" s="44">
        <f>BladeCompThickness!T4</f>
        <v>0</v>
      </c>
      <c r="H143">
        <f>0.5*BladeCompThickness!G4</f>
        <v>9.5</v>
      </c>
      <c r="I143">
        <f>0.5*BladeCompThickness!E4</f>
        <v>27.5</v>
      </c>
      <c r="K143">
        <f t="shared" ref="K143:K206" si="149">E143</f>
        <v>27.5</v>
      </c>
      <c r="L143">
        <f t="shared" ref="L143:O143" si="150">K143+F143</f>
        <v>37</v>
      </c>
      <c r="M143" s="44">
        <f t="shared" si="150"/>
        <v>37</v>
      </c>
      <c r="N143" s="44">
        <f t="shared" si="150"/>
        <v>46.5</v>
      </c>
      <c r="O143" s="44">
        <f t="shared" si="150"/>
        <v>74</v>
      </c>
      <c r="S143">
        <v>2</v>
      </c>
      <c r="T143">
        <f t="shared" si="139"/>
        <v>2.75E-2</v>
      </c>
      <c r="U143">
        <f t="shared" si="140"/>
        <v>9.4999999999999998E-3</v>
      </c>
      <c r="V143">
        <f t="shared" si="141"/>
        <v>0</v>
      </c>
      <c r="W143">
        <f t="shared" si="142"/>
        <v>9.4999999999999998E-3</v>
      </c>
      <c r="X143">
        <f t="shared" si="143"/>
        <v>2.75E-2</v>
      </c>
    </row>
    <row r="144" spans="1:24" x14ac:dyDescent="0.4">
      <c r="A144">
        <v>3</v>
      </c>
      <c r="B144" s="24">
        <v>2.1276595744680851E-2</v>
      </c>
      <c r="C144" s="39">
        <f t="shared" si="148"/>
        <v>2.5987227340425529</v>
      </c>
      <c r="E144">
        <f>0.5*BladeCompThickness!E5</f>
        <v>19.9822695035461</v>
      </c>
      <c r="F144">
        <f>0.5*BladeCompThickness!G5</f>
        <v>9.5</v>
      </c>
      <c r="G144" s="44">
        <f>BladeCompThickness!T5</f>
        <v>0.75177304964539005</v>
      </c>
      <c r="H144">
        <f>0.5*BladeCompThickness!G5</f>
        <v>9.5</v>
      </c>
      <c r="I144">
        <f>0.5*BladeCompThickness!E5</f>
        <v>19.9822695035461</v>
      </c>
      <c r="K144">
        <f t="shared" si="149"/>
        <v>19.9822695035461</v>
      </c>
      <c r="L144">
        <f t="shared" ref="L144:O144" si="151">K144+F144</f>
        <v>29.4822695035461</v>
      </c>
      <c r="M144" s="44">
        <f t="shared" si="151"/>
        <v>30.23404255319149</v>
      </c>
      <c r="N144" s="44">
        <f t="shared" si="151"/>
        <v>39.734042553191486</v>
      </c>
      <c r="O144" s="44">
        <f t="shared" si="151"/>
        <v>59.716312056737586</v>
      </c>
      <c r="S144">
        <v>3</v>
      </c>
      <c r="T144">
        <f t="shared" si="139"/>
        <v>1.9982269503546101E-2</v>
      </c>
      <c r="U144">
        <f t="shared" si="140"/>
        <v>9.4999999999999998E-3</v>
      </c>
      <c r="V144">
        <f t="shared" si="141"/>
        <v>7.5177304964539008E-4</v>
      </c>
      <c r="W144">
        <f t="shared" si="142"/>
        <v>9.4999999999999998E-3</v>
      </c>
      <c r="X144">
        <f t="shared" si="143"/>
        <v>1.9982269503546101E-2</v>
      </c>
    </row>
    <row r="145" spans="1:24" x14ac:dyDescent="0.4">
      <c r="A145">
        <v>4</v>
      </c>
      <c r="B145" s="24">
        <v>2.5000000000000001E-2</v>
      </c>
      <c r="C145" s="39">
        <f t="shared" si="148"/>
        <v>3.0534992125000002</v>
      </c>
      <c r="E145">
        <f>0.5*BladeCompThickness!E6</f>
        <v>17.5</v>
      </c>
      <c r="F145">
        <f>0.5*BladeCompThickness!G6</f>
        <v>9.5</v>
      </c>
      <c r="G145" s="44">
        <f>BladeCompThickness!T6</f>
        <v>1</v>
      </c>
      <c r="H145">
        <f>0.5*BladeCompThickness!G6</f>
        <v>9.5</v>
      </c>
      <c r="I145">
        <f>0.5*BladeCompThickness!E6</f>
        <v>17.5</v>
      </c>
      <c r="K145">
        <f t="shared" si="149"/>
        <v>17.5</v>
      </c>
      <c r="L145">
        <f t="shared" ref="L145:O145" si="152">K145+F145</f>
        <v>27</v>
      </c>
      <c r="M145" s="44">
        <f t="shared" si="152"/>
        <v>28</v>
      </c>
      <c r="N145" s="44">
        <f t="shared" si="152"/>
        <v>37.5</v>
      </c>
      <c r="O145" s="44">
        <f t="shared" si="152"/>
        <v>55</v>
      </c>
      <c r="S145">
        <v>4</v>
      </c>
      <c r="T145">
        <f t="shared" si="139"/>
        <v>1.7500000000000002E-2</v>
      </c>
      <c r="U145">
        <f t="shared" si="140"/>
        <v>9.4999999999999998E-3</v>
      </c>
      <c r="V145">
        <f t="shared" si="141"/>
        <v>1E-3</v>
      </c>
      <c r="W145">
        <f t="shared" si="142"/>
        <v>9.4999999999999998E-3</v>
      </c>
      <c r="X145">
        <f t="shared" si="143"/>
        <v>1.7500000000000002E-2</v>
      </c>
    </row>
    <row r="146" spans="1:24" x14ac:dyDescent="0.4">
      <c r="A146">
        <v>5</v>
      </c>
      <c r="B146" s="24">
        <v>4.2553191489361701E-2</v>
      </c>
      <c r="C146" s="39">
        <f t="shared" si="148"/>
        <v>5.1974454680851059</v>
      </c>
      <c r="E146">
        <f>0.5*BladeCompThickness!E7</f>
        <v>15.393617021276595</v>
      </c>
      <c r="F146">
        <f>0.5*BladeCompThickness!G7</f>
        <v>8.9734042553191493</v>
      </c>
      <c r="G146" s="44">
        <f>BladeCompThickness!T7</f>
        <v>3.8085106382978702</v>
      </c>
      <c r="H146">
        <f>0.5*BladeCompThickness!G7</f>
        <v>8.9734042553191493</v>
      </c>
      <c r="I146">
        <f>0.5*BladeCompThickness!E7</f>
        <v>15.393617021276595</v>
      </c>
      <c r="K146">
        <f t="shared" si="149"/>
        <v>15.393617021276595</v>
      </c>
      <c r="L146">
        <f t="shared" ref="L146:O146" si="153">K146+F146</f>
        <v>24.367021276595743</v>
      </c>
      <c r="M146" s="44">
        <f t="shared" si="153"/>
        <v>28.175531914893615</v>
      </c>
      <c r="N146" s="44">
        <f t="shared" si="153"/>
        <v>37.148936170212764</v>
      </c>
      <c r="O146" s="44">
        <f t="shared" si="153"/>
        <v>52.542553191489361</v>
      </c>
      <c r="S146">
        <v>5</v>
      </c>
      <c r="T146">
        <f t="shared" si="139"/>
        <v>1.5393617021276595E-2</v>
      </c>
      <c r="U146">
        <f t="shared" si="140"/>
        <v>8.9734042553191486E-3</v>
      </c>
      <c r="V146">
        <f t="shared" si="141"/>
        <v>3.80851063829787E-3</v>
      </c>
      <c r="W146">
        <f t="shared" si="142"/>
        <v>8.9734042553191486E-3</v>
      </c>
      <c r="X146">
        <f t="shared" si="143"/>
        <v>1.5393617021276595E-2</v>
      </c>
    </row>
    <row r="147" spans="1:24" x14ac:dyDescent="0.4">
      <c r="A147">
        <v>6</v>
      </c>
      <c r="B147" s="24">
        <v>0.05</v>
      </c>
      <c r="C147" s="39">
        <f t="shared" si="148"/>
        <v>6.1069984250000005</v>
      </c>
      <c r="E147">
        <f>0.5*BladeCompThickness!E8</f>
        <v>14.499999999999998</v>
      </c>
      <c r="F147">
        <f>0.5*BladeCompThickness!G8</f>
        <v>8.75</v>
      </c>
      <c r="G147" s="44">
        <f>BladeCompThickness!T8</f>
        <v>5</v>
      </c>
      <c r="H147">
        <f>0.5*BladeCompThickness!G8</f>
        <v>8.75</v>
      </c>
      <c r="I147">
        <f>0.5*BladeCompThickness!E8</f>
        <v>14.499999999999998</v>
      </c>
      <c r="K147">
        <f t="shared" si="149"/>
        <v>14.499999999999998</v>
      </c>
      <c r="L147">
        <f t="shared" ref="L147:O147" si="154">K147+F147</f>
        <v>23.25</v>
      </c>
      <c r="M147" s="44">
        <f t="shared" si="154"/>
        <v>28.25</v>
      </c>
      <c r="N147" s="44">
        <f t="shared" si="154"/>
        <v>37</v>
      </c>
      <c r="O147" s="44">
        <f t="shared" si="154"/>
        <v>51.5</v>
      </c>
      <c r="S147">
        <v>6</v>
      </c>
      <c r="T147">
        <f t="shared" si="139"/>
        <v>1.4499999999999999E-2</v>
      </c>
      <c r="U147">
        <f t="shared" si="140"/>
        <v>8.7500000000000008E-3</v>
      </c>
      <c r="V147">
        <f t="shared" si="141"/>
        <v>5.0000000000000001E-3</v>
      </c>
      <c r="W147">
        <f t="shared" si="142"/>
        <v>8.7500000000000008E-3</v>
      </c>
      <c r="X147">
        <f t="shared" si="143"/>
        <v>1.4499999999999999E-2</v>
      </c>
    </row>
    <row r="148" spans="1:24" x14ac:dyDescent="0.4">
      <c r="A148">
        <v>7</v>
      </c>
      <c r="B148" s="24">
        <v>6.3829787234042548E-2</v>
      </c>
      <c r="C148" s="39">
        <f t="shared" si="148"/>
        <v>7.7961682021276584</v>
      </c>
      <c r="E148">
        <f>0.5*BladeCompThickness!E9</f>
        <v>13.878901770926232</v>
      </c>
      <c r="F148">
        <f>0.5*BladeCompThickness!G9</f>
        <v>8.2324181424385277</v>
      </c>
      <c r="G148" s="44">
        <f>BladeCompThickness!T9</f>
        <v>5.83816892327531</v>
      </c>
      <c r="H148">
        <f>0.5*BladeCompThickness!G9</f>
        <v>8.2324181424385277</v>
      </c>
      <c r="I148">
        <f>0.5*BladeCompThickness!E9</f>
        <v>13.878901770926232</v>
      </c>
      <c r="K148">
        <f t="shared" si="149"/>
        <v>13.878901770926232</v>
      </c>
      <c r="L148">
        <f t="shared" ref="L148:O148" si="155">K148+F148</f>
        <v>22.11131991336476</v>
      </c>
      <c r="M148" s="44">
        <f t="shared" si="155"/>
        <v>27.949488836640072</v>
      </c>
      <c r="N148" s="44">
        <f t="shared" si="155"/>
        <v>36.181906979078597</v>
      </c>
      <c r="O148" s="44">
        <f t="shared" si="155"/>
        <v>50.060808750004831</v>
      </c>
      <c r="S148">
        <v>7</v>
      </c>
      <c r="T148">
        <f t="shared" si="139"/>
        <v>1.3878901770926232E-2</v>
      </c>
      <c r="U148">
        <f t="shared" si="140"/>
        <v>8.232418142438528E-3</v>
      </c>
      <c r="V148">
        <f t="shared" si="141"/>
        <v>5.8381689232753099E-3</v>
      </c>
      <c r="W148">
        <f t="shared" si="142"/>
        <v>8.232418142438528E-3</v>
      </c>
      <c r="X148">
        <f t="shared" si="143"/>
        <v>1.3878901770926232E-2</v>
      </c>
    </row>
    <row r="149" spans="1:24" x14ac:dyDescent="0.4">
      <c r="A149">
        <v>8</v>
      </c>
      <c r="B149" s="24">
        <v>8.3400000000000002E-2</v>
      </c>
      <c r="C149" s="39">
        <f t="shared" si="148"/>
        <v>10.1864733729</v>
      </c>
      <c r="E149">
        <f>0.5*BladeCompThickness!E10</f>
        <v>13.000000000000002</v>
      </c>
      <c r="F149">
        <f>0.5*BladeCompThickness!G10</f>
        <v>7.5000000000000009</v>
      </c>
      <c r="G149" s="44">
        <f>BladeCompThickness!T10</f>
        <v>7.0470588235294098</v>
      </c>
      <c r="H149">
        <f>0.5*BladeCompThickness!G10</f>
        <v>7.5000000000000009</v>
      </c>
      <c r="I149">
        <f>0.5*BladeCompThickness!E10</f>
        <v>13.000000000000002</v>
      </c>
      <c r="K149">
        <f t="shared" si="149"/>
        <v>13.000000000000002</v>
      </c>
      <c r="L149">
        <f t="shared" ref="L149:O149" si="156">K149+F149</f>
        <v>20.500000000000004</v>
      </c>
      <c r="M149" s="44">
        <f t="shared" si="156"/>
        <v>27.547058823529412</v>
      </c>
      <c r="N149" s="44">
        <f t="shared" si="156"/>
        <v>35.047058823529412</v>
      </c>
      <c r="O149" s="44">
        <f t="shared" si="156"/>
        <v>48.047058823529412</v>
      </c>
      <c r="S149">
        <v>8</v>
      </c>
      <c r="T149">
        <f t="shared" si="139"/>
        <v>1.3000000000000001E-2</v>
      </c>
      <c r="U149">
        <f t="shared" si="140"/>
        <v>7.5000000000000006E-3</v>
      </c>
      <c r="V149">
        <f t="shared" si="141"/>
        <v>7.0470588235294097E-3</v>
      </c>
      <c r="W149">
        <f t="shared" si="142"/>
        <v>7.5000000000000006E-3</v>
      </c>
      <c r="X149">
        <f t="shared" si="143"/>
        <v>1.3000000000000001E-2</v>
      </c>
    </row>
    <row r="150" spans="1:24" x14ac:dyDescent="0.4">
      <c r="A150">
        <v>9</v>
      </c>
      <c r="B150" s="24">
        <v>8.5106382978723402E-2</v>
      </c>
      <c r="C150" s="39">
        <f t="shared" si="148"/>
        <v>10.394890936170212</v>
      </c>
      <c r="E150">
        <f>0.5*BladeCompThickness!E11</f>
        <v>12.89720584465522</v>
      </c>
      <c r="F150">
        <f>0.5*BladeCompThickness!G11</f>
        <v>7.3458087669828256</v>
      </c>
      <c r="G150" s="44">
        <f>BladeCompThickness!T11</f>
        <v>7.24780976220275</v>
      </c>
      <c r="H150">
        <f>0.5*BladeCompThickness!G11</f>
        <v>7.3458087669828256</v>
      </c>
      <c r="I150">
        <f>0.5*BladeCompThickness!E11</f>
        <v>12.89720584465522</v>
      </c>
      <c r="K150">
        <f t="shared" si="149"/>
        <v>12.89720584465522</v>
      </c>
      <c r="L150">
        <f t="shared" ref="L150:O150" si="157">K150+F150</f>
        <v>20.243014611638046</v>
      </c>
      <c r="M150" s="44">
        <f t="shared" si="157"/>
        <v>27.490824373840795</v>
      </c>
      <c r="N150" s="44">
        <f t="shared" si="157"/>
        <v>34.836633140823622</v>
      </c>
      <c r="O150" s="44">
        <f t="shared" si="157"/>
        <v>47.73383898547884</v>
      </c>
      <c r="S150">
        <v>9</v>
      </c>
      <c r="T150">
        <f t="shared" si="139"/>
        <v>1.2897205844655219E-2</v>
      </c>
      <c r="U150">
        <f t="shared" si="140"/>
        <v>7.3458087669828259E-3</v>
      </c>
      <c r="V150">
        <f t="shared" si="141"/>
        <v>7.2478097622027497E-3</v>
      </c>
      <c r="W150">
        <f t="shared" si="142"/>
        <v>7.3458087669828259E-3</v>
      </c>
      <c r="X150">
        <f t="shared" si="143"/>
        <v>1.2897205844655219E-2</v>
      </c>
    </row>
    <row r="151" spans="1:24" x14ac:dyDescent="0.4">
      <c r="A151">
        <v>10</v>
      </c>
      <c r="B151" s="24">
        <v>0.1</v>
      </c>
      <c r="C151" s="39">
        <f t="shared" si="148"/>
        <v>12.213996850000001</v>
      </c>
      <c r="E151">
        <f>0.5*BladeCompThickness!E12</f>
        <v>12</v>
      </c>
      <c r="F151">
        <f>0.5*BladeCompThickness!G12</f>
        <v>5.9999999999999991</v>
      </c>
      <c r="G151" s="44">
        <f>BladeCompThickness!T12</f>
        <v>9</v>
      </c>
      <c r="H151">
        <f>0.5*BladeCompThickness!G12</f>
        <v>5.9999999999999991</v>
      </c>
      <c r="I151">
        <f>0.5*BladeCompThickness!E12</f>
        <v>12</v>
      </c>
      <c r="K151">
        <f t="shared" si="149"/>
        <v>12</v>
      </c>
      <c r="L151">
        <f t="shared" ref="L151:O151" si="158">K151+F151</f>
        <v>18</v>
      </c>
      <c r="M151" s="44">
        <f t="shared" si="158"/>
        <v>27</v>
      </c>
      <c r="N151" s="44">
        <f t="shared" si="158"/>
        <v>33</v>
      </c>
      <c r="O151" s="44">
        <f t="shared" si="158"/>
        <v>45</v>
      </c>
      <c r="S151">
        <v>10</v>
      </c>
      <c r="T151">
        <f t="shared" si="139"/>
        <v>1.2E-2</v>
      </c>
      <c r="U151">
        <f t="shared" si="140"/>
        <v>5.9999999999999993E-3</v>
      </c>
      <c r="V151">
        <f t="shared" si="141"/>
        <v>8.9999999999999993E-3</v>
      </c>
      <c r="W151">
        <f t="shared" si="142"/>
        <v>5.9999999999999993E-3</v>
      </c>
      <c r="X151">
        <f t="shared" si="143"/>
        <v>1.2E-2</v>
      </c>
    </row>
    <row r="152" spans="1:24" x14ac:dyDescent="0.4">
      <c r="A152">
        <v>11</v>
      </c>
      <c r="B152" s="24">
        <v>0.10638297872340426</v>
      </c>
      <c r="C152" s="39">
        <f t="shared" si="148"/>
        <v>12.993613670212765</v>
      </c>
      <c r="E152">
        <f>0.5*BladeCompThickness!E13</f>
        <v>11.696048632218845</v>
      </c>
      <c r="F152">
        <f>0.5*BladeCompThickness!G13</f>
        <v>5.7973657548125628</v>
      </c>
      <c r="G152" s="44">
        <f>BladeCompThickness!T13</f>
        <v>9.6079027355623108</v>
      </c>
      <c r="H152">
        <f>0.5*BladeCompThickness!G13</f>
        <v>5.7973657548125628</v>
      </c>
      <c r="I152">
        <f>0.5*BladeCompThickness!E13</f>
        <v>11.696048632218845</v>
      </c>
      <c r="K152">
        <f t="shared" si="149"/>
        <v>11.696048632218845</v>
      </c>
      <c r="L152">
        <f t="shared" ref="L152:O152" si="159">K152+F152</f>
        <v>17.493414387031407</v>
      </c>
      <c r="M152" s="44">
        <f t="shared" si="159"/>
        <v>27.10131712259372</v>
      </c>
      <c r="N152" s="44">
        <f t="shared" si="159"/>
        <v>32.89868287740628</v>
      </c>
      <c r="O152" s="44">
        <f t="shared" si="159"/>
        <v>44.594731509625127</v>
      </c>
      <c r="S152">
        <v>11</v>
      </c>
      <c r="T152">
        <f t="shared" si="139"/>
        <v>1.1696048632218846E-2</v>
      </c>
      <c r="U152">
        <f t="shared" si="140"/>
        <v>5.7973657548125628E-3</v>
      </c>
      <c r="V152">
        <f t="shared" si="141"/>
        <v>9.6079027355623105E-3</v>
      </c>
      <c r="W152">
        <f t="shared" si="142"/>
        <v>5.7973657548125628E-3</v>
      </c>
      <c r="X152">
        <f t="shared" si="143"/>
        <v>1.1696048632218846E-2</v>
      </c>
    </row>
    <row r="153" spans="1:24" x14ac:dyDescent="0.4">
      <c r="A153">
        <v>12</v>
      </c>
      <c r="B153" s="24">
        <v>0.1276595744680851</v>
      </c>
      <c r="C153" s="39">
        <f t="shared" si="148"/>
        <v>15.592336404255317</v>
      </c>
      <c r="E153">
        <f>0.5*BladeCompThickness!E14</f>
        <v>10.682877406281662</v>
      </c>
      <c r="F153">
        <f>0.5*BladeCompThickness!G14</f>
        <v>5.1219182708544411</v>
      </c>
      <c r="G153" s="44">
        <f>BladeCompThickness!T14</f>
        <v>11.634245187436701</v>
      </c>
      <c r="H153">
        <f>0.5*BladeCompThickness!G14</f>
        <v>5.1219182708544411</v>
      </c>
      <c r="I153">
        <f>0.5*BladeCompThickness!E14</f>
        <v>10.682877406281662</v>
      </c>
      <c r="K153">
        <f t="shared" si="149"/>
        <v>10.682877406281662</v>
      </c>
      <c r="L153">
        <f t="shared" ref="L153:O153" si="160">K153+F153</f>
        <v>15.804795677136102</v>
      </c>
      <c r="M153" s="44">
        <f t="shared" si="160"/>
        <v>27.439040864572803</v>
      </c>
      <c r="N153" s="44">
        <f t="shared" si="160"/>
        <v>32.560959135427247</v>
      </c>
      <c r="O153" s="44">
        <f t="shared" si="160"/>
        <v>43.243836541708909</v>
      </c>
      <c r="S153">
        <v>12</v>
      </c>
      <c r="T153">
        <f t="shared" si="139"/>
        <v>1.0682877406281661E-2</v>
      </c>
      <c r="U153">
        <f t="shared" si="140"/>
        <v>5.1219182708544409E-3</v>
      </c>
      <c r="V153">
        <f t="shared" si="141"/>
        <v>1.1634245187436701E-2</v>
      </c>
      <c r="W153">
        <f t="shared" si="142"/>
        <v>5.1219182708544409E-3</v>
      </c>
      <c r="X153">
        <f t="shared" si="143"/>
        <v>1.0682877406281661E-2</v>
      </c>
    </row>
    <row r="154" spans="1:24" x14ac:dyDescent="0.4">
      <c r="A154">
        <v>13</v>
      </c>
      <c r="B154" s="24">
        <v>0.14893617021276595</v>
      </c>
      <c r="C154" s="39">
        <f t="shared" si="148"/>
        <v>18.19105913829787</v>
      </c>
      <c r="E154">
        <f>0.5*BladeCompThickness!E15</f>
        <v>9.6697061803444786</v>
      </c>
      <c r="F154">
        <f>0.5*BladeCompThickness!G15</f>
        <v>4.4464707868963194</v>
      </c>
      <c r="G154" s="44">
        <f>BladeCompThickness!T15</f>
        <v>13.660587639311</v>
      </c>
      <c r="H154">
        <f>0.5*BladeCompThickness!G15</f>
        <v>4.4464707868963194</v>
      </c>
      <c r="I154">
        <f>0.5*BladeCompThickness!E15</f>
        <v>9.6697061803444786</v>
      </c>
      <c r="K154">
        <f t="shared" si="149"/>
        <v>9.6697061803444786</v>
      </c>
      <c r="L154">
        <f t="shared" ref="L154:O154" si="161">K154+F154</f>
        <v>14.116176967240797</v>
      </c>
      <c r="M154" s="44">
        <f t="shared" si="161"/>
        <v>27.776764606551797</v>
      </c>
      <c r="N154" s="44">
        <f t="shared" si="161"/>
        <v>32.223235393448114</v>
      </c>
      <c r="O154" s="44">
        <f t="shared" si="161"/>
        <v>41.892941573792591</v>
      </c>
      <c r="S154">
        <v>13</v>
      </c>
      <c r="T154">
        <f t="shared" si="139"/>
        <v>9.6697061803444791E-3</v>
      </c>
      <c r="U154">
        <f t="shared" si="140"/>
        <v>4.446470786896319E-3</v>
      </c>
      <c r="V154">
        <f t="shared" si="141"/>
        <v>1.3660587639311E-2</v>
      </c>
      <c r="W154">
        <f t="shared" si="142"/>
        <v>4.446470786896319E-3</v>
      </c>
      <c r="X154">
        <f t="shared" si="143"/>
        <v>9.6697061803444791E-3</v>
      </c>
    </row>
    <row r="155" spans="1:24" x14ac:dyDescent="0.4">
      <c r="A155">
        <v>14</v>
      </c>
      <c r="B155" s="24">
        <v>0.16300000000000001</v>
      </c>
      <c r="C155" s="39">
        <f t="shared" si="148"/>
        <v>19.908814865499998</v>
      </c>
      <c r="E155">
        <f>0.5*BladeCompThickness!E16</f>
        <v>9.0000000000000018</v>
      </c>
      <c r="F155">
        <f>0.5*BladeCompThickness!G16</f>
        <v>4</v>
      </c>
      <c r="G155" s="44">
        <f>BladeCompThickness!T16</f>
        <v>15</v>
      </c>
      <c r="H155">
        <f>0.5*BladeCompThickness!G16</f>
        <v>4</v>
      </c>
      <c r="I155">
        <f>0.5*BladeCompThickness!E16</f>
        <v>9.0000000000000018</v>
      </c>
      <c r="K155">
        <f t="shared" si="149"/>
        <v>9.0000000000000018</v>
      </c>
      <c r="L155">
        <f t="shared" ref="L155:O155" si="162">K155+F155</f>
        <v>13.000000000000002</v>
      </c>
      <c r="M155" s="44">
        <f t="shared" si="162"/>
        <v>28</v>
      </c>
      <c r="N155" s="44">
        <f t="shared" si="162"/>
        <v>32</v>
      </c>
      <c r="O155" s="44">
        <f t="shared" si="162"/>
        <v>41</v>
      </c>
      <c r="S155">
        <v>14</v>
      </c>
      <c r="T155">
        <f t="shared" si="139"/>
        <v>9.0000000000000011E-3</v>
      </c>
      <c r="U155">
        <f t="shared" si="140"/>
        <v>4.0000000000000001E-3</v>
      </c>
      <c r="V155">
        <f t="shared" si="141"/>
        <v>1.4999999999999999E-2</v>
      </c>
      <c r="W155">
        <f t="shared" si="142"/>
        <v>4.0000000000000001E-3</v>
      </c>
      <c r="X155">
        <f t="shared" si="143"/>
        <v>9.0000000000000011E-3</v>
      </c>
    </row>
    <row r="156" spans="1:24" x14ac:dyDescent="0.4">
      <c r="A156">
        <v>15</v>
      </c>
      <c r="B156" s="24">
        <v>0.1702127659574468</v>
      </c>
      <c r="C156" s="39">
        <f t="shared" si="148"/>
        <v>20.789781872340424</v>
      </c>
      <c r="E156">
        <f>0.5*BladeCompThickness!E17</f>
        <v>8.3926091825307978</v>
      </c>
      <c r="F156">
        <f>0.5*BladeCompThickness!G17</f>
        <v>3.9565101734123744</v>
      </c>
      <c r="G156" s="44">
        <f>BladeCompThickness!T17</f>
        <v>15.759238521836499</v>
      </c>
      <c r="H156">
        <f>0.5*BladeCompThickness!G17</f>
        <v>3.9565101734123744</v>
      </c>
      <c r="I156">
        <f>0.5*BladeCompThickness!E17</f>
        <v>8.3926091825307978</v>
      </c>
      <c r="K156">
        <f t="shared" si="149"/>
        <v>8.3926091825307978</v>
      </c>
      <c r="L156">
        <f t="shared" ref="L156:O156" si="163">K156+F156</f>
        <v>12.349119355943172</v>
      </c>
      <c r="M156" s="44">
        <f t="shared" si="163"/>
        <v>28.108357877779671</v>
      </c>
      <c r="N156" s="44">
        <f t="shared" si="163"/>
        <v>32.064868051192043</v>
      </c>
      <c r="O156" s="44">
        <f t="shared" si="163"/>
        <v>40.457477233722841</v>
      </c>
      <c r="S156">
        <v>15</v>
      </c>
      <c r="T156">
        <f t="shared" si="139"/>
        <v>8.3926091825307983E-3</v>
      </c>
      <c r="U156">
        <f t="shared" si="140"/>
        <v>3.9565101734123746E-3</v>
      </c>
      <c r="V156">
        <f t="shared" si="141"/>
        <v>1.5759238521836499E-2</v>
      </c>
      <c r="W156">
        <f t="shared" si="142"/>
        <v>3.9565101734123746E-3</v>
      </c>
      <c r="X156">
        <f t="shared" si="143"/>
        <v>8.3926091825307983E-3</v>
      </c>
    </row>
    <row r="157" spans="1:24" x14ac:dyDescent="0.4">
      <c r="A157">
        <v>16</v>
      </c>
      <c r="B157" s="24">
        <v>0.19148936170212766</v>
      </c>
      <c r="C157" s="39">
        <f t="shared" si="148"/>
        <v>23.388504606382977</v>
      </c>
      <c r="E157">
        <f>0.5*BladeCompThickness!E18</f>
        <v>6.6008958566629357</v>
      </c>
      <c r="F157">
        <f>0.5*BladeCompThickness!G18</f>
        <v>3.8282215994075797</v>
      </c>
      <c r="G157" s="44">
        <f>BladeCompThickness!T18</f>
        <v>17.998880179171302</v>
      </c>
      <c r="H157">
        <f>0.5*BladeCompThickness!G18</f>
        <v>3.8282215994075797</v>
      </c>
      <c r="I157">
        <f>0.5*BladeCompThickness!E18</f>
        <v>6.6008958566629357</v>
      </c>
      <c r="K157">
        <f t="shared" si="149"/>
        <v>6.6008958566629357</v>
      </c>
      <c r="L157">
        <f t="shared" ref="L157:O157" si="164">K157+F157</f>
        <v>10.429117456070514</v>
      </c>
      <c r="M157" s="44">
        <f t="shared" si="164"/>
        <v>28.427997635241816</v>
      </c>
      <c r="N157" s="44">
        <f t="shared" si="164"/>
        <v>32.256219234649393</v>
      </c>
      <c r="O157" s="44">
        <f t="shared" si="164"/>
        <v>38.85711509131233</v>
      </c>
      <c r="S157">
        <v>16</v>
      </c>
      <c r="T157">
        <f t="shared" si="139"/>
        <v>6.6008958566629358E-3</v>
      </c>
      <c r="U157">
        <f t="shared" si="140"/>
        <v>3.8282215994075797E-3</v>
      </c>
      <c r="V157">
        <f t="shared" si="141"/>
        <v>1.7998880179171301E-2</v>
      </c>
      <c r="W157">
        <f t="shared" si="142"/>
        <v>3.8282215994075797E-3</v>
      </c>
      <c r="X157">
        <f t="shared" si="143"/>
        <v>6.6008958566629358E-3</v>
      </c>
    </row>
    <row r="158" spans="1:24" x14ac:dyDescent="0.4">
      <c r="A158">
        <v>17</v>
      </c>
      <c r="B158" s="24">
        <v>0.21276595744680851</v>
      </c>
      <c r="C158" s="39">
        <f t="shared" si="148"/>
        <v>25.98722734042553</v>
      </c>
      <c r="E158">
        <f>0.5*BladeCompThickness!E19</f>
        <v>4.8091825307950735</v>
      </c>
      <c r="F158">
        <f>0.5*BladeCompThickness!G19</f>
        <v>3.699933025402784</v>
      </c>
      <c r="G158" s="44">
        <f>BladeCompThickness!T19</f>
        <v>20.238521836506202</v>
      </c>
      <c r="H158">
        <f>0.5*BladeCompThickness!G19</f>
        <v>3.699933025402784</v>
      </c>
      <c r="I158">
        <f>0.5*BladeCompThickness!E19</f>
        <v>4.8091825307950735</v>
      </c>
      <c r="K158">
        <f t="shared" si="149"/>
        <v>4.8091825307950735</v>
      </c>
      <c r="L158">
        <f t="shared" ref="L158:O158" si="165">K158+F158</f>
        <v>8.5091155561978571</v>
      </c>
      <c r="M158" s="44">
        <f t="shared" si="165"/>
        <v>28.747637392704057</v>
      </c>
      <c r="N158" s="44">
        <f t="shared" si="165"/>
        <v>32.447570418106842</v>
      </c>
      <c r="O158" s="44">
        <f t="shared" si="165"/>
        <v>37.256752948901919</v>
      </c>
      <c r="S158">
        <v>17</v>
      </c>
      <c r="T158">
        <f t="shared" si="139"/>
        <v>4.8091825307950732E-3</v>
      </c>
      <c r="U158">
        <f t="shared" si="140"/>
        <v>3.6999330254027839E-3</v>
      </c>
      <c r="V158">
        <f t="shared" si="141"/>
        <v>2.02385218365062E-2</v>
      </c>
      <c r="W158">
        <f t="shared" si="142"/>
        <v>3.6999330254027839E-3</v>
      </c>
      <c r="X158">
        <f t="shared" si="143"/>
        <v>4.8091825307950732E-3</v>
      </c>
    </row>
    <row r="159" spans="1:24" x14ac:dyDescent="0.4">
      <c r="A159">
        <v>18</v>
      </c>
      <c r="B159" s="24">
        <v>0.22</v>
      </c>
      <c r="C159" s="39">
        <f t="shared" si="148"/>
        <v>26.870793069999998</v>
      </c>
      <c r="E159">
        <f>0.5*BladeCompThickness!E20</f>
        <v>4.2</v>
      </c>
      <c r="F159">
        <f>0.5*BladeCompThickness!G20</f>
        <v>3.6563149102411536</v>
      </c>
      <c r="G159" s="44">
        <f>BladeCompThickness!T20</f>
        <v>21</v>
      </c>
      <c r="H159">
        <f>0.5*BladeCompThickness!G20</f>
        <v>3.6563149102411536</v>
      </c>
      <c r="I159">
        <f>0.5*BladeCompThickness!E20</f>
        <v>4.2</v>
      </c>
      <c r="K159">
        <f t="shared" si="149"/>
        <v>4.2</v>
      </c>
      <c r="L159">
        <f t="shared" ref="L159:O159" si="166">K159+F159</f>
        <v>7.8563149102411538</v>
      </c>
      <c r="M159" s="44">
        <f t="shared" si="166"/>
        <v>28.856314910241153</v>
      </c>
      <c r="N159" s="44">
        <f t="shared" si="166"/>
        <v>32.512629820482303</v>
      </c>
      <c r="O159" s="44">
        <f t="shared" si="166"/>
        <v>36.712629820482306</v>
      </c>
      <c r="S159">
        <v>18</v>
      </c>
      <c r="T159">
        <f t="shared" si="139"/>
        <v>4.2000000000000006E-3</v>
      </c>
      <c r="U159">
        <f t="shared" si="140"/>
        <v>3.6563149102411536E-3</v>
      </c>
      <c r="V159">
        <f t="shared" si="141"/>
        <v>2.1000000000000001E-2</v>
      </c>
      <c r="W159">
        <f t="shared" si="142"/>
        <v>3.6563149102411536E-3</v>
      </c>
      <c r="X159">
        <f t="shared" si="143"/>
        <v>4.2000000000000006E-3</v>
      </c>
    </row>
    <row r="160" spans="1:24" x14ac:dyDescent="0.4">
      <c r="A160">
        <v>19</v>
      </c>
      <c r="B160" s="24">
        <v>0.23404255319148937</v>
      </c>
      <c r="C160" s="39">
        <f t="shared" si="148"/>
        <v>28.585950074468084</v>
      </c>
      <c r="E160">
        <f>0.5*BladeCompThickness!E21</f>
        <v>3.9960625055177887</v>
      </c>
      <c r="F160">
        <f>0.5*BladeCompThickness!G21</f>
        <v>3.6389712026805499</v>
      </c>
      <c r="G160" s="44">
        <f>BladeCompThickness!T21</f>
        <v>21.585106382978701</v>
      </c>
      <c r="H160">
        <f>0.5*BladeCompThickness!G21</f>
        <v>3.6389712026805499</v>
      </c>
      <c r="I160">
        <f>0.5*BladeCompThickness!E21</f>
        <v>3.9960625055177887</v>
      </c>
      <c r="K160">
        <f t="shared" si="149"/>
        <v>3.9960625055177887</v>
      </c>
      <c r="L160">
        <f t="shared" ref="L160:O160" si="167">K160+F160</f>
        <v>7.635033708198339</v>
      </c>
      <c r="M160" s="44">
        <f t="shared" si="167"/>
        <v>29.22014009117704</v>
      </c>
      <c r="N160" s="44">
        <f t="shared" si="167"/>
        <v>32.859111293857588</v>
      </c>
      <c r="O160" s="44">
        <f t="shared" si="167"/>
        <v>36.855173799375379</v>
      </c>
      <c r="S160">
        <v>19</v>
      </c>
      <c r="T160">
        <f t="shared" si="139"/>
        <v>3.996062505517789E-3</v>
      </c>
      <c r="U160">
        <f t="shared" si="140"/>
        <v>3.6389712026805498E-3</v>
      </c>
      <c r="V160">
        <f t="shared" si="141"/>
        <v>2.1585106382978701E-2</v>
      </c>
      <c r="W160">
        <f t="shared" si="142"/>
        <v>3.6389712026805498E-3</v>
      </c>
      <c r="X160">
        <f t="shared" si="143"/>
        <v>3.996062505517789E-3</v>
      </c>
    </row>
    <row r="161" spans="1:24" x14ac:dyDescent="0.4">
      <c r="A161">
        <v>20</v>
      </c>
      <c r="B161" s="24">
        <v>0.25531914893617019</v>
      </c>
      <c r="C161" s="39">
        <f t="shared" si="148"/>
        <v>31.184672808510634</v>
      </c>
      <c r="E161">
        <f>0.5*BladeCompThickness!E22</f>
        <v>3.6870663017568646</v>
      </c>
      <c r="F161">
        <f>0.5*BladeCompThickness!G22</f>
        <v>3.6126928578917568</v>
      </c>
      <c r="G161" s="44">
        <f>BladeCompThickness!T22</f>
        <v>22.471631205673798</v>
      </c>
      <c r="H161">
        <f>0.5*BladeCompThickness!G22</f>
        <v>3.6126928578917568</v>
      </c>
      <c r="I161">
        <f>0.5*BladeCompThickness!E22</f>
        <v>3.6870663017568646</v>
      </c>
      <c r="K161">
        <f t="shared" si="149"/>
        <v>3.6870663017568646</v>
      </c>
      <c r="L161">
        <f t="shared" ref="L161:O161" si="168">K161+F161</f>
        <v>7.2997591596486213</v>
      </c>
      <c r="M161" s="44">
        <f t="shared" si="168"/>
        <v>29.771390365322418</v>
      </c>
      <c r="N161" s="44">
        <f t="shared" si="168"/>
        <v>33.384083223214176</v>
      </c>
      <c r="O161" s="44">
        <f t="shared" si="168"/>
        <v>37.071149524971041</v>
      </c>
      <c r="S161">
        <v>20</v>
      </c>
      <c r="T161">
        <f t="shared" si="139"/>
        <v>3.6870663017568644E-3</v>
      </c>
      <c r="U161">
        <f t="shared" si="140"/>
        <v>3.6126928578917566E-3</v>
      </c>
      <c r="V161">
        <f t="shared" si="141"/>
        <v>2.24716312056738E-2</v>
      </c>
      <c r="W161">
        <f t="shared" si="142"/>
        <v>3.6126928578917566E-3</v>
      </c>
      <c r="X161">
        <f t="shared" si="143"/>
        <v>3.6870663017568644E-3</v>
      </c>
    </row>
    <row r="162" spans="1:24" x14ac:dyDescent="0.4">
      <c r="A162">
        <v>21</v>
      </c>
      <c r="B162" s="24">
        <v>0.26819999999999999</v>
      </c>
      <c r="C162" s="39">
        <f t="shared" si="148"/>
        <v>32.757939551699998</v>
      </c>
      <c r="E162">
        <f>0.5*BladeCompThickness!E23</f>
        <v>3.4999999999999996</v>
      </c>
      <c r="F162">
        <f>0.5*BladeCompThickness!G23</f>
        <v>3.5967839479566206</v>
      </c>
      <c r="G162" s="44">
        <f>BladeCompThickness!T23</f>
        <v>22.992727272727301</v>
      </c>
      <c r="H162">
        <f>0.5*BladeCompThickness!G23</f>
        <v>3.5967839479566206</v>
      </c>
      <c r="I162">
        <f>0.5*BladeCompThickness!E23</f>
        <v>3.4999999999999996</v>
      </c>
      <c r="K162">
        <f t="shared" si="149"/>
        <v>3.4999999999999996</v>
      </c>
      <c r="L162">
        <f t="shared" ref="L162:O162" si="169">K162+F162</f>
        <v>7.0967839479566202</v>
      </c>
      <c r="M162" s="44">
        <f t="shared" si="169"/>
        <v>30.089511220683921</v>
      </c>
      <c r="N162" s="44">
        <f t="shared" si="169"/>
        <v>33.686295168640541</v>
      </c>
      <c r="O162" s="44">
        <f t="shared" si="169"/>
        <v>37.186295168640541</v>
      </c>
      <c r="S162">
        <v>21</v>
      </c>
      <c r="T162">
        <f t="shared" si="139"/>
        <v>3.4999999999999996E-3</v>
      </c>
      <c r="U162">
        <f t="shared" si="140"/>
        <v>3.5967839479566204E-3</v>
      </c>
      <c r="V162">
        <f t="shared" si="141"/>
        <v>2.29927272727273E-2</v>
      </c>
      <c r="W162">
        <f t="shared" si="142"/>
        <v>3.5967839479566204E-3</v>
      </c>
      <c r="X162">
        <f t="shared" si="143"/>
        <v>3.4999999999999996E-3</v>
      </c>
    </row>
    <row r="163" spans="1:24" x14ac:dyDescent="0.4">
      <c r="A163">
        <v>22</v>
      </c>
      <c r="B163" s="24">
        <v>0.27659574468085107</v>
      </c>
      <c r="C163" s="39">
        <f t="shared" si="148"/>
        <v>33.783395542553194</v>
      </c>
      <c r="E163">
        <f>0.5*BladeCompThickness!E24</f>
        <v>3.4618375241779495</v>
      </c>
      <c r="F163">
        <f>0.5*BladeCompThickness!G24</f>
        <v>3.5332467150239202</v>
      </c>
      <c r="G163" s="44">
        <f>BladeCompThickness!T24</f>
        <v>22.687427466150901</v>
      </c>
      <c r="H163">
        <f>0.5*BladeCompThickness!G24</f>
        <v>3.5332467150239202</v>
      </c>
      <c r="I163">
        <f>0.5*BladeCompThickness!E24</f>
        <v>3.4618375241779495</v>
      </c>
      <c r="K163">
        <f t="shared" si="149"/>
        <v>3.4618375241779495</v>
      </c>
      <c r="L163">
        <f t="shared" ref="L163:O163" si="170">K163+F163</f>
        <v>6.9950842392018693</v>
      </c>
      <c r="M163" s="44">
        <f t="shared" si="170"/>
        <v>29.68251170535277</v>
      </c>
      <c r="N163" s="44">
        <f t="shared" si="170"/>
        <v>33.215758420376687</v>
      </c>
      <c r="O163" s="44">
        <f t="shared" si="170"/>
        <v>36.677595944554639</v>
      </c>
      <c r="S163">
        <v>22</v>
      </c>
      <c r="T163">
        <f t="shared" si="139"/>
        <v>3.4618375241779495E-3</v>
      </c>
      <c r="U163">
        <f t="shared" si="140"/>
        <v>3.5332467150239202E-3</v>
      </c>
      <c r="V163">
        <f t="shared" si="141"/>
        <v>2.2687427466150902E-2</v>
      </c>
      <c r="W163">
        <f t="shared" si="142"/>
        <v>3.5332467150239202E-3</v>
      </c>
      <c r="X163">
        <f t="shared" si="143"/>
        <v>3.4618375241779495E-3</v>
      </c>
    </row>
    <row r="164" spans="1:24" x14ac:dyDescent="0.4">
      <c r="A164">
        <v>23</v>
      </c>
      <c r="B164" s="24">
        <v>0.2978723404255319</v>
      </c>
      <c r="C164" s="39">
        <f t="shared" si="148"/>
        <v>36.38211827659574</v>
      </c>
      <c r="E164">
        <f>0.5*BladeCompThickness!E25</f>
        <v>3.3651257253384914</v>
      </c>
      <c r="F164">
        <f>0.5*BladeCompThickness!G25</f>
        <v>3.3722299057672043</v>
      </c>
      <c r="G164" s="44">
        <f>BladeCompThickness!T25</f>
        <v>21.9137330754352</v>
      </c>
      <c r="H164">
        <f>0.5*BladeCompThickness!G25</f>
        <v>3.3722299057672043</v>
      </c>
      <c r="I164">
        <f>0.5*BladeCompThickness!E25</f>
        <v>3.3651257253384914</v>
      </c>
      <c r="K164">
        <f t="shared" si="149"/>
        <v>3.3651257253384914</v>
      </c>
      <c r="L164">
        <f t="shared" ref="L164:O164" si="171">K164+F164</f>
        <v>6.7373556311056957</v>
      </c>
      <c r="M164" s="44">
        <f t="shared" si="171"/>
        <v>28.651088706540897</v>
      </c>
      <c r="N164" s="44">
        <f t="shared" si="171"/>
        <v>32.023318612308103</v>
      </c>
      <c r="O164" s="44">
        <f t="shared" si="171"/>
        <v>35.388444337646597</v>
      </c>
      <c r="S164">
        <v>23</v>
      </c>
      <c r="T164">
        <f t="shared" si="139"/>
        <v>3.3651257253384916E-3</v>
      </c>
      <c r="U164">
        <f t="shared" si="140"/>
        <v>3.3722299057672043E-3</v>
      </c>
      <c r="V164">
        <f t="shared" si="141"/>
        <v>2.1913733075435201E-2</v>
      </c>
      <c r="W164">
        <f t="shared" si="142"/>
        <v>3.3722299057672043E-3</v>
      </c>
      <c r="X164">
        <f t="shared" si="143"/>
        <v>3.3651257253384916E-3</v>
      </c>
    </row>
    <row r="165" spans="1:24" x14ac:dyDescent="0.4">
      <c r="A165">
        <v>24</v>
      </c>
      <c r="B165" s="24">
        <v>0.31914893617021278</v>
      </c>
      <c r="C165" s="39">
        <f t="shared" si="148"/>
        <v>38.980841010638301</v>
      </c>
      <c r="E165">
        <f>0.5*BladeCompThickness!E26</f>
        <v>3.2684139264990333</v>
      </c>
      <c r="F165">
        <f>0.5*BladeCompThickness!G26</f>
        <v>3.211213096510487</v>
      </c>
      <c r="G165" s="44">
        <f>BladeCompThickness!T26</f>
        <v>21.140038684719499</v>
      </c>
      <c r="H165">
        <f>0.5*BladeCompThickness!G26</f>
        <v>3.211213096510487</v>
      </c>
      <c r="I165">
        <f>0.5*BladeCompThickness!E26</f>
        <v>3.2684139264990333</v>
      </c>
      <c r="K165">
        <f t="shared" si="149"/>
        <v>3.2684139264990333</v>
      </c>
      <c r="L165">
        <f t="shared" ref="L165:O165" si="172">K165+F165</f>
        <v>6.4796270230095203</v>
      </c>
      <c r="M165" s="44">
        <f t="shared" si="172"/>
        <v>27.61966570772902</v>
      </c>
      <c r="N165" s="44">
        <f t="shared" si="172"/>
        <v>30.830878804239507</v>
      </c>
      <c r="O165" s="44">
        <f t="shared" si="172"/>
        <v>34.09929273073854</v>
      </c>
      <c r="S165">
        <v>24</v>
      </c>
      <c r="T165">
        <f t="shared" si="139"/>
        <v>3.2684139264990333E-3</v>
      </c>
      <c r="U165">
        <f t="shared" si="140"/>
        <v>3.2112130965104872E-3</v>
      </c>
      <c r="V165">
        <f t="shared" si="141"/>
        <v>2.11400386847195E-2</v>
      </c>
      <c r="W165">
        <f t="shared" si="142"/>
        <v>3.2112130965104872E-3</v>
      </c>
      <c r="X165">
        <f t="shared" si="143"/>
        <v>3.2684139264990333E-3</v>
      </c>
    </row>
    <row r="166" spans="1:24" x14ac:dyDescent="0.4">
      <c r="A166">
        <v>25</v>
      </c>
      <c r="B166" s="24">
        <v>0.32319999999999999</v>
      </c>
      <c r="C166" s="39">
        <f t="shared" si="148"/>
        <v>39.475637819199996</v>
      </c>
      <c r="E166">
        <f>0.5*BladeCompThickness!E27</f>
        <v>3.2500000000000004</v>
      </c>
      <c r="F166">
        <f>0.5*BladeCompThickness!G27</f>
        <v>3.1805554960280089</v>
      </c>
      <c r="G166" s="44">
        <f>BladeCompThickness!T27</f>
        <v>21</v>
      </c>
      <c r="H166">
        <f>0.5*BladeCompThickness!G27</f>
        <v>3.1805554960280089</v>
      </c>
      <c r="I166">
        <f>0.5*BladeCompThickness!E27</f>
        <v>3.2500000000000004</v>
      </c>
      <c r="K166">
        <f t="shared" si="149"/>
        <v>3.2500000000000004</v>
      </c>
      <c r="L166">
        <f t="shared" ref="L166:O166" si="173">K166+F166</f>
        <v>6.4305554960280098</v>
      </c>
      <c r="M166" s="44">
        <f t="shared" si="173"/>
        <v>27.43055549602801</v>
      </c>
      <c r="N166" s="44">
        <f t="shared" si="173"/>
        <v>30.61111099205602</v>
      </c>
      <c r="O166" s="44">
        <f t="shared" si="173"/>
        <v>33.86111099205602</v>
      </c>
      <c r="S166">
        <v>25</v>
      </c>
      <c r="T166">
        <f t="shared" si="139"/>
        <v>3.2500000000000003E-3</v>
      </c>
      <c r="U166">
        <f t="shared" si="140"/>
        <v>3.1805554960280089E-3</v>
      </c>
      <c r="V166">
        <f t="shared" si="141"/>
        <v>2.1000000000000001E-2</v>
      </c>
      <c r="W166">
        <f t="shared" si="142"/>
        <v>3.1805554960280089E-3</v>
      </c>
      <c r="X166">
        <f t="shared" si="143"/>
        <v>3.2500000000000003E-3</v>
      </c>
    </row>
    <row r="167" spans="1:24" x14ac:dyDescent="0.4">
      <c r="A167">
        <v>26</v>
      </c>
      <c r="B167" s="24">
        <v>0.34042553191489361</v>
      </c>
      <c r="C167" s="39">
        <f t="shared" si="148"/>
        <v>41.579563744680847</v>
      </c>
      <c r="E167">
        <f>0.5*BladeCompThickness!E28</f>
        <v>3.1555617767823816</v>
      </c>
      <c r="F167">
        <f>0.5*BladeCompThickness!G28</f>
        <v>3.065054125394362</v>
      </c>
      <c r="G167" s="44">
        <f>BladeCompThickness!T28</f>
        <v>21</v>
      </c>
      <c r="H167">
        <f>0.5*BladeCompThickness!G28</f>
        <v>3.065054125394362</v>
      </c>
      <c r="I167">
        <f>0.5*BladeCompThickness!E28</f>
        <v>3.1555617767823816</v>
      </c>
      <c r="K167">
        <f t="shared" si="149"/>
        <v>3.1555617767823816</v>
      </c>
      <c r="L167">
        <f t="shared" ref="L167:O167" si="174">K167+F167</f>
        <v>6.2206159021767435</v>
      </c>
      <c r="M167" s="44">
        <f t="shared" si="174"/>
        <v>27.220615902176743</v>
      </c>
      <c r="N167" s="44">
        <f t="shared" si="174"/>
        <v>30.285670027571104</v>
      </c>
      <c r="O167" s="44">
        <f t="shared" si="174"/>
        <v>33.441231804353485</v>
      </c>
      <c r="S167">
        <v>26</v>
      </c>
      <c r="T167">
        <f t="shared" si="139"/>
        <v>3.1555617767823818E-3</v>
      </c>
      <c r="U167">
        <f t="shared" si="140"/>
        <v>3.0650541253943618E-3</v>
      </c>
      <c r="V167">
        <f t="shared" si="141"/>
        <v>2.1000000000000001E-2</v>
      </c>
      <c r="W167">
        <f t="shared" si="142"/>
        <v>3.0650541253943618E-3</v>
      </c>
      <c r="X167">
        <f t="shared" si="143"/>
        <v>3.1555617767823818E-3</v>
      </c>
    </row>
    <row r="168" spans="1:24" x14ac:dyDescent="0.4">
      <c r="A168">
        <v>27</v>
      </c>
      <c r="B168" s="24">
        <v>0.36170212765957449</v>
      </c>
      <c r="C168" s="39">
        <f t="shared" si="148"/>
        <v>44.178286478723408</v>
      </c>
      <c r="E168">
        <f>0.5*BladeCompThickness!E29</f>
        <v>3.0389137737961929</v>
      </c>
      <c r="F168">
        <f>0.5*BladeCompThickness!G29</f>
        <v>2.9223893889397581</v>
      </c>
      <c r="G168" s="44">
        <f>BladeCompThickness!T29</f>
        <v>21</v>
      </c>
      <c r="H168">
        <f>0.5*BladeCompThickness!G29</f>
        <v>2.9223893889397581</v>
      </c>
      <c r="I168">
        <f>0.5*BladeCompThickness!E29</f>
        <v>3.0389137737961929</v>
      </c>
      <c r="K168">
        <f t="shared" si="149"/>
        <v>3.0389137737961929</v>
      </c>
      <c r="L168">
        <f t="shared" ref="L168:O168" si="175">K168+F168</f>
        <v>5.961303162735951</v>
      </c>
      <c r="M168" s="44">
        <f t="shared" si="175"/>
        <v>26.961303162735952</v>
      </c>
      <c r="N168" s="44">
        <f t="shared" si="175"/>
        <v>29.883692551675711</v>
      </c>
      <c r="O168" s="44">
        <f t="shared" si="175"/>
        <v>32.922606325471904</v>
      </c>
      <c r="S168">
        <v>27</v>
      </c>
      <c r="T168">
        <f t="shared" si="139"/>
        <v>3.0389137737961928E-3</v>
      </c>
      <c r="U168">
        <f t="shared" si="140"/>
        <v>2.9223893889397581E-3</v>
      </c>
      <c r="V168">
        <f t="shared" si="141"/>
        <v>2.1000000000000001E-2</v>
      </c>
      <c r="W168">
        <f t="shared" si="142"/>
        <v>2.9223893889397581E-3</v>
      </c>
      <c r="X168">
        <f t="shared" si="143"/>
        <v>3.0389137737961928E-3</v>
      </c>
    </row>
    <row r="169" spans="1:24" x14ac:dyDescent="0.4">
      <c r="A169">
        <v>28</v>
      </c>
      <c r="B169" s="24">
        <v>0.36880000000000002</v>
      </c>
      <c r="C169" s="39">
        <f t="shared" si="148"/>
        <v>45.045220382799997</v>
      </c>
      <c r="E169">
        <f>0.5*BladeCompThickness!E30</f>
        <v>3</v>
      </c>
      <c r="F169">
        <f>0.5*BladeCompThickness!G30</f>
        <v>2.8747964328585023</v>
      </c>
      <c r="G169" s="44">
        <f>BladeCompThickness!T30</f>
        <v>21</v>
      </c>
      <c r="H169">
        <f>0.5*BladeCompThickness!G30</f>
        <v>2.8747964328585023</v>
      </c>
      <c r="I169">
        <f>0.5*BladeCompThickness!E30</f>
        <v>3</v>
      </c>
      <c r="K169">
        <f t="shared" si="149"/>
        <v>3</v>
      </c>
      <c r="L169">
        <f t="shared" ref="L169:O169" si="176">K169+F169</f>
        <v>5.8747964328585027</v>
      </c>
      <c r="M169" s="44">
        <f t="shared" si="176"/>
        <v>26.874796432858503</v>
      </c>
      <c r="N169" s="44">
        <f t="shared" si="176"/>
        <v>29.749592865717005</v>
      </c>
      <c r="O169" s="44">
        <f t="shared" si="176"/>
        <v>32.749592865717005</v>
      </c>
      <c r="S169">
        <v>28</v>
      </c>
      <c r="T169">
        <f t="shared" si="139"/>
        <v>3.0000000000000001E-3</v>
      </c>
      <c r="U169">
        <f t="shared" si="140"/>
        <v>2.8747964328585023E-3</v>
      </c>
      <c r="V169">
        <f t="shared" si="141"/>
        <v>2.1000000000000001E-2</v>
      </c>
      <c r="W169">
        <f t="shared" si="142"/>
        <v>2.8747964328585023E-3</v>
      </c>
      <c r="X169">
        <f t="shared" si="143"/>
        <v>3.0000000000000001E-3</v>
      </c>
    </row>
    <row r="170" spans="1:24" x14ac:dyDescent="0.4">
      <c r="A170">
        <v>29</v>
      </c>
      <c r="B170" s="24">
        <v>0.38297872340425532</v>
      </c>
      <c r="C170" s="39">
        <f t="shared" si="148"/>
        <v>46.777009212765954</v>
      </c>
      <c r="E170">
        <f>0.5*BladeCompThickness!E31</f>
        <v>2.9572695795925412</v>
      </c>
      <c r="F170">
        <f>0.5*BladeCompThickness!G31</f>
        <v>3.0156052933374422</v>
      </c>
      <c r="G170" s="44">
        <f>BladeCompThickness!T31</f>
        <v>20.6548463356974</v>
      </c>
      <c r="H170">
        <f>0.5*BladeCompThickness!G31</f>
        <v>3.0156052933374422</v>
      </c>
      <c r="I170">
        <f>0.5*BladeCompThickness!E31</f>
        <v>2.9572695795925412</v>
      </c>
      <c r="K170">
        <f t="shared" si="149"/>
        <v>2.9572695795925412</v>
      </c>
      <c r="L170">
        <f t="shared" ref="L170:O170" si="177">K170+F170</f>
        <v>5.9728748729299834</v>
      </c>
      <c r="M170" s="44">
        <f t="shared" si="177"/>
        <v>26.627721208627385</v>
      </c>
      <c r="N170" s="44">
        <f t="shared" si="177"/>
        <v>29.643326501964829</v>
      </c>
      <c r="O170" s="44">
        <f t="shared" si="177"/>
        <v>32.60059608155737</v>
      </c>
      <c r="S170">
        <v>29</v>
      </c>
      <c r="T170">
        <f t="shared" si="139"/>
        <v>2.9572695795925413E-3</v>
      </c>
      <c r="U170">
        <f t="shared" si="140"/>
        <v>3.0156052933374422E-3</v>
      </c>
      <c r="V170">
        <f t="shared" si="141"/>
        <v>2.0654846335697398E-2</v>
      </c>
      <c r="W170">
        <f t="shared" si="142"/>
        <v>3.0156052933374422E-3</v>
      </c>
      <c r="X170">
        <f t="shared" si="143"/>
        <v>2.9572695795925413E-3</v>
      </c>
    </row>
    <row r="171" spans="1:24" x14ac:dyDescent="0.4">
      <c r="A171">
        <v>30</v>
      </c>
      <c r="B171" s="24">
        <v>0.40425531914893614</v>
      </c>
      <c r="C171" s="39">
        <f t="shared" si="148"/>
        <v>49.375731946808507</v>
      </c>
      <c r="E171">
        <f>0.5*BladeCompThickness!E32</f>
        <v>2.8931483004697043</v>
      </c>
      <c r="F171">
        <f>0.5*BladeCompThickness!G32</f>
        <v>2.0582702795795269</v>
      </c>
      <c r="G171" s="44">
        <f>BladeCompThickness!T32</f>
        <v>20.129498292618901</v>
      </c>
      <c r="H171">
        <f>0.5*BladeCompThickness!G32</f>
        <v>2.0582702795795269</v>
      </c>
      <c r="I171">
        <f>0.5*BladeCompThickness!E32</f>
        <v>2.8931483004697043</v>
      </c>
      <c r="K171">
        <f t="shared" si="149"/>
        <v>2.8931483004697043</v>
      </c>
      <c r="L171">
        <f t="shared" ref="L171:O171" si="178">K171+F171</f>
        <v>4.9514185800492312</v>
      </c>
      <c r="M171" s="44">
        <f t="shared" si="178"/>
        <v>25.080916872668134</v>
      </c>
      <c r="N171" s="44">
        <f t="shared" si="178"/>
        <v>27.139187152247661</v>
      </c>
      <c r="O171" s="44">
        <f t="shared" si="178"/>
        <v>30.032335452717366</v>
      </c>
      <c r="S171">
        <v>30</v>
      </c>
      <c r="T171">
        <f t="shared" si="139"/>
        <v>2.8931483004697041E-3</v>
      </c>
      <c r="U171">
        <f t="shared" si="140"/>
        <v>2.0582702795795267E-3</v>
      </c>
      <c r="V171">
        <f t="shared" si="141"/>
        <v>2.01294982926189E-2</v>
      </c>
      <c r="W171">
        <f t="shared" si="142"/>
        <v>2.0582702795795267E-3</v>
      </c>
      <c r="X171">
        <f t="shared" si="143"/>
        <v>2.8931483004697041E-3</v>
      </c>
    </row>
    <row r="172" spans="1:24" x14ac:dyDescent="0.4">
      <c r="A172">
        <v>31</v>
      </c>
      <c r="B172" s="24">
        <v>0.42553191489361702</v>
      </c>
      <c r="C172" s="39">
        <f t="shared" si="148"/>
        <v>51.974454680851061</v>
      </c>
      <c r="E172">
        <f>0.5*BladeCompThickness!E33</f>
        <v>2.8290270213468665</v>
      </c>
      <c r="F172">
        <f>0.5*BladeCompThickness!G33</f>
        <v>1.1009352658216061</v>
      </c>
      <c r="G172" s="44">
        <f>BladeCompThickness!T33</f>
        <v>19.6041502495403</v>
      </c>
      <c r="H172">
        <f>0.5*BladeCompThickness!G33</f>
        <v>1.1009352658216061</v>
      </c>
      <c r="I172">
        <f>0.5*BladeCompThickness!E33</f>
        <v>2.8290270213468665</v>
      </c>
      <c r="K172">
        <f t="shared" si="149"/>
        <v>2.8290270213468665</v>
      </c>
      <c r="L172">
        <f t="shared" ref="L172:O172" si="179">K172+F172</f>
        <v>3.9299622871684727</v>
      </c>
      <c r="M172" s="44">
        <f t="shared" si="179"/>
        <v>23.534112536708772</v>
      </c>
      <c r="N172" s="44">
        <f t="shared" si="179"/>
        <v>24.635047802530377</v>
      </c>
      <c r="O172" s="44">
        <f t="shared" si="179"/>
        <v>27.464074823877244</v>
      </c>
      <c r="S172">
        <v>31</v>
      </c>
      <c r="T172">
        <f t="shared" si="139"/>
        <v>2.8290270213468666E-3</v>
      </c>
      <c r="U172">
        <f t="shared" si="140"/>
        <v>1.100935265821606E-3</v>
      </c>
      <c r="V172">
        <f t="shared" si="141"/>
        <v>1.9604150249540299E-2</v>
      </c>
      <c r="W172">
        <f t="shared" si="142"/>
        <v>1.100935265821606E-3</v>
      </c>
      <c r="X172">
        <f t="shared" si="143"/>
        <v>2.8290270213468666E-3</v>
      </c>
    </row>
    <row r="173" spans="1:24" x14ac:dyDescent="0.4">
      <c r="A173">
        <v>32</v>
      </c>
      <c r="B173" s="24">
        <v>0.44680851063829785</v>
      </c>
      <c r="C173" s="39">
        <f t="shared" si="148"/>
        <v>54.573177414893614</v>
      </c>
      <c r="E173">
        <f>0.5*BladeCompThickness!E34</f>
        <v>2.7649057422240295</v>
      </c>
      <c r="F173">
        <f>0.5*BladeCompThickness!G34</f>
        <v>0.14360025206368907</v>
      </c>
      <c r="G173" s="44">
        <f>BladeCompThickness!T34</f>
        <v>19.078802206461798</v>
      </c>
      <c r="H173">
        <f>0.5*BladeCompThickness!G34</f>
        <v>0.14360025206368907</v>
      </c>
      <c r="I173">
        <f>0.5*BladeCompThickness!E34</f>
        <v>2.7649057422240295</v>
      </c>
      <c r="K173">
        <f t="shared" si="149"/>
        <v>2.7649057422240295</v>
      </c>
      <c r="L173">
        <f t="shared" ref="L173:O173" si="180">K173+F173</f>
        <v>2.9085059942877187</v>
      </c>
      <c r="M173" s="44">
        <f t="shared" si="180"/>
        <v>21.987308200749517</v>
      </c>
      <c r="N173" s="44">
        <f t="shared" si="180"/>
        <v>22.130908452813205</v>
      </c>
      <c r="O173" s="44">
        <f t="shared" si="180"/>
        <v>24.895814195037236</v>
      </c>
      <c r="S173">
        <v>32</v>
      </c>
      <c r="T173">
        <f t="shared" si="139"/>
        <v>2.7649057422240294E-3</v>
      </c>
      <c r="U173">
        <f t="shared" si="140"/>
        <v>1.4360025206368906E-4</v>
      </c>
      <c r="V173">
        <f t="shared" si="141"/>
        <v>1.9078802206461798E-2</v>
      </c>
      <c r="W173">
        <f t="shared" si="142"/>
        <v>1.4360025206368906E-4</v>
      </c>
      <c r="X173">
        <f t="shared" si="143"/>
        <v>2.7649057422240294E-3</v>
      </c>
    </row>
    <row r="174" spans="1:24" x14ac:dyDescent="0.4">
      <c r="A174">
        <v>33</v>
      </c>
      <c r="B174" s="24">
        <v>0.45</v>
      </c>
      <c r="C174" s="39">
        <f t="shared" si="148"/>
        <v>54.962985824999997</v>
      </c>
      <c r="E174">
        <f>0.5*BladeCompThickness!E35</f>
        <v>2.7552875503556038</v>
      </c>
      <c r="F174">
        <f>0.5*BladeCompThickness!G35</f>
        <v>0</v>
      </c>
      <c r="G174" s="44">
        <f>BladeCompThickness!T35</f>
        <v>19</v>
      </c>
      <c r="H174">
        <f>0.5*BladeCompThickness!G35</f>
        <v>0</v>
      </c>
      <c r="I174">
        <f>0.5*BladeCompThickness!E35</f>
        <v>2.7552875503556038</v>
      </c>
      <c r="K174">
        <f t="shared" si="149"/>
        <v>2.7552875503556038</v>
      </c>
      <c r="L174">
        <f t="shared" ref="L174:O174" si="181">K174+F174</f>
        <v>2.7552875503556038</v>
      </c>
      <c r="M174" s="44">
        <f t="shared" si="181"/>
        <v>21.755287550355604</v>
      </c>
      <c r="N174" s="44">
        <f t="shared" si="181"/>
        <v>21.755287550355604</v>
      </c>
      <c r="O174" s="44">
        <f t="shared" si="181"/>
        <v>24.510575100711208</v>
      </c>
      <c r="S174">
        <v>33</v>
      </c>
      <c r="T174">
        <f t="shared" si="139"/>
        <v>2.7552875503556039E-3</v>
      </c>
      <c r="U174">
        <f t="shared" si="140"/>
        <v>0</v>
      </c>
      <c r="V174">
        <f t="shared" si="141"/>
        <v>1.9E-2</v>
      </c>
      <c r="W174">
        <f t="shared" si="142"/>
        <v>0</v>
      </c>
      <c r="X174">
        <f t="shared" si="143"/>
        <v>2.7552875503556039E-3</v>
      </c>
    </row>
    <row r="175" spans="1:24" x14ac:dyDescent="0.4">
      <c r="A175">
        <v>34</v>
      </c>
      <c r="B175" s="24">
        <v>0.46808510638297873</v>
      </c>
      <c r="C175" s="39">
        <f t="shared" si="148"/>
        <v>57.171900148936167</v>
      </c>
      <c r="E175">
        <f>0.5*BladeCompThickness!E36</f>
        <v>2.6629495002269814</v>
      </c>
      <c r="F175">
        <f>0.5*BladeCompThickness!G36</f>
        <v>0</v>
      </c>
      <c r="G175" s="44">
        <f>BladeCompThickness!T36</f>
        <v>18.2765957446809</v>
      </c>
      <c r="H175">
        <f>0.5*BladeCompThickness!G36</f>
        <v>0</v>
      </c>
      <c r="I175">
        <f>0.5*BladeCompThickness!E36</f>
        <v>2.6629495002269814</v>
      </c>
      <c r="K175">
        <f t="shared" si="149"/>
        <v>2.6629495002269814</v>
      </c>
      <c r="L175">
        <f t="shared" ref="L175:O175" si="182">K175+F175</f>
        <v>2.6629495002269814</v>
      </c>
      <c r="M175" s="44">
        <f t="shared" si="182"/>
        <v>20.939545244907883</v>
      </c>
      <c r="N175" s="44">
        <f t="shared" si="182"/>
        <v>20.939545244907883</v>
      </c>
      <c r="O175" s="44">
        <f t="shared" si="182"/>
        <v>23.602494745134866</v>
      </c>
      <c r="S175">
        <v>34</v>
      </c>
      <c r="T175">
        <f t="shared" si="139"/>
        <v>2.6629495002269813E-3</v>
      </c>
      <c r="U175">
        <f t="shared" si="140"/>
        <v>0</v>
      </c>
      <c r="V175">
        <f t="shared" si="141"/>
        <v>1.82765957446809E-2</v>
      </c>
      <c r="W175">
        <f t="shared" si="142"/>
        <v>0</v>
      </c>
      <c r="X175">
        <f t="shared" si="143"/>
        <v>2.6629495002269813E-3</v>
      </c>
    </row>
    <row r="176" spans="1:24" x14ac:dyDescent="0.4">
      <c r="A176">
        <v>35</v>
      </c>
      <c r="B176" s="24">
        <v>0.48936170212765956</v>
      </c>
      <c r="C176" s="39">
        <f t="shared" si="148"/>
        <v>59.770622882978721</v>
      </c>
      <c r="E176">
        <f>0.5*BladeCompThickness!E37</f>
        <v>2.5543165000756605</v>
      </c>
      <c r="F176">
        <f>0.5*BladeCompThickness!G37</f>
        <v>0</v>
      </c>
      <c r="G176" s="44">
        <f>BladeCompThickness!T37</f>
        <v>17.4255319148936</v>
      </c>
      <c r="H176">
        <f>0.5*BladeCompThickness!G37</f>
        <v>0</v>
      </c>
      <c r="I176">
        <f>0.5*BladeCompThickness!E37</f>
        <v>2.5543165000756605</v>
      </c>
      <c r="K176">
        <f t="shared" si="149"/>
        <v>2.5543165000756605</v>
      </c>
      <c r="L176">
        <f t="shared" ref="L176:O176" si="183">K176+F176</f>
        <v>2.5543165000756605</v>
      </c>
      <c r="M176" s="44">
        <f t="shared" si="183"/>
        <v>19.979848414969261</v>
      </c>
      <c r="N176" s="44">
        <f t="shared" si="183"/>
        <v>19.979848414969261</v>
      </c>
      <c r="O176" s="44">
        <f t="shared" si="183"/>
        <v>22.534164915044922</v>
      </c>
      <c r="S176">
        <v>35</v>
      </c>
      <c r="T176">
        <f t="shared" si="139"/>
        <v>2.5543165000756606E-3</v>
      </c>
      <c r="U176">
        <f t="shared" si="140"/>
        <v>0</v>
      </c>
      <c r="V176">
        <f t="shared" si="141"/>
        <v>1.7425531914893599E-2</v>
      </c>
      <c r="W176">
        <f t="shared" si="142"/>
        <v>0</v>
      </c>
      <c r="X176">
        <f t="shared" si="143"/>
        <v>2.5543165000756606E-3</v>
      </c>
    </row>
    <row r="177" spans="1:24" x14ac:dyDescent="0.4">
      <c r="A177">
        <v>36</v>
      </c>
      <c r="B177" s="24">
        <v>0.5</v>
      </c>
      <c r="C177" s="39">
        <f t="shared" si="148"/>
        <v>61.069984249999997</v>
      </c>
      <c r="E177">
        <f>0.5*BladeCompThickness!E38</f>
        <v>2.5</v>
      </c>
      <c r="F177">
        <f>0.5*BladeCompThickness!G38</f>
        <v>0</v>
      </c>
      <c r="G177" s="44">
        <f>BladeCompThickness!T38</f>
        <v>17</v>
      </c>
      <c r="H177">
        <f>0.5*BladeCompThickness!G38</f>
        <v>0</v>
      </c>
      <c r="I177">
        <f>0.5*BladeCompThickness!E38</f>
        <v>2.5</v>
      </c>
      <c r="K177">
        <f t="shared" si="149"/>
        <v>2.5</v>
      </c>
      <c r="L177">
        <f t="shared" ref="L177:O177" si="184">K177+F177</f>
        <v>2.5</v>
      </c>
      <c r="M177" s="44">
        <f t="shared" si="184"/>
        <v>19.5</v>
      </c>
      <c r="N177" s="44">
        <f t="shared" si="184"/>
        <v>19.5</v>
      </c>
      <c r="O177" s="44">
        <f t="shared" si="184"/>
        <v>22</v>
      </c>
      <c r="S177">
        <v>36</v>
      </c>
      <c r="T177">
        <f t="shared" si="139"/>
        <v>2.5000000000000001E-3</v>
      </c>
      <c r="U177">
        <f t="shared" si="140"/>
        <v>0</v>
      </c>
      <c r="V177">
        <f t="shared" si="141"/>
        <v>1.7000000000000001E-2</v>
      </c>
      <c r="W177">
        <f t="shared" si="142"/>
        <v>0</v>
      </c>
      <c r="X177">
        <f t="shared" si="143"/>
        <v>2.5000000000000001E-3</v>
      </c>
    </row>
    <row r="178" spans="1:24" x14ac:dyDescent="0.4">
      <c r="A178">
        <v>37</v>
      </c>
      <c r="B178" s="24">
        <v>0.51063829787234039</v>
      </c>
      <c r="C178" s="39">
        <f t="shared" si="148"/>
        <v>62.369345617021267</v>
      </c>
      <c r="E178">
        <f>0.5*BladeCompThickness!E39</f>
        <v>2.4267091646399166</v>
      </c>
      <c r="F178">
        <f>0.5*BladeCompThickness!G39</f>
        <v>0</v>
      </c>
      <c r="G178" s="44">
        <f>BladeCompThickness!T39</f>
        <v>17</v>
      </c>
      <c r="H178">
        <f>0.5*BladeCompThickness!G39</f>
        <v>0</v>
      </c>
      <c r="I178">
        <f>0.5*BladeCompThickness!E39</f>
        <v>2.4267091646399166</v>
      </c>
      <c r="K178">
        <f t="shared" si="149"/>
        <v>2.4267091646399166</v>
      </c>
      <c r="L178">
        <f t="shared" ref="L178:O178" si="185">K178+F178</f>
        <v>2.4267091646399166</v>
      </c>
      <c r="M178" s="44">
        <f t="shared" si="185"/>
        <v>19.426709164639917</v>
      </c>
      <c r="N178" s="44">
        <f t="shared" si="185"/>
        <v>19.426709164639917</v>
      </c>
      <c r="O178" s="44">
        <f t="shared" si="185"/>
        <v>21.853418329279833</v>
      </c>
      <c r="S178">
        <v>37</v>
      </c>
      <c r="T178">
        <f t="shared" si="139"/>
        <v>2.4267091646399167E-3</v>
      </c>
      <c r="U178">
        <f t="shared" si="140"/>
        <v>0</v>
      </c>
      <c r="V178">
        <f t="shared" si="141"/>
        <v>1.7000000000000001E-2</v>
      </c>
      <c r="W178">
        <f t="shared" si="142"/>
        <v>0</v>
      </c>
      <c r="X178">
        <f t="shared" si="143"/>
        <v>2.4267091646399167E-3</v>
      </c>
    </row>
    <row r="179" spans="1:24" x14ac:dyDescent="0.4">
      <c r="A179">
        <v>38</v>
      </c>
      <c r="B179" s="24">
        <v>0.53191489361702127</v>
      </c>
      <c r="C179" s="39">
        <f t="shared" si="148"/>
        <v>64.96806835106382</v>
      </c>
      <c r="E179">
        <f>0.5*BladeCompThickness!E40</f>
        <v>2.2801274939197498</v>
      </c>
      <c r="F179">
        <f>0.5*BladeCompThickness!G40</f>
        <v>0</v>
      </c>
      <c r="G179" s="44">
        <f>BladeCompThickness!T40</f>
        <v>17</v>
      </c>
      <c r="H179">
        <f>0.5*BladeCompThickness!G40</f>
        <v>0</v>
      </c>
      <c r="I179">
        <f>0.5*BladeCompThickness!E40</f>
        <v>2.2801274939197498</v>
      </c>
      <c r="K179">
        <f t="shared" si="149"/>
        <v>2.2801274939197498</v>
      </c>
      <c r="L179">
        <f t="shared" ref="L179:O179" si="186">K179+F179</f>
        <v>2.2801274939197498</v>
      </c>
      <c r="M179" s="44">
        <f t="shared" si="186"/>
        <v>19.28012749391975</v>
      </c>
      <c r="N179" s="44">
        <f t="shared" si="186"/>
        <v>19.28012749391975</v>
      </c>
      <c r="O179" s="44">
        <f t="shared" si="186"/>
        <v>21.5602549878395</v>
      </c>
      <c r="S179">
        <v>38</v>
      </c>
      <c r="T179">
        <f t="shared" si="139"/>
        <v>2.2801274939197496E-3</v>
      </c>
      <c r="U179">
        <f t="shared" si="140"/>
        <v>0</v>
      </c>
      <c r="V179">
        <f t="shared" si="141"/>
        <v>1.7000000000000001E-2</v>
      </c>
      <c r="W179">
        <f t="shared" si="142"/>
        <v>0</v>
      </c>
      <c r="X179">
        <f t="shared" si="143"/>
        <v>2.2801274939197496E-3</v>
      </c>
    </row>
    <row r="180" spans="1:24" x14ac:dyDescent="0.4">
      <c r="A180">
        <v>39</v>
      </c>
      <c r="B180" s="24">
        <v>0.55319148936170215</v>
      </c>
      <c r="C180" s="39">
        <f t="shared" si="148"/>
        <v>67.566791085106388</v>
      </c>
      <c r="E180">
        <f>0.5*BladeCompThickness!E41</f>
        <v>2.1335458231995816</v>
      </c>
      <c r="F180">
        <f>0.5*BladeCompThickness!G41</f>
        <v>0</v>
      </c>
      <c r="G180" s="44">
        <f>BladeCompThickness!T41</f>
        <v>17</v>
      </c>
      <c r="H180">
        <f>0.5*BladeCompThickness!G41</f>
        <v>0</v>
      </c>
      <c r="I180">
        <f>0.5*BladeCompThickness!E41</f>
        <v>2.1335458231995816</v>
      </c>
      <c r="K180">
        <f t="shared" si="149"/>
        <v>2.1335458231995816</v>
      </c>
      <c r="L180">
        <f t="shared" ref="L180:O180" si="187">K180+F180</f>
        <v>2.1335458231995816</v>
      </c>
      <c r="M180" s="44">
        <f t="shared" si="187"/>
        <v>19.133545823199583</v>
      </c>
      <c r="N180" s="44">
        <f t="shared" si="187"/>
        <v>19.133545823199583</v>
      </c>
      <c r="O180" s="44">
        <f t="shared" si="187"/>
        <v>21.267091646399166</v>
      </c>
      <c r="S180">
        <v>39</v>
      </c>
      <c r="T180">
        <f t="shared" si="139"/>
        <v>2.1335458231995816E-3</v>
      </c>
      <c r="U180">
        <f t="shared" si="140"/>
        <v>0</v>
      </c>
      <c r="V180">
        <f t="shared" si="141"/>
        <v>1.7000000000000001E-2</v>
      </c>
      <c r="W180">
        <f t="shared" si="142"/>
        <v>0</v>
      </c>
      <c r="X180">
        <f t="shared" si="143"/>
        <v>2.1335458231995816E-3</v>
      </c>
    </row>
    <row r="181" spans="1:24" x14ac:dyDescent="0.4">
      <c r="A181">
        <v>40</v>
      </c>
      <c r="B181" s="24">
        <v>0.57446808510638303</v>
      </c>
      <c r="C181" s="39">
        <f t="shared" si="148"/>
        <v>70.165513819148941</v>
      </c>
      <c r="E181">
        <f>0.5*BladeCompThickness!E42</f>
        <v>1.9869641524794139</v>
      </c>
      <c r="F181">
        <f>0.5*BladeCompThickness!G42</f>
        <v>0</v>
      </c>
      <c r="G181" s="44">
        <f>BladeCompThickness!T42</f>
        <v>17</v>
      </c>
      <c r="H181">
        <f>0.5*BladeCompThickness!G42</f>
        <v>0</v>
      </c>
      <c r="I181">
        <f>0.5*BladeCompThickness!E42</f>
        <v>1.9869641524794139</v>
      </c>
      <c r="K181">
        <f t="shared" si="149"/>
        <v>1.9869641524794139</v>
      </c>
      <c r="L181">
        <f t="shared" ref="L181:O181" si="188">K181+F181</f>
        <v>1.9869641524794139</v>
      </c>
      <c r="M181" s="44">
        <f t="shared" si="188"/>
        <v>18.986964152479413</v>
      </c>
      <c r="N181" s="44">
        <f t="shared" si="188"/>
        <v>18.986964152479413</v>
      </c>
      <c r="O181" s="44">
        <f t="shared" si="188"/>
        <v>20.973928304958825</v>
      </c>
      <c r="S181">
        <v>40</v>
      </c>
      <c r="T181">
        <f t="shared" si="139"/>
        <v>1.986964152479414E-3</v>
      </c>
      <c r="U181">
        <f t="shared" si="140"/>
        <v>0</v>
      </c>
      <c r="V181">
        <f t="shared" si="141"/>
        <v>1.7000000000000001E-2</v>
      </c>
      <c r="W181">
        <f t="shared" si="142"/>
        <v>0</v>
      </c>
      <c r="X181">
        <f t="shared" si="143"/>
        <v>1.986964152479414E-3</v>
      </c>
    </row>
    <row r="182" spans="1:24" x14ac:dyDescent="0.4">
      <c r="A182">
        <v>41</v>
      </c>
      <c r="B182" s="24">
        <v>0.5957446808510638</v>
      </c>
      <c r="C182" s="39">
        <f t="shared" si="148"/>
        <v>72.764236553191481</v>
      </c>
      <c r="E182">
        <f>0.5*BladeCompThickness!E43</f>
        <v>1.8403824817592473</v>
      </c>
      <c r="F182">
        <f>0.5*BladeCompThickness!G43</f>
        <v>0</v>
      </c>
      <c r="G182" s="44">
        <f>BladeCompThickness!T43</f>
        <v>17</v>
      </c>
      <c r="H182">
        <f>0.5*BladeCompThickness!G43</f>
        <v>0</v>
      </c>
      <c r="I182">
        <f>0.5*BladeCompThickness!E43</f>
        <v>1.8403824817592473</v>
      </c>
      <c r="K182">
        <f t="shared" si="149"/>
        <v>1.8403824817592473</v>
      </c>
      <c r="L182">
        <f t="shared" ref="L182:O182" si="189">K182+F182</f>
        <v>1.8403824817592473</v>
      </c>
      <c r="M182" s="44">
        <f t="shared" si="189"/>
        <v>18.840382481759246</v>
      </c>
      <c r="N182" s="44">
        <f t="shared" si="189"/>
        <v>18.840382481759246</v>
      </c>
      <c r="O182" s="44">
        <f t="shared" si="189"/>
        <v>20.680764963518492</v>
      </c>
      <c r="S182">
        <v>41</v>
      </c>
      <c r="T182">
        <f t="shared" si="139"/>
        <v>1.8403824817592473E-3</v>
      </c>
      <c r="U182">
        <f t="shared" si="140"/>
        <v>0</v>
      </c>
      <c r="V182">
        <f t="shared" si="141"/>
        <v>1.7000000000000001E-2</v>
      </c>
      <c r="W182">
        <f t="shared" si="142"/>
        <v>0</v>
      </c>
      <c r="X182">
        <f t="shared" si="143"/>
        <v>1.8403824817592473E-3</v>
      </c>
    </row>
    <row r="183" spans="1:24" x14ac:dyDescent="0.4">
      <c r="A183">
        <v>42</v>
      </c>
      <c r="B183" s="24">
        <v>0.61702127659574468</v>
      </c>
      <c r="C183" s="39">
        <f t="shared" si="148"/>
        <v>75.362959287234034</v>
      </c>
      <c r="E183">
        <f>0.5*BladeCompThickness!E44</f>
        <v>1.6938008110390794</v>
      </c>
      <c r="F183">
        <f>0.5*BladeCompThickness!G44</f>
        <v>0</v>
      </c>
      <c r="G183" s="44">
        <f>BladeCompThickness!T44</f>
        <v>17</v>
      </c>
      <c r="H183">
        <f>0.5*BladeCompThickness!G44</f>
        <v>0</v>
      </c>
      <c r="I183">
        <f>0.5*BladeCompThickness!E44</f>
        <v>1.6938008110390794</v>
      </c>
      <c r="K183">
        <f t="shared" si="149"/>
        <v>1.6938008110390794</v>
      </c>
      <c r="L183">
        <f t="shared" ref="L183:O183" si="190">K183+F183</f>
        <v>1.6938008110390794</v>
      </c>
      <c r="M183" s="44">
        <f t="shared" si="190"/>
        <v>18.693800811039079</v>
      </c>
      <c r="N183" s="44">
        <f t="shared" si="190"/>
        <v>18.693800811039079</v>
      </c>
      <c r="O183" s="44">
        <f t="shared" si="190"/>
        <v>20.387601622078158</v>
      </c>
      <c r="S183">
        <v>42</v>
      </c>
      <c r="T183">
        <f t="shared" si="139"/>
        <v>1.6938008110390795E-3</v>
      </c>
      <c r="U183">
        <f t="shared" si="140"/>
        <v>0</v>
      </c>
      <c r="V183">
        <f t="shared" si="141"/>
        <v>1.7000000000000001E-2</v>
      </c>
      <c r="W183">
        <f t="shared" si="142"/>
        <v>0</v>
      </c>
      <c r="X183">
        <f t="shared" si="143"/>
        <v>1.6938008110390795E-3</v>
      </c>
    </row>
    <row r="184" spans="1:24" x14ac:dyDescent="0.4">
      <c r="A184">
        <v>43</v>
      </c>
      <c r="B184" s="24">
        <v>0.63829787234042556</v>
      </c>
      <c r="C184" s="39">
        <f t="shared" si="148"/>
        <v>77.961682021276602</v>
      </c>
      <c r="E184">
        <f>0.5*BladeCompThickness!E45</f>
        <v>1.5472191403189119</v>
      </c>
      <c r="F184">
        <f>0.5*BladeCompThickness!G45</f>
        <v>0</v>
      </c>
      <c r="G184" s="44">
        <f>BladeCompThickness!T45</f>
        <v>17</v>
      </c>
      <c r="H184">
        <f>0.5*BladeCompThickness!G45</f>
        <v>0</v>
      </c>
      <c r="I184">
        <f>0.5*BladeCompThickness!E45</f>
        <v>1.5472191403189119</v>
      </c>
      <c r="K184">
        <f t="shared" si="149"/>
        <v>1.5472191403189119</v>
      </c>
      <c r="L184">
        <f t="shared" ref="L184:O184" si="191">K184+F184</f>
        <v>1.5472191403189119</v>
      </c>
      <c r="M184" s="44">
        <f t="shared" si="191"/>
        <v>18.547219140318912</v>
      </c>
      <c r="N184" s="44">
        <f t="shared" si="191"/>
        <v>18.547219140318912</v>
      </c>
      <c r="O184" s="44">
        <f t="shared" si="191"/>
        <v>20.094438280637824</v>
      </c>
      <c r="S184">
        <v>43</v>
      </c>
      <c r="T184">
        <f t="shared" si="139"/>
        <v>1.5472191403189119E-3</v>
      </c>
      <c r="U184">
        <f t="shared" si="140"/>
        <v>0</v>
      </c>
      <c r="V184">
        <f t="shared" si="141"/>
        <v>1.7000000000000001E-2</v>
      </c>
      <c r="W184">
        <f t="shared" si="142"/>
        <v>0</v>
      </c>
      <c r="X184">
        <f t="shared" si="143"/>
        <v>1.5472191403189119E-3</v>
      </c>
    </row>
    <row r="185" spans="1:24" x14ac:dyDescent="0.4">
      <c r="A185">
        <v>44</v>
      </c>
      <c r="B185" s="24">
        <v>0.65</v>
      </c>
      <c r="C185" s="39">
        <f t="shared" si="148"/>
        <v>79.390979525000006</v>
      </c>
      <c r="E185">
        <f>0.5*BladeCompThickness!E46</f>
        <v>1.4665992214228201</v>
      </c>
      <c r="F185">
        <f>0.5*BladeCompThickness!G46</f>
        <v>0</v>
      </c>
      <c r="G185" s="44">
        <f>BladeCompThickness!T46</f>
        <v>17</v>
      </c>
      <c r="H185">
        <f>0.5*BladeCompThickness!G46</f>
        <v>0</v>
      </c>
      <c r="I185">
        <f>0.5*BladeCompThickness!E46</f>
        <v>1.4665992214228201</v>
      </c>
      <c r="K185">
        <f t="shared" si="149"/>
        <v>1.4665992214228201</v>
      </c>
      <c r="L185">
        <f t="shared" ref="L185:O185" si="192">K185+F185</f>
        <v>1.4665992214228201</v>
      </c>
      <c r="M185" s="44">
        <f t="shared" si="192"/>
        <v>18.466599221422818</v>
      </c>
      <c r="N185" s="44">
        <f t="shared" si="192"/>
        <v>18.466599221422818</v>
      </c>
      <c r="O185" s="44">
        <f t="shared" si="192"/>
        <v>19.933198442845637</v>
      </c>
      <c r="S185">
        <v>44</v>
      </c>
      <c r="T185">
        <f t="shared" si="139"/>
        <v>1.46659922142282E-3</v>
      </c>
      <c r="U185">
        <f t="shared" si="140"/>
        <v>0</v>
      </c>
      <c r="V185">
        <f t="shared" si="141"/>
        <v>1.7000000000000001E-2</v>
      </c>
      <c r="W185">
        <f t="shared" si="142"/>
        <v>0</v>
      </c>
      <c r="X185">
        <f t="shared" si="143"/>
        <v>1.46659922142282E-3</v>
      </c>
    </row>
    <row r="186" spans="1:24" x14ac:dyDescent="0.4">
      <c r="A186">
        <v>45</v>
      </c>
      <c r="B186" s="24">
        <v>0.65957446808510634</v>
      </c>
      <c r="C186" s="39">
        <f t="shared" si="148"/>
        <v>80.560404755319141</v>
      </c>
      <c r="E186">
        <f>0.5*BladeCompThickness!E47</f>
        <v>1.4256801381942465</v>
      </c>
      <c r="F186">
        <f>0.5*BladeCompThickness!G47</f>
        <v>0</v>
      </c>
      <c r="G186" s="44">
        <f>BladeCompThickness!T47</f>
        <v>16.6170212765957</v>
      </c>
      <c r="H186">
        <f>0.5*BladeCompThickness!G47</f>
        <v>0</v>
      </c>
      <c r="I186">
        <f>0.5*BladeCompThickness!E47</f>
        <v>1.4256801381942465</v>
      </c>
      <c r="K186">
        <f t="shared" si="149"/>
        <v>1.4256801381942465</v>
      </c>
      <c r="L186">
        <f t="shared" ref="L186:O186" si="193">K186+F186</f>
        <v>1.4256801381942465</v>
      </c>
      <c r="M186" s="44">
        <f t="shared" si="193"/>
        <v>18.042701414789946</v>
      </c>
      <c r="N186" s="44">
        <f t="shared" si="193"/>
        <v>18.042701414789946</v>
      </c>
      <c r="O186" s="44">
        <f t="shared" si="193"/>
        <v>19.468381552984191</v>
      </c>
      <c r="S186">
        <v>45</v>
      </c>
      <c r="T186">
        <f t="shared" si="139"/>
        <v>1.4256801381942465E-3</v>
      </c>
      <c r="U186">
        <f t="shared" si="140"/>
        <v>0</v>
      </c>
      <c r="V186">
        <f t="shared" si="141"/>
        <v>1.66170212765957E-2</v>
      </c>
      <c r="W186">
        <f t="shared" si="142"/>
        <v>0</v>
      </c>
      <c r="X186">
        <f t="shared" si="143"/>
        <v>1.4256801381942465E-3</v>
      </c>
    </row>
    <row r="187" spans="1:24" x14ac:dyDescent="0.4">
      <c r="A187">
        <v>46</v>
      </c>
      <c r="B187" s="24">
        <v>0.68085106382978722</v>
      </c>
      <c r="C187" s="39">
        <f t="shared" si="148"/>
        <v>83.159127489361694</v>
      </c>
      <c r="E187">
        <f>0.5*BladeCompThickness!E48</f>
        <v>1.334748842130749</v>
      </c>
      <c r="F187">
        <f>0.5*BladeCompThickness!G48</f>
        <v>0</v>
      </c>
      <c r="G187" s="44">
        <f>BladeCompThickness!T48</f>
        <v>15.7659574468085</v>
      </c>
      <c r="H187">
        <f>0.5*BladeCompThickness!G48</f>
        <v>0</v>
      </c>
      <c r="I187">
        <f>0.5*BladeCompThickness!E48</f>
        <v>1.334748842130749</v>
      </c>
      <c r="K187">
        <f t="shared" si="149"/>
        <v>1.334748842130749</v>
      </c>
      <c r="L187">
        <f t="shared" ref="L187:O187" si="194">K187+F187</f>
        <v>1.334748842130749</v>
      </c>
      <c r="M187" s="44">
        <f t="shared" si="194"/>
        <v>17.10070628893925</v>
      </c>
      <c r="N187" s="44">
        <f t="shared" si="194"/>
        <v>17.10070628893925</v>
      </c>
      <c r="O187" s="44">
        <f t="shared" si="194"/>
        <v>18.43545513107</v>
      </c>
      <c r="S187">
        <v>46</v>
      </c>
      <c r="T187">
        <f t="shared" si="139"/>
        <v>1.334748842130749E-3</v>
      </c>
      <c r="U187">
        <f t="shared" si="140"/>
        <v>0</v>
      </c>
      <c r="V187">
        <f t="shared" si="141"/>
        <v>1.5765957446808501E-2</v>
      </c>
      <c r="W187">
        <f t="shared" si="142"/>
        <v>0</v>
      </c>
      <c r="X187">
        <f t="shared" si="143"/>
        <v>1.334748842130749E-3</v>
      </c>
    </row>
    <row r="188" spans="1:24" x14ac:dyDescent="0.4">
      <c r="A188">
        <v>47</v>
      </c>
      <c r="B188" s="24">
        <v>0.7021276595744681</v>
      </c>
      <c r="C188" s="39">
        <f t="shared" si="148"/>
        <v>85.757850223404247</v>
      </c>
      <c r="E188">
        <f>0.5*BladeCompThickness!E49</f>
        <v>1.2438175460672514</v>
      </c>
      <c r="F188">
        <f>0.5*BladeCompThickness!G49</f>
        <v>0</v>
      </c>
      <c r="G188" s="44">
        <f>BladeCompThickness!T49</f>
        <v>14.914893617021299</v>
      </c>
      <c r="H188">
        <f>0.5*BladeCompThickness!G49</f>
        <v>0</v>
      </c>
      <c r="I188">
        <f>0.5*BladeCompThickness!E49</f>
        <v>1.2438175460672514</v>
      </c>
      <c r="K188">
        <f t="shared" si="149"/>
        <v>1.2438175460672514</v>
      </c>
      <c r="L188">
        <f t="shared" ref="L188:O188" si="195">K188+F188</f>
        <v>1.2438175460672514</v>
      </c>
      <c r="M188" s="44">
        <f t="shared" si="195"/>
        <v>16.158711163088551</v>
      </c>
      <c r="N188" s="44">
        <f t="shared" si="195"/>
        <v>16.158711163088551</v>
      </c>
      <c r="O188" s="44">
        <f t="shared" si="195"/>
        <v>17.402528709155803</v>
      </c>
      <c r="S188">
        <v>47</v>
      </c>
      <c r="T188">
        <f t="shared" si="139"/>
        <v>1.2438175460672515E-3</v>
      </c>
      <c r="U188">
        <f t="shared" si="140"/>
        <v>0</v>
      </c>
      <c r="V188">
        <f t="shared" si="141"/>
        <v>1.4914893617021299E-2</v>
      </c>
      <c r="W188">
        <f t="shared" si="142"/>
        <v>0</v>
      </c>
      <c r="X188">
        <f t="shared" si="143"/>
        <v>1.2438175460672515E-3</v>
      </c>
    </row>
    <row r="189" spans="1:24" x14ac:dyDescent="0.4">
      <c r="A189">
        <v>48</v>
      </c>
      <c r="B189" s="24">
        <v>0.72340425531914898</v>
      </c>
      <c r="C189" s="39">
        <f t="shared" si="148"/>
        <v>88.356572957446815</v>
      </c>
      <c r="E189">
        <f>0.5*BladeCompThickness!E50</f>
        <v>1.152886250003754</v>
      </c>
      <c r="F189">
        <f>0.5*BladeCompThickness!G50</f>
        <v>0</v>
      </c>
      <c r="G189" s="44">
        <f>BladeCompThickness!T50</f>
        <v>14.063829787234001</v>
      </c>
      <c r="H189">
        <f>0.5*BladeCompThickness!G50</f>
        <v>0</v>
      </c>
      <c r="I189">
        <f>0.5*BladeCompThickness!E50</f>
        <v>1.152886250003754</v>
      </c>
      <c r="K189">
        <f t="shared" si="149"/>
        <v>1.152886250003754</v>
      </c>
      <c r="L189">
        <f t="shared" ref="L189:O189" si="196">K189+F189</f>
        <v>1.152886250003754</v>
      </c>
      <c r="M189" s="44">
        <f t="shared" si="196"/>
        <v>15.216716037237754</v>
      </c>
      <c r="N189" s="44">
        <f t="shared" si="196"/>
        <v>15.216716037237754</v>
      </c>
      <c r="O189" s="44">
        <f t="shared" si="196"/>
        <v>16.369602287241509</v>
      </c>
      <c r="S189">
        <v>48</v>
      </c>
      <c r="T189">
        <f t="shared" si="139"/>
        <v>1.1528862500037539E-3</v>
      </c>
      <c r="U189">
        <f t="shared" si="140"/>
        <v>0</v>
      </c>
      <c r="V189">
        <f t="shared" si="141"/>
        <v>1.4063829787234E-2</v>
      </c>
      <c r="W189">
        <f t="shared" si="142"/>
        <v>0</v>
      </c>
      <c r="X189">
        <f t="shared" si="143"/>
        <v>1.1528862500037539E-3</v>
      </c>
    </row>
    <row r="190" spans="1:24" x14ac:dyDescent="0.4">
      <c r="A190">
        <v>49</v>
      </c>
      <c r="B190" s="24">
        <v>0.74468085106382975</v>
      </c>
      <c r="C190" s="39">
        <f t="shared" si="148"/>
        <v>90.955295691489354</v>
      </c>
      <c r="E190">
        <f>0.5*BladeCompThickness!E51</f>
        <v>1.0619549539402566</v>
      </c>
      <c r="F190">
        <f>0.5*BladeCompThickness!G51</f>
        <v>0</v>
      </c>
      <c r="G190" s="44">
        <f>BladeCompThickness!T51</f>
        <v>13.2127659574468</v>
      </c>
      <c r="H190">
        <f>0.5*BladeCompThickness!G51</f>
        <v>0</v>
      </c>
      <c r="I190">
        <f>0.5*BladeCompThickness!E51</f>
        <v>1.0619549539402566</v>
      </c>
      <c r="K190">
        <f t="shared" si="149"/>
        <v>1.0619549539402566</v>
      </c>
      <c r="L190">
        <f t="shared" ref="L190:O190" si="197">K190+F190</f>
        <v>1.0619549539402566</v>
      </c>
      <c r="M190" s="44">
        <f t="shared" si="197"/>
        <v>14.274720911387057</v>
      </c>
      <c r="N190" s="44">
        <f t="shared" si="197"/>
        <v>14.274720911387057</v>
      </c>
      <c r="O190" s="44">
        <f t="shared" si="197"/>
        <v>15.336675865327313</v>
      </c>
      <c r="S190">
        <v>49</v>
      </c>
      <c r="T190">
        <f t="shared" si="139"/>
        <v>1.0619549539402566E-3</v>
      </c>
      <c r="U190">
        <f t="shared" si="140"/>
        <v>0</v>
      </c>
      <c r="V190">
        <f t="shared" si="141"/>
        <v>1.32127659574468E-2</v>
      </c>
      <c r="W190">
        <f t="shared" si="142"/>
        <v>0</v>
      </c>
      <c r="X190">
        <f t="shared" si="143"/>
        <v>1.0619549539402566E-3</v>
      </c>
    </row>
    <row r="191" spans="1:24" x14ac:dyDescent="0.4">
      <c r="A191">
        <v>50</v>
      </c>
      <c r="B191" s="24">
        <v>0.76595744680851063</v>
      </c>
      <c r="C191" s="39">
        <f t="shared" si="148"/>
        <v>93.554018425531908</v>
      </c>
      <c r="E191">
        <f>0.5*BladeCompThickness!E52</f>
        <v>0.97102365787675915</v>
      </c>
      <c r="F191">
        <f>0.5*BladeCompThickness!G52</f>
        <v>0</v>
      </c>
      <c r="G191" s="44">
        <f>BladeCompThickness!T52</f>
        <v>12.3617021276596</v>
      </c>
      <c r="H191">
        <f>0.5*BladeCompThickness!G52</f>
        <v>0</v>
      </c>
      <c r="I191">
        <f>0.5*BladeCompThickness!E52</f>
        <v>0.97102365787675915</v>
      </c>
      <c r="K191">
        <f t="shared" si="149"/>
        <v>0.97102365787675915</v>
      </c>
      <c r="L191">
        <f t="shared" ref="L191:O191" si="198">K191+F191</f>
        <v>0.97102365787675915</v>
      </c>
      <c r="M191" s="44">
        <f t="shared" si="198"/>
        <v>13.332725785536359</v>
      </c>
      <c r="N191" s="44">
        <f t="shared" si="198"/>
        <v>13.332725785536359</v>
      </c>
      <c r="O191" s="44">
        <f t="shared" si="198"/>
        <v>14.303749443413119</v>
      </c>
      <c r="S191">
        <v>50</v>
      </c>
      <c r="T191">
        <f t="shared" si="139"/>
        <v>9.7102365787675915E-4</v>
      </c>
      <c r="U191">
        <f t="shared" si="140"/>
        <v>0</v>
      </c>
      <c r="V191">
        <f t="shared" si="141"/>
        <v>1.23617021276596E-2</v>
      </c>
      <c r="W191">
        <f t="shared" si="142"/>
        <v>0</v>
      </c>
      <c r="X191">
        <f t="shared" si="143"/>
        <v>9.7102365787675915E-4</v>
      </c>
    </row>
    <row r="192" spans="1:24" x14ac:dyDescent="0.4">
      <c r="A192">
        <v>51</v>
      </c>
      <c r="B192" s="24">
        <v>0.78723404255319152</v>
      </c>
      <c r="C192" s="39">
        <f t="shared" si="148"/>
        <v>96.152741159574461</v>
      </c>
      <c r="E192">
        <f>0.5*BladeCompThickness!E53</f>
        <v>0.88009236181326145</v>
      </c>
      <c r="F192">
        <f>0.5*BladeCompThickness!G53</f>
        <v>0</v>
      </c>
      <c r="G192" s="44">
        <f>BladeCompThickness!T53</f>
        <v>11.510638297872299</v>
      </c>
      <c r="H192">
        <f>0.5*BladeCompThickness!G53</f>
        <v>0</v>
      </c>
      <c r="I192">
        <f>0.5*BladeCompThickness!E53</f>
        <v>0.88009236181326145</v>
      </c>
      <c r="K192">
        <f t="shared" si="149"/>
        <v>0.88009236181326145</v>
      </c>
      <c r="L192">
        <f t="shared" ref="L192:O192" si="199">K192+F192</f>
        <v>0.88009236181326145</v>
      </c>
      <c r="M192" s="44">
        <f t="shared" si="199"/>
        <v>12.390730659685561</v>
      </c>
      <c r="N192" s="44">
        <f t="shared" si="199"/>
        <v>12.390730659685561</v>
      </c>
      <c r="O192" s="44">
        <f t="shared" si="199"/>
        <v>13.270823021498822</v>
      </c>
      <c r="S192">
        <v>51</v>
      </c>
      <c r="T192">
        <f t="shared" si="139"/>
        <v>8.800923618132615E-4</v>
      </c>
      <c r="U192">
        <f t="shared" si="140"/>
        <v>0</v>
      </c>
      <c r="V192">
        <f t="shared" si="141"/>
        <v>1.15106382978723E-2</v>
      </c>
      <c r="W192">
        <f t="shared" si="142"/>
        <v>0</v>
      </c>
      <c r="X192">
        <f t="shared" si="143"/>
        <v>8.800923618132615E-4</v>
      </c>
    </row>
    <row r="193" spans="1:24" x14ac:dyDescent="0.4">
      <c r="A193">
        <v>52</v>
      </c>
      <c r="B193" s="24">
        <v>0.8</v>
      </c>
      <c r="C193" s="39">
        <f t="shared" si="148"/>
        <v>97.711974800000007</v>
      </c>
      <c r="E193">
        <f>0.5*BladeCompThickness!E54</f>
        <v>0.82553358417516298</v>
      </c>
      <c r="F193">
        <f>0.5*BladeCompThickness!G54</f>
        <v>0</v>
      </c>
      <c r="G193" s="44">
        <f>BladeCompThickness!T54</f>
        <v>11</v>
      </c>
      <c r="H193">
        <f>0.5*BladeCompThickness!G54</f>
        <v>0</v>
      </c>
      <c r="I193">
        <f>0.5*BladeCompThickness!E54</f>
        <v>0.82553358417516298</v>
      </c>
      <c r="K193">
        <f t="shared" si="149"/>
        <v>0.82553358417516298</v>
      </c>
      <c r="L193">
        <f t="shared" ref="L193:O193" si="200">K193+F193</f>
        <v>0.82553358417516298</v>
      </c>
      <c r="M193" s="44">
        <f t="shared" si="200"/>
        <v>11.825533584175163</v>
      </c>
      <c r="N193" s="44">
        <f t="shared" si="200"/>
        <v>11.825533584175163</v>
      </c>
      <c r="O193" s="44">
        <f t="shared" si="200"/>
        <v>12.651067168350327</v>
      </c>
      <c r="S193">
        <v>52</v>
      </c>
      <c r="T193">
        <f t="shared" si="139"/>
        <v>8.2553358417516304E-4</v>
      </c>
      <c r="U193">
        <f t="shared" si="140"/>
        <v>0</v>
      </c>
      <c r="V193">
        <f t="shared" si="141"/>
        <v>1.0999999999999999E-2</v>
      </c>
      <c r="W193">
        <f t="shared" si="142"/>
        <v>0</v>
      </c>
      <c r="X193">
        <f t="shared" si="143"/>
        <v>8.2553358417516304E-4</v>
      </c>
    </row>
    <row r="194" spans="1:24" x14ac:dyDescent="0.4">
      <c r="A194">
        <v>53</v>
      </c>
      <c r="B194" s="24">
        <v>0.80851063829787229</v>
      </c>
      <c r="C194" s="39">
        <f t="shared" si="148"/>
        <v>98.751463893617014</v>
      </c>
      <c r="E194">
        <f>0.5*BladeCompThickness!E55</f>
        <v>0.83600229852693231</v>
      </c>
      <c r="F194">
        <f>0.5*BladeCompThickness!G55</f>
        <v>0</v>
      </c>
      <c r="G194" s="44">
        <f>BladeCompThickness!T55</f>
        <v>10.659574468085101</v>
      </c>
      <c r="H194">
        <f>0.5*BladeCompThickness!G55</f>
        <v>0</v>
      </c>
      <c r="I194">
        <f>0.5*BladeCompThickness!E55</f>
        <v>0.83600229852693231</v>
      </c>
      <c r="K194">
        <f t="shared" si="149"/>
        <v>0.83600229852693231</v>
      </c>
      <c r="L194">
        <f t="shared" ref="L194:O194" si="201">K194+F194</f>
        <v>0.83600229852693231</v>
      </c>
      <c r="M194" s="44">
        <f t="shared" si="201"/>
        <v>11.495576766612032</v>
      </c>
      <c r="N194" s="44">
        <f t="shared" si="201"/>
        <v>11.495576766612032</v>
      </c>
      <c r="O194" s="44">
        <f t="shared" si="201"/>
        <v>12.331579065138964</v>
      </c>
      <c r="S194">
        <v>53</v>
      </c>
      <c r="T194">
        <f t="shared" si="139"/>
        <v>8.3600229852693231E-4</v>
      </c>
      <c r="U194">
        <f t="shared" si="140"/>
        <v>0</v>
      </c>
      <c r="V194">
        <f t="shared" si="141"/>
        <v>1.06595744680851E-2</v>
      </c>
      <c r="W194">
        <f t="shared" si="142"/>
        <v>0</v>
      </c>
      <c r="X194">
        <f t="shared" si="143"/>
        <v>8.3600229852693231E-4</v>
      </c>
    </row>
    <row r="195" spans="1:24" x14ac:dyDescent="0.4">
      <c r="A195">
        <v>54</v>
      </c>
      <c r="B195" s="24">
        <v>0.82978723404255317</v>
      </c>
      <c r="C195" s="39">
        <f t="shared" si="148"/>
        <v>101.35018662765957</v>
      </c>
      <c r="E195">
        <f>0.5*BladeCompThickness!E56</f>
        <v>0.86217408440635601</v>
      </c>
      <c r="F195">
        <f>0.5*BladeCompThickness!G56</f>
        <v>0</v>
      </c>
      <c r="G195" s="44">
        <f>BladeCompThickness!T56</f>
        <v>9.8085106382978804</v>
      </c>
      <c r="H195">
        <f>0.5*BladeCompThickness!G56</f>
        <v>0</v>
      </c>
      <c r="I195">
        <f>0.5*BladeCompThickness!E56</f>
        <v>0.86217408440635601</v>
      </c>
      <c r="K195">
        <f t="shared" si="149"/>
        <v>0.86217408440635601</v>
      </c>
      <c r="L195">
        <f t="shared" ref="L195:O195" si="202">K195+F195</f>
        <v>0.86217408440635601</v>
      </c>
      <c r="M195" s="44">
        <f t="shared" si="202"/>
        <v>10.670684722704236</v>
      </c>
      <c r="N195" s="44">
        <f t="shared" si="202"/>
        <v>10.670684722704236</v>
      </c>
      <c r="O195" s="44">
        <f t="shared" si="202"/>
        <v>11.532858807110591</v>
      </c>
      <c r="S195">
        <v>54</v>
      </c>
      <c r="T195">
        <f t="shared" si="139"/>
        <v>8.6217408440635598E-4</v>
      </c>
      <c r="U195">
        <f t="shared" si="140"/>
        <v>0</v>
      </c>
      <c r="V195">
        <f t="shared" si="141"/>
        <v>9.808510638297881E-3</v>
      </c>
      <c r="W195">
        <f t="shared" si="142"/>
        <v>0</v>
      </c>
      <c r="X195">
        <f t="shared" si="143"/>
        <v>8.6217408440635598E-4</v>
      </c>
    </row>
    <row r="196" spans="1:24" x14ac:dyDescent="0.4">
      <c r="A196">
        <v>55</v>
      </c>
      <c r="B196" s="24">
        <v>0.85106382978723405</v>
      </c>
      <c r="C196" s="39">
        <f t="shared" si="148"/>
        <v>103.94890936170212</v>
      </c>
      <c r="E196">
        <f>0.5*BladeCompThickness!E57</f>
        <v>0.8883458702857796</v>
      </c>
      <c r="F196">
        <f>0.5*BladeCompThickness!G57</f>
        <v>0</v>
      </c>
      <c r="G196" s="44">
        <f>BladeCompThickness!T57</f>
        <v>8.9574468085106407</v>
      </c>
      <c r="H196">
        <f>0.5*BladeCompThickness!G57</f>
        <v>0</v>
      </c>
      <c r="I196">
        <f>0.5*BladeCompThickness!E57</f>
        <v>0.8883458702857796</v>
      </c>
      <c r="K196">
        <f t="shared" si="149"/>
        <v>0.8883458702857796</v>
      </c>
      <c r="L196">
        <f t="shared" ref="L196:O196" si="203">K196+F196</f>
        <v>0.8883458702857796</v>
      </c>
      <c r="M196" s="44">
        <f t="shared" si="203"/>
        <v>9.8457926787964212</v>
      </c>
      <c r="N196" s="44">
        <f t="shared" si="203"/>
        <v>9.8457926787964212</v>
      </c>
      <c r="O196" s="44">
        <f t="shared" si="203"/>
        <v>10.7341385490822</v>
      </c>
      <c r="S196">
        <v>55</v>
      </c>
      <c r="T196">
        <f t="shared" si="139"/>
        <v>8.8834587028577955E-4</v>
      </c>
      <c r="U196">
        <f t="shared" si="140"/>
        <v>0</v>
      </c>
      <c r="V196">
        <f t="shared" si="141"/>
        <v>8.9574468085106412E-3</v>
      </c>
      <c r="W196">
        <f t="shared" si="142"/>
        <v>0</v>
      </c>
      <c r="X196">
        <f t="shared" si="143"/>
        <v>8.8834587028577955E-4</v>
      </c>
    </row>
    <row r="197" spans="1:24" x14ac:dyDescent="0.4">
      <c r="A197">
        <v>56</v>
      </c>
      <c r="B197" s="24">
        <v>0.87234042553191493</v>
      </c>
      <c r="C197" s="39">
        <f t="shared" si="148"/>
        <v>106.54763209574467</v>
      </c>
      <c r="E197">
        <f>0.5*BladeCompThickness!E58</f>
        <v>0.91451765616520342</v>
      </c>
      <c r="F197">
        <f>0.5*BladeCompThickness!G58</f>
        <v>0</v>
      </c>
      <c r="G197" s="44">
        <f>BladeCompThickness!T58</f>
        <v>8.1063829787233992</v>
      </c>
      <c r="H197">
        <f>0.5*BladeCompThickness!G58</f>
        <v>0</v>
      </c>
      <c r="I197">
        <f>0.5*BladeCompThickness!E58</f>
        <v>0.91451765616520342</v>
      </c>
      <c r="K197">
        <f t="shared" si="149"/>
        <v>0.91451765616520342</v>
      </c>
      <c r="L197">
        <f t="shared" ref="L197:O197" si="204">K197+F197</f>
        <v>0.91451765616520342</v>
      </c>
      <c r="M197" s="44">
        <f t="shared" si="204"/>
        <v>9.0209006348886032</v>
      </c>
      <c r="N197" s="44">
        <f t="shared" si="204"/>
        <v>9.0209006348886032</v>
      </c>
      <c r="O197" s="44">
        <f t="shared" si="204"/>
        <v>9.9354182910538071</v>
      </c>
      <c r="S197">
        <v>56</v>
      </c>
      <c r="T197">
        <f t="shared" ref="T197:T260" si="205">E197/1000</f>
        <v>9.1451765616520344E-4</v>
      </c>
      <c r="U197">
        <f t="shared" ref="U197:U260" si="206">F197/1000</f>
        <v>0</v>
      </c>
      <c r="V197">
        <f t="shared" ref="V197:V260" si="207">G197/1000</f>
        <v>8.1063829787233997E-3</v>
      </c>
      <c r="W197">
        <f t="shared" ref="W197:W260" si="208">H197/1000</f>
        <v>0</v>
      </c>
      <c r="X197">
        <f t="shared" ref="X197:X260" si="209">I197/1000</f>
        <v>9.1451765616520344E-4</v>
      </c>
    </row>
    <row r="198" spans="1:24" x14ac:dyDescent="0.4">
      <c r="A198">
        <v>57</v>
      </c>
      <c r="B198" s="24">
        <v>0.8936170212765957</v>
      </c>
      <c r="C198" s="39">
        <f t="shared" si="148"/>
        <v>109.14635482978723</v>
      </c>
      <c r="E198">
        <f>0.5*BladeCompThickness!E59</f>
        <v>0.9406894420446269</v>
      </c>
      <c r="F198">
        <f>0.5*BladeCompThickness!G59</f>
        <v>0</v>
      </c>
      <c r="G198" s="44">
        <f>BladeCompThickness!T59</f>
        <v>7.2553191489361701</v>
      </c>
      <c r="H198">
        <f>0.5*BladeCompThickness!G59</f>
        <v>0</v>
      </c>
      <c r="I198">
        <f>0.5*BladeCompThickness!E59</f>
        <v>0.9406894420446269</v>
      </c>
      <c r="K198">
        <f t="shared" si="149"/>
        <v>0.9406894420446269</v>
      </c>
      <c r="L198">
        <f t="shared" ref="L198:O198" si="210">K198+F198</f>
        <v>0.9406894420446269</v>
      </c>
      <c r="M198" s="44">
        <f t="shared" si="210"/>
        <v>8.1960085909807976</v>
      </c>
      <c r="N198" s="44">
        <f t="shared" si="210"/>
        <v>8.1960085909807976</v>
      </c>
      <c r="O198" s="44">
        <f t="shared" si="210"/>
        <v>9.136698033025425</v>
      </c>
      <c r="S198">
        <v>57</v>
      </c>
      <c r="T198">
        <f t="shared" si="205"/>
        <v>9.406894420446269E-4</v>
      </c>
      <c r="U198">
        <f t="shared" si="206"/>
        <v>0</v>
      </c>
      <c r="V198">
        <f t="shared" si="207"/>
        <v>7.2553191489361703E-3</v>
      </c>
      <c r="W198">
        <f t="shared" si="208"/>
        <v>0</v>
      </c>
      <c r="X198">
        <f t="shared" si="209"/>
        <v>9.406894420446269E-4</v>
      </c>
    </row>
    <row r="199" spans="1:24" x14ac:dyDescent="0.4">
      <c r="A199">
        <v>58</v>
      </c>
      <c r="B199" s="24">
        <v>0.9</v>
      </c>
      <c r="C199" s="39">
        <f t="shared" si="148"/>
        <v>109.92597164999999</v>
      </c>
      <c r="E199">
        <f>0.5*BladeCompThickness!E60</f>
        <v>0.94854097780845414</v>
      </c>
      <c r="F199">
        <f>0.5*BladeCompThickness!G60</f>
        <v>0</v>
      </c>
      <c r="G199" s="44">
        <f>BladeCompThickness!T60</f>
        <v>7</v>
      </c>
      <c r="H199">
        <f>0.5*BladeCompThickness!G60</f>
        <v>0</v>
      </c>
      <c r="I199">
        <f>0.5*BladeCompThickness!E60</f>
        <v>0.94854097780845414</v>
      </c>
      <c r="K199">
        <f t="shared" si="149"/>
        <v>0.94854097780845414</v>
      </c>
      <c r="L199">
        <f t="shared" ref="L199:O199" si="211">K199+F199</f>
        <v>0.94854097780845414</v>
      </c>
      <c r="M199" s="44">
        <f t="shared" si="211"/>
        <v>7.9485409778084541</v>
      </c>
      <c r="N199" s="44">
        <f t="shared" si="211"/>
        <v>7.9485409778084541</v>
      </c>
      <c r="O199" s="44">
        <f t="shared" si="211"/>
        <v>8.8970819556169083</v>
      </c>
      <c r="S199">
        <v>58</v>
      </c>
      <c r="T199">
        <f t="shared" si="205"/>
        <v>9.485409778084541E-4</v>
      </c>
      <c r="U199">
        <f t="shared" si="206"/>
        <v>0</v>
      </c>
      <c r="V199">
        <f t="shared" si="207"/>
        <v>7.0000000000000001E-3</v>
      </c>
      <c r="W199">
        <f t="shared" si="208"/>
        <v>0</v>
      </c>
      <c r="X199">
        <f t="shared" si="209"/>
        <v>9.485409778084541E-4</v>
      </c>
    </row>
    <row r="200" spans="1:24" x14ac:dyDescent="0.4">
      <c r="A200">
        <v>59</v>
      </c>
      <c r="B200" s="24">
        <v>0.91489361702127658</v>
      </c>
      <c r="C200" s="39">
        <f t="shared" si="148"/>
        <v>111.74507756382978</v>
      </c>
      <c r="E200">
        <f>0.5*BladeCompThickness!E61</f>
        <v>0.90377067718429749</v>
      </c>
      <c r="F200">
        <f>0.5*BladeCompThickness!G61</f>
        <v>0</v>
      </c>
      <c r="G200" s="44">
        <f>BladeCompThickness!T61</f>
        <v>5.8085106382978697</v>
      </c>
      <c r="H200">
        <f>0.5*BladeCompThickness!G61</f>
        <v>0</v>
      </c>
      <c r="I200">
        <f>0.5*BladeCompThickness!E61</f>
        <v>0.90377067718429749</v>
      </c>
      <c r="K200">
        <f t="shared" si="149"/>
        <v>0.90377067718429749</v>
      </c>
      <c r="L200">
        <f t="shared" ref="L200:O200" si="212">K200+F200</f>
        <v>0.90377067718429749</v>
      </c>
      <c r="M200" s="44">
        <f t="shared" si="212"/>
        <v>6.7122813154821674</v>
      </c>
      <c r="N200" s="44">
        <f t="shared" si="212"/>
        <v>6.7122813154821674</v>
      </c>
      <c r="O200" s="44">
        <f t="shared" si="212"/>
        <v>7.6160519926664652</v>
      </c>
      <c r="S200">
        <v>59</v>
      </c>
      <c r="T200">
        <f t="shared" si="205"/>
        <v>9.0377067718429749E-4</v>
      </c>
      <c r="U200">
        <f t="shared" si="206"/>
        <v>0</v>
      </c>
      <c r="V200">
        <f t="shared" si="207"/>
        <v>5.8085106382978697E-3</v>
      </c>
      <c r="W200">
        <f t="shared" si="208"/>
        <v>0</v>
      </c>
      <c r="X200">
        <f t="shared" si="209"/>
        <v>9.0377067718429749E-4</v>
      </c>
    </row>
    <row r="201" spans="1:24" x14ac:dyDescent="0.4">
      <c r="A201">
        <v>60</v>
      </c>
      <c r="B201" s="24">
        <v>0.93617021276595747</v>
      </c>
      <c r="C201" s="39">
        <f t="shared" si="148"/>
        <v>114.34380029787233</v>
      </c>
      <c r="E201">
        <f>0.5*BladeCompThickness!E62</f>
        <v>0.83981310486407379</v>
      </c>
      <c r="F201">
        <f>0.5*BladeCompThickness!G62</f>
        <v>0</v>
      </c>
      <c r="G201" s="44">
        <f>BladeCompThickness!T62</f>
        <v>4.1063829787234001</v>
      </c>
      <c r="H201">
        <f>0.5*BladeCompThickness!G62</f>
        <v>0</v>
      </c>
      <c r="I201">
        <f>0.5*BladeCompThickness!E62</f>
        <v>0.83981310486407379</v>
      </c>
      <c r="K201">
        <f t="shared" si="149"/>
        <v>0.83981310486407379</v>
      </c>
      <c r="L201">
        <f t="shared" ref="L201:O201" si="213">K201+F201</f>
        <v>0.83981310486407379</v>
      </c>
      <c r="M201" s="44">
        <f t="shared" si="213"/>
        <v>4.9461960835874734</v>
      </c>
      <c r="N201" s="44">
        <f t="shared" si="213"/>
        <v>4.9461960835874734</v>
      </c>
      <c r="O201" s="44">
        <f t="shared" si="213"/>
        <v>5.7860091884515477</v>
      </c>
      <c r="S201">
        <v>60</v>
      </c>
      <c r="T201">
        <f t="shared" si="205"/>
        <v>8.3981310486407382E-4</v>
      </c>
      <c r="U201">
        <f t="shared" si="206"/>
        <v>0</v>
      </c>
      <c r="V201">
        <f t="shared" si="207"/>
        <v>4.1063829787234005E-3</v>
      </c>
      <c r="W201">
        <f t="shared" si="208"/>
        <v>0</v>
      </c>
      <c r="X201">
        <f t="shared" si="209"/>
        <v>8.3981310486407382E-4</v>
      </c>
    </row>
    <row r="202" spans="1:24" x14ac:dyDescent="0.4">
      <c r="A202">
        <v>61</v>
      </c>
      <c r="B202" s="24">
        <v>0.95</v>
      </c>
      <c r="C202" s="39">
        <f t="shared" si="148"/>
        <v>116.03297007499999</v>
      </c>
      <c r="E202">
        <f>0.5*BladeCompThickness!E63</f>
        <v>0.79824068285592842</v>
      </c>
      <c r="F202">
        <f>0.5*BladeCompThickness!G63</f>
        <v>0</v>
      </c>
      <c r="G202" s="44">
        <f>BladeCompThickness!T63</f>
        <v>3</v>
      </c>
      <c r="H202">
        <f>0.5*BladeCompThickness!G63</f>
        <v>0</v>
      </c>
      <c r="I202">
        <f>0.5*BladeCompThickness!E63</f>
        <v>0.79824068285592842</v>
      </c>
      <c r="K202">
        <f t="shared" si="149"/>
        <v>0.79824068285592842</v>
      </c>
      <c r="L202">
        <f t="shared" ref="L202:O202" si="214">K202+F202</f>
        <v>0.79824068285592842</v>
      </c>
      <c r="M202" s="44">
        <f t="shared" si="214"/>
        <v>3.7982406828559285</v>
      </c>
      <c r="N202" s="44">
        <f t="shared" si="214"/>
        <v>3.7982406828559285</v>
      </c>
      <c r="O202" s="44">
        <f t="shared" si="214"/>
        <v>4.5964813657118571</v>
      </c>
      <c r="S202">
        <v>61</v>
      </c>
      <c r="T202">
        <f t="shared" si="205"/>
        <v>7.9824068285592846E-4</v>
      </c>
      <c r="U202">
        <f t="shared" si="206"/>
        <v>0</v>
      </c>
      <c r="V202">
        <f t="shared" si="207"/>
        <v>3.0000000000000001E-3</v>
      </c>
      <c r="W202">
        <f t="shared" si="208"/>
        <v>0</v>
      </c>
      <c r="X202">
        <f t="shared" si="209"/>
        <v>7.9824068285592846E-4</v>
      </c>
    </row>
    <row r="203" spans="1:24" x14ac:dyDescent="0.4">
      <c r="A203">
        <v>62</v>
      </c>
      <c r="B203" s="24">
        <v>0.95744680851063835</v>
      </c>
      <c r="C203" s="39">
        <f t="shared" si="148"/>
        <v>116.94252303191489</v>
      </c>
      <c r="E203">
        <f>0.5*BladeCompThickness!E64</f>
        <v>0.88785148385414503</v>
      </c>
      <c r="F203">
        <f>0.5*BladeCompThickness!G64</f>
        <v>0</v>
      </c>
      <c r="G203" s="44">
        <f>BladeCompThickness!T64</f>
        <v>2.5195607412491401</v>
      </c>
      <c r="H203">
        <f>0.5*BladeCompThickness!G64</f>
        <v>0</v>
      </c>
      <c r="I203">
        <f>0.5*BladeCompThickness!E64</f>
        <v>0.88785148385414503</v>
      </c>
      <c r="K203">
        <f t="shared" si="149"/>
        <v>0.88785148385414503</v>
      </c>
      <c r="L203">
        <f t="shared" ref="L203:O203" si="215">K203+F203</f>
        <v>0.88785148385414503</v>
      </c>
      <c r="M203" s="44">
        <f t="shared" si="215"/>
        <v>3.4074122251032852</v>
      </c>
      <c r="N203" s="44">
        <f t="shared" si="215"/>
        <v>3.4074122251032852</v>
      </c>
      <c r="O203" s="44">
        <f t="shared" si="215"/>
        <v>4.2952637089574299</v>
      </c>
      <c r="S203">
        <v>62</v>
      </c>
      <c r="T203">
        <f t="shared" si="205"/>
        <v>8.8785148385414506E-4</v>
      </c>
      <c r="U203">
        <f t="shared" si="206"/>
        <v>0</v>
      </c>
      <c r="V203">
        <f t="shared" si="207"/>
        <v>2.5195607412491399E-3</v>
      </c>
      <c r="W203">
        <f t="shared" si="208"/>
        <v>0</v>
      </c>
      <c r="X203">
        <f t="shared" si="209"/>
        <v>8.8785148385414506E-4</v>
      </c>
    </row>
    <row r="204" spans="1:24" x14ac:dyDescent="0.4">
      <c r="A204">
        <v>63</v>
      </c>
      <c r="B204" s="24">
        <v>0.97872340425531912</v>
      </c>
      <c r="C204" s="39">
        <f t="shared" si="148"/>
        <v>119.54124576595744</v>
      </c>
      <c r="E204">
        <f>0.5*BladeCompThickness!E65</f>
        <v>1.1438823438490455</v>
      </c>
      <c r="F204">
        <f>0.5*BladeCompThickness!G65</f>
        <v>0</v>
      </c>
      <c r="G204" s="44">
        <f>BladeCompThickness!T65</f>
        <v>1.1468771448181201</v>
      </c>
      <c r="H204">
        <f>0.5*BladeCompThickness!G65</f>
        <v>0</v>
      </c>
      <c r="I204">
        <f>0.5*BladeCompThickness!E65</f>
        <v>1.1438823438490455</v>
      </c>
      <c r="K204">
        <f t="shared" si="149"/>
        <v>1.1438823438490455</v>
      </c>
      <c r="L204">
        <f t="shared" ref="L204:O204" si="216">K204+F204</f>
        <v>1.1438823438490455</v>
      </c>
      <c r="M204" s="44">
        <f t="shared" si="216"/>
        <v>2.2907594886671658</v>
      </c>
      <c r="N204" s="44">
        <f t="shared" si="216"/>
        <v>2.2907594886671658</v>
      </c>
      <c r="O204" s="44">
        <f t="shared" si="216"/>
        <v>3.4346418325162116</v>
      </c>
      <c r="S204">
        <v>63</v>
      </c>
      <c r="T204">
        <f t="shared" si="205"/>
        <v>1.1438823438490455E-3</v>
      </c>
      <c r="U204">
        <f t="shared" si="206"/>
        <v>0</v>
      </c>
      <c r="V204">
        <f t="shared" si="207"/>
        <v>1.1468771448181201E-3</v>
      </c>
      <c r="W204">
        <f t="shared" si="208"/>
        <v>0</v>
      </c>
      <c r="X204">
        <f t="shared" si="209"/>
        <v>1.1438823438490455E-3</v>
      </c>
    </row>
    <row r="205" spans="1:24" x14ac:dyDescent="0.4">
      <c r="A205">
        <v>64</v>
      </c>
      <c r="B205" s="24">
        <v>0.98119999999999996</v>
      </c>
      <c r="C205" s="39">
        <f t="shared" si="148"/>
        <v>119.84373709219999</v>
      </c>
      <c r="E205">
        <f>0.5*BladeCompThickness!E66</f>
        <v>1.173684335952452</v>
      </c>
      <c r="F205">
        <f>0.5*BladeCompThickness!G66</f>
        <v>0</v>
      </c>
      <c r="G205" s="44">
        <f>BladeCompThickness!T66</f>
        <v>0.98947368421052795</v>
      </c>
      <c r="H205">
        <f>0.5*BladeCompThickness!G66</f>
        <v>0</v>
      </c>
      <c r="I205">
        <f>0.5*BladeCompThickness!E66</f>
        <v>1.173684335952452</v>
      </c>
      <c r="K205">
        <f t="shared" si="149"/>
        <v>1.173684335952452</v>
      </c>
      <c r="L205">
        <f t="shared" ref="L205:O205" si="217">K205+F205</f>
        <v>1.173684335952452</v>
      </c>
      <c r="M205" s="44">
        <f t="shared" si="217"/>
        <v>2.1631580201629799</v>
      </c>
      <c r="N205" s="44">
        <f t="shared" si="217"/>
        <v>2.1631580201629799</v>
      </c>
      <c r="O205" s="44">
        <f t="shared" si="217"/>
        <v>3.3368423561154321</v>
      </c>
      <c r="S205">
        <v>64</v>
      </c>
      <c r="T205">
        <f t="shared" si="205"/>
        <v>1.173684335952452E-3</v>
      </c>
      <c r="U205">
        <f t="shared" si="206"/>
        <v>0</v>
      </c>
      <c r="V205">
        <f t="shared" si="207"/>
        <v>9.8947368421052791E-4</v>
      </c>
      <c r="W205">
        <f t="shared" si="208"/>
        <v>0</v>
      </c>
      <c r="X205">
        <f t="shared" si="209"/>
        <v>1.173684335952452E-3</v>
      </c>
    </row>
    <row r="206" spans="1:24" x14ac:dyDescent="0.4">
      <c r="A206">
        <v>65</v>
      </c>
      <c r="B206" s="24">
        <v>1</v>
      </c>
      <c r="C206" s="39">
        <f t="shared" si="148"/>
        <v>122.13996849999999</v>
      </c>
      <c r="E206">
        <f>0.5*BladeCompThickness!E67</f>
        <v>0.5</v>
      </c>
      <c r="F206">
        <f>0.5*BladeCompThickness!G67</f>
        <v>0</v>
      </c>
      <c r="G206" s="44">
        <f>BladeCompThickness!T67</f>
        <v>0</v>
      </c>
      <c r="H206">
        <f>0.5*BladeCompThickness!G67</f>
        <v>0</v>
      </c>
      <c r="I206">
        <f>0.5*BladeCompThickness!E67</f>
        <v>0.5</v>
      </c>
      <c r="K206">
        <f t="shared" si="149"/>
        <v>0.5</v>
      </c>
      <c r="L206">
        <f t="shared" ref="L206:O206" si="218">K206+F206</f>
        <v>0.5</v>
      </c>
      <c r="M206" s="44">
        <f t="shared" si="218"/>
        <v>0.5</v>
      </c>
      <c r="N206" s="44">
        <f t="shared" si="218"/>
        <v>0.5</v>
      </c>
      <c r="O206" s="44">
        <f t="shared" si="218"/>
        <v>1</v>
      </c>
      <c r="S206">
        <v>65</v>
      </c>
      <c r="T206">
        <f t="shared" si="205"/>
        <v>5.0000000000000001E-4</v>
      </c>
      <c r="U206">
        <f t="shared" si="206"/>
        <v>0</v>
      </c>
      <c r="V206">
        <f t="shared" si="207"/>
        <v>0</v>
      </c>
      <c r="W206">
        <f t="shared" si="208"/>
        <v>0</v>
      </c>
      <c r="X206">
        <f t="shared" si="209"/>
        <v>5.0000000000000001E-4</v>
      </c>
    </row>
    <row r="208" spans="1:24" x14ac:dyDescent="0.4">
      <c r="B208" s="43" t="s">
        <v>344</v>
      </c>
      <c r="C208" s="43"/>
      <c r="E208" s="32" t="s">
        <v>340</v>
      </c>
      <c r="K208" s="32" t="s">
        <v>343</v>
      </c>
      <c r="S208" s="43" t="s">
        <v>409</v>
      </c>
      <c r="T208" s="32" t="s">
        <v>340</v>
      </c>
    </row>
    <row r="209" spans="1:24" x14ac:dyDescent="0.4">
      <c r="A209" t="s">
        <v>333</v>
      </c>
      <c r="B209" s="40" t="s">
        <v>81</v>
      </c>
      <c r="C209" s="40" t="s">
        <v>330</v>
      </c>
      <c r="E209" t="s">
        <v>335</v>
      </c>
      <c r="F209" t="s">
        <v>336</v>
      </c>
      <c r="G209" t="s">
        <v>337</v>
      </c>
      <c r="H209" t="s">
        <v>338</v>
      </c>
      <c r="I209" t="s">
        <v>350</v>
      </c>
      <c r="K209" t="s">
        <v>335</v>
      </c>
      <c r="L209" t="s">
        <v>336</v>
      </c>
      <c r="M209" t="s">
        <v>337</v>
      </c>
      <c r="N209" t="s">
        <v>338</v>
      </c>
      <c r="O209" t="s">
        <v>350</v>
      </c>
      <c r="S209" t="s">
        <v>333</v>
      </c>
      <c r="T209" t="s">
        <v>402</v>
      </c>
      <c r="U209" t="s">
        <v>403</v>
      </c>
      <c r="V209" t="s">
        <v>404</v>
      </c>
      <c r="W209" t="s">
        <v>403</v>
      </c>
      <c r="X209" t="s">
        <v>402</v>
      </c>
    </row>
    <row r="210" spans="1:24" x14ac:dyDescent="0.4">
      <c r="B210" s="40" t="s">
        <v>58</v>
      </c>
      <c r="C210" s="40" t="s">
        <v>32</v>
      </c>
      <c r="E210" t="s">
        <v>91</v>
      </c>
      <c r="F210" t="s">
        <v>91</v>
      </c>
      <c r="G210" t="s">
        <v>91</v>
      </c>
      <c r="H210" t="s">
        <v>91</v>
      </c>
      <c r="I210" t="s">
        <v>91</v>
      </c>
      <c r="K210" t="s">
        <v>91</v>
      </c>
      <c r="L210" t="s">
        <v>91</v>
      </c>
      <c r="M210" t="s">
        <v>91</v>
      </c>
      <c r="N210" t="s">
        <v>91</v>
      </c>
      <c r="O210" t="s">
        <v>91</v>
      </c>
      <c r="T210" t="s">
        <v>32</v>
      </c>
      <c r="U210" t="s">
        <v>32</v>
      </c>
      <c r="V210" t="s">
        <v>32</v>
      </c>
      <c r="W210" t="s">
        <v>32</v>
      </c>
      <c r="X210" t="s">
        <v>32</v>
      </c>
    </row>
    <row r="211" spans="1:24" x14ac:dyDescent="0.4">
      <c r="A211">
        <v>1</v>
      </c>
      <c r="B211" s="24">
        <v>0</v>
      </c>
      <c r="C211" s="39">
        <f>B211*122.1399685</f>
        <v>0</v>
      </c>
      <c r="E211">
        <f>0.5*BladeCompThickness!F3</f>
        <v>27.499999999999996</v>
      </c>
      <c r="F211">
        <f>0.5*BladeCompThickness!G3</f>
        <v>9.5</v>
      </c>
      <c r="G211" s="44">
        <f>BladeCompThickness!U3</f>
        <v>0</v>
      </c>
      <c r="H211">
        <f>0.5*BladeCompThickness!G3</f>
        <v>9.5</v>
      </c>
      <c r="I211">
        <f>0.5*BladeCompThickness!F3</f>
        <v>27.499999999999996</v>
      </c>
      <c r="K211">
        <f>E211</f>
        <v>27.499999999999996</v>
      </c>
      <c r="L211">
        <f>K211+F211</f>
        <v>37</v>
      </c>
      <c r="M211" s="44">
        <f>L211+G211</f>
        <v>37</v>
      </c>
      <c r="N211" s="44">
        <f>M211+H211</f>
        <v>46.5</v>
      </c>
      <c r="O211" s="44">
        <f>N211+I211</f>
        <v>74</v>
      </c>
      <c r="S211">
        <v>1</v>
      </c>
      <c r="T211">
        <f t="shared" si="205"/>
        <v>2.7499999999999997E-2</v>
      </c>
      <c r="U211">
        <f t="shared" si="206"/>
        <v>9.4999999999999998E-3</v>
      </c>
      <c r="V211">
        <f t="shared" si="207"/>
        <v>0</v>
      </c>
      <c r="W211">
        <f t="shared" si="208"/>
        <v>9.4999999999999998E-3</v>
      </c>
      <c r="X211">
        <f t="shared" si="209"/>
        <v>2.7499999999999997E-2</v>
      </c>
    </row>
    <row r="212" spans="1:24" x14ac:dyDescent="0.4">
      <c r="A212">
        <v>2</v>
      </c>
      <c r="B212" s="24">
        <v>0.01</v>
      </c>
      <c r="C212" s="39">
        <f t="shared" ref="C212:C275" si="219">B212*122.1399685</f>
        <v>1.221399685</v>
      </c>
      <c r="E212">
        <f>0.5*BladeCompThickness!F4</f>
        <v>27.5</v>
      </c>
      <c r="F212">
        <f>0.5*BladeCompThickness!G4</f>
        <v>9.5</v>
      </c>
      <c r="G212" s="44">
        <f>BladeCompThickness!U4</f>
        <v>0</v>
      </c>
      <c r="H212">
        <f>0.5*BladeCompThickness!G4</f>
        <v>9.5</v>
      </c>
      <c r="I212">
        <f>0.5*BladeCompThickness!F4</f>
        <v>27.5</v>
      </c>
      <c r="K212">
        <f t="shared" ref="K212:K275" si="220">E212</f>
        <v>27.5</v>
      </c>
      <c r="L212">
        <f t="shared" ref="L212:O212" si="221">K212+F212</f>
        <v>37</v>
      </c>
      <c r="M212" s="44">
        <f t="shared" si="221"/>
        <v>37</v>
      </c>
      <c r="N212" s="44">
        <f t="shared" si="221"/>
        <v>46.5</v>
      </c>
      <c r="O212" s="44">
        <f t="shared" si="221"/>
        <v>74</v>
      </c>
      <c r="S212">
        <v>2</v>
      </c>
      <c r="T212">
        <f t="shared" si="205"/>
        <v>2.75E-2</v>
      </c>
      <c r="U212">
        <f t="shared" si="206"/>
        <v>9.4999999999999998E-3</v>
      </c>
      <c r="V212">
        <f t="shared" si="207"/>
        <v>0</v>
      </c>
      <c r="W212">
        <f t="shared" si="208"/>
        <v>9.4999999999999998E-3</v>
      </c>
      <c r="X212">
        <f t="shared" si="209"/>
        <v>2.75E-2</v>
      </c>
    </row>
    <row r="213" spans="1:24" x14ac:dyDescent="0.4">
      <c r="A213">
        <v>3</v>
      </c>
      <c r="B213" s="24">
        <v>2.1276595744680851E-2</v>
      </c>
      <c r="C213" s="39">
        <f t="shared" si="219"/>
        <v>2.5987227340425529</v>
      </c>
      <c r="E213">
        <f>0.5*BladeCompThickness!F5</f>
        <v>19.9822695035461</v>
      </c>
      <c r="F213">
        <f>0.5*BladeCompThickness!G5</f>
        <v>9.5</v>
      </c>
      <c r="G213" s="44">
        <f>BladeCompThickness!U5</f>
        <v>0.75177304964539005</v>
      </c>
      <c r="H213">
        <f>0.5*BladeCompThickness!G5</f>
        <v>9.5</v>
      </c>
      <c r="I213">
        <f>0.5*BladeCompThickness!F5</f>
        <v>19.9822695035461</v>
      </c>
      <c r="K213">
        <f t="shared" si="220"/>
        <v>19.9822695035461</v>
      </c>
      <c r="L213">
        <f t="shared" ref="L213:O213" si="222">K213+F213</f>
        <v>29.4822695035461</v>
      </c>
      <c r="M213" s="44">
        <f t="shared" si="222"/>
        <v>30.23404255319149</v>
      </c>
      <c r="N213" s="44">
        <f t="shared" si="222"/>
        <v>39.734042553191486</v>
      </c>
      <c r="O213" s="44">
        <f t="shared" si="222"/>
        <v>59.716312056737586</v>
      </c>
      <c r="S213">
        <v>3</v>
      </c>
      <c r="T213">
        <f t="shared" si="205"/>
        <v>1.9982269503546101E-2</v>
      </c>
      <c r="U213">
        <f t="shared" si="206"/>
        <v>9.4999999999999998E-3</v>
      </c>
      <c r="V213">
        <f t="shared" si="207"/>
        <v>7.5177304964539008E-4</v>
      </c>
      <c r="W213">
        <f t="shared" si="208"/>
        <v>9.4999999999999998E-3</v>
      </c>
      <c r="X213">
        <f t="shared" si="209"/>
        <v>1.9982269503546101E-2</v>
      </c>
    </row>
    <row r="214" spans="1:24" x14ac:dyDescent="0.4">
      <c r="A214">
        <v>4</v>
      </c>
      <c r="B214" s="24">
        <v>2.5000000000000001E-2</v>
      </c>
      <c r="C214" s="39">
        <f t="shared" si="219"/>
        <v>3.0534992125000002</v>
      </c>
      <c r="E214">
        <f>0.5*BladeCompThickness!F6</f>
        <v>17.5</v>
      </c>
      <c r="F214">
        <f>0.5*BladeCompThickness!G6</f>
        <v>9.5</v>
      </c>
      <c r="G214" s="44">
        <f>BladeCompThickness!U6</f>
        <v>1</v>
      </c>
      <c r="H214">
        <f>0.5*BladeCompThickness!G6</f>
        <v>9.5</v>
      </c>
      <c r="I214">
        <f>0.5*BladeCompThickness!F6</f>
        <v>17.5</v>
      </c>
      <c r="K214">
        <f t="shared" si="220"/>
        <v>17.5</v>
      </c>
      <c r="L214">
        <f t="shared" ref="L214:O214" si="223">K214+F214</f>
        <v>27</v>
      </c>
      <c r="M214" s="44">
        <f t="shared" si="223"/>
        <v>28</v>
      </c>
      <c r="N214" s="44">
        <f t="shared" si="223"/>
        <v>37.5</v>
      </c>
      <c r="O214" s="44">
        <f t="shared" si="223"/>
        <v>55</v>
      </c>
      <c r="S214">
        <v>4</v>
      </c>
      <c r="T214">
        <f t="shared" si="205"/>
        <v>1.7500000000000002E-2</v>
      </c>
      <c r="U214">
        <f t="shared" si="206"/>
        <v>9.4999999999999998E-3</v>
      </c>
      <c r="V214">
        <f t="shared" si="207"/>
        <v>1E-3</v>
      </c>
      <c r="W214">
        <f t="shared" si="208"/>
        <v>9.4999999999999998E-3</v>
      </c>
      <c r="X214">
        <f t="shared" si="209"/>
        <v>1.7500000000000002E-2</v>
      </c>
    </row>
    <row r="215" spans="1:24" x14ac:dyDescent="0.4">
      <c r="A215">
        <v>5</v>
      </c>
      <c r="B215" s="24">
        <v>4.2553191489361701E-2</v>
      </c>
      <c r="C215" s="39">
        <f t="shared" si="219"/>
        <v>5.1974454680851059</v>
      </c>
      <c r="E215">
        <f>0.5*BladeCompThickness!F7</f>
        <v>15.393617021276595</v>
      </c>
      <c r="F215">
        <f>0.5*BladeCompThickness!G7</f>
        <v>8.9734042553191493</v>
      </c>
      <c r="G215" s="44">
        <f>BladeCompThickness!U7</f>
        <v>3.8085106382978702</v>
      </c>
      <c r="H215">
        <f>0.5*BladeCompThickness!G7</f>
        <v>8.9734042553191493</v>
      </c>
      <c r="I215">
        <f>0.5*BladeCompThickness!F7</f>
        <v>15.393617021276595</v>
      </c>
      <c r="K215">
        <f t="shared" si="220"/>
        <v>15.393617021276595</v>
      </c>
      <c r="L215">
        <f t="shared" ref="L215:O215" si="224">K215+F215</f>
        <v>24.367021276595743</v>
      </c>
      <c r="M215" s="44">
        <f t="shared" si="224"/>
        <v>28.175531914893615</v>
      </c>
      <c r="N215" s="44">
        <f t="shared" si="224"/>
        <v>37.148936170212764</v>
      </c>
      <c r="O215" s="44">
        <f t="shared" si="224"/>
        <v>52.542553191489361</v>
      </c>
      <c r="S215">
        <v>5</v>
      </c>
      <c r="T215">
        <f t="shared" si="205"/>
        <v>1.5393617021276595E-2</v>
      </c>
      <c r="U215">
        <f t="shared" si="206"/>
        <v>8.9734042553191486E-3</v>
      </c>
      <c r="V215">
        <f t="shared" si="207"/>
        <v>3.80851063829787E-3</v>
      </c>
      <c r="W215">
        <f t="shared" si="208"/>
        <v>8.9734042553191486E-3</v>
      </c>
      <c r="X215">
        <f t="shared" si="209"/>
        <v>1.5393617021276595E-2</v>
      </c>
    </row>
    <row r="216" spans="1:24" x14ac:dyDescent="0.4">
      <c r="A216">
        <v>6</v>
      </c>
      <c r="B216" s="24">
        <v>0.05</v>
      </c>
      <c r="C216" s="39">
        <f t="shared" si="219"/>
        <v>6.1069984250000005</v>
      </c>
      <c r="E216">
        <f>0.5*BladeCompThickness!F8</f>
        <v>14.499999999999998</v>
      </c>
      <c r="F216">
        <f>0.5*BladeCompThickness!G8</f>
        <v>8.75</v>
      </c>
      <c r="G216" s="44">
        <f>BladeCompThickness!U8</f>
        <v>5</v>
      </c>
      <c r="H216">
        <f>0.5*BladeCompThickness!G8</f>
        <v>8.75</v>
      </c>
      <c r="I216">
        <f>0.5*BladeCompThickness!F8</f>
        <v>14.499999999999998</v>
      </c>
      <c r="K216">
        <f t="shared" si="220"/>
        <v>14.499999999999998</v>
      </c>
      <c r="L216">
        <f t="shared" ref="L216:O216" si="225">K216+F216</f>
        <v>23.25</v>
      </c>
      <c r="M216" s="44">
        <f t="shared" si="225"/>
        <v>28.25</v>
      </c>
      <c r="N216" s="44">
        <f t="shared" si="225"/>
        <v>37</v>
      </c>
      <c r="O216" s="44">
        <f t="shared" si="225"/>
        <v>51.5</v>
      </c>
      <c r="S216">
        <v>6</v>
      </c>
      <c r="T216">
        <f t="shared" si="205"/>
        <v>1.4499999999999999E-2</v>
      </c>
      <c r="U216">
        <f t="shared" si="206"/>
        <v>8.7500000000000008E-3</v>
      </c>
      <c r="V216">
        <f t="shared" si="207"/>
        <v>5.0000000000000001E-3</v>
      </c>
      <c r="W216">
        <f t="shared" si="208"/>
        <v>8.7500000000000008E-3</v>
      </c>
      <c r="X216">
        <f t="shared" si="209"/>
        <v>1.4499999999999999E-2</v>
      </c>
    </row>
    <row r="217" spans="1:24" x14ac:dyDescent="0.4">
      <c r="A217">
        <v>7</v>
      </c>
      <c r="B217" s="24">
        <v>6.3829787234042548E-2</v>
      </c>
      <c r="C217" s="39">
        <f t="shared" si="219"/>
        <v>7.7961682021276584</v>
      </c>
      <c r="E217">
        <f>0.5*BladeCompThickness!F9</f>
        <v>13.878901770926232</v>
      </c>
      <c r="F217">
        <f>0.5*BladeCompThickness!G9</f>
        <v>8.2324181424385277</v>
      </c>
      <c r="G217" s="44">
        <f>BladeCompThickness!U9</f>
        <v>7.5145067698259203</v>
      </c>
      <c r="H217">
        <f>0.5*BladeCompThickness!G9</f>
        <v>8.2324181424385277</v>
      </c>
      <c r="I217">
        <f>0.5*BladeCompThickness!F9</f>
        <v>13.878901770926232</v>
      </c>
      <c r="K217">
        <f t="shared" si="220"/>
        <v>13.878901770926232</v>
      </c>
      <c r="L217">
        <f t="shared" ref="L217:O217" si="226">K217+F217</f>
        <v>22.11131991336476</v>
      </c>
      <c r="M217" s="44">
        <f t="shared" si="226"/>
        <v>29.625826683190681</v>
      </c>
      <c r="N217" s="44">
        <f t="shared" si="226"/>
        <v>37.858244825629207</v>
      </c>
      <c r="O217" s="44">
        <f t="shared" si="226"/>
        <v>51.737146596555441</v>
      </c>
      <c r="S217">
        <v>7</v>
      </c>
      <c r="T217">
        <f t="shared" si="205"/>
        <v>1.3878901770926232E-2</v>
      </c>
      <c r="U217">
        <f t="shared" si="206"/>
        <v>8.232418142438528E-3</v>
      </c>
      <c r="V217">
        <f t="shared" si="207"/>
        <v>7.5145067698259207E-3</v>
      </c>
      <c r="W217">
        <f t="shared" si="208"/>
        <v>8.232418142438528E-3</v>
      </c>
      <c r="X217">
        <f t="shared" si="209"/>
        <v>1.3878901770926232E-2</v>
      </c>
    </row>
    <row r="218" spans="1:24" x14ac:dyDescent="0.4">
      <c r="A218">
        <v>8</v>
      </c>
      <c r="B218" s="24">
        <v>8.3400000000000002E-2</v>
      </c>
      <c r="C218" s="39">
        <f t="shared" si="219"/>
        <v>10.1864733729</v>
      </c>
      <c r="E218">
        <f>0.5*BladeCompThickness!F10</f>
        <v>13.000000000000002</v>
      </c>
      <c r="F218">
        <f>0.5*BladeCompThickness!G10</f>
        <v>7.5000000000000009</v>
      </c>
      <c r="G218" s="44">
        <f>BladeCompThickness!U10</f>
        <v>11.1882352941176</v>
      </c>
      <c r="H218">
        <f>0.5*BladeCompThickness!G10</f>
        <v>7.5000000000000009</v>
      </c>
      <c r="I218">
        <f>0.5*BladeCompThickness!F10</f>
        <v>13.000000000000002</v>
      </c>
      <c r="K218">
        <f t="shared" si="220"/>
        <v>13.000000000000002</v>
      </c>
      <c r="L218">
        <f t="shared" ref="L218:O218" si="227">K218+F218</f>
        <v>20.500000000000004</v>
      </c>
      <c r="M218" s="44">
        <f t="shared" si="227"/>
        <v>31.688235294117604</v>
      </c>
      <c r="N218" s="44">
        <f t="shared" si="227"/>
        <v>39.188235294117604</v>
      </c>
      <c r="O218" s="44">
        <f t="shared" si="227"/>
        <v>52.188235294117604</v>
      </c>
      <c r="S218">
        <v>8</v>
      </c>
      <c r="T218">
        <f t="shared" si="205"/>
        <v>1.3000000000000001E-2</v>
      </c>
      <c r="U218">
        <f t="shared" si="206"/>
        <v>7.5000000000000006E-3</v>
      </c>
      <c r="V218">
        <f t="shared" si="207"/>
        <v>1.11882352941176E-2</v>
      </c>
      <c r="W218">
        <f t="shared" si="208"/>
        <v>7.5000000000000006E-3</v>
      </c>
      <c r="X218">
        <f t="shared" si="209"/>
        <v>1.3000000000000001E-2</v>
      </c>
    </row>
    <row r="219" spans="1:24" x14ac:dyDescent="0.4">
      <c r="A219">
        <v>9</v>
      </c>
      <c r="B219" s="24">
        <v>8.5106382978723402E-2</v>
      </c>
      <c r="C219" s="39">
        <f t="shared" si="219"/>
        <v>10.394890936170212</v>
      </c>
      <c r="E219">
        <f>0.5*BladeCompThickness!F11</f>
        <v>12.89720584465522</v>
      </c>
      <c r="F219">
        <f>0.5*BladeCompThickness!G11</f>
        <v>7.3458087669828256</v>
      </c>
      <c r="G219" s="44">
        <f>BladeCompThickness!U11</f>
        <v>11.991239048811</v>
      </c>
      <c r="H219">
        <f>0.5*BladeCompThickness!G11</f>
        <v>7.3458087669828256</v>
      </c>
      <c r="I219">
        <f>0.5*BladeCompThickness!F11</f>
        <v>12.89720584465522</v>
      </c>
      <c r="K219">
        <f t="shared" si="220"/>
        <v>12.89720584465522</v>
      </c>
      <c r="L219">
        <f t="shared" ref="L219:O219" si="228">K219+F219</f>
        <v>20.243014611638046</v>
      </c>
      <c r="M219" s="44">
        <f t="shared" si="228"/>
        <v>32.234253660449042</v>
      </c>
      <c r="N219" s="44">
        <f t="shared" si="228"/>
        <v>39.580062427431869</v>
      </c>
      <c r="O219" s="44">
        <f t="shared" si="228"/>
        <v>52.477268272087088</v>
      </c>
      <c r="S219">
        <v>9</v>
      </c>
      <c r="T219">
        <f t="shared" si="205"/>
        <v>1.2897205844655219E-2</v>
      </c>
      <c r="U219">
        <f t="shared" si="206"/>
        <v>7.3458087669828259E-3</v>
      </c>
      <c r="V219">
        <f t="shared" si="207"/>
        <v>1.1991239048810999E-2</v>
      </c>
      <c r="W219">
        <f t="shared" si="208"/>
        <v>7.3458087669828259E-3</v>
      </c>
      <c r="X219">
        <f t="shared" si="209"/>
        <v>1.2897205844655219E-2</v>
      </c>
    </row>
    <row r="220" spans="1:24" x14ac:dyDescent="0.4">
      <c r="A220">
        <v>10</v>
      </c>
      <c r="B220" s="24">
        <v>0.1</v>
      </c>
      <c r="C220" s="39">
        <f t="shared" si="219"/>
        <v>12.213996850000001</v>
      </c>
      <c r="E220">
        <f>0.5*BladeCompThickness!F12</f>
        <v>12</v>
      </c>
      <c r="F220">
        <f>0.5*BladeCompThickness!G12</f>
        <v>5.9999999999999991</v>
      </c>
      <c r="G220" s="44">
        <f>BladeCompThickness!U12</f>
        <v>19</v>
      </c>
      <c r="H220">
        <f>0.5*BladeCompThickness!G12</f>
        <v>5.9999999999999991</v>
      </c>
      <c r="I220">
        <f>0.5*BladeCompThickness!F12</f>
        <v>12</v>
      </c>
      <c r="K220">
        <f t="shared" si="220"/>
        <v>12</v>
      </c>
      <c r="L220">
        <f t="shared" ref="L220:O220" si="229">K220+F220</f>
        <v>18</v>
      </c>
      <c r="M220" s="44">
        <f t="shared" si="229"/>
        <v>37</v>
      </c>
      <c r="N220" s="44">
        <f t="shared" si="229"/>
        <v>43</v>
      </c>
      <c r="O220" s="44">
        <f t="shared" si="229"/>
        <v>55</v>
      </c>
      <c r="S220">
        <v>10</v>
      </c>
      <c r="T220">
        <f t="shared" si="205"/>
        <v>1.2E-2</v>
      </c>
      <c r="U220">
        <f t="shared" si="206"/>
        <v>5.9999999999999993E-3</v>
      </c>
      <c r="V220">
        <f t="shared" si="207"/>
        <v>1.9E-2</v>
      </c>
      <c r="W220">
        <f t="shared" si="208"/>
        <v>5.9999999999999993E-3</v>
      </c>
      <c r="X220">
        <f t="shared" si="209"/>
        <v>1.2E-2</v>
      </c>
    </row>
    <row r="221" spans="1:24" x14ac:dyDescent="0.4">
      <c r="A221">
        <v>11</v>
      </c>
      <c r="B221" s="24">
        <v>0.10638297872340426</v>
      </c>
      <c r="C221" s="39">
        <f t="shared" si="219"/>
        <v>12.993613670212765</v>
      </c>
      <c r="E221">
        <f>0.5*BladeCompThickness!F13</f>
        <v>11.696048632218845</v>
      </c>
      <c r="F221">
        <f>0.5*BladeCompThickness!G13</f>
        <v>5.7973657548125628</v>
      </c>
      <c r="G221" s="44">
        <f>BladeCompThickness!U13</f>
        <v>24.8763931104357</v>
      </c>
      <c r="H221">
        <f>0.5*BladeCompThickness!G13</f>
        <v>5.7973657548125628</v>
      </c>
      <c r="I221">
        <f>0.5*BladeCompThickness!F13</f>
        <v>11.696048632218845</v>
      </c>
      <c r="K221">
        <f t="shared" si="220"/>
        <v>11.696048632218845</v>
      </c>
      <c r="L221">
        <f t="shared" ref="L221:O221" si="230">K221+F221</f>
        <v>17.493414387031407</v>
      </c>
      <c r="M221" s="44">
        <f t="shared" si="230"/>
        <v>42.369807497467107</v>
      </c>
      <c r="N221" s="44">
        <f t="shared" si="230"/>
        <v>48.167173252279667</v>
      </c>
      <c r="O221" s="44">
        <f t="shared" si="230"/>
        <v>59.863221884498515</v>
      </c>
      <c r="S221">
        <v>11</v>
      </c>
      <c r="T221">
        <f t="shared" si="205"/>
        <v>1.1696048632218846E-2</v>
      </c>
      <c r="U221">
        <f t="shared" si="206"/>
        <v>5.7973657548125628E-3</v>
      </c>
      <c r="V221">
        <f t="shared" si="207"/>
        <v>2.4876393110435699E-2</v>
      </c>
      <c r="W221">
        <f t="shared" si="208"/>
        <v>5.7973657548125628E-3</v>
      </c>
      <c r="X221">
        <f t="shared" si="209"/>
        <v>1.1696048632218846E-2</v>
      </c>
    </row>
    <row r="222" spans="1:24" x14ac:dyDescent="0.4">
      <c r="A222">
        <v>12</v>
      </c>
      <c r="B222" s="24">
        <v>0.1276595744680851</v>
      </c>
      <c r="C222" s="39">
        <f t="shared" si="219"/>
        <v>15.592336404255317</v>
      </c>
      <c r="E222">
        <f>0.5*BladeCompThickness!F14</f>
        <v>10.682877406281662</v>
      </c>
      <c r="F222">
        <f>0.5*BladeCompThickness!G14</f>
        <v>5.1219182708544411</v>
      </c>
      <c r="G222" s="44">
        <f>BladeCompThickness!U14</f>
        <v>44.464370145221203</v>
      </c>
      <c r="H222">
        <f>0.5*BladeCompThickness!G14</f>
        <v>5.1219182708544411</v>
      </c>
      <c r="I222">
        <f>0.5*BladeCompThickness!F14</f>
        <v>10.682877406281662</v>
      </c>
      <c r="K222">
        <f t="shared" si="220"/>
        <v>10.682877406281662</v>
      </c>
      <c r="L222">
        <f t="shared" ref="L222:O222" si="231">K222+F222</f>
        <v>15.804795677136102</v>
      </c>
      <c r="M222" s="44">
        <f t="shared" si="231"/>
        <v>60.269165822357309</v>
      </c>
      <c r="N222" s="44">
        <f t="shared" si="231"/>
        <v>65.391084093211745</v>
      </c>
      <c r="O222" s="44">
        <f t="shared" si="231"/>
        <v>76.073961499493407</v>
      </c>
      <c r="S222">
        <v>12</v>
      </c>
      <c r="T222">
        <f t="shared" si="205"/>
        <v>1.0682877406281661E-2</v>
      </c>
      <c r="U222">
        <f t="shared" si="206"/>
        <v>5.1219182708544409E-3</v>
      </c>
      <c r="V222">
        <f t="shared" si="207"/>
        <v>4.4464370145221206E-2</v>
      </c>
      <c r="W222">
        <f t="shared" si="208"/>
        <v>5.1219182708544409E-3</v>
      </c>
      <c r="X222">
        <f t="shared" si="209"/>
        <v>1.0682877406281661E-2</v>
      </c>
    </row>
    <row r="223" spans="1:24" x14ac:dyDescent="0.4">
      <c r="A223">
        <v>13</v>
      </c>
      <c r="B223" s="24">
        <v>0.14893617021276595</v>
      </c>
      <c r="C223" s="39">
        <f t="shared" si="219"/>
        <v>18.19105913829787</v>
      </c>
      <c r="E223">
        <f>0.5*BladeCompThickness!F15</f>
        <v>9.6697061803444786</v>
      </c>
      <c r="F223">
        <f>0.5*BladeCompThickness!G15</f>
        <v>4.4464707868963194</v>
      </c>
      <c r="G223" s="44">
        <f>BladeCompThickness!U15</f>
        <v>64.052347180006706</v>
      </c>
      <c r="H223">
        <f>0.5*BladeCompThickness!G15</f>
        <v>4.4464707868963194</v>
      </c>
      <c r="I223">
        <f>0.5*BladeCompThickness!F15</f>
        <v>9.6697061803444786</v>
      </c>
      <c r="K223">
        <f t="shared" si="220"/>
        <v>9.6697061803444786</v>
      </c>
      <c r="L223">
        <f t="shared" ref="L223:O223" si="232">K223+F223</f>
        <v>14.116176967240797</v>
      </c>
      <c r="M223" s="44">
        <f t="shared" si="232"/>
        <v>78.168524147247496</v>
      </c>
      <c r="N223" s="44">
        <f t="shared" si="232"/>
        <v>82.614994934143809</v>
      </c>
      <c r="O223" s="44">
        <f t="shared" si="232"/>
        <v>92.284701114488286</v>
      </c>
      <c r="S223">
        <v>13</v>
      </c>
      <c r="T223">
        <f t="shared" si="205"/>
        <v>9.6697061803444791E-3</v>
      </c>
      <c r="U223">
        <f t="shared" si="206"/>
        <v>4.446470786896319E-3</v>
      </c>
      <c r="V223">
        <f t="shared" si="207"/>
        <v>6.40523471800067E-2</v>
      </c>
      <c r="W223">
        <f t="shared" si="208"/>
        <v>4.446470786896319E-3</v>
      </c>
      <c r="X223">
        <f t="shared" si="209"/>
        <v>9.6697061803444791E-3</v>
      </c>
    </row>
    <row r="224" spans="1:24" x14ac:dyDescent="0.4">
      <c r="A224">
        <v>14</v>
      </c>
      <c r="B224" s="24">
        <v>0.16300000000000001</v>
      </c>
      <c r="C224" s="39">
        <f t="shared" si="219"/>
        <v>19.908814865499998</v>
      </c>
      <c r="E224">
        <f>0.5*BladeCompThickness!F16</f>
        <v>9.0000000000000018</v>
      </c>
      <c r="F224">
        <f>0.5*BladeCompThickness!G16</f>
        <v>4</v>
      </c>
      <c r="G224" s="44">
        <f>BladeCompThickness!U16</f>
        <v>77</v>
      </c>
      <c r="H224">
        <f>0.5*BladeCompThickness!G16</f>
        <v>4</v>
      </c>
      <c r="I224">
        <f>0.5*BladeCompThickness!F16</f>
        <v>9.0000000000000018</v>
      </c>
      <c r="K224">
        <f t="shared" si="220"/>
        <v>9.0000000000000018</v>
      </c>
      <c r="L224">
        <f t="shared" ref="L224:O224" si="233">K224+F224</f>
        <v>13.000000000000002</v>
      </c>
      <c r="M224" s="44">
        <f t="shared" si="233"/>
        <v>90</v>
      </c>
      <c r="N224" s="44">
        <f t="shared" si="233"/>
        <v>94</v>
      </c>
      <c r="O224" s="44">
        <f t="shared" si="233"/>
        <v>103</v>
      </c>
      <c r="S224">
        <v>14</v>
      </c>
      <c r="T224">
        <f t="shared" si="205"/>
        <v>9.0000000000000011E-3</v>
      </c>
      <c r="U224">
        <f t="shared" si="206"/>
        <v>4.0000000000000001E-3</v>
      </c>
      <c r="V224">
        <f t="shared" si="207"/>
        <v>7.6999999999999999E-2</v>
      </c>
      <c r="W224">
        <f t="shared" si="208"/>
        <v>4.0000000000000001E-3</v>
      </c>
      <c r="X224">
        <f t="shared" si="209"/>
        <v>9.0000000000000011E-3</v>
      </c>
    </row>
    <row r="225" spans="1:24" x14ac:dyDescent="0.4">
      <c r="A225">
        <v>15</v>
      </c>
      <c r="B225" s="24">
        <v>0.1702127659574468</v>
      </c>
      <c r="C225" s="39">
        <f t="shared" si="219"/>
        <v>20.789781872340424</v>
      </c>
      <c r="E225">
        <f>0.5*BladeCompThickness!F17</f>
        <v>8.3926091825307978</v>
      </c>
      <c r="F225">
        <f>0.5*BladeCompThickness!G17</f>
        <v>3.9565101734123744</v>
      </c>
      <c r="G225" s="44">
        <f>BladeCompThickness!U17</f>
        <v>73.963045912653996</v>
      </c>
      <c r="H225">
        <f>0.5*BladeCompThickness!G17</f>
        <v>3.9565101734123744</v>
      </c>
      <c r="I225">
        <f>0.5*BladeCompThickness!F17</f>
        <v>8.3926091825307978</v>
      </c>
      <c r="K225">
        <f t="shared" si="220"/>
        <v>8.3926091825307978</v>
      </c>
      <c r="L225">
        <f t="shared" ref="L225:O225" si="234">K225+F225</f>
        <v>12.349119355943172</v>
      </c>
      <c r="M225" s="44">
        <f t="shared" si="234"/>
        <v>86.31216526859717</v>
      </c>
      <c r="N225" s="44">
        <f t="shared" si="234"/>
        <v>90.268675442009538</v>
      </c>
      <c r="O225" s="44">
        <f t="shared" si="234"/>
        <v>98.661284624540343</v>
      </c>
      <c r="S225">
        <v>15</v>
      </c>
      <c r="T225">
        <f t="shared" si="205"/>
        <v>8.3926091825307983E-3</v>
      </c>
      <c r="U225">
        <f t="shared" si="206"/>
        <v>3.9565101734123746E-3</v>
      </c>
      <c r="V225">
        <f t="shared" si="207"/>
        <v>7.3963045912653999E-2</v>
      </c>
      <c r="W225">
        <f t="shared" si="208"/>
        <v>3.9565101734123746E-3</v>
      </c>
      <c r="X225">
        <f t="shared" si="209"/>
        <v>8.3926091825307983E-3</v>
      </c>
    </row>
    <row r="226" spans="1:24" x14ac:dyDescent="0.4">
      <c r="A226">
        <v>16</v>
      </c>
      <c r="B226" s="24">
        <v>0.19148936170212766</v>
      </c>
      <c r="C226" s="39">
        <f t="shared" si="219"/>
        <v>23.388504606382977</v>
      </c>
      <c r="E226">
        <f>0.5*BladeCompThickness!F18</f>
        <v>6.6008958566629357</v>
      </c>
      <c r="F226">
        <f>0.5*BladeCompThickness!G18</f>
        <v>3.8282215994075797</v>
      </c>
      <c r="G226" s="44">
        <f>BladeCompThickness!U18</f>
        <v>65.004479283314694</v>
      </c>
      <c r="H226">
        <f>0.5*BladeCompThickness!G18</f>
        <v>3.8282215994075797</v>
      </c>
      <c r="I226">
        <f>0.5*BladeCompThickness!F18</f>
        <v>6.6008958566629357</v>
      </c>
      <c r="K226">
        <f t="shared" si="220"/>
        <v>6.6008958566629357</v>
      </c>
      <c r="L226">
        <f t="shared" ref="L226:O226" si="235">K226+F226</f>
        <v>10.429117456070514</v>
      </c>
      <c r="M226" s="44">
        <f t="shared" si="235"/>
        <v>75.433596739385209</v>
      </c>
      <c r="N226" s="44">
        <f t="shared" si="235"/>
        <v>79.261818338792793</v>
      </c>
      <c r="O226" s="44">
        <f t="shared" si="235"/>
        <v>85.862714195455723</v>
      </c>
      <c r="S226">
        <v>16</v>
      </c>
      <c r="T226">
        <f t="shared" si="205"/>
        <v>6.6008958566629358E-3</v>
      </c>
      <c r="U226">
        <f t="shared" si="206"/>
        <v>3.8282215994075797E-3</v>
      </c>
      <c r="V226">
        <f t="shared" si="207"/>
        <v>6.5004479283314695E-2</v>
      </c>
      <c r="W226">
        <f t="shared" si="208"/>
        <v>3.8282215994075797E-3</v>
      </c>
      <c r="X226">
        <f t="shared" si="209"/>
        <v>6.6008958566629358E-3</v>
      </c>
    </row>
    <row r="227" spans="1:24" x14ac:dyDescent="0.4">
      <c r="A227">
        <v>17</v>
      </c>
      <c r="B227" s="24">
        <v>0.21276595744680851</v>
      </c>
      <c r="C227" s="39">
        <f t="shared" si="219"/>
        <v>25.98722734042553</v>
      </c>
      <c r="E227">
        <f>0.5*BladeCompThickness!F19</f>
        <v>4.8091825307950735</v>
      </c>
      <c r="F227">
        <f>0.5*BladeCompThickness!G19</f>
        <v>3.699933025402784</v>
      </c>
      <c r="G227" s="44">
        <f>BladeCompThickness!U19</f>
        <v>56.0459126539754</v>
      </c>
      <c r="H227">
        <f>0.5*BladeCompThickness!G19</f>
        <v>3.699933025402784</v>
      </c>
      <c r="I227">
        <f>0.5*BladeCompThickness!F19</f>
        <v>4.8091825307950735</v>
      </c>
      <c r="K227">
        <f t="shared" si="220"/>
        <v>4.8091825307950735</v>
      </c>
      <c r="L227">
        <f t="shared" ref="L227:O227" si="236">K227+F227</f>
        <v>8.5091155561978571</v>
      </c>
      <c r="M227" s="44">
        <f t="shared" si="236"/>
        <v>64.555028210173262</v>
      </c>
      <c r="N227" s="44">
        <f t="shared" si="236"/>
        <v>68.254961235576047</v>
      </c>
      <c r="O227" s="44">
        <f t="shared" si="236"/>
        <v>73.064143766371117</v>
      </c>
      <c r="S227">
        <v>17</v>
      </c>
      <c r="T227">
        <f t="shared" si="205"/>
        <v>4.8091825307950732E-3</v>
      </c>
      <c r="U227">
        <f t="shared" si="206"/>
        <v>3.6999330254027839E-3</v>
      </c>
      <c r="V227">
        <f t="shared" si="207"/>
        <v>5.6045912653975398E-2</v>
      </c>
      <c r="W227">
        <f t="shared" si="208"/>
        <v>3.6999330254027839E-3</v>
      </c>
      <c r="X227">
        <f t="shared" si="209"/>
        <v>4.8091825307950732E-3</v>
      </c>
    </row>
    <row r="228" spans="1:24" x14ac:dyDescent="0.4">
      <c r="A228">
        <v>18</v>
      </c>
      <c r="B228" s="24">
        <v>0.22</v>
      </c>
      <c r="C228" s="39">
        <f t="shared" si="219"/>
        <v>26.870793069999998</v>
      </c>
      <c r="E228">
        <f>0.5*BladeCompThickness!F20</f>
        <v>4.2</v>
      </c>
      <c r="F228">
        <f>0.5*BladeCompThickness!G20</f>
        <v>3.6563149102411536</v>
      </c>
      <c r="G228" s="44">
        <f>BladeCompThickness!U20</f>
        <v>53</v>
      </c>
      <c r="H228">
        <f>0.5*BladeCompThickness!G20</f>
        <v>3.6563149102411536</v>
      </c>
      <c r="I228">
        <f>0.5*BladeCompThickness!F20</f>
        <v>4.2</v>
      </c>
      <c r="K228">
        <f t="shared" si="220"/>
        <v>4.2</v>
      </c>
      <c r="L228">
        <f t="shared" ref="L228:O228" si="237">K228+F228</f>
        <v>7.8563149102411538</v>
      </c>
      <c r="M228" s="44">
        <f t="shared" si="237"/>
        <v>60.856314910241153</v>
      </c>
      <c r="N228" s="44">
        <f t="shared" si="237"/>
        <v>64.512629820482303</v>
      </c>
      <c r="O228" s="44">
        <f t="shared" si="237"/>
        <v>68.712629820482306</v>
      </c>
      <c r="S228">
        <v>18</v>
      </c>
      <c r="T228">
        <f t="shared" si="205"/>
        <v>4.2000000000000006E-3</v>
      </c>
      <c r="U228">
        <f t="shared" si="206"/>
        <v>3.6563149102411536E-3</v>
      </c>
      <c r="V228">
        <f t="shared" si="207"/>
        <v>5.2999999999999999E-2</v>
      </c>
      <c r="W228">
        <f t="shared" si="208"/>
        <v>3.6563149102411536E-3</v>
      </c>
      <c r="X228">
        <f t="shared" si="209"/>
        <v>4.2000000000000006E-3</v>
      </c>
    </row>
    <row r="229" spans="1:24" x14ac:dyDescent="0.4">
      <c r="A229">
        <v>19</v>
      </c>
      <c r="B229" s="24">
        <v>0.23404255319148937</v>
      </c>
      <c r="C229" s="39">
        <f t="shared" si="219"/>
        <v>28.585950074468084</v>
      </c>
      <c r="E229">
        <f>0.5*BladeCompThickness!F21</f>
        <v>3.9960625055177887</v>
      </c>
      <c r="F229">
        <f>0.5*BladeCompThickness!G21</f>
        <v>3.6389712026805499</v>
      </c>
      <c r="G229" s="44">
        <f>BladeCompThickness!U21</f>
        <v>57.095744680851098</v>
      </c>
      <c r="H229">
        <f>0.5*BladeCompThickness!G21</f>
        <v>3.6389712026805499</v>
      </c>
      <c r="I229">
        <f>0.5*BladeCompThickness!F21</f>
        <v>3.9960625055177887</v>
      </c>
      <c r="K229">
        <f t="shared" si="220"/>
        <v>3.9960625055177887</v>
      </c>
      <c r="L229">
        <f t="shared" ref="L229:O229" si="238">K229+F229</f>
        <v>7.635033708198339</v>
      </c>
      <c r="M229" s="44">
        <f t="shared" si="238"/>
        <v>64.730778389049433</v>
      </c>
      <c r="N229" s="44">
        <f t="shared" si="238"/>
        <v>68.369749591729985</v>
      </c>
      <c r="O229" s="44">
        <f t="shared" si="238"/>
        <v>72.365812097247769</v>
      </c>
      <c r="S229">
        <v>19</v>
      </c>
      <c r="T229">
        <f t="shared" si="205"/>
        <v>3.996062505517789E-3</v>
      </c>
      <c r="U229">
        <f t="shared" si="206"/>
        <v>3.6389712026805498E-3</v>
      </c>
      <c r="V229">
        <f t="shared" si="207"/>
        <v>5.7095744680851095E-2</v>
      </c>
      <c r="W229">
        <f t="shared" si="208"/>
        <v>3.6389712026805498E-3</v>
      </c>
      <c r="X229">
        <f t="shared" si="209"/>
        <v>3.996062505517789E-3</v>
      </c>
    </row>
    <row r="230" spans="1:24" x14ac:dyDescent="0.4">
      <c r="A230">
        <v>20</v>
      </c>
      <c r="B230" s="24">
        <v>0.25531914893617019</v>
      </c>
      <c r="C230" s="39">
        <f t="shared" si="219"/>
        <v>31.184672808510634</v>
      </c>
      <c r="E230">
        <f>0.5*BladeCompThickness!F22</f>
        <v>3.6870663017568646</v>
      </c>
      <c r="F230">
        <f>0.5*BladeCompThickness!G22</f>
        <v>3.6126928578917568</v>
      </c>
      <c r="G230" s="44">
        <f>BladeCompThickness!U22</f>
        <v>63.301418439716301</v>
      </c>
      <c r="H230">
        <f>0.5*BladeCompThickness!G22</f>
        <v>3.6126928578917568</v>
      </c>
      <c r="I230">
        <f>0.5*BladeCompThickness!F22</f>
        <v>3.6870663017568646</v>
      </c>
      <c r="K230">
        <f t="shared" si="220"/>
        <v>3.6870663017568646</v>
      </c>
      <c r="L230">
        <f t="shared" ref="L230:O230" si="239">K230+F230</f>
        <v>7.2997591596486213</v>
      </c>
      <c r="M230" s="44">
        <f t="shared" si="239"/>
        <v>70.601177599364917</v>
      </c>
      <c r="N230" s="44">
        <f t="shared" si="239"/>
        <v>74.213870457256675</v>
      </c>
      <c r="O230" s="44">
        <f t="shared" si="239"/>
        <v>77.900936759013547</v>
      </c>
      <c r="S230">
        <v>20</v>
      </c>
      <c r="T230">
        <f t="shared" si="205"/>
        <v>3.6870663017568644E-3</v>
      </c>
      <c r="U230">
        <f t="shared" si="206"/>
        <v>3.6126928578917566E-3</v>
      </c>
      <c r="V230">
        <f t="shared" si="207"/>
        <v>6.3301418439716303E-2</v>
      </c>
      <c r="W230">
        <f t="shared" si="208"/>
        <v>3.6126928578917566E-3</v>
      </c>
      <c r="X230">
        <f t="shared" si="209"/>
        <v>3.6870663017568644E-3</v>
      </c>
    </row>
    <row r="231" spans="1:24" x14ac:dyDescent="0.4">
      <c r="A231">
        <v>21</v>
      </c>
      <c r="B231" s="24">
        <v>0.26819999999999999</v>
      </c>
      <c r="C231" s="39">
        <f t="shared" si="219"/>
        <v>32.757939551699998</v>
      </c>
      <c r="E231">
        <f>0.5*BladeCompThickness!F23</f>
        <v>3.4999999999999996</v>
      </c>
      <c r="F231">
        <f>0.5*BladeCompThickness!G23</f>
        <v>3.5967839479566206</v>
      </c>
      <c r="G231" s="44">
        <f>BladeCompThickness!U23</f>
        <v>67.029090909090897</v>
      </c>
      <c r="H231">
        <f>0.5*BladeCompThickness!G23</f>
        <v>3.5967839479566206</v>
      </c>
      <c r="I231">
        <f>0.5*BladeCompThickness!F23</f>
        <v>3.4999999999999996</v>
      </c>
      <c r="K231">
        <f t="shared" si="220"/>
        <v>3.4999999999999996</v>
      </c>
      <c r="L231">
        <f t="shared" ref="L231:O231" si="240">K231+F231</f>
        <v>7.0967839479566202</v>
      </c>
      <c r="M231" s="44">
        <f t="shared" si="240"/>
        <v>74.125874857047521</v>
      </c>
      <c r="N231" s="44">
        <f t="shared" si="240"/>
        <v>77.722658805004144</v>
      </c>
      <c r="O231" s="44">
        <f t="shared" si="240"/>
        <v>81.222658805004144</v>
      </c>
      <c r="S231">
        <v>21</v>
      </c>
      <c r="T231">
        <f t="shared" si="205"/>
        <v>3.4999999999999996E-3</v>
      </c>
      <c r="U231">
        <f t="shared" si="206"/>
        <v>3.5967839479566204E-3</v>
      </c>
      <c r="V231">
        <f t="shared" si="207"/>
        <v>6.7029090909090899E-2</v>
      </c>
      <c r="W231">
        <f t="shared" si="208"/>
        <v>3.5967839479566204E-3</v>
      </c>
      <c r="X231">
        <f t="shared" si="209"/>
        <v>3.4999999999999996E-3</v>
      </c>
    </row>
    <row r="232" spans="1:24" x14ac:dyDescent="0.4">
      <c r="A232">
        <v>22</v>
      </c>
      <c r="B232" s="24">
        <v>0.27659574468085107</v>
      </c>
      <c r="C232" s="39">
        <f t="shared" si="219"/>
        <v>33.783395542553194</v>
      </c>
      <c r="E232">
        <f>0.5*BladeCompThickness!F24</f>
        <v>3.4618375241779495</v>
      </c>
      <c r="F232">
        <f>0.5*BladeCompThickness!G24</f>
        <v>3.5332467150239202</v>
      </c>
      <c r="G232" s="44">
        <f>BladeCompThickness!U24</f>
        <v>68.250290135396497</v>
      </c>
      <c r="H232">
        <f>0.5*BladeCompThickness!G24</f>
        <v>3.5332467150239202</v>
      </c>
      <c r="I232">
        <f>0.5*BladeCompThickness!F24</f>
        <v>3.4618375241779495</v>
      </c>
      <c r="K232">
        <f t="shared" si="220"/>
        <v>3.4618375241779495</v>
      </c>
      <c r="L232">
        <f t="shared" ref="L232:O232" si="241">K232+F232</f>
        <v>6.9950842392018693</v>
      </c>
      <c r="M232" s="44">
        <f t="shared" si="241"/>
        <v>75.24537437459837</v>
      </c>
      <c r="N232" s="44">
        <f t="shared" si="241"/>
        <v>78.778621089622291</v>
      </c>
      <c r="O232" s="44">
        <f t="shared" si="241"/>
        <v>82.240458613800243</v>
      </c>
      <c r="S232">
        <v>22</v>
      </c>
      <c r="T232">
        <f t="shared" si="205"/>
        <v>3.4618375241779495E-3</v>
      </c>
      <c r="U232">
        <f t="shared" si="206"/>
        <v>3.5332467150239202E-3</v>
      </c>
      <c r="V232">
        <f t="shared" si="207"/>
        <v>6.8250290135396491E-2</v>
      </c>
      <c r="W232">
        <f t="shared" si="208"/>
        <v>3.5332467150239202E-3</v>
      </c>
      <c r="X232">
        <f t="shared" si="209"/>
        <v>3.4618375241779495E-3</v>
      </c>
    </row>
    <row r="233" spans="1:24" x14ac:dyDescent="0.4">
      <c r="A233">
        <v>23</v>
      </c>
      <c r="B233" s="24">
        <v>0.2978723404255319</v>
      </c>
      <c r="C233" s="39">
        <f t="shared" si="219"/>
        <v>36.38211827659574</v>
      </c>
      <c r="E233">
        <f>0.5*BladeCompThickness!F25</f>
        <v>3.3651257253384914</v>
      </c>
      <c r="F233">
        <f>0.5*BladeCompThickness!G25</f>
        <v>3.3722299057672043</v>
      </c>
      <c r="G233" s="44">
        <f>BladeCompThickness!U25</f>
        <v>71.3450676982592</v>
      </c>
      <c r="H233">
        <f>0.5*BladeCompThickness!G25</f>
        <v>3.3722299057672043</v>
      </c>
      <c r="I233">
        <f>0.5*BladeCompThickness!F25</f>
        <v>3.3651257253384914</v>
      </c>
      <c r="K233">
        <f t="shared" si="220"/>
        <v>3.3651257253384914</v>
      </c>
      <c r="L233">
        <f t="shared" ref="L233:O233" si="242">K233+F233</f>
        <v>6.7373556311056957</v>
      </c>
      <c r="M233" s="44">
        <f t="shared" si="242"/>
        <v>78.0824233293649</v>
      </c>
      <c r="N233" s="44">
        <f t="shared" si="242"/>
        <v>81.454653235132099</v>
      </c>
      <c r="O233" s="44">
        <f t="shared" si="242"/>
        <v>84.819778960470586</v>
      </c>
      <c r="S233">
        <v>23</v>
      </c>
      <c r="T233">
        <f t="shared" si="205"/>
        <v>3.3651257253384916E-3</v>
      </c>
      <c r="U233">
        <f t="shared" si="206"/>
        <v>3.3722299057672043E-3</v>
      </c>
      <c r="V233">
        <f t="shared" si="207"/>
        <v>7.1345067698259199E-2</v>
      </c>
      <c r="W233">
        <f t="shared" si="208"/>
        <v>3.3722299057672043E-3</v>
      </c>
      <c r="X233">
        <f t="shared" si="209"/>
        <v>3.3651257253384916E-3</v>
      </c>
    </row>
    <row r="234" spans="1:24" x14ac:dyDescent="0.4">
      <c r="A234">
        <v>24</v>
      </c>
      <c r="B234" s="24">
        <v>0.31914893617021278</v>
      </c>
      <c r="C234" s="39">
        <f t="shared" si="219"/>
        <v>38.980841010638301</v>
      </c>
      <c r="E234">
        <f>0.5*BladeCompThickness!F26</f>
        <v>3.2684139264990333</v>
      </c>
      <c r="F234">
        <f>0.5*BladeCompThickness!G26</f>
        <v>3.211213096510487</v>
      </c>
      <c r="G234" s="44">
        <f>BladeCompThickness!U26</f>
        <v>74.439845261121903</v>
      </c>
      <c r="H234">
        <f>0.5*BladeCompThickness!G26</f>
        <v>3.211213096510487</v>
      </c>
      <c r="I234">
        <f>0.5*BladeCompThickness!F26</f>
        <v>3.2684139264990333</v>
      </c>
      <c r="K234">
        <f t="shared" si="220"/>
        <v>3.2684139264990333</v>
      </c>
      <c r="L234">
        <f t="shared" ref="L234:O234" si="243">K234+F234</f>
        <v>6.4796270230095203</v>
      </c>
      <c r="M234" s="44">
        <f t="shared" si="243"/>
        <v>80.919472284131416</v>
      </c>
      <c r="N234" s="44">
        <f t="shared" si="243"/>
        <v>84.130685380641907</v>
      </c>
      <c r="O234" s="44">
        <f t="shared" si="243"/>
        <v>87.399099307140943</v>
      </c>
      <c r="S234">
        <v>24</v>
      </c>
      <c r="T234">
        <f t="shared" si="205"/>
        <v>3.2684139264990333E-3</v>
      </c>
      <c r="U234">
        <f t="shared" si="206"/>
        <v>3.2112130965104872E-3</v>
      </c>
      <c r="V234">
        <f t="shared" si="207"/>
        <v>7.4439845261121906E-2</v>
      </c>
      <c r="W234">
        <f t="shared" si="208"/>
        <v>3.2112130965104872E-3</v>
      </c>
      <c r="X234">
        <f t="shared" si="209"/>
        <v>3.2684139264990333E-3</v>
      </c>
    </row>
    <row r="235" spans="1:24" x14ac:dyDescent="0.4">
      <c r="A235">
        <v>25</v>
      </c>
      <c r="B235" s="24">
        <v>0.32319999999999999</v>
      </c>
      <c r="C235" s="39">
        <f t="shared" si="219"/>
        <v>39.475637819199996</v>
      </c>
      <c r="E235">
        <f>0.5*BladeCompThickness!F27</f>
        <v>3.2500000000000004</v>
      </c>
      <c r="F235">
        <f>0.5*BladeCompThickness!G27</f>
        <v>3.1805554960280089</v>
      </c>
      <c r="G235" s="44">
        <f>BladeCompThickness!U27</f>
        <v>74.991304347826102</v>
      </c>
      <c r="H235">
        <f>0.5*BladeCompThickness!G27</f>
        <v>3.1805554960280089</v>
      </c>
      <c r="I235">
        <f>0.5*BladeCompThickness!F27</f>
        <v>3.2500000000000004</v>
      </c>
      <c r="K235">
        <f t="shared" si="220"/>
        <v>3.2500000000000004</v>
      </c>
      <c r="L235">
        <f t="shared" ref="L235:O235" si="244">K235+F235</f>
        <v>6.4305554960280098</v>
      </c>
      <c r="M235" s="44">
        <f t="shared" si="244"/>
        <v>81.421859843854108</v>
      </c>
      <c r="N235" s="44">
        <f t="shared" si="244"/>
        <v>84.602415339882114</v>
      </c>
      <c r="O235" s="44">
        <f t="shared" si="244"/>
        <v>87.852415339882114</v>
      </c>
      <c r="S235">
        <v>25</v>
      </c>
      <c r="T235">
        <f t="shared" si="205"/>
        <v>3.2500000000000003E-3</v>
      </c>
      <c r="U235">
        <f t="shared" si="206"/>
        <v>3.1805554960280089E-3</v>
      </c>
      <c r="V235">
        <f t="shared" si="207"/>
        <v>7.4991304347826096E-2</v>
      </c>
      <c r="W235">
        <f t="shared" si="208"/>
        <v>3.1805554960280089E-3</v>
      </c>
      <c r="X235">
        <f t="shared" si="209"/>
        <v>3.2500000000000003E-3</v>
      </c>
    </row>
    <row r="236" spans="1:24" x14ac:dyDescent="0.4">
      <c r="A236">
        <v>26</v>
      </c>
      <c r="B236" s="24">
        <v>0.34042553191489361</v>
      </c>
      <c r="C236" s="39">
        <f t="shared" si="219"/>
        <v>41.579563744680847</v>
      </c>
      <c r="E236">
        <f>0.5*BladeCompThickness!F28</f>
        <v>3.1555617767823816</v>
      </c>
      <c r="F236">
        <f>0.5*BladeCompThickness!G28</f>
        <v>3.065054125394362</v>
      </c>
      <c r="G236" s="44">
        <f>BladeCompThickness!U28</f>
        <v>74.242368177613301</v>
      </c>
      <c r="H236">
        <f>0.5*BladeCompThickness!G28</f>
        <v>3.065054125394362</v>
      </c>
      <c r="I236">
        <f>0.5*BladeCompThickness!F28</f>
        <v>3.1555617767823816</v>
      </c>
      <c r="K236">
        <f t="shared" si="220"/>
        <v>3.1555617767823816</v>
      </c>
      <c r="L236">
        <f t="shared" ref="L236:O236" si="245">K236+F236</f>
        <v>6.2206159021767435</v>
      </c>
      <c r="M236" s="44">
        <f t="shared" si="245"/>
        <v>80.462984079790047</v>
      </c>
      <c r="N236" s="44">
        <f t="shared" si="245"/>
        <v>83.528038205184416</v>
      </c>
      <c r="O236" s="44">
        <f t="shared" si="245"/>
        <v>86.683599981966793</v>
      </c>
      <c r="S236">
        <v>26</v>
      </c>
      <c r="T236">
        <f t="shared" si="205"/>
        <v>3.1555617767823818E-3</v>
      </c>
      <c r="U236">
        <f t="shared" si="206"/>
        <v>3.0650541253943618E-3</v>
      </c>
      <c r="V236">
        <f t="shared" si="207"/>
        <v>7.4242368177613302E-2</v>
      </c>
      <c r="W236">
        <f t="shared" si="208"/>
        <v>3.0650541253943618E-3</v>
      </c>
      <c r="X236">
        <f t="shared" si="209"/>
        <v>3.1555617767823818E-3</v>
      </c>
    </row>
    <row r="237" spans="1:24" x14ac:dyDescent="0.4">
      <c r="A237">
        <v>27</v>
      </c>
      <c r="B237" s="24">
        <v>0.36170212765957449</v>
      </c>
      <c r="C237" s="39">
        <f t="shared" si="219"/>
        <v>44.178286478723408</v>
      </c>
      <c r="E237">
        <f>0.5*BladeCompThickness!F29</f>
        <v>3.0389137737961929</v>
      </c>
      <c r="F237">
        <f>0.5*BladeCompThickness!G29</f>
        <v>2.9223893889397581</v>
      </c>
      <c r="G237" s="44">
        <f>BladeCompThickness!U29</f>
        <v>73.317298797409805</v>
      </c>
      <c r="H237">
        <f>0.5*BladeCompThickness!G29</f>
        <v>2.9223893889397581</v>
      </c>
      <c r="I237">
        <f>0.5*BladeCompThickness!F29</f>
        <v>3.0389137737961929</v>
      </c>
      <c r="K237">
        <f t="shared" si="220"/>
        <v>3.0389137737961929</v>
      </c>
      <c r="L237">
        <f t="shared" ref="L237:O237" si="246">K237+F237</f>
        <v>5.961303162735951</v>
      </c>
      <c r="M237" s="44">
        <f t="shared" si="246"/>
        <v>79.27860196014575</v>
      </c>
      <c r="N237" s="44">
        <f t="shared" si="246"/>
        <v>82.200991349085513</v>
      </c>
      <c r="O237" s="44">
        <f t="shared" si="246"/>
        <v>85.239905122881709</v>
      </c>
      <c r="S237">
        <v>27</v>
      </c>
      <c r="T237">
        <f t="shared" si="205"/>
        <v>3.0389137737961928E-3</v>
      </c>
      <c r="U237">
        <f t="shared" si="206"/>
        <v>2.9223893889397581E-3</v>
      </c>
      <c r="V237">
        <f t="shared" si="207"/>
        <v>7.3317298797409808E-2</v>
      </c>
      <c r="W237">
        <f t="shared" si="208"/>
        <v>2.9223893889397581E-3</v>
      </c>
      <c r="X237">
        <f t="shared" si="209"/>
        <v>3.0389137737961928E-3</v>
      </c>
    </row>
    <row r="238" spans="1:24" x14ac:dyDescent="0.4">
      <c r="A238">
        <v>28</v>
      </c>
      <c r="B238" s="24">
        <v>0.36880000000000002</v>
      </c>
      <c r="C238" s="39">
        <f t="shared" si="219"/>
        <v>45.045220382799997</v>
      </c>
      <c r="E238">
        <f>0.5*BladeCompThickness!F30</f>
        <v>3</v>
      </c>
      <c r="F238">
        <f>0.5*BladeCompThickness!G30</f>
        <v>2.8747964328585023</v>
      </c>
      <c r="G238" s="44">
        <f>BladeCompThickness!U30</f>
        <v>73.008695652173898</v>
      </c>
      <c r="H238">
        <f>0.5*BladeCompThickness!G30</f>
        <v>2.8747964328585023</v>
      </c>
      <c r="I238">
        <f>0.5*BladeCompThickness!F30</f>
        <v>3</v>
      </c>
      <c r="K238">
        <f t="shared" si="220"/>
        <v>3</v>
      </c>
      <c r="L238">
        <f t="shared" ref="L238:O238" si="247">K238+F238</f>
        <v>5.8747964328585027</v>
      </c>
      <c r="M238" s="44">
        <f t="shared" si="247"/>
        <v>78.883492085032401</v>
      </c>
      <c r="N238" s="44">
        <f t="shared" si="247"/>
        <v>81.758288517890904</v>
      </c>
      <c r="O238" s="44">
        <f t="shared" si="247"/>
        <v>84.758288517890904</v>
      </c>
      <c r="S238">
        <v>28</v>
      </c>
      <c r="T238">
        <f t="shared" si="205"/>
        <v>3.0000000000000001E-3</v>
      </c>
      <c r="U238">
        <f t="shared" si="206"/>
        <v>2.8747964328585023E-3</v>
      </c>
      <c r="V238">
        <f t="shared" si="207"/>
        <v>7.3008695652173897E-2</v>
      </c>
      <c r="W238">
        <f t="shared" si="208"/>
        <v>2.8747964328585023E-3</v>
      </c>
      <c r="X238">
        <f t="shared" si="209"/>
        <v>3.0000000000000001E-3</v>
      </c>
    </row>
    <row r="239" spans="1:24" x14ac:dyDescent="0.4">
      <c r="A239">
        <v>29</v>
      </c>
      <c r="B239" s="24">
        <v>0.38297872340425532</v>
      </c>
      <c r="C239" s="39">
        <f t="shared" si="219"/>
        <v>46.777009212765954</v>
      </c>
      <c r="E239">
        <f>0.5*BladeCompThickness!F31</f>
        <v>2.9572695795925412</v>
      </c>
      <c r="F239">
        <f>0.5*BladeCompThickness!G31</f>
        <v>3.0156052933374422</v>
      </c>
      <c r="G239" s="44">
        <f>BladeCompThickness!U31</f>
        <v>72.6548463356974</v>
      </c>
      <c r="H239">
        <f>0.5*BladeCompThickness!G31</f>
        <v>3.0156052933374422</v>
      </c>
      <c r="I239">
        <f>0.5*BladeCompThickness!F31</f>
        <v>2.9572695795925412</v>
      </c>
      <c r="K239">
        <f t="shared" si="220"/>
        <v>2.9572695795925412</v>
      </c>
      <c r="L239">
        <f t="shared" ref="L239:O239" si="248">K239+F239</f>
        <v>5.9728748729299834</v>
      </c>
      <c r="M239" s="44">
        <f t="shared" si="248"/>
        <v>78.627721208627378</v>
      </c>
      <c r="N239" s="44">
        <f t="shared" si="248"/>
        <v>81.643326501964822</v>
      </c>
      <c r="O239" s="44">
        <f t="shared" si="248"/>
        <v>84.60059608155737</v>
      </c>
      <c r="S239">
        <v>29</v>
      </c>
      <c r="T239">
        <f t="shared" si="205"/>
        <v>2.9572695795925413E-3</v>
      </c>
      <c r="U239">
        <f t="shared" si="206"/>
        <v>3.0156052933374422E-3</v>
      </c>
      <c r="V239">
        <f t="shared" si="207"/>
        <v>7.2654846335697396E-2</v>
      </c>
      <c r="W239">
        <f t="shared" si="208"/>
        <v>3.0156052933374422E-3</v>
      </c>
      <c r="X239">
        <f t="shared" si="209"/>
        <v>2.9572695795925413E-3</v>
      </c>
    </row>
    <row r="240" spans="1:24" x14ac:dyDescent="0.4">
      <c r="A240">
        <v>30</v>
      </c>
      <c r="B240" s="24">
        <v>0.40425531914893614</v>
      </c>
      <c r="C240" s="39">
        <f t="shared" si="219"/>
        <v>49.375731946808507</v>
      </c>
      <c r="E240">
        <f>0.5*BladeCompThickness!F32</f>
        <v>2.8931483004697043</v>
      </c>
      <c r="F240">
        <f>0.5*BladeCompThickness!G32</f>
        <v>2.0582702795795269</v>
      </c>
      <c r="G240" s="44">
        <f>BladeCompThickness!U32</f>
        <v>72.129498292618905</v>
      </c>
      <c r="H240">
        <f>0.5*BladeCompThickness!G32</f>
        <v>2.0582702795795269</v>
      </c>
      <c r="I240">
        <f>0.5*BladeCompThickness!F32</f>
        <v>2.8931483004697043</v>
      </c>
      <c r="K240">
        <f t="shared" si="220"/>
        <v>2.8931483004697043</v>
      </c>
      <c r="L240">
        <f t="shared" ref="L240:O240" si="249">K240+F240</f>
        <v>4.9514185800492312</v>
      </c>
      <c r="M240" s="44">
        <f t="shared" si="249"/>
        <v>77.080916872668141</v>
      </c>
      <c r="N240" s="44">
        <f t="shared" si="249"/>
        <v>79.139187152247672</v>
      </c>
      <c r="O240" s="44">
        <f t="shared" si="249"/>
        <v>82.032335452717376</v>
      </c>
      <c r="S240">
        <v>30</v>
      </c>
      <c r="T240">
        <f t="shared" si="205"/>
        <v>2.8931483004697041E-3</v>
      </c>
      <c r="U240">
        <f t="shared" si="206"/>
        <v>2.0582702795795267E-3</v>
      </c>
      <c r="V240">
        <f t="shared" si="207"/>
        <v>7.2129498292618902E-2</v>
      </c>
      <c r="W240">
        <f t="shared" si="208"/>
        <v>2.0582702795795267E-3</v>
      </c>
      <c r="X240">
        <f t="shared" si="209"/>
        <v>2.8931483004697041E-3</v>
      </c>
    </row>
    <row r="241" spans="1:24" x14ac:dyDescent="0.4">
      <c r="A241">
        <v>31</v>
      </c>
      <c r="B241" s="24">
        <v>0.42553191489361702</v>
      </c>
      <c r="C241" s="39">
        <f t="shared" si="219"/>
        <v>51.974454680851061</v>
      </c>
      <c r="E241">
        <f>0.5*BladeCompThickness!F33</f>
        <v>2.8290270213468665</v>
      </c>
      <c r="F241">
        <f>0.5*BladeCompThickness!G33</f>
        <v>1.1009352658216061</v>
      </c>
      <c r="G241" s="44">
        <f>BladeCompThickness!U33</f>
        <v>71.604150249540297</v>
      </c>
      <c r="H241">
        <f>0.5*BladeCompThickness!G33</f>
        <v>1.1009352658216061</v>
      </c>
      <c r="I241">
        <f>0.5*BladeCompThickness!F33</f>
        <v>2.8290270213468665</v>
      </c>
      <c r="K241">
        <f t="shared" si="220"/>
        <v>2.8290270213468665</v>
      </c>
      <c r="L241">
        <f t="shared" ref="L241:O241" si="250">K241+F241</f>
        <v>3.9299622871684727</v>
      </c>
      <c r="M241" s="44">
        <f t="shared" si="250"/>
        <v>75.534112536708776</v>
      </c>
      <c r="N241" s="44">
        <f t="shared" si="250"/>
        <v>76.63504780253038</v>
      </c>
      <c r="O241" s="44">
        <f t="shared" si="250"/>
        <v>79.46407482387724</v>
      </c>
      <c r="S241">
        <v>31</v>
      </c>
      <c r="T241">
        <f t="shared" si="205"/>
        <v>2.8290270213468666E-3</v>
      </c>
      <c r="U241">
        <f t="shared" si="206"/>
        <v>1.100935265821606E-3</v>
      </c>
      <c r="V241">
        <f t="shared" si="207"/>
        <v>7.1604150249540297E-2</v>
      </c>
      <c r="W241">
        <f t="shared" si="208"/>
        <v>1.100935265821606E-3</v>
      </c>
      <c r="X241">
        <f t="shared" si="209"/>
        <v>2.8290270213468666E-3</v>
      </c>
    </row>
    <row r="242" spans="1:24" x14ac:dyDescent="0.4">
      <c r="A242">
        <v>32</v>
      </c>
      <c r="B242" s="24">
        <v>0.44680851063829785</v>
      </c>
      <c r="C242" s="39">
        <f t="shared" si="219"/>
        <v>54.573177414893614</v>
      </c>
      <c r="E242">
        <f>0.5*BladeCompThickness!F34</f>
        <v>2.7649057422240295</v>
      </c>
      <c r="F242">
        <f>0.5*BladeCompThickness!G34</f>
        <v>0.14360025206368907</v>
      </c>
      <c r="G242" s="44">
        <f>BladeCompThickness!U34</f>
        <v>71.078802206461802</v>
      </c>
      <c r="H242">
        <f>0.5*BladeCompThickness!G34</f>
        <v>0.14360025206368907</v>
      </c>
      <c r="I242">
        <f>0.5*BladeCompThickness!F34</f>
        <v>2.7649057422240295</v>
      </c>
      <c r="K242">
        <f t="shared" si="220"/>
        <v>2.7649057422240295</v>
      </c>
      <c r="L242">
        <f t="shared" ref="L242:O242" si="251">K242+F242</f>
        <v>2.9085059942877187</v>
      </c>
      <c r="M242" s="44">
        <f t="shared" si="251"/>
        <v>73.987308200749524</v>
      </c>
      <c r="N242" s="44">
        <f t="shared" si="251"/>
        <v>74.130908452813216</v>
      </c>
      <c r="O242" s="44">
        <f t="shared" si="251"/>
        <v>76.895814195037246</v>
      </c>
      <c r="S242">
        <v>32</v>
      </c>
      <c r="T242">
        <f t="shared" si="205"/>
        <v>2.7649057422240294E-3</v>
      </c>
      <c r="U242">
        <f t="shared" si="206"/>
        <v>1.4360025206368906E-4</v>
      </c>
      <c r="V242">
        <f t="shared" si="207"/>
        <v>7.1078802206461802E-2</v>
      </c>
      <c r="W242">
        <f t="shared" si="208"/>
        <v>1.4360025206368906E-4</v>
      </c>
      <c r="X242">
        <f t="shared" si="209"/>
        <v>2.7649057422240294E-3</v>
      </c>
    </row>
    <row r="243" spans="1:24" x14ac:dyDescent="0.4">
      <c r="A243">
        <v>33</v>
      </c>
      <c r="B243" s="24">
        <v>0.45</v>
      </c>
      <c r="C243" s="39">
        <f t="shared" si="219"/>
        <v>54.962985824999997</v>
      </c>
      <c r="E243">
        <f>0.5*BladeCompThickness!F35</f>
        <v>2.7552875503556038</v>
      </c>
      <c r="F243">
        <f>0.5*BladeCompThickness!G35</f>
        <v>0</v>
      </c>
      <c r="G243" s="44">
        <f>BladeCompThickness!U35</f>
        <v>71</v>
      </c>
      <c r="H243">
        <f>0.5*BladeCompThickness!G35</f>
        <v>0</v>
      </c>
      <c r="I243">
        <f>0.5*BladeCompThickness!F35</f>
        <v>2.7552875503556038</v>
      </c>
      <c r="K243">
        <f t="shared" si="220"/>
        <v>2.7552875503556038</v>
      </c>
      <c r="L243">
        <f t="shared" ref="L243:O243" si="252">K243+F243</f>
        <v>2.7552875503556038</v>
      </c>
      <c r="M243" s="44">
        <f t="shared" si="252"/>
        <v>73.755287550355604</v>
      </c>
      <c r="N243" s="44">
        <f t="shared" si="252"/>
        <v>73.755287550355604</v>
      </c>
      <c r="O243" s="44">
        <f t="shared" si="252"/>
        <v>76.510575100711208</v>
      </c>
      <c r="S243">
        <v>33</v>
      </c>
      <c r="T243">
        <f t="shared" si="205"/>
        <v>2.7552875503556039E-3</v>
      </c>
      <c r="U243">
        <f t="shared" si="206"/>
        <v>0</v>
      </c>
      <c r="V243">
        <f t="shared" si="207"/>
        <v>7.0999999999999994E-2</v>
      </c>
      <c r="W243">
        <f t="shared" si="208"/>
        <v>0</v>
      </c>
      <c r="X243">
        <f t="shared" si="209"/>
        <v>2.7552875503556039E-3</v>
      </c>
    </row>
    <row r="244" spans="1:24" x14ac:dyDescent="0.4">
      <c r="A244">
        <v>34</v>
      </c>
      <c r="B244" s="24">
        <v>0.46808510638297873</v>
      </c>
      <c r="C244" s="39">
        <f t="shared" si="219"/>
        <v>57.171900148936167</v>
      </c>
      <c r="E244">
        <f>0.5*BladeCompThickness!F36</f>
        <v>2.6629495002269814</v>
      </c>
      <c r="F244">
        <f>0.5*BladeCompThickness!G36</f>
        <v>0</v>
      </c>
      <c r="G244" s="44">
        <f>BladeCompThickness!U36</f>
        <v>68.106382978723403</v>
      </c>
      <c r="H244">
        <f>0.5*BladeCompThickness!G36</f>
        <v>0</v>
      </c>
      <c r="I244">
        <f>0.5*BladeCompThickness!F36</f>
        <v>2.6629495002269814</v>
      </c>
      <c r="K244">
        <f t="shared" si="220"/>
        <v>2.6629495002269814</v>
      </c>
      <c r="L244">
        <f t="shared" ref="L244:O244" si="253">K244+F244</f>
        <v>2.6629495002269814</v>
      </c>
      <c r="M244" s="44">
        <f t="shared" si="253"/>
        <v>70.769332478950389</v>
      </c>
      <c r="N244" s="44">
        <f t="shared" si="253"/>
        <v>70.769332478950389</v>
      </c>
      <c r="O244" s="44">
        <f t="shared" si="253"/>
        <v>73.432281979177375</v>
      </c>
      <c r="S244">
        <v>34</v>
      </c>
      <c r="T244">
        <f t="shared" si="205"/>
        <v>2.6629495002269813E-3</v>
      </c>
      <c r="U244">
        <f t="shared" si="206"/>
        <v>0</v>
      </c>
      <c r="V244">
        <f t="shared" si="207"/>
        <v>6.8106382978723401E-2</v>
      </c>
      <c r="W244">
        <f t="shared" si="208"/>
        <v>0</v>
      </c>
      <c r="X244">
        <f t="shared" si="209"/>
        <v>2.6629495002269813E-3</v>
      </c>
    </row>
    <row r="245" spans="1:24" x14ac:dyDescent="0.4">
      <c r="A245">
        <v>35</v>
      </c>
      <c r="B245" s="24">
        <v>0.48936170212765956</v>
      </c>
      <c r="C245" s="39">
        <f t="shared" si="219"/>
        <v>59.770622882978721</v>
      </c>
      <c r="E245">
        <f>0.5*BladeCompThickness!F37</f>
        <v>2.5543165000756605</v>
      </c>
      <c r="F245">
        <f>0.5*BladeCompThickness!G37</f>
        <v>0</v>
      </c>
      <c r="G245" s="44">
        <f>BladeCompThickness!U37</f>
        <v>64.702127659574501</v>
      </c>
      <c r="H245">
        <f>0.5*BladeCompThickness!G37</f>
        <v>0</v>
      </c>
      <c r="I245">
        <f>0.5*BladeCompThickness!F37</f>
        <v>2.5543165000756605</v>
      </c>
      <c r="K245">
        <f t="shared" si="220"/>
        <v>2.5543165000756605</v>
      </c>
      <c r="L245">
        <f t="shared" ref="L245:O245" si="254">K245+F245</f>
        <v>2.5543165000756605</v>
      </c>
      <c r="M245" s="44">
        <f t="shared" si="254"/>
        <v>67.256444159650158</v>
      </c>
      <c r="N245" s="44">
        <f t="shared" si="254"/>
        <v>67.256444159650158</v>
      </c>
      <c r="O245" s="44">
        <f t="shared" si="254"/>
        <v>69.810760659725815</v>
      </c>
      <c r="S245">
        <v>35</v>
      </c>
      <c r="T245">
        <f t="shared" si="205"/>
        <v>2.5543165000756606E-3</v>
      </c>
      <c r="U245">
        <f t="shared" si="206"/>
        <v>0</v>
      </c>
      <c r="V245">
        <f t="shared" si="207"/>
        <v>6.4702127659574504E-2</v>
      </c>
      <c r="W245">
        <f t="shared" si="208"/>
        <v>0</v>
      </c>
      <c r="X245">
        <f t="shared" si="209"/>
        <v>2.5543165000756606E-3</v>
      </c>
    </row>
    <row r="246" spans="1:24" x14ac:dyDescent="0.4">
      <c r="A246">
        <v>36</v>
      </c>
      <c r="B246" s="24">
        <v>0.5</v>
      </c>
      <c r="C246" s="39">
        <f t="shared" si="219"/>
        <v>61.069984249999997</v>
      </c>
      <c r="E246">
        <f>0.5*BladeCompThickness!F38</f>
        <v>2.5</v>
      </c>
      <c r="F246">
        <f>0.5*BladeCompThickness!G38</f>
        <v>0</v>
      </c>
      <c r="G246" s="44">
        <f>BladeCompThickness!U38</f>
        <v>63</v>
      </c>
      <c r="H246">
        <f>0.5*BladeCompThickness!G38</f>
        <v>0</v>
      </c>
      <c r="I246">
        <f>0.5*BladeCompThickness!F38</f>
        <v>2.5</v>
      </c>
      <c r="K246">
        <f t="shared" si="220"/>
        <v>2.5</v>
      </c>
      <c r="L246">
        <f t="shared" ref="L246:O246" si="255">K246+F246</f>
        <v>2.5</v>
      </c>
      <c r="M246" s="44">
        <f t="shared" si="255"/>
        <v>65.5</v>
      </c>
      <c r="N246" s="44">
        <f t="shared" si="255"/>
        <v>65.5</v>
      </c>
      <c r="O246" s="44">
        <f t="shared" si="255"/>
        <v>68</v>
      </c>
      <c r="S246">
        <v>36</v>
      </c>
      <c r="T246">
        <f t="shared" si="205"/>
        <v>2.5000000000000001E-3</v>
      </c>
      <c r="U246">
        <f t="shared" si="206"/>
        <v>0</v>
      </c>
      <c r="V246">
        <f t="shared" si="207"/>
        <v>6.3E-2</v>
      </c>
      <c r="W246">
        <f t="shared" si="208"/>
        <v>0</v>
      </c>
      <c r="X246">
        <f t="shared" si="209"/>
        <v>2.5000000000000001E-3</v>
      </c>
    </row>
    <row r="247" spans="1:24" x14ac:dyDescent="0.4">
      <c r="A247">
        <v>37</v>
      </c>
      <c r="B247" s="24">
        <v>0.51063829787234039</v>
      </c>
      <c r="C247" s="39">
        <f t="shared" si="219"/>
        <v>62.369345617021267</v>
      </c>
      <c r="E247">
        <f>0.5*BladeCompThickness!F39</f>
        <v>2.4267091646399166</v>
      </c>
      <c r="F247">
        <f>0.5*BladeCompThickness!G39</f>
        <v>0</v>
      </c>
      <c r="G247" s="44">
        <f>BladeCompThickness!U39</f>
        <v>61.865248226950399</v>
      </c>
      <c r="H247">
        <f>0.5*BladeCompThickness!G39</f>
        <v>0</v>
      </c>
      <c r="I247">
        <f>0.5*BladeCompThickness!F39</f>
        <v>2.4267091646399166</v>
      </c>
      <c r="K247">
        <f t="shared" si="220"/>
        <v>2.4267091646399166</v>
      </c>
      <c r="L247">
        <f t="shared" ref="L247:O247" si="256">K247+F247</f>
        <v>2.4267091646399166</v>
      </c>
      <c r="M247" s="44">
        <f t="shared" si="256"/>
        <v>64.291957391590316</v>
      </c>
      <c r="N247" s="44">
        <f t="shared" si="256"/>
        <v>64.291957391590316</v>
      </c>
      <c r="O247" s="44">
        <f t="shared" si="256"/>
        <v>66.718666556230232</v>
      </c>
      <c r="S247">
        <v>37</v>
      </c>
      <c r="T247">
        <f t="shared" si="205"/>
        <v>2.4267091646399167E-3</v>
      </c>
      <c r="U247">
        <f t="shared" si="206"/>
        <v>0</v>
      </c>
      <c r="V247">
        <f t="shared" si="207"/>
        <v>6.1865248226950401E-2</v>
      </c>
      <c r="W247">
        <f t="shared" si="208"/>
        <v>0</v>
      </c>
      <c r="X247">
        <f t="shared" si="209"/>
        <v>2.4267091646399167E-3</v>
      </c>
    </row>
    <row r="248" spans="1:24" x14ac:dyDescent="0.4">
      <c r="A248">
        <v>38</v>
      </c>
      <c r="B248" s="24">
        <v>0.53191489361702127</v>
      </c>
      <c r="C248" s="39">
        <f t="shared" si="219"/>
        <v>64.96806835106382</v>
      </c>
      <c r="E248">
        <f>0.5*BladeCompThickness!F40</f>
        <v>2.2801274939197498</v>
      </c>
      <c r="F248">
        <f>0.5*BladeCompThickness!G40</f>
        <v>0</v>
      </c>
      <c r="G248" s="44">
        <f>BladeCompThickness!U40</f>
        <v>59.595744680851098</v>
      </c>
      <c r="H248">
        <f>0.5*BladeCompThickness!G40</f>
        <v>0</v>
      </c>
      <c r="I248">
        <f>0.5*BladeCompThickness!F40</f>
        <v>2.2801274939197498</v>
      </c>
      <c r="K248">
        <f t="shared" si="220"/>
        <v>2.2801274939197498</v>
      </c>
      <c r="L248">
        <f t="shared" ref="L248:O248" si="257">K248+F248</f>
        <v>2.2801274939197498</v>
      </c>
      <c r="M248" s="44">
        <f t="shared" si="257"/>
        <v>61.875872174770848</v>
      </c>
      <c r="N248" s="44">
        <f t="shared" si="257"/>
        <v>61.875872174770848</v>
      </c>
      <c r="O248" s="44">
        <f t="shared" si="257"/>
        <v>64.155999668690598</v>
      </c>
      <c r="S248">
        <v>38</v>
      </c>
      <c r="T248">
        <f t="shared" si="205"/>
        <v>2.2801274939197496E-3</v>
      </c>
      <c r="U248">
        <f t="shared" si="206"/>
        <v>0</v>
      </c>
      <c r="V248">
        <f t="shared" si="207"/>
        <v>5.9595744680851097E-2</v>
      </c>
      <c r="W248">
        <f t="shared" si="208"/>
        <v>0</v>
      </c>
      <c r="X248">
        <f t="shared" si="209"/>
        <v>2.2801274939197496E-3</v>
      </c>
    </row>
    <row r="249" spans="1:24" x14ac:dyDescent="0.4">
      <c r="A249">
        <v>39</v>
      </c>
      <c r="B249" s="24">
        <v>0.55319148936170215</v>
      </c>
      <c r="C249" s="39">
        <f t="shared" si="219"/>
        <v>67.566791085106388</v>
      </c>
      <c r="E249">
        <f>0.5*BladeCompThickness!F41</f>
        <v>2.1335458231995816</v>
      </c>
      <c r="F249">
        <f>0.5*BladeCompThickness!G41</f>
        <v>0</v>
      </c>
      <c r="G249" s="44">
        <f>BladeCompThickness!U41</f>
        <v>57.326241134751797</v>
      </c>
      <c r="H249">
        <f>0.5*BladeCompThickness!G41</f>
        <v>0</v>
      </c>
      <c r="I249">
        <f>0.5*BladeCompThickness!F41</f>
        <v>2.1335458231995816</v>
      </c>
      <c r="K249">
        <f t="shared" si="220"/>
        <v>2.1335458231995816</v>
      </c>
      <c r="L249">
        <f t="shared" ref="L249:O249" si="258">K249+F249</f>
        <v>2.1335458231995816</v>
      </c>
      <c r="M249" s="44">
        <f t="shared" si="258"/>
        <v>59.45978695795138</v>
      </c>
      <c r="N249" s="44">
        <f t="shared" si="258"/>
        <v>59.45978695795138</v>
      </c>
      <c r="O249" s="44">
        <f t="shared" si="258"/>
        <v>61.593332781150963</v>
      </c>
      <c r="S249">
        <v>39</v>
      </c>
      <c r="T249">
        <f t="shared" si="205"/>
        <v>2.1335458231995816E-3</v>
      </c>
      <c r="U249">
        <f t="shared" si="206"/>
        <v>0</v>
      </c>
      <c r="V249">
        <f t="shared" si="207"/>
        <v>5.73262411347518E-2</v>
      </c>
      <c r="W249">
        <f t="shared" si="208"/>
        <v>0</v>
      </c>
      <c r="X249">
        <f t="shared" si="209"/>
        <v>2.1335458231995816E-3</v>
      </c>
    </row>
    <row r="250" spans="1:24" x14ac:dyDescent="0.4">
      <c r="A250">
        <v>40</v>
      </c>
      <c r="B250" s="24">
        <v>0.57446808510638303</v>
      </c>
      <c r="C250" s="39">
        <f t="shared" si="219"/>
        <v>70.165513819148941</v>
      </c>
      <c r="E250">
        <f>0.5*BladeCompThickness!F42</f>
        <v>1.9869641524794139</v>
      </c>
      <c r="F250">
        <f>0.5*BladeCompThickness!G42</f>
        <v>0</v>
      </c>
      <c r="G250" s="44">
        <f>BladeCompThickness!U42</f>
        <v>55.056737588652503</v>
      </c>
      <c r="H250">
        <f>0.5*BladeCompThickness!G42</f>
        <v>0</v>
      </c>
      <c r="I250">
        <f>0.5*BladeCompThickness!F42</f>
        <v>1.9869641524794139</v>
      </c>
      <c r="K250">
        <f t="shared" si="220"/>
        <v>1.9869641524794139</v>
      </c>
      <c r="L250">
        <f t="shared" ref="L250:O250" si="259">K250+F250</f>
        <v>1.9869641524794139</v>
      </c>
      <c r="M250" s="44">
        <f t="shared" si="259"/>
        <v>57.043701741131919</v>
      </c>
      <c r="N250" s="44">
        <f t="shared" si="259"/>
        <v>57.043701741131919</v>
      </c>
      <c r="O250" s="44">
        <f t="shared" si="259"/>
        <v>59.030665893611335</v>
      </c>
      <c r="S250">
        <v>40</v>
      </c>
      <c r="T250">
        <f t="shared" si="205"/>
        <v>1.986964152479414E-3</v>
      </c>
      <c r="U250">
        <f t="shared" si="206"/>
        <v>0</v>
      </c>
      <c r="V250">
        <f t="shared" si="207"/>
        <v>5.5056737588652503E-2</v>
      </c>
      <c r="W250">
        <f t="shared" si="208"/>
        <v>0</v>
      </c>
      <c r="X250">
        <f t="shared" si="209"/>
        <v>1.986964152479414E-3</v>
      </c>
    </row>
    <row r="251" spans="1:24" x14ac:dyDescent="0.4">
      <c r="A251">
        <v>41</v>
      </c>
      <c r="B251" s="24">
        <v>0.5957446808510638</v>
      </c>
      <c r="C251" s="39">
        <f t="shared" si="219"/>
        <v>72.764236553191481</v>
      </c>
      <c r="E251">
        <f>0.5*BladeCompThickness!F43</f>
        <v>1.8403824817592473</v>
      </c>
      <c r="F251">
        <f>0.5*BladeCompThickness!G43</f>
        <v>0</v>
      </c>
      <c r="G251" s="44">
        <f>BladeCompThickness!U43</f>
        <v>52.787234042553202</v>
      </c>
      <c r="H251">
        <f>0.5*BladeCompThickness!G43</f>
        <v>0</v>
      </c>
      <c r="I251">
        <f>0.5*BladeCompThickness!F43</f>
        <v>1.8403824817592473</v>
      </c>
      <c r="K251">
        <f t="shared" si="220"/>
        <v>1.8403824817592473</v>
      </c>
      <c r="L251">
        <f t="shared" ref="L251:O251" si="260">K251+F251</f>
        <v>1.8403824817592473</v>
      </c>
      <c r="M251" s="44">
        <f t="shared" si="260"/>
        <v>54.627616524312451</v>
      </c>
      <c r="N251" s="44">
        <f t="shared" si="260"/>
        <v>54.627616524312451</v>
      </c>
      <c r="O251" s="44">
        <f t="shared" si="260"/>
        <v>56.4679990060717</v>
      </c>
      <c r="S251">
        <v>41</v>
      </c>
      <c r="T251">
        <f t="shared" si="205"/>
        <v>1.8403824817592473E-3</v>
      </c>
      <c r="U251">
        <f t="shared" si="206"/>
        <v>0</v>
      </c>
      <c r="V251">
        <f t="shared" si="207"/>
        <v>5.2787234042553199E-2</v>
      </c>
      <c r="W251">
        <f t="shared" si="208"/>
        <v>0</v>
      </c>
      <c r="X251">
        <f t="shared" si="209"/>
        <v>1.8403824817592473E-3</v>
      </c>
    </row>
    <row r="252" spans="1:24" x14ac:dyDescent="0.4">
      <c r="A252">
        <v>42</v>
      </c>
      <c r="B252" s="24">
        <v>0.61702127659574468</v>
      </c>
      <c r="C252" s="39">
        <f t="shared" si="219"/>
        <v>75.362959287234034</v>
      </c>
      <c r="E252">
        <f>0.5*BladeCompThickness!F44</f>
        <v>1.6938008110390794</v>
      </c>
      <c r="F252">
        <f>0.5*BladeCompThickness!G44</f>
        <v>0</v>
      </c>
      <c r="G252" s="44">
        <f>BladeCompThickness!U44</f>
        <v>50.5177304964539</v>
      </c>
      <c r="H252">
        <f>0.5*BladeCompThickness!G44</f>
        <v>0</v>
      </c>
      <c r="I252">
        <f>0.5*BladeCompThickness!F44</f>
        <v>1.6938008110390794</v>
      </c>
      <c r="K252">
        <f t="shared" si="220"/>
        <v>1.6938008110390794</v>
      </c>
      <c r="L252">
        <f t="shared" ref="L252:O252" si="261">K252+F252</f>
        <v>1.6938008110390794</v>
      </c>
      <c r="M252" s="44">
        <f t="shared" si="261"/>
        <v>52.211531307492983</v>
      </c>
      <c r="N252" s="44">
        <f t="shared" si="261"/>
        <v>52.211531307492983</v>
      </c>
      <c r="O252" s="44">
        <f t="shared" si="261"/>
        <v>53.905332118532066</v>
      </c>
      <c r="S252">
        <v>42</v>
      </c>
      <c r="T252">
        <f t="shared" si="205"/>
        <v>1.6938008110390795E-3</v>
      </c>
      <c r="U252">
        <f t="shared" si="206"/>
        <v>0</v>
      </c>
      <c r="V252">
        <f t="shared" si="207"/>
        <v>5.0517730496453903E-2</v>
      </c>
      <c r="W252">
        <f t="shared" si="208"/>
        <v>0</v>
      </c>
      <c r="X252">
        <f t="shared" si="209"/>
        <v>1.6938008110390795E-3</v>
      </c>
    </row>
    <row r="253" spans="1:24" x14ac:dyDescent="0.4">
      <c r="A253">
        <v>43</v>
      </c>
      <c r="B253" s="24">
        <v>0.63829787234042556</v>
      </c>
      <c r="C253" s="39">
        <f t="shared" si="219"/>
        <v>77.961682021276602</v>
      </c>
      <c r="E253">
        <f>0.5*BladeCompThickness!F45</f>
        <v>1.5472191403189119</v>
      </c>
      <c r="F253">
        <f>0.5*BladeCompThickness!G45</f>
        <v>0</v>
      </c>
      <c r="G253" s="44">
        <f>BladeCompThickness!U45</f>
        <v>48.248226950354599</v>
      </c>
      <c r="H253">
        <f>0.5*BladeCompThickness!G45</f>
        <v>0</v>
      </c>
      <c r="I253">
        <f>0.5*BladeCompThickness!F45</f>
        <v>1.5472191403189119</v>
      </c>
      <c r="K253">
        <f t="shared" si="220"/>
        <v>1.5472191403189119</v>
      </c>
      <c r="L253">
        <f t="shared" ref="L253:O253" si="262">K253+F253</f>
        <v>1.5472191403189119</v>
      </c>
      <c r="M253" s="44">
        <f t="shared" si="262"/>
        <v>49.795446090673508</v>
      </c>
      <c r="N253" s="44">
        <f t="shared" si="262"/>
        <v>49.795446090673508</v>
      </c>
      <c r="O253" s="44">
        <f t="shared" si="262"/>
        <v>51.342665230992417</v>
      </c>
      <c r="S253">
        <v>43</v>
      </c>
      <c r="T253">
        <f t="shared" si="205"/>
        <v>1.5472191403189119E-3</v>
      </c>
      <c r="U253">
        <f t="shared" si="206"/>
        <v>0</v>
      </c>
      <c r="V253">
        <f t="shared" si="207"/>
        <v>4.8248226950354599E-2</v>
      </c>
      <c r="W253">
        <f t="shared" si="208"/>
        <v>0</v>
      </c>
      <c r="X253">
        <f t="shared" si="209"/>
        <v>1.5472191403189119E-3</v>
      </c>
    </row>
    <row r="254" spans="1:24" x14ac:dyDescent="0.4">
      <c r="A254">
        <v>44</v>
      </c>
      <c r="B254" s="24">
        <v>0.65</v>
      </c>
      <c r="C254" s="39">
        <f t="shared" si="219"/>
        <v>79.390979525000006</v>
      </c>
      <c r="E254">
        <f>0.5*BladeCompThickness!F46</f>
        <v>1.4665992214228201</v>
      </c>
      <c r="F254">
        <f>0.5*BladeCompThickness!G46</f>
        <v>0</v>
      </c>
      <c r="G254" s="44">
        <f>BladeCompThickness!U46</f>
        <v>47</v>
      </c>
      <c r="H254">
        <f>0.5*BladeCompThickness!G46</f>
        <v>0</v>
      </c>
      <c r="I254">
        <f>0.5*BladeCompThickness!F46</f>
        <v>1.4665992214228201</v>
      </c>
      <c r="K254">
        <f t="shared" si="220"/>
        <v>1.4665992214228201</v>
      </c>
      <c r="L254">
        <f t="shared" ref="L254:O254" si="263">K254+F254</f>
        <v>1.4665992214228201</v>
      </c>
      <c r="M254" s="44">
        <f t="shared" si="263"/>
        <v>48.466599221422818</v>
      </c>
      <c r="N254" s="44">
        <f t="shared" si="263"/>
        <v>48.466599221422818</v>
      </c>
      <c r="O254" s="44">
        <f t="shared" si="263"/>
        <v>49.933198442845637</v>
      </c>
      <c r="S254">
        <v>44</v>
      </c>
      <c r="T254">
        <f t="shared" si="205"/>
        <v>1.46659922142282E-3</v>
      </c>
      <c r="U254">
        <f t="shared" si="206"/>
        <v>0</v>
      </c>
      <c r="V254">
        <f t="shared" si="207"/>
        <v>4.7E-2</v>
      </c>
      <c r="W254">
        <f t="shared" si="208"/>
        <v>0</v>
      </c>
      <c r="X254">
        <f t="shared" si="209"/>
        <v>1.46659922142282E-3</v>
      </c>
    </row>
    <row r="255" spans="1:24" x14ac:dyDescent="0.4">
      <c r="A255">
        <v>45</v>
      </c>
      <c r="B255" s="24">
        <v>0.65957446808510634</v>
      </c>
      <c r="C255" s="39">
        <f t="shared" si="219"/>
        <v>80.560404755319141</v>
      </c>
      <c r="E255">
        <f>0.5*BladeCompThickness!F47</f>
        <v>1.4256801381942465</v>
      </c>
      <c r="F255">
        <f>0.5*BladeCompThickness!G47</f>
        <v>0</v>
      </c>
      <c r="G255" s="44">
        <f>BladeCompThickness!U47</f>
        <v>45.595744680851098</v>
      </c>
      <c r="H255">
        <f>0.5*BladeCompThickness!G47</f>
        <v>0</v>
      </c>
      <c r="I255">
        <f>0.5*BladeCompThickness!F47</f>
        <v>1.4256801381942465</v>
      </c>
      <c r="K255">
        <f t="shared" si="220"/>
        <v>1.4256801381942465</v>
      </c>
      <c r="L255">
        <f t="shared" ref="L255:O255" si="264">K255+F255</f>
        <v>1.4256801381942465</v>
      </c>
      <c r="M255" s="44">
        <f t="shared" si="264"/>
        <v>47.021424819045343</v>
      </c>
      <c r="N255" s="44">
        <f t="shared" si="264"/>
        <v>47.021424819045343</v>
      </c>
      <c r="O255" s="44">
        <f t="shared" si="264"/>
        <v>48.447104957239588</v>
      </c>
      <c r="S255">
        <v>45</v>
      </c>
      <c r="T255">
        <f t="shared" si="205"/>
        <v>1.4256801381942465E-3</v>
      </c>
      <c r="U255">
        <f t="shared" si="206"/>
        <v>0</v>
      </c>
      <c r="V255">
        <f t="shared" si="207"/>
        <v>4.5595744680851098E-2</v>
      </c>
      <c r="W255">
        <f t="shared" si="208"/>
        <v>0</v>
      </c>
      <c r="X255">
        <f t="shared" si="209"/>
        <v>1.4256801381942465E-3</v>
      </c>
    </row>
    <row r="256" spans="1:24" x14ac:dyDescent="0.4">
      <c r="A256">
        <v>46</v>
      </c>
      <c r="B256" s="24">
        <v>0.68085106382978722</v>
      </c>
      <c r="C256" s="39">
        <f t="shared" si="219"/>
        <v>83.159127489361694</v>
      </c>
      <c r="E256">
        <f>0.5*BladeCompThickness!F48</f>
        <v>1.334748842130749</v>
      </c>
      <c r="F256">
        <f>0.5*BladeCompThickness!G48</f>
        <v>0</v>
      </c>
      <c r="G256" s="44">
        <f>BladeCompThickness!U48</f>
        <v>42.475177304964497</v>
      </c>
      <c r="H256">
        <f>0.5*BladeCompThickness!G48</f>
        <v>0</v>
      </c>
      <c r="I256">
        <f>0.5*BladeCompThickness!F48</f>
        <v>1.334748842130749</v>
      </c>
      <c r="K256">
        <f t="shared" si="220"/>
        <v>1.334748842130749</v>
      </c>
      <c r="L256">
        <f t="shared" ref="L256:O256" si="265">K256+F256</f>
        <v>1.334748842130749</v>
      </c>
      <c r="M256" s="44">
        <f t="shared" si="265"/>
        <v>43.809926147095247</v>
      </c>
      <c r="N256" s="44">
        <f t="shared" si="265"/>
        <v>43.809926147095247</v>
      </c>
      <c r="O256" s="44">
        <f t="shared" si="265"/>
        <v>45.144674989225997</v>
      </c>
      <c r="S256">
        <v>46</v>
      </c>
      <c r="T256">
        <f t="shared" si="205"/>
        <v>1.334748842130749E-3</v>
      </c>
      <c r="U256">
        <f t="shared" si="206"/>
        <v>0</v>
      </c>
      <c r="V256">
        <f t="shared" si="207"/>
        <v>4.2475177304964494E-2</v>
      </c>
      <c r="W256">
        <f t="shared" si="208"/>
        <v>0</v>
      </c>
      <c r="X256">
        <f t="shared" si="209"/>
        <v>1.334748842130749E-3</v>
      </c>
    </row>
    <row r="257" spans="1:24" x14ac:dyDescent="0.4">
      <c r="A257">
        <v>47</v>
      </c>
      <c r="B257" s="24">
        <v>0.7021276595744681</v>
      </c>
      <c r="C257" s="39">
        <f t="shared" si="219"/>
        <v>85.757850223404247</v>
      </c>
      <c r="E257">
        <f>0.5*BladeCompThickness!F49</f>
        <v>1.2438175460672514</v>
      </c>
      <c r="F257">
        <f>0.5*BladeCompThickness!G49</f>
        <v>0</v>
      </c>
      <c r="G257" s="44">
        <f>BladeCompThickness!U49</f>
        <v>39.354609929078002</v>
      </c>
      <c r="H257">
        <f>0.5*BladeCompThickness!G49</f>
        <v>0</v>
      </c>
      <c r="I257">
        <f>0.5*BladeCompThickness!F49</f>
        <v>1.2438175460672514</v>
      </c>
      <c r="K257">
        <f t="shared" si="220"/>
        <v>1.2438175460672514</v>
      </c>
      <c r="L257">
        <f t="shared" ref="L257:O257" si="266">K257+F257</f>
        <v>1.2438175460672514</v>
      </c>
      <c r="M257" s="44">
        <f t="shared" si="266"/>
        <v>40.59842747514525</v>
      </c>
      <c r="N257" s="44">
        <f t="shared" si="266"/>
        <v>40.59842747514525</v>
      </c>
      <c r="O257" s="44">
        <f t="shared" si="266"/>
        <v>41.842245021212499</v>
      </c>
      <c r="S257">
        <v>47</v>
      </c>
      <c r="T257">
        <f t="shared" si="205"/>
        <v>1.2438175460672515E-3</v>
      </c>
      <c r="U257">
        <f t="shared" si="206"/>
        <v>0</v>
      </c>
      <c r="V257">
        <f t="shared" si="207"/>
        <v>3.9354609929078001E-2</v>
      </c>
      <c r="W257">
        <f t="shared" si="208"/>
        <v>0</v>
      </c>
      <c r="X257">
        <f t="shared" si="209"/>
        <v>1.2438175460672515E-3</v>
      </c>
    </row>
    <row r="258" spans="1:24" x14ac:dyDescent="0.4">
      <c r="A258">
        <v>48</v>
      </c>
      <c r="B258" s="24">
        <v>0.72340425531914898</v>
      </c>
      <c r="C258" s="39">
        <f t="shared" si="219"/>
        <v>88.356572957446815</v>
      </c>
      <c r="E258">
        <f>0.5*BladeCompThickness!F50</f>
        <v>1.152886250003754</v>
      </c>
      <c r="F258">
        <f>0.5*BladeCompThickness!G50</f>
        <v>0</v>
      </c>
      <c r="G258" s="44">
        <f>BladeCompThickness!U50</f>
        <v>36.2340425531915</v>
      </c>
      <c r="H258">
        <f>0.5*BladeCompThickness!G50</f>
        <v>0</v>
      </c>
      <c r="I258">
        <f>0.5*BladeCompThickness!F50</f>
        <v>1.152886250003754</v>
      </c>
      <c r="K258">
        <f t="shared" si="220"/>
        <v>1.152886250003754</v>
      </c>
      <c r="L258">
        <f t="shared" ref="L258:O258" si="267">K258+F258</f>
        <v>1.152886250003754</v>
      </c>
      <c r="M258" s="44">
        <f t="shared" si="267"/>
        <v>37.386928803195254</v>
      </c>
      <c r="N258" s="44">
        <f t="shared" si="267"/>
        <v>37.386928803195254</v>
      </c>
      <c r="O258" s="44">
        <f t="shared" si="267"/>
        <v>38.539815053199007</v>
      </c>
      <c r="S258">
        <v>48</v>
      </c>
      <c r="T258">
        <f t="shared" si="205"/>
        <v>1.1528862500037539E-3</v>
      </c>
      <c r="U258">
        <f t="shared" si="206"/>
        <v>0</v>
      </c>
      <c r="V258">
        <f t="shared" si="207"/>
        <v>3.6234042553191501E-2</v>
      </c>
      <c r="W258">
        <f t="shared" si="208"/>
        <v>0</v>
      </c>
      <c r="X258">
        <f t="shared" si="209"/>
        <v>1.1528862500037539E-3</v>
      </c>
    </row>
    <row r="259" spans="1:24" x14ac:dyDescent="0.4">
      <c r="A259">
        <v>49</v>
      </c>
      <c r="B259" s="24">
        <v>0.74468085106382975</v>
      </c>
      <c r="C259" s="39">
        <f t="shared" si="219"/>
        <v>90.955295691489354</v>
      </c>
      <c r="E259">
        <f>0.5*BladeCompThickness!F51</f>
        <v>1.0619549539402566</v>
      </c>
      <c r="F259">
        <f>0.5*BladeCompThickness!G51</f>
        <v>0</v>
      </c>
      <c r="G259" s="44">
        <f>BladeCompThickness!U51</f>
        <v>33.113475177304998</v>
      </c>
      <c r="H259">
        <f>0.5*BladeCompThickness!G51</f>
        <v>0</v>
      </c>
      <c r="I259">
        <f>0.5*BladeCompThickness!F51</f>
        <v>1.0619549539402566</v>
      </c>
      <c r="K259">
        <f t="shared" si="220"/>
        <v>1.0619549539402566</v>
      </c>
      <c r="L259">
        <f t="shared" ref="L259:O259" si="268">K259+F259</f>
        <v>1.0619549539402566</v>
      </c>
      <c r="M259" s="44">
        <f t="shared" si="268"/>
        <v>34.175430131245257</v>
      </c>
      <c r="N259" s="44">
        <f t="shared" si="268"/>
        <v>34.175430131245257</v>
      </c>
      <c r="O259" s="44">
        <f t="shared" si="268"/>
        <v>35.237385085185515</v>
      </c>
      <c r="S259">
        <v>49</v>
      </c>
      <c r="T259">
        <f t="shared" si="205"/>
        <v>1.0619549539402566E-3</v>
      </c>
      <c r="U259">
        <f t="shared" si="206"/>
        <v>0</v>
      </c>
      <c r="V259">
        <f t="shared" si="207"/>
        <v>3.3113475177305E-2</v>
      </c>
      <c r="W259">
        <f t="shared" si="208"/>
        <v>0</v>
      </c>
      <c r="X259">
        <f t="shared" si="209"/>
        <v>1.0619549539402566E-3</v>
      </c>
    </row>
    <row r="260" spans="1:24" x14ac:dyDescent="0.4">
      <c r="A260">
        <v>50</v>
      </c>
      <c r="B260" s="24">
        <v>0.76595744680851063</v>
      </c>
      <c r="C260" s="39">
        <f t="shared" si="219"/>
        <v>93.554018425531908</v>
      </c>
      <c r="E260">
        <f>0.5*BladeCompThickness!F52</f>
        <v>0.97102365787675915</v>
      </c>
      <c r="F260">
        <f>0.5*BladeCompThickness!G52</f>
        <v>0</v>
      </c>
      <c r="G260" s="44">
        <f>BladeCompThickness!U52</f>
        <v>29.992907801418401</v>
      </c>
      <c r="H260">
        <f>0.5*BladeCompThickness!G52</f>
        <v>0</v>
      </c>
      <c r="I260">
        <f>0.5*BladeCompThickness!F52</f>
        <v>0.97102365787675915</v>
      </c>
      <c r="K260">
        <f t="shared" si="220"/>
        <v>0.97102365787675915</v>
      </c>
      <c r="L260">
        <f t="shared" ref="L260:O260" si="269">K260+F260</f>
        <v>0.97102365787675915</v>
      </c>
      <c r="M260" s="44">
        <f t="shared" si="269"/>
        <v>30.963931459295161</v>
      </c>
      <c r="N260" s="44">
        <f t="shared" si="269"/>
        <v>30.963931459295161</v>
      </c>
      <c r="O260" s="44">
        <f t="shared" si="269"/>
        <v>31.934955117171921</v>
      </c>
      <c r="S260">
        <v>50</v>
      </c>
      <c r="T260">
        <f t="shared" si="205"/>
        <v>9.7102365787675915E-4</v>
      </c>
      <c r="U260">
        <f t="shared" si="206"/>
        <v>0</v>
      </c>
      <c r="V260">
        <f t="shared" si="207"/>
        <v>2.99929078014184E-2</v>
      </c>
      <c r="W260">
        <f t="shared" si="208"/>
        <v>0</v>
      </c>
      <c r="X260">
        <f t="shared" si="209"/>
        <v>9.7102365787675915E-4</v>
      </c>
    </row>
    <row r="261" spans="1:24" x14ac:dyDescent="0.4">
      <c r="A261">
        <v>51</v>
      </c>
      <c r="B261" s="24">
        <v>0.78723404255319152</v>
      </c>
      <c r="C261" s="39">
        <f t="shared" si="219"/>
        <v>96.152741159574461</v>
      </c>
      <c r="E261">
        <f>0.5*BladeCompThickness!F53</f>
        <v>0.88009236181326145</v>
      </c>
      <c r="F261">
        <f>0.5*BladeCompThickness!G53</f>
        <v>0</v>
      </c>
      <c r="G261" s="44">
        <f>BladeCompThickness!U53</f>
        <v>26.872340425531899</v>
      </c>
      <c r="H261">
        <f>0.5*BladeCompThickness!G53</f>
        <v>0</v>
      </c>
      <c r="I261">
        <f>0.5*BladeCompThickness!F53</f>
        <v>0.88009236181326145</v>
      </c>
      <c r="K261">
        <f t="shared" si="220"/>
        <v>0.88009236181326145</v>
      </c>
      <c r="L261">
        <f t="shared" ref="L261:O261" si="270">K261+F261</f>
        <v>0.88009236181326145</v>
      </c>
      <c r="M261" s="44">
        <f t="shared" si="270"/>
        <v>27.75243278734516</v>
      </c>
      <c r="N261" s="44">
        <f t="shared" si="270"/>
        <v>27.75243278734516</v>
      </c>
      <c r="O261" s="44">
        <f t="shared" si="270"/>
        <v>28.632525149158422</v>
      </c>
      <c r="S261">
        <v>51</v>
      </c>
      <c r="T261">
        <f t="shared" ref="T261:T324" si="271">E261/1000</f>
        <v>8.800923618132615E-4</v>
      </c>
      <c r="U261">
        <f t="shared" ref="U261:U324" si="272">F261/1000</f>
        <v>0</v>
      </c>
      <c r="V261">
        <f t="shared" ref="V261:V324" si="273">G261/1000</f>
        <v>2.6872340425531899E-2</v>
      </c>
      <c r="W261">
        <f t="shared" ref="W261:W324" si="274">H261/1000</f>
        <v>0</v>
      </c>
      <c r="X261">
        <f t="shared" ref="X261:X324" si="275">I261/1000</f>
        <v>8.800923618132615E-4</v>
      </c>
    </row>
    <row r="262" spans="1:24" x14ac:dyDescent="0.4">
      <c r="A262">
        <v>52</v>
      </c>
      <c r="B262" s="24">
        <v>0.8</v>
      </c>
      <c r="C262" s="39">
        <f t="shared" si="219"/>
        <v>97.711974800000007</v>
      </c>
      <c r="E262">
        <f>0.5*BladeCompThickness!F54</f>
        <v>0.82553358417516298</v>
      </c>
      <c r="F262">
        <f>0.5*BladeCompThickness!G54</f>
        <v>0</v>
      </c>
      <c r="G262" s="44">
        <f>BladeCompThickness!U54</f>
        <v>25</v>
      </c>
      <c r="H262">
        <f>0.5*BladeCompThickness!G54</f>
        <v>0</v>
      </c>
      <c r="I262">
        <f>0.5*BladeCompThickness!F54</f>
        <v>0.82553358417516298</v>
      </c>
      <c r="K262">
        <f t="shared" si="220"/>
        <v>0.82553358417516298</v>
      </c>
      <c r="L262">
        <f t="shared" ref="L262:O262" si="276">K262+F262</f>
        <v>0.82553358417516298</v>
      </c>
      <c r="M262" s="44">
        <f t="shared" si="276"/>
        <v>25.825533584175162</v>
      </c>
      <c r="N262" s="44">
        <f t="shared" si="276"/>
        <v>25.825533584175162</v>
      </c>
      <c r="O262" s="44">
        <f t="shared" si="276"/>
        <v>26.651067168350323</v>
      </c>
      <c r="S262">
        <v>52</v>
      </c>
      <c r="T262">
        <f t="shared" si="271"/>
        <v>8.2553358417516304E-4</v>
      </c>
      <c r="U262">
        <f t="shared" si="272"/>
        <v>0</v>
      </c>
      <c r="V262">
        <f t="shared" si="273"/>
        <v>2.5000000000000001E-2</v>
      </c>
      <c r="W262">
        <f t="shared" si="274"/>
        <v>0</v>
      </c>
      <c r="X262">
        <f t="shared" si="275"/>
        <v>8.2553358417516304E-4</v>
      </c>
    </row>
    <row r="263" spans="1:24" x14ac:dyDescent="0.4">
      <c r="A263">
        <v>53</v>
      </c>
      <c r="B263" s="24">
        <v>0.80851063829787229</v>
      </c>
      <c r="C263" s="39">
        <f t="shared" si="219"/>
        <v>98.751463893617014</v>
      </c>
      <c r="E263">
        <f>0.5*BladeCompThickness!F55</f>
        <v>0.83600229852693231</v>
      </c>
      <c r="F263">
        <f>0.5*BladeCompThickness!G55</f>
        <v>0</v>
      </c>
      <c r="G263" s="44">
        <f>BladeCompThickness!U55</f>
        <v>24.148936170212799</v>
      </c>
      <c r="H263">
        <f>0.5*BladeCompThickness!G55</f>
        <v>0</v>
      </c>
      <c r="I263">
        <f>0.5*BladeCompThickness!F55</f>
        <v>0.83600229852693231</v>
      </c>
      <c r="K263">
        <f t="shared" si="220"/>
        <v>0.83600229852693231</v>
      </c>
      <c r="L263">
        <f t="shared" ref="L263:O263" si="277">K263+F263</f>
        <v>0.83600229852693231</v>
      </c>
      <c r="M263" s="44">
        <f t="shared" si="277"/>
        <v>24.984938468739731</v>
      </c>
      <c r="N263" s="44">
        <f t="shared" si="277"/>
        <v>24.984938468739731</v>
      </c>
      <c r="O263" s="44">
        <f t="shared" si="277"/>
        <v>25.820940767266663</v>
      </c>
      <c r="S263">
        <v>53</v>
      </c>
      <c r="T263">
        <f t="shared" si="271"/>
        <v>8.3600229852693231E-4</v>
      </c>
      <c r="U263">
        <f t="shared" si="272"/>
        <v>0</v>
      </c>
      <c r="V263">
        <f t="shared" si="273"/>
        <v>2.4148936170212798E-2</v>
      </c>
      <c r="W263">
        <f t="shared" si="274"/>
        <v>0</v>
      </c>
      <c r="X263">
        <f t="shared" si="275"/>
        <v>8.3600229852693231E-4</v>
      </c>
    </row>
    <row r="264" spans="1:24" x14ac:dyDescent="0.4">
      <c r="A264">
        <v>54</v>
      </c>
      <c r="B264" s="24">
        <v>0.82978723404255317</v>
      </c>
      <c r="C264" s="39">
        <f t="shared" si="219"/>
        <v>101.35018662765957</v>
      </c>
      <c r="E264">
        <f>0.5*BladeCompThickness!F56</f>
        <v>0.86217408440635601</v>
      </c>
      <c r="F264">
        <f>0.5*BladeCompThickness!G56</f>
        <v>0</v>
      </c>
      <c r="G264" s="44">
        <f>BladeCompThickness!U56</f>
        <v>22.021276595744698</v>
      </c>
      <c r="H264">
        <f>0.5*BladeCompThickness!G56</f>
        <v>0</v>
      </c>
      <c r="I264">
        <f>0.5*BladeCompThickness!F56</f>
        <v>0.86217408440635601</v>
      </c>
      <c r="K264">
        <f t="shared" si="220"/>
        <v>0.86217408440635601</v>
      </c>
      <c r="L264">
        <f t="shared" ref="L264:O264" si="278">K264+F264</f>
        <v>0.86217408440635601</v>
      </c>
      <c r="M264" s="44">
        <f t="shared" si="278"/>
        <v>22.883450680151054</v>
      </c>
      <c r="N264" s="44">
        <f t="shared" si="278"/>
        <v>22.883450680151054</v>
      </c>
      <c r="O264" s="44">
        <f t="shared" si="278"/>
        <v>23.745624764557409</v>
      </c>
      <c r="S264">
        <v>54</v>
      </c>
      <c r="T264">
        <f t="shared" si="271"/>
        <v>8.6217408440635598E-4</v>
      </c>
      <c r="U264">
        <f t="shared" si="272"/>
        <v>0</v>
      </c>
      <c r="V264">
        <f t="shared" si="273"/>
        <v>2.2021276595744699E-2</v>
      </c>
      <c r="W264">
        <f t="shared" si="274"/>
        <v>0</v>
      </c>
      <c r="X264">
        <f t="shared" si="275"/>
        <v>8.6217408440635598E-4</v>
      </c>
    </row>
    <row r="265" spans="1:24" x14ac:dyDescent="0.4">
      <c r="A265">
        <v>55</v>
      </c>
      <c r="B265" s="24">
        <v>0.85106382978723405</v>
      </c>
      <c r="C265" s="39">
        <f t="shared" si="219"/>
        <v>103.94890936170212</v>
      </c>
      <c r="E265">
        <f>0.5*BladeCompThickness!F57</f>
        <v>0.8883458702857796</v>
      </c>
      <c r="F265">
        <f>0.5*BladeCompThickness!G57</f>
        <v>0</v>
      </c>
      <c r="G265" s="44">
        <f>BladeCompThickness!U57</f>
        <v>19.893617021276601</v>
      </c>
      <c r="H265">
        <f>0.5*BladeCompThickness!G57</f>
        <v>0</v>
      </c>
      <c r="I265">
        <f>0.5*BladeCompThickness!F57</f>
        <v>0.8883458702857796</v>
      </c>
      <c r="K265">
        <f t="shared" si="220"/>
        <v>0.8883458702857796</v>
      </c>
      <c r="L265">
        <f t="shared" ref="L265:O265" si="279">K265+F265</f>
        <v>0.8883458702857796</v>
      </c>
      <c r="M265" s="44">
        <f t="shared" si="279"/>
        <v>20.78196289156238</v>
      </c>
      <c r="N265" s="44">
        <f t="shared" si="279"/>
        <v>20.78196289156238</v>
      </c>
      <c r="O265" s="44">
        <f t="shared" si="279"/>
        <v>21.670308761848158</v>
      </c>
      <c r="S265">
        <v>55</v>
      </c>
      <c r="T265">
        <f t="shared" si="271"/>
        <v>8.8834587028577955E-4</v>
      </c>
      <c r="U265">
        <f t="shared" si="272"/>
        <v>0</v>
      </c>
      <c r="V265">
        <f t="shared" si="273"/>
        <v>1.9893617021276601E-2</v>
      </c>
      <c r="W265">
        <f t="shared" si="274"/>
        <v>0</v>
      </c>
      <c r="X265">
        <f t="shared" si="275"/>
        <v>8.8834587028577955E-4</v>
      </c>
    </row>
    <row r="266" spans="1:24" x14ac:dyDescent="0.4">
      <c r="A266">
        <v>56</v>
      </c>
      <c r="B266" s="24">
        <v>0.87234042553191493</v>
      </c>
      <c r="C266" s="39">
        <f t="shared" si="219"/>
        <v>106.54763209574467</v>
      </c>
      <c r="E266">
        <f>0.5*BladeCompThickness!F58</f>
        <v>0.91451765616520342</v>
      </c>
      <c r="F266">
        <f>0.5*BladeCompThickness!G58</f>
        <v>0</v>
      </c>
      <c r="G266" s="44">
        <f>BladeCompThickness!U58</f>
        <v>17.7659574468085</v>
      </c>
      <c r="H266">
        <f>0.5*BladeCompThickness!G58</f>
        <v>0</v>
      </c>
      <c r="I266">
        <f>0.5*BladeCompThickness!F58</f>
        <v>0.91451765616520342</v>
      </c>
      <c r="K266">
        <f t="shared" si="220"/>
        <v>0.91451765616520342</v>
      </c>
      <c r="L266">
        <f t="shared" ref="L266:O266" si="280">K266+F266</f>
        <v>0.91451765616520342</v>
      </c>
      <c r="M266" s="44">
        <f t="shared" si="280"/>
        <v>18.680475102973702</v>
      </c>
      <c r="N266" s="44">
        <f t="shared" si="280"/>
        <v>18.680475102973702</v>
      </c>
      <c r="O266" s="44">
        <f t="shared" si="280"/>
        <v>19.594992759138904</v>
      </c>
      <c r="S266">
        <v>56</v>
      </c>
      <c r="T266">
        <f t="shared" si="271"/>
        <v>9.1451765616520344E-4</v>
      </c>
      <c r="U266">
        <f t="shared" si="272"/>
        <v>0</v>
      </c>
      <c r="V266">
        <f t="shared" si="273"/>
        <v>1.7765957446808499E-2</v>
      </c>
      <c r="W266">
        <f t="shared" si="274"/>
        <v>0</v>
      </c>
      <c r="X266">
        <f t="shared" si="275"/>
        <v>9.1451765616520344E-4</v>
      </c>
    </row>
    <row r="267" spans="1:24" x14ac:dyDescent="0.4">
      <c r="A267">
        <v>57</v>
      </c>
      <c r="B267" s="24">
        <v>0.8936170212765957</v>
      </c>
      <c r="C267" s="39">
        <f t="shared" si="219"/>
        <v>109.14635482978723</v>
      </c>
      <c r="E267">
        <f>0.5*BladeCompThickness!F59</f>
        <v>0.9406894420446269</v>
      </c>
      <c r="F267">
        <f>0.5*BladeCompThickness!G59</f>
        <v>0</v>
      </c>
      <c r="G267" s="44">
        <f>BladeCompThickness!U59</f>
        <v>15.6382978723404</v>
      </c>
      <c r="H267">
        <f>0.5*BladeCompThickness!G59</f>
        <v>0</v>
      </c>
      <c r="I267">
        <f>0.5*BladeCompThickness!F59</f>
        <v>0.9406894420446269</v>
      </c>
      <c r="K267">
        <f t="shared" si="220"/>
        <v>0.9406894420446269</v>
      </c>
      <c r="L267">
        <f t="shared" ref="L267:O267" si="281">K267+F267</f>
        <v>0.9406894420446269</v>
      </c>
      <c r="M267" s="44">
        <f t="shared" si="281"/>
        <v>16.578987314385028</v>
      </c>
      <c r="N267" s="44">
        <f t="shared" si="281"/>
        <v>16.578987314385028</v>
      </c>
      <c r="O267" s="44">
        <f t="shared" si="281"/>
        <v>17.519676756429654</v>
      </c>
      <c r="S267">
        <v>57</v>
      </c>
      <c r="T267">
        <f t="shared" si="271"/>
        <v>9.406894420446269E-4</v>
      </c>
      <c r="U267">
        <f t="shared" si="272"/>
        <v>0</v>
      </c>
      <c r="V267">
        <f t="shared" si="273"/>
        <v>1.56382978723404E-2</v>
      </c>
      <c r="W267">
        <f t="shared" si="274"/>
        <v>0</v>
      </c>
      <c r="X267">
        <f t="shared" si="275"/>
        <v>9.406894420446269E-4</v>
      </c>
    </row>
    <row r="268" spans="1:24" x14ac:dyDescent="0.4">
      <c r="A268">
        <v>58</v>
      </c>
      <c r="B268" s="24">
        <v>0.9</v>
      </c>
      <c r="C268" s="39">
        <f t="shared" si="219"/>
        <v>109.92597164999999</v>
      </c>
      <c r="E268">
        <f>0.5*BladeCompThickness!F60</f>
        <v>0.94854097780845414</v>
      </c>
      <c r="F268">
        <f>0.5*BladeCompThickness!G60</f>
        <v>0</v>
      </c>
      <c r="G268" s="44">
        <f>BladeCompThickness!U60</f>
        <v>15</v>
      </c>
      <c r="H268">
        <f>0.5*BladeCompThickness!G60</f>
        <v>0</v>
      </c>
      <c r="I268">
        <f>0.5*BladeCompThickness!F60</f>
        <v>0.94854097780845414</v>
      </c>
      <c r="K268">
        <f t="shared" si="220"/>
        <v>0.94854097780845414</v>
      </c>
      <c r="L268">
        <f t="shared" ref="L268:O268" si="282">K268+F268</f>
        <v>0.94854097780845414</v>
      </c>
      <c r="M268" s="44">
        <f t="shared" si="282"/>
        <v>15.948540977808454</v>
      </c>
      <c r="N268" s="44">
        <f t="shared" si="282"/>
        <v>15.948540977808454</v>
      </c>
      <c r="O268" s="44">
        <f t="shared" si="282"/>
        <v>16.897081955616908</v>
      </c>
      <c r="S268">
        <v>58</v>
      </c>
      <c r="T268">
        <f t="shared" si="271"/>
        <v>9.485409778084541E-4</v>
      </c>
      <c r="U268">
        <f t="shared" si="272"/>
        <v>0</v>
      </c>
      <c r="V268">
        <f t="shared" si="273"/>
        <v>1.4999999999999999E-2</v>
      </c>
      <c r="W268">
        <f t="shared" si="274"/>
        <v>0</v>
      </c>
      <c r="X268">
        <f t="shared" si="275"/>
        <v>9.485409778084541E-4</v>
      </c>
    </row>
    <row r="269" spans="1:24" x14ac:dyDescent="0.4">
      <c r="A269">
        <v>59</v>
      </c>
      <c r="B269" s="24">
        <v>0.91489361702127658</v>
      </c>
      <c r="C269" s="39">
        <f t="shared" si="219"/>
        <v>111.74507756382978</v>
      </c>
      <c r="E269">
        <f>0.5*BladeCompThickness!F61</f>
        <v>0.90377067718429749</v>
      </c>
      <c r="F269">
        <f>0.5*BladeCompThickness!G61</f>
        <v>0</v>
      </c>
      <c r="G269" s="44">
        <f>BladeCompThickness!U61</f>
        <v>12.6170212765957</v>
      </c>
      <c r="H269">
        <f>0.5*BladeCompThickness!G61</f>
        <v>0</v>
      </c>
      <c r="I269">
        <f>0.5*BladeCompThickness!F61</f>
        <v>0.90377067718429749</v>
      </c>
      <c r="K269">
        <f t="shared" si="220"/>
        <v>0.90377067718429749</v>
      </c>
      <c r="L269">
        <f t="shared" ref="L269:O269" si="283">K269+F269</f>
        <v>0.90377067718429749</v>
      </c>
      <c r="M269" s="44">
        <f t="shared" si="283"/>
        <v>13.520791953779998</v>
      </c>
      <c r="N269" s="44">
        <f t="shared" si="283"/>
        <v>13.520791953779998</v>
      </c>
      <c r="O269" s="44">
        <f t="shared" si="283"/>
        <v>14.424562630964296</v>
      </c>
      <c r="S269">
        <v>59</v>
      </c>
      <c r="T269">
        <f t="shared" si="271"/>
        <v>9.0377067718429749E-4</v>
      </c>
      <c r="U269">
        <f t="shared" si="272"/>
        <v>0</v>
      </c>
      <c r="V269">
        <f t="shared" si="273"/>
        <v>1.26170212765957E-2</v>
      </c>
      <c r="W269">
        <f t="shared" si="274"/>
        <v>0</v>
      </c>
      <c r="X269">
        <f t="shared" si="275"/>
        <v>9.0377067718429749E-4</v>
      </c>
    </row>
    <row r="270" spans="1:24" x14ac:dyDescent="0.4">
      <c r="A270">
        <v>60</v>
      </c>
      <c r="B270" s="24">
        <v>0.93617021276595747</v>
      </c>
      <c r="C270" s="39">
        <f t="shared" si="219"/>
        <v>114.34380029787233</v>
      </c>
      <c r="E270">
        <f>0.5*BladeCompThickness!F62</f>
        <v>0.83981310486407379</v>
      </c>
      <c r="F270">
        <f>0.5*BladeCompThickness!G62</f>
        <v>0</v>
      </c>
      <c r="G270" s="44">
        <f>BladeCompThickness!U62</f>
        <v>9.2127659574468002</v>
      </c>
      <c r="H270">
        <f>0.5*BladeCompThickness!G62</f>
        <v>0</v>
      </c>
      <c r="I270">
        <f>0.5*BladeCompThickness!F62</f>
        <v>0.83981310486407379</v>
      </c>
      <c r="K270">
        <f t="shared" si="220"/>
        <v>0.83981310486407379</v>
      </c>
      <c r="L270">
        <f t="shared" ref="L270:O270" si="284">K270+F270</f>
        <v>0.83981310486407379</v>
      </c>
      <c r="M270" s="44">
        <f t="shared" si="284"/>
        <v>10.052579062310874</v>
      </c>
      <c r="N270" s="44">
        <f t="shared" si="284"/>
        <v>10.052579062310874</v>
      </c>
      <c r="O270" s="44">
        <f t="shared" si="284"/>
        <v>10.892392167174949</v>
      </c>
      <c r="S270">
        <v>60</v>
      </c>
      <c r="T270">
        <f t="shared" si="271"/>
        <v>8.3981310486407382E-4</v>
      </c>
      <c r="U270">
        <f t="shared" si="272"/>
        <v>0</v>
      </c>
      <c r="V270">
        <f t="shared" si="273"/>
        <v>9.2127659574468002E-3</v>
      </c>
      <c r="W270">
        <f t="shared" si="274"/>
        <v>0</v>
      </c>
      <c r="X270">
        <f t="shared" si="275"/>
        <v>8.3981310486407382E-4</v>
      </c>
    </row>
    <row r="271" spans="1:24" x14ac:dyDescent="0.4">
      <c r="A271">
        <v>61</v>
      </c>
      <c r="B271" s="24">
        <v>0.95</v>
      </c>
      <c r="C271" s="39">
        <f t="shared" si="219"/>
        <v>116.03297007499999</v>
      </c>
      <c r="E271">
        <f>0.5*BladeCompThickness!F63</f>
        <v>0.79824068285592842</v>
      </c>
      <c r="F271">
        <f>0.5*BladeCompThickness!G63</f>
        <v>0</v>
      </c>
      <c r="G271" s="44">
        <f>BladeCompThickness!U63</f>
        <v>7</v>
      </c>
      <c r="H271">
        <f>0.5*BladeCompThickness!G63</f>
        <v>0</v>
      </c>
      <c r="I271">
        <f>0.5*BladeCompThickness!F63</f>
        <v>0.79824068285592842</v>
      </c>
      <c r="K271">
        <f t="shared" si="220"/>
        <v>0.79824068285592842</v>
      </c>
      <c r="L271">
        <f t="shared" ref="L271:O271" si="285">K271+F271</f>
        <v>0.79824068285592842</v>
      </c>
      <c r="M271" s="44">
        <f t="shared" si="285"/>
        <v>7.7982406828559281</v>
      </c>
      <c r="N271" s="44">
        <f t="shared" si="285"/>
        <v>7.7982406828559281</v>
      </c>
      <c r="O271" s="44">
        <f t="shared" si="285"/>
        <v>8.5964813657118562</v>
      </c>
      <c r="S271">
        <v>61</v>
      </c>
      <c r="T271">
        <f t="shared" si="271"/>
        <v>7.9824068285592846E-4</v>
      </c>
      <c r="U271">
        <f t="shared" si="272"/>
        <v>0</v>
      </c>
      <c r="V271">
        <f t="shared" si="273"/>
        <v>7.0000000000000001E-3</v>
      </c>
      <c r="W271">
        <f t="shared" si="274"/>
        <v>0</v>
      </c>
      <c r="X271">
        <f t="shared" si="275"/>
        <v>7.9824068285592846E-4</v>
      </c>
    </row>
    <row r="272" spans="1:24" x14ac:dyDescent="0.4">
      <c r="A272">
        <v>62</v>
      </c>
      <c r="B272" s="24">
        <v>0.95744680851063835</v>
      </c>
      <c r="C272" s="39">
        <f t="shared" si="219"/>
        <v>116.94252303191489</v>
      </c>
      <c r="E272">
        <f>0.5*BladeCompThickness!F64</f>
        <v>0.88785148385414503</v>
      </c>
      <c r="F272">
        <f>0.5*BladeCompThickness!G64</f>
        <v>0</v>
      </c>
      <c r="G272" s="44">
        <f>BladeCompThickness!U64</f>
        <v>6.5195607412491396</v>
      </c>
      <c r="H272">
        <f>0.5*BladeCompThickness!G64</f>
        <v>0</v>
      </c>
      <c r="I272">
        <f>0.5*BladeCompThickness!F64</f>
        <v>0.88785148385414503</v>
      </c>
      <c r="K272">
        <f t="shared" si="220"/>
        <v>0.88785148385414503</v>
      </c>
      <c r="L272">
        <f t="shared" ref="L272:O272" si="286">K272+F272</f>
        <v>0.88785148385414503</v>
      </c>
      <c r="M272" s="44">
        <f t="shared" si="286"/>
        <v>7.4074122251032843</v>
      </c>
      <c r="N272" s="44">
        <f t="shared" si="286"/>
        <v>7.4074122251032843</v>
      </c>
      <c r="O272" s="44">
        <f t="shared" si="286"/>
        <v>8.2952637089574299</v>
      </c>
      <c r="S272">
        <v>62</v>
      </c>
      <c r="T272">
        <f t="shared" si="271"/>
        <v>8.8785148385414506E-4</v>
      </c>
      <c r="U272">
        <f t="shared" si="272"/>
        <v>0</v>
      </c>
      <c r="V272">
        <f t="shared" si="273"/>
        <v>6.51956074124914E-3</v>
      </c>
      <c r="W272">
        <f t="shared" si="274"/>
        <v>0</v>
      </c>
      <c r="X272">
        <f t="shared" si="275"/>
        <v>8.8785148385414506E-4</v>
      </c>
    </row>
    <row r="273" spans="1:24" x14ac:dyDescent="0.4">
      <c r="A273">
        <v>63</v>
      </c>
      <c r="B273" s="24">
        <v>0.97872340425531912</v>
      </c>
      <c r="C273" s="39">
        <f t="shared" si="219"/>
        <v>119.54124576595744</v>
      </c>
      <c r="E273">
        <f>0.5*BladeCompThickness!F65</f>
        <v>1.1438823438490455</v>
      </c>
      <c r="F273">
        <f>0.5*BladeCompThickness!G65</f>
        <v>0</v>
      </c>
      <c r="G273" s="44">
        <f>BladeCompThickness!U65</f>
        <v>5.1468771448181201</v>
      </c>
      <c r="H273">
        <f>0.5*BladeCompThickness!G65</f>
        <v>0</v>
      </c>
      <c r="I273">
        <f>0.5*BladeCompThickness!F65</f>
        <v>1.1438823438490455</v>
      </c>
      <c r="K273">
        <f t="shared" si="220"/>
        <v>1.1438823438490455</v>
      </c>
      <c r="L273">
        <f t="shared" ref="L273:O273" si="287">K273+F273</f>
        <v>1.1438823438490455</v>
      </c>
      <c r="M273" s="44">
        <f t="shared" si="287"/>
        <v>6.2907594886671658</v>
      </c>
      <c r="N273" s="44">
        <f t="shared" si="287"/>
        <v>6.2907594886671658</v>
      </c>
      <c r="O273" s="44">
        <f t="shared" si="287"/>
        <v>7.4346418325162116</v>
      </c>
      <c r="S273">
        <v>63</v>
      </c>
      <c r="T273">
        <f t="shared" si="271"/>
        <v>1.1438823438490455E-3</v>
      </c>
      <c r="U273">
        <f t="shared" si="272"/>
        <v>0</v>
      </c>
      <c r="V273">
        <f t="shared" si="273"/>
        <v>5.1468771448181204E-3</v>
      </c>
      <c r="W273">
        <f t="shared" si="274"/>
        <v>0</v>
      </c>
      <c r="X273">
        <f t="shared" si="275"/>
        <v>1.1438823438490455E-3</v>
      </c>
    </row>
    <row r="274" spans="1:24" x14ac:dyDescent="0.4">
      <c r="A274">
        <v>64</v>
      </c>
      <c r="B274" s="24">
        <v>0.98119999999999996</v>
      </c>
      <c r="C274" s="39">
        <f t="shared" si="219"/>
        <v>119.84373709219999</v>
      </c>
      <c r="E274">
        <f>0.5*BladeCompThickness!F66</f>
        <v>1.173684335952452</v>
      </c>
      <c r="F274">
        <f>0.5*BladeCompThickness!G66</f>
        <v>0</v>
      </c>
      <c r="G274" s="44">
        <f>BladeCompThickness!U66</f>
        <v>4.9473684210526399</v>
      </c>
      <c r="H274">
        <f>0.5*BladeCompThickness!G66</f>
        <v>0</v>
      </c>
      <c r="I274">
        <f>0.5*BladeCompThickness!F66</f>
        <v>1.173684335952452</v>
      </c>
      <c r="K274">
        <f t="shared" si="220"/>
        <v>1.173684335952452</v>
      </c>
      <c r="L274">
        <f t="shared" ref="L274:O274" si="288">K274+F274</f>
        <v>1.173684335952452</v>
      </c>
      <c r="M274" s="44">
        <f t="shared" si="288"/>
        <v>6.1210527570050921</v>
      </c>
      <c r="N274" s="44">
        <f t="shared" si="288"/>
        <v>6.1210527570050921</v>
      </c>
      <c r="O274" s="44">
        <f t="shared" si="288"/>
        <v>7.2947370929575444</v>
      </c>
      <c r="S274">
        <v>64</v>
      </c>
      <c r="T274">
        <f t="shared" si="271"/>
        <v>1.173684335952452E-3</v>
      </c>
      <c r="U274">
        <f t="shared" si="272"/>
        <v>0</v>
      </c>
      <c r="V274">
        <f t="shared" si="273"/>
        <v>4.9473684210526395E-3</v>
      </c>
      <c r="W274">
        <f t="shared" si="274"/>
        <v>0</v>
      </c>
      <c r="X274">
        <f t="shared" si="275"/>
        <v>1.173684335952452E-3</v>
      </c>
    </row>
    <row r="275" spans="1:24" x14ac:dyDescent="0.4">
      <c r="A275">
        <v>65</v>
      </c>
      <c r="B275" s="24">
        <v>1</v>
      </c>
      <c r="C275" s="39">
        <f t="shared" si="219"/>
        <v>122.13996849999999</v>
      </c>
      <c r="E275">
        <f>0.5*BladeCompThickness!F67</f>
        <v>0.5</v>
      </c>
      <c r="F275">
        <f>0.5*BladeCompThickness!G67</f>
        <v>0</v>
      </c>
      <c r="G275" s="44">
        <f>BladeCompThickness!U67</f>
        <v>0</v>
      </c>
      <c r="H275">
        <f>0.5*BladeCompThickness!G67</f>
        <v>0</v>
      </c>
      <c r="I275">
        <f>0.5*BladeCompThickness!F67</f>
        <v>0.5</v>
      </c>
      <c r="K275">
        <f t="shared" si="220"/>
        <v>0.5</v>
      </c>
      <c r="L275">
        <f t="shared" ref="L275:O275" si="289">K275+F275</f>
        <v>0.5</v>
      </c>
      <c r="M275" s="44">
        <f t="shared" si="289"/>
        <v>0.5</v>
      </c>
      <c r="N275" s="44">
        <f t="shared" si="289"/>
        <v>0.5</v>
      </c>
      <c r="O275" s="44">
        <f t="shared" si="289"/>
        <v>1</v>
      </c>
      <c r="S275">
        <v>65</v>
      </c>
      <c r="T275">
        <f t="shared" si="271"/>
        <v>5.0000000000000001E-4</v>
      </c>
      <c r="U275">
        <f t="shared" si="272"/>
        <v>0</v>
      </c>
      <c r="V275">
        <f t="shared" si="273"/>
        <v>0</v>
      </c>
      <c r="W275">
        <f t="shared" si="274"/>
        <v>0</v>
      </c>
      <c r="X275">
        <f t="shared" si="275"/>
        <v>5.0000000000000001E-4</v>
      </c>
    </row>
    <row r="277" spans="1:24" x14ac:dyDescent="0.4">
      <c r="B277" s="43" t="s">
        <v>345</v>
      </c>
      <c r="C277" s="43"/>
      <c r="E277" s="32" t="s">
        <v>340</v>
      </c>
      <c r="K277" s="32" t="s">
        <v>343</v>
      </c>
      <c r="S277" s="43" t="s">
        <v>410</v>
      </c>
      <c r="T277" s="32" t="s">
        <v>340</v>
      </c>
    </row>
    <row r="278" spans="1:24" x14ac:dyDescent="0.4">
      <c r="A278" t="s">
        <v>333</v>
      </c>
      <c r="B278" s="40" t="s">
        <v>81</v>
      </c>
      <c r="C278" s="40" t="s">
        <v>330</v>
      </c>
      <c r="E278" t="s">
        <v>335</v>
      </c>
      <c r="F278" t="s">
        <v>347</v>
      </c>
      <c r="G278" t="s">
        <v>346</v>
      </c>
      <c r="H278" t="s">
        <v>348</v>
      </c>
      <c r="I278" t="s">
        <v>350</v>
      </c>
      <c r="K278" t="s">
        <v>335</v>
      </c>
      <c r="L278" t="s">
        <v>347</v>
      </c>
      <c r="M278" t="s">
        <v>346</v>
      </c>
      <c r="N278" t="s">
        <v>348</v>
      </c>
      <c r="O278" t="s">
        <v>350</v>
      </c>
      <c r="S278" t="s">
        <v>333</v>
      </c>
      <c r="T278" t="s">
        <v>402</v>
      </c>
      <c r="U278" t="s">
        <v>403</v>
      </c>
      <c r="V278" t="s">
        <v>403</v>
      </c>
      <c r="W278" t="s">
        <v>403</v>
      </c>
      <c r="X278" t="s">
        <v>402</v>
      </c>
    </row>
    <row r="279" spans="1:24" x14ac:dyDescent="0.4">
      <c r="B279" s="40" t="s">
        <v>58</v>
      </c>
      <c r="C279" s="40" t="s">
        <v>32</v>
      </c>
      <c r="E279" t="s">
        <v>91</v>
      </c>
      <c r="F279" t="s">
        <v>91</v>
      </c>
      <c r="G279" t="s">
        <v>91</v>
      </c>
      <c r="H279" t="s">
        <v>91</v>
      </c>
      <c r="I279" t="s">
        <v>91</v>
      </c>
      <c r="K279" t="s">
        <v>91</v>
      </c>
      <c r="L279" t="s">
        <v>91</v>
      </c>
      <c r="M279" t="s">
        <v>91</v>
      </c>
      <c r="N279" t="s">
        <v>91</v>
      </c>
      <c r="O279" t="s">
        <v>91</v>
      </c>
      <c r="T279" t="s">
        <v>32</v>
      </c>
      <c r="U279" t="s">
        <v>32</v>
      </c>
      <c r="V279" t="s">
        <v>32</v>
      </c>
      <c r="W279" t="s">
        <v>32</v>
      </c>
      <c r="X279" t="s">
        <v>32</v>
      </c>
    </row>
    <row r="280" spans="1:24" x14ac:dyDescent="0.4">
      <c r="A280" s="32">
        <v>1</v>
      </c>
      <c r="B280" s="53">
        <v>0</v>
      </c>
      <c r="C280" s="54">
        <f>B280*122.1399685</f>
        <v>0</v>
      </c>
      <c r="D280" s="32"/>
      <c r="E280" s="32">
        <f>0.25*(BladeCompThickness!C3+BladeCompThickness!D3)</f>
        <v>27.499999999999996</v>
      </c>
      <c r="F280" s="32">
        <f>0.5*BladeCompThickness!G3</f>
        <v>9.5</v>
      </c>
      <c r="G280" s="49">
        <f>BladeCompThickness!H3</f>
        <v>0</v>
      </c>
      <c r="H280" s="32">
        <f>0.5*BladeCompThickness!G3</f>
        <v>9.5</v>
      </c>
      <c r="I280" s="32">
        <f>0.25*(BladeCompThickness!C3+BladeCompThickness!D3)</f>
        <v>27.499999999999996</v>
      </c>
      <c r="J280" s="32"/>
      <c r="K280" s="32">
        <f>E280</f>
        <v>27.499999999999996</v>
      </c>
      <c r="L280" s="32">
        <f>K280+F280</f>
        <v>37</v>
      </c>
      <c r="M280" s="49">
        <f>L280+G280</f>
        <v>37</v>
      </c>
      <c r="N280" s="49">
        <f>M280+H280</f>
        <v>46.5</v>
      </c>
      <c r="O280" s="49">
        <f>N280+I280</f>
        <v>74</v>
      </c>
      <c r="P280" s="32"/>
      <c r="Q280" s="32"/>
      <c r="R280" s="32"/>
      <c r="S280" s="32">
        <v>1</v>
      </c>
      <c r="T280" s="32">
        <f t="shared" si="271"/>
        <v>2.7499999999999997E-2</v>
      </c>
      <c r="U280" s="32">
        <f t="shared" si="272"/>
        <v>9.4999999999999998E-3</v>
      </c>
      <c r="V280" s="32">
        <f t="shared" si="273"/>
        <v>0</v>
      </c>
      <c r="W280" s="32">
        <f t="shared" si="274"/>
        <v>9.4999999999999998E-3</v>
      </c>
      <c r="X280" s="32">
        <f t="shared" si="275"/>
        <v>2.7499999999999997E-2</v>
      </c>
    </row>
    <row r="281" spans="1:24" x14ac:dyDescent="0.4">
      <c r="A281" s="32">
        <v>2</v>
      </c>
      <c r="B281" s="53">
        <v>0.01</v>
      </c>
      <c r="C281" s="54">
        <f t="shared" ref="C281:C344" si="290">B281*122.1399685</f>
        <v>1.221399685</v>
      </c>
      <c r="D281" s="32"/>
      <c r="E281" s="32">
        <f>0.25*(BladeCompThickness!C4+BladeCompThickness!D4)</f>
        <v>27.5</v>
      </c>
      <c r="F281" s="32">
        <f>0.5*BladeCompThickness!G4</f>
        <v>9.5</v>
      </c>
      <c r="G281" s="49">
        <f>BladeCompThickness!H4</f>
        <v>0</v>
      </c>
      <c r="H281" s="32">
        <f>0.5*BladeCompThickness!G4</f>
        <v>9.5</v>
      </c>
      <c r="I281" s="32">
        <f>0.25*(BladeCompThickness!C4+BladeCompThickness!D4)</f>
        <v>27.5</v>
      </c>
      <c r="J281" s="32"/>
      <c r="K281" s="32">
        <f t="shared" ref="K281:K344" si="291">E281</f>
        <v>27.5</v>
      </c>
      <c r="L281" s="32">
        <f t="shared" ref="L281:O281" si="292">K281+F281</f>
        <v>37</v>
      </c>
      <c r="M281" s="49">
        <f t="shared" si="292"/>
        <v>37</v>
      </c>
      <c r="N281" s="49">
        <f t="shared" si="292"/>
        <v>46.5</v>
      </c>
      <c r="O281" s="49">
        <f t="shared" si="292"/>
        <v>74</v>
      </c>
      <c r="P281" s="32"/>
      <c r="Q281" s="32"/>
      <c r="R281" s="32"/>
      <c r="S281" s="32">
        <v>2</v>
      </c>
      <c r="T281" s="32">
        <f t="shared" si="271"/>
        <v>2.75E-2</v>
      </c>
      <c r="U281" s="32">
        <f t="shared" si="272"/>
        <v>9.4999999999999998E-3</v>
      </c>
      <c r="V281" s="32">
        <f t="shared" si="273"/>
        <v>0</v>
      </c>
      <c r="W281" s="32">
        <f t="shared" si="274"/>
        <v>9.4999999999999998E-3</v>
      </c>
      <c r="X281" s="32">
        <f t="shared" si="275"/>
        <v>2.75E-2</v>
      </c>
    </row>
    <row r="282" spans="1:24" x14ac:dyDescent="0.4">
      <c r="A282">
        <v>3</v>
      </c>
      <c r="B282" s="24">
        <v>2.1276595744680851E-2</v>
      </c>
      <c r="C282" s="39">
        <f t="shared" si="290"/>
        <v>2.5987227340425529</v>
      </c>
      <c r="E282">
        <f>0.25*(BladeCompThickness!C5+BladeCompThickness!D5)</f>
        <v>19.9822695035461</v>
      </c>
      <c r="F282">
        <f>0.5*BladeCompThickness!G5</f>
        <v>9.5</v>
      </c>
      <c r="G282" s="44">
        <f>BladeCompThickness!H5</f>
        <v>10</v>
      </c>
      <c r="H282">
        <f>0.5*BladeCompThickness!G5</f>
        <v>9.5</v>
      </c>
      <c r="I282">
        <f>0.25*(BladeCompThickness!C5+BladeCompThickness!D5)</f>
        <v>19.9822695035461</v>
      </c>
      <c r="K282">
        <f t="shared" si="291"/>
        <v>19.9822695035461</v>
      </c>
      <c r="L282">
        <f t="shared" ref="L282:O282" si="293">K282+F282</f>
        <v>29.4822695035461</v>
      </c>
      <c r="M282" s="44">
        <f t="shared" si="293"/>
        <v>39.4822695035461</v>
      </c>
      <c r="N282" s="44">
        <f t="shared" si="293"/>
        <v>48.9822695035461</v>
      </c>
      <c r="O282" s="44">
        <f t="shared" si="293"/>
        <v>68.964539007092199</v>
      </c>
      <c r="S282">
        <v>3</v>
      </c>
      <c r="T282">
        <f t="shared" si="271"/>
        <v>1.9982269503546101E-2</v>
      </c>
      <c r="U282">
        <f t="shared" si="272"/>
        <v>9.4999999999999998E-3</v>
      </c>
      <c r="V282">
        <f t="shared" si="273"/>
        <v>0.01</v>
      </c>
      <c r="W282">
        <f t="shared" si="274"/>
        <v>9.4999999999999998E-3</v>
      </c>
      <c r="X282">
        <f t="shared" si="275"/>
        <v>1.9982269503546101E-2</v>
      </c>
    </row>
    <row r="283" spans="1:24" x14ac:dyDescent="0.4">
      <c r="A283">
        <v>4</v>
      </c>
      <c r="B283" s="24">
        <v>2.5000000000000001E-2</v>
      </c>
      <c r="C283" s="39">
        <f t="shared" si="290"/>
        <v>3.0534992125000002</v>
      </c>
      <c r="E283">
        <f>0.25*(BladeCompThickness!C6+BladeCompThickness!D6)</f>
        <v>17.5</v>
      </c>
      <c r="F283">
        <f>0.5*BladeCompThickness!G6</f>
        <v>9.5</v>
      </c>
      <c r="G283" s="44">
        <f>BladeCompThickness!H6</f>
        <v>9.5490488143525383</v>
      </c>
      <c r="H283">
        <f>0.5*BladeCompThickness!G6</f>
        <v>9.5</v>
      </c>
      <c r="I283">
        <f>0.25*(BladeCompThickness!C6+BladeCompThickness!D6)</f>
        <v>17.5</v>
      </c>
      <c r="K283">
        <f t="shared" si="291"/>
        <v>17.5</v>
      </c>
      <c r="L283">
        <f t="shared" ref="L283:O283" si="294">K283+F283</f>
        <v>27</v>
      </c>
      <c r="M283" s="44">
        <f t="shared" si="294"/>
        <v>36.549048814352538</v>
      </c>
      <c r="N283" s="44">
        <f t="shared" si="294"/>
        <v>46.049048814352538</v>
      </c>
      <c r="O283" s="44">
        <f t="shared" si="294"/>
        <v>63.549048814352538</v>
      </c>
      <c r="S283">
        <v>4</v>
      </c>
      <c r="T283">
        <f t="shared" si="271"/>
        <v>1.7500000000000002E-2</v>
      </c>
      <c r="U283">
        <f t="shared" si="272"/>
        <v>9.4999999999999998E-3</v>
      </c>
      <c r="V283">
        <f t="shared" si="273"/>
        <v>9.5490488143525377E-3</v>
      </c>
      <c r="W283">
        <f t="shared" si="274"/>
        <v>9.4999999999999998E-3</v>
      </c>
      <c r="X283">
        <f t="shared" si="275"/>
        <v>1.7500000000000002E-2</v>
      </c>
    </row>
    <row r="284" spans="1:24" x14ac:dyDescent="0.4">
      <c r="A284">
        <v>5</v>
      </c>
      <c r="B284" s="24">
        <v>4.2553191489361701E-2</v>
      </c>
      <c r="C284" s="39">
        <f t="shared" si="290"/>
        <v>5.1974454680851059</v>
      </c>
      <c r="E284">
        <f>0.25*(BladeCompThickness!C7+BladeCompThickness!D7)</f>
        <v>15.393617021276595</v>
      </c>
      <c r="F284">
        <f>0.5*BladeCompThickness!G7</f>
        <v>8.9734042553191493</v>
      </c>
      <c r="G284" s="44">
        <f>BladeCompThickness!H7</f>
        <v>12.374621952084611</v>
      </c>
      <c r="H284">
        <f>0.5*BladeCompThickness!G7</f>
        <v>8.9734042553191493</v>
      </c>
      <c r="I284">
        <f>0.25*(BladeCompThickness!C7+BladeCompThickness!D7)</f>
        <v>15.393617021276595</v>
      </c>
      <c r="K284">
        <f t="shared" si="291"/>
        <v>15.393617021276595</v>
      </c>
      <c r="L284">
        <f t="shared" ref="L284:O284" si="295">K284+F284</f>
        <v>24.367021276595743</v>
      </c>
      <c r="M284" s="44">
        <f t="shared" si="295"/>
        <v>36.741643228680353</v>
      </c>
      <c r="N284" s="44">
        <f t="shared" si="295"/>
        <v>45.715047483999498</v>
      </c>
      <c r="O284" s="44">
        <f t="shared" si="295"/>
        <v>61.108664505276096</v>
      </c>
      <c r="S284">
        <v>5</v>
      </c>
      <c r="T284">
        <f t="shared" si="271"/>
        <v>1.5393617021276595E-2</v>
      </c>
      <c r="U284">
        <f t="shared" si="272"/>
        <v>8.9734042553191486E-3</v>
      </c>
      <c r="V284">
        <f t="shared" si="273"/>
        <v>1.2374621952084611E-2</v>
      </c>
      <c r="W284">
        <f t="shared" si="274"/>
        <v>8.9734042553191486E-3</v>
      </c>
      <c r="X284">
        <f t="shared" si="275"/>
        <v>1.5393617021276595E-2</v>
      </c>
    </row>
    <row r="285" spans="1:24" x14ac:dyDescent="0.4">
      <c r="A285">
        <v>6</v>
      </c>
      <c r="B285" s="24">
        <v>0.05</v>
      </c>
      <c r="C285" s="39">
        <f t="shared" si="290"/>
        <v>6.1069984250000005</v>
      </c>
      <c r="E285">
        <f>0.25*(BladeCompThickness!C8+BladeCompThickness!D8)</f>
        <v>14.499999999999998</v>
      </c>
      <c r="F285">
        <f>0.5*BladeCompThickness!G8</f>
        <v>8.75</v>
      </c>
      <c r="G285" s="44">
        <f>BladeCompThickness!H8</f>
        <v>13.573349949910341</v>
      </c>
      <c r="H285">
        <f>0.5*BladeCompThickness!G8</f>
        <v>8.75</v>
      </c>
      <c r="I285">
        <f>0.25*(BladeCompThickness!C8+BladeCompThickness!D8)</f>
        <v>14.499999999999998</v>
      </c>
      <c r="K285">
        <f t="shared" si="291"/>
        <v>14.499999999999998</v>
      </c>
      <c r="L285">
        <f t="shared" ref="L285:O285" si="296">K285+F285</f>
        <v>23.25</v>
      </c>
      <c r="M285" s="44">
        <f t="shared" si="296"/>
        <v>36.823349949910337</v>
      </c>
      <c r="N285" s="44">
        <f t="shared" si="296"/>
        <v>45.573349949910337</v>
      </c>
      <c r="O285" s="44">
        <f t="shared" si="296"/>
        <v>60.073349949910337</v>
      </c>
      <c r="S285">
        <v>6</v>
      </c>
      <c r="T285">
        <f t="shared" si="271"/>
        <v>1.4499999999999999E-2</v>
      </c>
      <c r="U285">
        <f t="shared" si="272"/>
        <v>8.7500000000000008E-3</v>
      </c>
      <c r="V285">
        <f t="shared" si="273"/>
        <v>1.3573349949910342E-2</v>
      </c>
      <c r="W285">
        <f t="shared" si="274"/>
        <v>8.7500000000000008E-3</v>
      </c>
      <c r="X285">
        <f t="shared" si="275"/>
        <v>1.4499999999999999E-2</v>
      </c>
    </row>
    <row r="286" spans="1:24" x14ac:dyDescent="0.4">
      <c r="A286">
        <v>7</v>
      </c>
      <c r="B286" s="24">
        <v>6.3829787234042548E-2</v>
      </c>
      <c r="C286" s="39">
        <f t="shared" si="290"/>
        <v>7.7961682021276584</v>
      </c>
      <c r="E286">
        <f>0.25*(BladeCompThickness!C9+BladeCompThickness!D9)</f>
        <v>13.878901770926232</v>
      </c>
      <c r="F286">
        <f>0.5*BladeCompThickness!G9</f>
        <v>8.2324181424385277</v>
      </c>
      <c r="G286" s="44">
        <f>BladeCompThickness!H9</f>
        <v>17.491201768851301</v>
      </c>
      <c r="H286">
        <f>0.5*BladeCompThickness!G9</f>
        <v>8.2324181424385277</v>
      </c>
      <c r="I286">
        <f>0.25*(BladeCompThickness!C9+BladeCompThickness!D9)</f>
        <v>13.878901770926232</v>
      </c>
      <c r="K286">
        <f t="shared" si="291"/>
        <v>13.878901770926232</v>
      </c>
      <c r="L286">
        <f t="shared" ref="L286:O286" si="297">K286+F286</f>
        <v>22.11131991336476</v>
      </c>
      <c r="M286" s="44">
        <f t="shared" si="297"/>
        <v>39.602521682216064</v>
      </c>
      <c r="N286" s="44">
        <f t="shared" si="297"/>
        <v>47.83493982465459</v>
      </c>
      <c r="O286" s="44">
        <f t="shared" si="297"/>
        <v>61.713841595580824</v>
      </c>
      <c r="S286">
        <v>7</v>
      </c>
      <c r="T286">
        <f t="shared" si="271"/>
        <v>1.3878901770926232E-2</v>
      </c>
      <c r="U286">
        <f t="shared" si="272"/>
        <v>8.232418142438528E-3</v>
      </c>
      <c r="V286">
        <f t="shared" si="273"/>
        <v>1.74912017688513E-2</v>
      </c>
      <c r="W286">
        <f t="shared" si="274"/>
        <v>8.232418142438528E-3</v>
      </c>
      <c r="X286">
        <f t="shared" si="275"/>
        <v>1.3878901770926232E-2</v>
      </c>
    </row>
    <row r="287" spans="1:24" x14ac:dyDescent="0.4">
      <c r="A287">
        <v>8</v>
      </c>
      <c r="B287" s="24">
        <v>8.3400000000000002E-2</v>
      </c>
      <c r="C287" s="39">
        <f t="shared" si="290"/>
        <v>10.1864733729</v>
      </c>
      <c r="E287">
        <f>0.25*(BladeCompThickness!C10+BladeCompThickness!D10)</f>
        <v>13.000000000000002</v>
      </c>
      <c r="F287">
        <f>0.5*BladeCompThickness!G10</f>
        <v>7.5000000000000009</v>
      </c>
      <c r="G287" s="44">
        <f>BladeCompThickness!H10</f>
        <v>23.035263465869605</v>
      </c>
      <c r="H287">
        <f>0.5*BladeCompThickness!G10</f>
        <v>7.5000000000000009</v>
      </c>
      <c r="I287">
        <f>0.25*(BladeCompThickness!C10+BladeCompThickness!D10)</f>
        <v>13.000000000000002</v>
      </c>
      <c r="K287">
        <f t="shared" si="291"/>
        <v>13.000000000000002</v>
      </c>
      <c r="L287">
        <f t="shared" ref="L287:O287" si="298">K287+F287</f>
        <v>20.500000000000004</v>
      </c>
      <c r="M287" s="44">
        <f t="shared" si="298"/>
        <v>43.535263465869605</v>
      </c>
      <c r="N287" s="44">
        <f t="shared" si="298"/>
        <v>51.035263465869605</v>
      </c>
      <c r="O287" s="44">
        <f t="shared" si="298"/>
        <v>64.035263465869605</v>
      </c>
      <c r="S287">
        <v>8</v>
      </c>
      <c r="T287">
        <f t="shared" si="271"/>
        <v>1.3000000000000001E-2</v>
      </c>
      <c r="U287">
        <f t="shared" si="272"/>
        <v>7.5000000000000006E-3</v>
      </c>
      <c r="V287">
        <f t="shared" si="273"/>
        <v>2.3035263465869604E-2</v>
      </c>
      <c r="W287">
        <f t="shared" si="274"/>
        <v>7.5000000000000006E-3</v>
      </c>
      <c r="X287">
        <f t="shared" si="275"/>
        <v>1.3000000000000001E-2</v>
      </c>
    </row>
    <row r="288" spans="1:24" x14ac:dyDescent="0.4">
      <c r="A288">
        <v>9</v>
      </c>
      <c r="B288" s="24">
        <v>8.5106382978723402E-2</v>
      </c>
      <c r="C288" s="39">
        <f t="shared" si="290"/>
        <v>10.394890936170212</v>
      </c>
      <c r="E288">
        <f>0.25*(BladeCompThickness!C11+BladeCompThickness!D11)</f>
        <v>12.89720584465522</v>
      </c>
      <c r="F288">
        <f>0.5*BladeCompThickness!G11</f>
        <v>7.3458087669828256</v>
      </c>
      <c r="G288" s="44">
        <f>BladeCompThickness!H11</f>
        <v>23.265233752644875</v>
      </c>
      <c r="H288">
        <f>0.5*BladeCompThickness!G11</f>
        <v>7.3458087669828256</v>
      </c>
      <c r="I288">
        <f>0.25*(BladeCompThickness!C11+BladeCompThickness!D11)</f>
        <v>12.89720584465522</v>
      </c>
      <c r="K288">
        <f t="shared" si="291"/>
        <v>12.89720584465522</v>
      </c>
      <c r="L288">
        <f t="shared" ref="L288:O288" si="299">K288+F288</f>
        <v>20.243014611638046</v>
      </c>
      <c r="M288" s="44">
        <f t="shared" si="299"/>
        <v>43.50824836428292</v>
      </c>
      <c r="N288" s="44">
        <f t="shared" si="299"/>
        <v>50.854057131265748</v>
      </c>
      <c r="O288" s="44">
        <f t="shared" si="299"/>
        <v>63.751262975920966</v>
      </c>
      <c r="S288">
        <v>9</v>
      </c>
      <c r="T288">
        <f t="shared" si="271"/>
        <v>1.2897205844655219E-2</v>
      </c>
      <c r="U288">
        <f t="shared" si="272"/>
        <v>7.3458087669828259E-3</v>
      </c>
      <c r="V288">
        <f t="shared" si="273"/>
        <v>2.3265233752644873E-2</v>
      </c>
      <c r="W288">
        <f t="shared" si="274"/>
        <v>7.3458087669828259E-3</v>
      </c>
      <c r="X288">
        <f t="shared" si="275"/>
        <v>1.2897205844655219E-2</v>
      </c>
    </row>
    <row r="289" spans="1:24" x14ac:dyDescent="0.4">
      <c r="A289">
        <v>10</v>
      </c>
      <c r="B289" s="24">
        <v>0.1</v>
      </c>
      <c r="C289" s="39">
        <f t="shared" si="290"/>
        <v>12.213996850000001</v>
      </c>
      <c r="E289">
        <f>0.25*(BladeCompThickness!C12+BladeCompThickness!D12)</f>
        <v>12</v>
      </c>
      <c r="F289">
        <f>0.5*BladeCompThickness!G12</f>
        <v>5.9999999999999991</v>
      </c>
      <c r="G289" s="44">
        <f>BladeCompThickness!H12</f>
        <v>25.272455707042457</v>
      </c>
      <c r="H289">
        <f>0.5*BladeCompThickness!G12</f>
        <v>5.9999999999999991</v>
      </c>
      <c r="I289">
        <f>0.25*(BladeCompThickness!C12+BladeCompThickness!D12)</f>
        <v>12</v>
      </c>
      <c r="K289">
        <f t="shared" si="291"/>
        <v>12</v>
      </c>
      <c r="L289">
        <f t="shared" ref="L289:O289" si="300">K289+F289</f>
        <v>18</v>
      </c>
      <c r="M289" s="44">
        <f t="shared" si="300"/>
        <v>43.272455707042454</v>
      </c>
      <c r="N289" s="44">
        <f t="shared" si="300"/>
        <v>49.272455707042454</v>
      </c>
      <c r="O289" s="44">
        <f t="shared" si="300"/>
        <v>61.272455707042454</v>
      </c>
      <c r="S289">
        <v>10</v>
      </c>
      <c r="T289">
        <f t="shared" si="271"/>
        <v>1.2E-2</v>
      </c>
      <c r="U289">
        <f t="shared" si="272"/>
        <v>5.9999999999999993E-3</v>
      </c>
      <c r="V289">
        <f t="shared" si="273"/>
        <v>2.5272455707042459E-2</v>
      </c>
      <c r="W289">
        <f t="shared" si="274"/>
        <v>5.9999999999999993E-3</v>
      </c>
      <c r="X289">
        <f t="shared" si="275"/>
        <v>1.2E-2</v>
      </c>
    </row>
    <row r="290" spans="1:24" x14ac:dyDescent="0.4">
      <c r="A290">
        <v>11</v>
      </c>
      <c r="B290" s="24">
        <v>0.10638297872340426</v>
      </c>
      <c r="C290" s="39">
        <f t="shared" si="290"/>
        <v>12.993613670212765</v>
      </c>
      <c r="E290">
        <f>0.25*(BladeCompThickness!C13+BladeCompThickness!D13)</f>
        <v>11.696048632218845</v>
      </c>
      <c r="F290">
        <f>0.5*BladeCompThickness!G13</f>
        <v>5.7973657548125628</v>
      </c>
      <c r="G290" s="44">
        <f>BladeCompThickness!H13</f>
        <v>26.361059382796423</v>
      </c>
      <c r="H290">
        <f>0.5*BladeCompThickness!G13</f>
        <v>5.7973657548125628</v>
      </c>
      <c r="I290">
        <f>0.25*(BladeCompThickness!C13+BladeCompThickness!D13)</f>
        <v>11.696048632218845</v>
      </c>
      <c r="K290">
        <f t="shared" si="291"/>
        <v>11.696048632218845</v>
      </c>
      <c r="L290">
        <f t="shared" ref="L290:O290" si="301">K290+F290</f>
        <v>17.493414387031407</v>
      </c>
      <c r="M290" s="44">
        <f t="shared" si="301"/>
        <v>43.854473769827834</v>
      </c>
      <c r="N290" s="44">
        <f t="shared" si="301"/>
        <v>49.651839524640394</v>
      </c>
      <c r="O290" s="44">
        <f t="shared" si="301"/>
        <v>61.347888156859241</v>
      </c>
      <c r="S290">
        <v>11</v>
      </c>
      <c r="T290">
        <f t="shared" si="271"/>
        <v>1.1696048632218846E-2</v>
      </c>
      <c r="U290">
        <f t="shared" si="272"/>
        <v>5.7973657548125628E-3</v>
      </c>
      <c r="V290">
        <f t="shared" si="273"/>
        <v>2.6361059382796422E-2</v>
      </c>
      <c r="W290">
        <f t="shared" si="274"/>
        <v>5.7973657548125628E-3</v>
      </c>
      <c r="X290">
        <f t="shared" si="275"/>
        <v>1.1696048632218846E-2</v>
      </c>
    </row>
    <row r="291" spans="1:24" x14ac:dyDescent="0.4">
      <c r="A291">
        <v>12</v>
      </c>
      <c r="B291" s="24">
        <v>0.1276595744680851</v>
      </c>
      <c r="C291" s="39">
        <f t="shared" si="290"/>
        <v>15.592336404255317</v>
      </c>
      <c r="E291">
        <f>0.25*(BladeCompThickness!C14+BladeCompThickness!D14)</f>
        <v>10.682877406281662</v>
      </c>
      <c r="F291">
        <f>0.5*BladeCompThickness!G14</f>
        <v>5.1219182708544411</v>
      </c>
      <c r="G291" s="44">
        <f>BladeCompThickness!H14</f>
        <v>29.989738301976306</v>
      </c>
      <c r="H291">
        <f>0.5*BladeCompThickness!G14</f>
        <v>5.1219182708544411</v>
      </c>
      <c r="I291">
        <f>0.25*(BladeCompThickness!C14+BladeCompThickness!D14)</f>
        <v>10.682877406281662</v>
      </c>
      <c r="K291">
        <f t="shared" si="291"/>
        <v>10.682877406281662</v>
      </c>
      <c r="L291">
        <f t="shared" ref="L291:O291" si="302">K291+F291</f>
        <v>15.804795677136102</v>
      </c>
      <c r="M291" s="44">
        <f t="shared" si="302"/>
        <v>45.794533979112408</v>
      </c>
      <c r="N291" s="44">
        <f t="shared" si="302"/>
        <v>50.916452249966852</v>
      </c>
      <c r="O291" s="44">
        <f t="shared" si="302"/>
        <v>61.599329656248514</v>
      </c>
      <c r="S291">
        <v>12</v>
      </c>
      <c r="T291">
        <f t="shared" si="271"/>
        <v>1.0682877406281661E-2</v>
      </c>
      <c r="U291">
        <f t="shared" si="272"/>
        <v>5.1219182708544409E-3</v>
      </c>
      <c r="V291">
        <f t="shared" si="273"/>
        <v>2.9989738301976307E-2</v>
      </c>
      <c r="W291">
        <f t="shared" si="274"/>
        <v>5.1219182708544409E-3</v>
      </c>
      <c r="X291">
        <f t="shared" si="275"/>
        <v>1.0682877406281661E-2</v>
      </c>
    </row>
    <row r="292" spans="1:24" x14ac:dyDescent="0.4">
      <c r="A292">
        <v>13</v>
      </c>
      <c r="B292" s="24">
        <v>0.14893617021276595</v>
      </c>
      <c r="C292" s="39">
        <f t="shared" si="290"/>
        <v>18.19105913829787</v>
      </c>
      <c r="E292">
        <f>0.25*(BladeCompThickness!C15+BladeCompThickness!D15)</f>
        <v>9.6697061803444786</v>
      </c>
      <c r="F292">
        <f>0.5*BladeCompThickness!G15</f>
        <v>4.4464707868963194</v>
      </c>
      <c r="G292" s="44">
        <f>BladeCompThickness!H15</f>
        <v>33.618417221156193</v>
      </c>
      <c r="H292">
        <f>0.5*BladeCompThickness!G15</f>
        <v>4.4464707868963194</v>
      </c>
      <c r="I292">
        <f>0.25*(BladeCompThickness!C15+BladeCompThickness!D15)</f>
        <v>9.6697061803444786</v>
      </c>
      <c r="K292">
        <f t="shared" si="291"/>
        <v>9.6697061803444786</v>
      </c>
      <c r="L292">
        <f t="shared" ref="L292:O292" si="303">K292+F292</f>
        <v>14.116176967240797</v>
      </c>
      <c r="M292" s="44">
        <f t="shared" si="303"/>
        <v>47.73459418839699</v>
      </c>
      <c r="N292" s="44">
        <f t="shared" si="303"/>
        <v>52.18106497529331</v>
      </c>
      <c r="O292" s="44">
        <f t="shared" si="303"/>
        <v>61.850771155637787</v>
      </c>
      <c r="S292">
        <v>13</v>
      </c>
      <c r="T292">
        <f t="shared" si="271"/>
        <v>9.6697061803444791E-3</v>
      </c>
      <c r="U292">
        <f t="shared" si="272"/>
        <v>4.446470786896319E-3</v>
      </c>
      <c r="V292">
        <f t="shared" si="273"/>
        <v>3.3618417221156195E-2</v>
      </c>
      <c r="W292">
        <f t="shared" si="274"/>
        <v>4.446470786896319E-3</v>
      </c>
      <c r="X292">
        <f t="shared" si="275"/>
        <v>9.6697061803444791E-3</v>
      </c>
    </row>
    <row r="293" spans="1:24" x14ac:dyDescent="0.4">
      <c r="A293">
        <v>14</v>
      </c>
      <c r="B293" s="24">
        <v>0.16300000000000001</v>
      </c>
      <c r="C293" s="39">
        <f t="shared" si="290"/>
        <v>19.908814865499998</v>
      </c>
      <c r="E293">
        <f>0.25*(BladeCompThickness!C16+BladeCompThickness!D16)</f>
        <v>9.0000000000000018</v>
      </c>
      <c r="F293">
        <f>0.5*BladeCompThickness!G16</f>
        <v>4</v>
      </c>
      <c r="G293" s="44">
        <f>BladeCompThickness!H16</f>
        <v>36.016973986734108</v>
      </c>
      <c r="H293">
        <f>0.5*BladeCompThickness!G16</f>
        <v>4</v>
      </c>
      <c r="I293">
        <f>0.25*(BladeCompThickness!C16+BladeCompThickness!D16)</f>
        <v>9.0000000000000018</v>
      </c>
      <c r="K293">
        <f t="shared" si="291"/>
        <v>9.0000000000000018</v>
      </c>
      <c r="L293">
        <f t="shared" ref="L293:O293" si="304">K293+F293</f>
        <v>13.000000000000002</v>
      </c>
      <c r="M293" s="44">
        <f t="shared" si="304"/>
        <v>49.016973986734108</v>
      </c>
      <c r="N293" s="44">
        <f t="shared" si="304"/>
        <v>53.016973986734108</v>
      </c>
      <c r="O293" s="44">
        <f t="shared" si="304"/>
        <v>62.016973986734108</v>
      </c>
      <c r="S293">
        <v>14</v>
      </c>
      <c r="T293">
        <f t="shared" si="271"/>
        <v>9.0000000000000011E-3</v>
      </c>
      <c r="U293">
        <f t="shared" si="272"/>
        <v>4.0000000000000001E-3</v>
      </c>
      <c r="V293">
        <f t="shared" si="273"/>
        <v>3.6016973986734105E-2</v>
      </c>
      <c r="W293">
        <f t="shared" si="274"/>
        <v>4.0000000000000001E-3</v>
      </c>
      <c r="X293">
        <f t="shared" si="275"/>
        <v>9.0000000000000011E-3</v>
      </c>
    </row>
    <row r="294" spans="1:24" x14ac:dyDescent="0.4">
      <c r="A294">
        <v>15</v>
      </c>
      <c r="B294" s="24">
        <v>0.1702127659574468</v>
      </c>
      <c r="C294" s="39">
        <f t="shared" si="290"/>
        <v>20.789781872340424</v>
      </c>
      <c r="E294">
        <f>0.25*(BladeCompThickness!C17+BladeCompThickness!D17)</f>
        <v>8.3926091825307978</v>
      </c>
      <c r="F294">
        <f>0.5*BladeCompThickness!G17</f>
        <v>3.9565101734123744</v>
      </c>
      <c r="G294" s="44">
        <f>BladeCompThickness!H17</f>
        <v>37.219870339572331</v>
      </c>
      <c r="H294">
        <f>0.5*BladeCompThickness!G17</f>
        <v>3.9565101734123744</v>
      </c>
      <c r="I294">
        <f>0.25*(BladeCompThickness!C17+BladeCompThickness!D17)</f>
        <v>8.3926091825307978</v>
      </c>
      <c r="K294">
        <f t="shared" si="291"/>
        <v>8.3926091825307978</v>
      </c>
      <c r="L294">
        <f t="shared" ref="L294:O294" si="305">K294+F294</f>
        <v>12.349119355943172</v>
      </c>
      <c r="M294" s="44">
        <f t="shared" si="305"/>
        <v>49.568989695515505</v>
      </c>
      <c r="N294" s="44">
        <f t="shared" si="305"/>
        <v>53.525499868927881</v>
      </c>
      <c r="O294" s="44">
        <f t="shared" si="305"/>
        <v>61.918109051458678</v>
      </c>
      <c r="S294">
        <v>15</v>
      </c>
      <c r="T294">
        <f t="shared" si="271"/>
        <v>8.3926091825307983E-3</v>
      </c>
      <c r="U294">
        <f t="shared" si="272"/>
        <v>3.9565101734123746E-3</v>
      </c>
      <c r="V294">
        <f t="shared" si="273"/>
        <v>3.7219870339572331E-2</v>
      </c>
      <c r="W294">
        <f t="shared" si="274"/>
        <v>3.9565101734123746E-3</v>
      </c>
      <c r="X294">
        <f t="shared" si="275"/>
        <v>8.3926091825307983E-3</v>
      </c>
    </row>
    <row r="295" spans="1:24" x14ac:dyDescent="0.4">
      <c r="A295">
        <v>16</v>
      </c>
      <c r="B295" s="24">
        <v>0.19148936170212766</v>
      </c>
      <c r="C295" s="39">
        <f t="shared" si="290"/>
        <v>23.388504606382977</v>
      </c>
      <c r="E295">
        <f>0.25*(BladeCompThickness!C18+BladeCompThickness!D18)</f>
        <v>6.6008958566629357</v>
      </c>
      <c r="F295">
        <f>0.5*BladeCompThickness!G18</f>
        <v>3.8282215994075797</v>
      </c>
      <c r="G295" s="44">
        <f>BladeCompThickness!H18</f>
        <v>40.768237162103951</v>
      </c>
      <c r="H295">
        <f>0.5*BladeCompThickness!G18</f>
        <v>3.8282215994075797</v>
      </c>
      <c r="I295">
        <f>0.25*(BladeCompThickness!C18+BladeCompThickness!D18)</f>
        <v>6.6008958566629357</v>
      </c>
      <c r="K295">
        <f t="shared" si="291"/>
        <v>6.6008958566629357</v>
      </c>
      <c r="L295">
        <f t="shared" ref="L295:O295" si="306">K295+F295</f>
        <v>10.429117456070514</v>
      </c>
      <c r="M295" s="44">
        <f t="shared" si="306"/>
        <v>51.197354618174465</v>
      </c>
      <c r="N295" s="44">
        <f t="shared" si="306"/>
        <v>55.025576217582042</v>
      </c>
      <c r="O295" s="44">
        <f t="shared" si="306"/>
        <v>61.62647207424498</v>
      </c>
      <c r="S295">
        <v>16</v>
      </c>
      <c r="T295">
        <f t="shared" si="271"/>
        <v>6.6008958566629358E-3</v>
      </c>
      <c r="U295">
        <f t="shared" si="272"/>
        <v>3.8282215994075797E-3</v>
      </c>
      <c r="V295">
        <f t="shared" si="273"/>
        <v>4.0768237162103954E-2</v>
      </c>
      <c r="W295">
        <f t="shared" si="274"/>
        <v>3.8282215994075797E-3</v>
      </c>
      <c r="X295">
        <f t="shared" si="275"/>
        <v>6.6008958566629358E-3</v>
      </c>
    </row>
    <row r="296" spans="1:24" x14ac:dyDescent="0.4">
      <c r="A296">
        <v>17</v>
      </c>
      <c r="B296" s="24">
        <v>0.21276595744680851</v>
      </c>
      <c r="C296" s="39">
        <f t="shared" si="290"/>
        <v>25.98722734042553</v>
      </c>
      <c r="E296">
        <f>0.25*(BladeCompThickness!C19+BladeCompThickness!D19)</f>
        <v>4.8091825307950735</v>
      </c>
      <c r="F296">
        <f>0.5*BladeCompThickness!G19</f>
        <v>3.699933025402784</v>
      </c>
      <c r="G296" s="44">
        <f>BladeCompThickness!H19</f>
        <v>44.316603984635591</v>
      </c>
      <c r="H296">
        <f>0.5*BladeCompThickness!G19</f>
        <v>3.699933025402784</v>
      </c>
      <c r="I296">
        <f>0.25*(BladeCompThickness!C19+BladeCompThickness!D19)</f>
        <v>4.8091825307950735</v>
      </c>
      <c r="K296">
        <f t="shared" si="291"/>
        <v>4.8091825307950735</v>
      </c>
      <c r="L296">
        <f t="shared" ref="L296:O296" si="307">K296+F296</f>
        <v>8.5091155561978571</v>
      </c>
      <c r="M296" s="44">
        <f t="shared" si="307"/>
        <v>52.825719540833447</v>
      </c>
      <c r="N296" s="44">
        <f t="shared" si="307"/>
        <v>56.525652566236232</v>
      </c>
      <c r="O296" s="44">
        <f t="shared" si="307"/>
        <v>61.334835097031302</v>
      </c>
      <c r="S296">
        <v>17</v>
      </c>
      <c r="T296">
        <f t="shared" si="271"/>
        <v>4.8091825307950732E-3</v>
      </c>
      <c r="U296">
        <f t="shared" si="272"/>
        <v>3.6999330254027839E-3</v>
      </c>
      <c r="V296">
        <f t="shared" si="273"/>
        <v>4.4316603984635591E-2</v>
      </c>
      <c r="W296">
        <f t="shared" si="274"/>
        <v>3.6999330254027839E-3</v>
      </c>
      <c r="X296">
        <f t="shared" si="275"/>
        <v>4.8091825307950732E-3</v>
      </c>
    </row>
    <row r="297" spans="1:24" x14ac:dyDescent="0.4">
      <c r="A297">
        <v>18</v>
      </c>
      <c r="B297" s="24">
        <v>0.22</v>
      </c>
      <c r="C297" s="39">
        <f t="shared" si="290"/>
        <v>26.870793069999998</v>
      </c>
      <c r="E297">
        <f>0.25*(BladeCompThickness!C20+BladeCompThickness!D20)</f>
        <v>4.2</v>
      </c>
      <c r="F297">
        <f>0.5*BladeCompThickness!G20</f>
        <v>3.6563149102411536</v>
      </c>
      <c r="G297" s="44">
        <f>BladeCompThickness!H20</f>
        <v>45.523048704296343</v>
      </c>
      <c r="H297">
        <f>0.5*BladeCompThickness!G20</f>
        <v>3.6563149102411536</v>
      </c>
      <c r="I297">
        <f>0.25*(BladeCompThickness!C20+BladeCompThickness!D20)</f>
        <v>4.2</v>
      </c>
      <c r="K297">
        <f t="shared" si="291"/>
        <v>4.2</v>
      </c>
      <c r="L297">
        <f t="shared" ref="L297:O297" si="308">K297+F297</f>
        <v>7.8563149102411538</v>
      </c>
      <c r="M297" s="44">
        <f t="shared" si="308"/>
        <v>53.379363614537496</v>
      </c>
      <c r="N297" s="44">
        <f t="shared" si="308"/>
        <v>57.035678524778646</v>
      </c>
      <c r="O297" s="44">
        <f t="shared" si="308"/>
        <v>61.235678524778649</v>
      </c>
      <c r="S297">
        <v>18</v>
      </c>
      <c r="T297">
        <f t="shared" si="271"/>
        <v>4.2000000000000006E-3</v>
      </c>
      <c r="U297">
        <f t="shared" si="272"/>
        <v>3.6563149102411536E-3</v>
      </c>
      <c r="V297">
        <f t="shared" si="273"/>
        <v>4.552304870429634E-2</v>
      </c>
      <c r="W297">
        <f t="shared" si="274"/>
        <v>3.6563149102411536E-3</v>
      </c>
      <c r="X297">
        <f t="shared" si="275"/>
        <v>4.2000000000000006E-3</v>
      </c>
    </row>
    <row r="298" spans="1:24" x14ac:dyDescent="0.4">
      <c r="A298">
        <v>19</v>
      </c>
      <c r="B298" s="24">
        <v>0.23404255319148937</v>
      </c>
      <c r="C298" s="39">
        <f t="shared" si="290"/>
        <v>28.585950074468084</v>
      </c>
      <c r="E298">
        <f>0.25*(BladeCompThickness!C21+BladeCompThickness!D21)</f>
        <v>3.9960625055177887</v>
      </c>
      <c r="F298">
        <f>0.5*BladeCompThickness!G21</f>
        <v>3.6389712026805499</v>
      </c>
      <c r="G298" s="44">
        <f>BladeCompThickness!H21</f>
        <v>48.374221018115577</v>
      </c>
      <c r="H298">
        <f>0.5*BladeCompThickness!G21</f>
        <v>3.6389712026805499</v>
      </c>
      <c r="I298">
        <f>0.25*(BladeCompThickness!C21+BladeCompThickness!D21)</f>
        <v>3.9960625055177887</v>
      </c>
      <c r="K298">
        <f t="shared" si="291"/>
        <v>3.9960625055177887</v>
      </c>
      <c r="L298">
        <f t="shared" ref="L298:O298" si="309">K298+F298</f>
        <v>7.635033708198339</v>
      </c>
      <c r="M298" s="44">
        <f t="shared" si="309"/>
        <v>56.009254726313912</v>
      </c>
      <c r="N298" s="44">
        <f t="shared" si="309"/>
        <v>59.648225928994464</v>
      </c>
      <c r="O298" s="44">
        <f t="shared" si="309"/>
        <v>63.644288434512255</v>
      </c>
      <c r="S298">
        <v>19</v>
      </c>
      <c r="T298">
        <f t="shared" si="271"/>
        <v>3.996062505517789E-3</v>
      </c>
      <c r="U298">
        <f t="shared" si="272"/>
        <v>3.6389712026805498E-3</v>
      </c>
      <c r="V298">
        <f t="shared" si="273"/>
        <v>4.8374221018115574E-2</v>
      </c>
      <c r="W298">
        <f t="shared" si="274"/>
        <v>3.6389712026805498E-3</v>
      </c>
      <c r="X298">
        <f t="shared" si="275"/>
        <v>3.996062505517789E-3</v>
      </c>
    </row>
    <row r="299" spans="1:24" x14ac:dyDescent="0.4">
      <c r="A299">
        <v>20</v>
      </c>
      <c r="B299" s="24">
        <v>0.25531914893617019</v>
      </c>
      <c r="C299" s="39">
        <f t="shared" si="290"/>
        <v>31.184672808510634</v>
      </c>
      <c r="E299">
        <f>0.25*(BladeCompThickness!C22+BladeCompThickness!D22)</f>
        <v>3.6870663017568646</v>
      </c>
      <c r="F299">
        <f>0.5*BladeCompThickness!G22</f>
        <v>3.6126928578917568</v>
      </c>
      <c r="G299" s="44">
        <f>BladeCompThickness!H22</f>
        <v>52.694179069356821</v>
      </c>
      <c r="H299">
        <f>0.5*BladeCompThickness!G22</f>
        <v>3.6126928578917568</v>
      </c>
      <c r="I299">
        <f>0.25*(BladeCompThickness!C22+BladeCompThickness!D22)</f>
        <v>3.6870663017568646</v>
      </c>
      <c r="K299">
        <f t="shared" si="291"/>
        <v>3.6870663017568646</v>
      </c>
      <c r="L299">
        <f t="shared" ref="L299:O299" si="310">K299+F299</f>
        <v>7.2997591596486213</v>
      </c>
      <c r="M299" s="44">
        <f t="shared" si="310"/>
        <v>59.993938229005444</v>
      </c>
      <c r="N299" s="44">
        <f t="shared" si="310"/>
        <v>63.606631086897202</v>
      </c>
      <c r="O299" s="44">
        <f t="shared" si="310"/>
        <v>67.293697388654067</v>
      </c>
      <c r="S299">
        <v>20</v>
      </c>
      <c r="T299">
        <f t="shared" si="271"/>
        <v>3.6870663017568644E-3</v>
      </c>
      <c r="U299">
        <f t="shared" si="272"/>
        <v>3.6126928578917566E-3</v>
      </c>
      <c r="V299">
        <f t="shared" si="273"/>
        <v>5.269417906935682E-2</v>
      </c>
      <c r="W299">
        <f t="shared" si="274"/>
        <v>3.6126928578917566E-3</v>
      </c>
      <c r="X299">
        <f t="shared" si="275"/>
        <v>3.6870663017568644E-3</v>
      </c>
    </row>
    <row r="300" spans="1:24" x14ac:dyDescent="0.4">
      <c r="A300">
        <v>21</v>
      </c>
      <c r="B300" s="24">
        <v>0.26819999999999999</v>
      </c>
      <c r="C300" s="39">
        <f t="shared" si="290"/>
        <v>32.757939551699998</v>
      </c>
      <c r="E300">
        <f>0.25*(BladeCompThickness!C23+BladeCompThickness!D23)</f>
        <v>3.4999999999999996</v>
      </c>
      <c r="F300">
        <f>0.5*BladeCompThickness!G23</f>
        <v>3.5967839479566206</v>
      </c>
      <c r="G300" s="44">
        <f>BladeCompThickness!H23</f>
        <v>55.309481673578276</v>
      </c>
      <c r="H300">
        <f>0.5*BladeCompThickness!G23</f>
        <v>3.5967839479566206</v>
      </c>
      <c r="I300">
        <f>0.25*(BladeCompThickness!C23+BladeCompThickness!D23)</f>
        <v>3.4999999999999996</v>
      </c>
      <c r="K300">
        <f t="shared" si="291"/>
        <v>3.4999999999999996</v>
      </c>
      <c r="L300">
        <f t="shared" ref="L300:O300" si="311">K300+F300</f>
        <v>7.0967839479566202</v>
      </c>
      <c r="M300" s="44">
        <f t="shared" si="311"/>
        <v>62.406265621534899</v>
      </c>
      <c r="N300" s="44">
        <f t="shared" si="311"/>
        <v>66.003049569491523</v>
      </c>
      <c r="O300" s="44">
        <f t="shared" si="311"/>
        <v>69.503049569491523</v>
      </c>
      <c r="S300">
        <v>21</v>
      </c>
      <c r="T300">
        <f t="shared" si="271"/>
        <v>3.4999999999999996E-3</v>
      </c>
      <c r="U300">
        <f t="shared" si="272"/>
        <v>3.5967839479566204E-3</v>
      </c>
      <c r="V300">
        <f t="shared" si="273"/>
        <v>5.5309481673578277E-2</v>
      </c>
      <c r="W300">
        <f t="shared" si="274"/>
        <v>3.5967839479566204E-3</v>
      </c>
      <c r="X300">
        <f t="shared" si="275"/>
        <v>3.4999999999999996E-3</v>
      </c>
    </row>
    <row r="301" spans="1:24" x14ac:dyDescent="0.4">
      <c r="A301">
        <v>22</v>
      </c>
      <c r="B301" s="24">
        <v>0.27659574468085107</v>
      </c>
      <c r="C301" s="39">
        <f t="shared" si="290"/>
        <v>33.783395542553194</v>
      </c>
      <c r="E301">
        <f>0.25*(BladeCompThickness!C24+BladeCompThickness!D24)</f>
        <v>3.4618375241779495</v>
      </c>
      <c r="F301">
        <f>0.5*BladeCompThickness!G24</f>
        <v>3.5332467150239202</v>
      </c>
      <c r="G301" s="44">
        <f>BladeCompThickness!H24</f>
        <v>56.195367207518053</v>
      </c>
      <c r="H301">
        <f>0.5*BladeCompThickness!G24</f>
        <v>3.5332467150239202</v>
      </c>
      <c r="I301">
        <f>0.25*(BladeCompThickness!C24+BladeCompThickness!D24)</f>
        <v>3.4618375241779495</v>
      </c>
      <c r="K301">
        <f t="shared" si="291"/>
        <v>3.4618375241779495</v>
      </c>
      <c r="L301">
        <f t="shared" ref="L301:O301" si="312">K301+F301</f>
        <v>6.9950842392018693</v>
      </c>
      <c r="M301" s="44">
        <f t="shared" si="312"/>
        <v>63.190451446719919</v>
      </c>
      <c r="N301" s="44">
        <f t="shared" si="312"/>
        <v>66.72369816174384</v>
      </c>
      <c r="O301" s="44">
        <f t="shared" si="312"/>
        <v>70.185535685921792</v>
      </c>
      <c r="S301">
        <v>22</v>
      </c>
      <c r="T301">
        <f t="shared" si="271"/>
        <v>3.4618375241779495E-3</v>
      </c>
      <c r="U301">
        <f t="shared" si="272"/>
        <v>3.5332467150239202E-3</v>
      </c>
      <c r="V301">
        <f t="shared" si="273"/>
        <v>5.6195367207518054E-2</v>
      </c>
      <c r="W301">
        <f t="shared" si="274"/>
        <v>3.5332467150239202E-3</v>
      </c>
      <c r="X301">
        <f t="shared" si="275"/>
        <v>3.4618375241779495E-3</v>
      </c>
    </row>
    <row r="302" spans="1:24" x14ac:dyDescent="0.4">
      <c r="A302">
        <v>23</v>
      </c>
      <c r="B302" s="24">
        <v>0.2978723404255319</v>
      </c>
      <c r="C302" s="39">
        <f t="shared" si="290"/>
        <v>36.38211827659574</v>
      </c>
      <c r="E302">
        <f>0.25*(BladeCompThickness!C25+BladeCompThickness!D25)</f>
        <v>3.3651257253384914</v>
      </c>
      <c r="F302">
        <f>0.5*BladeCompThickness!G25</f>
        <v>3.3722299057672043</v>
      </c>
      <c r="G302" s="44">
        <f>BladeCompThickness!H25</f>
        <v>58.440388834329433</v>
      </c>
      <c r="H302">
        <f>0.5*BladeCompThickness!G25</f>
        <v>3.3722299057672043</v>
      </c>
      <c r="I302">
        <f>0.25*(BladeCompThickness!C25+BladeCompThickness!D25)</f>
        <v>3.3651257253384914</v>
      </c>
      <c r="K302">
        <f t="shared" si="291"/>
        <v>3.3651257253384914</v>
      </c>
      <c r="L302">
        <f t="shared" ref="L302:O302" si="313">K302+F302</f>
        <v>6.7373556311056957</v>
      </c>
      <c r="M302" s="44">
        <f t="shared" si="313"/>
        <v>65.177744465435126</v>
      </c>
      <c r="N302" s="44">
        <f t="shared" si="313"/>
        <v>68.549974371202325</v>
      </c>
      <c r="O302" s="44">
        <f t="shared" si="313"/>
        <v>71.915100096540812</v>
      </c>
      <c r="S302">
        <v>23</v>
      </c>
      <c r="T302">
        <f t="shared" si="271"/>
        <v>3.3651257253384916E-3</v>
      </c>
      <c r="U302">
        <f t="shared" si="272"/>
        <v>3.3722299057672043E-3</v>
      </c>
      <c r="V302">
        <f t="shared" si="273"/>
        <v>5.8440388834329435E-2</v>
      </c>
      <c r="W302">
        <f t="shared" si="274"/>
        <v>3.3722299057672043E-3</v>
      </c>
      <c r="X302">
        <f t="shared" si="275"/>
        <v>3.3651257253384916E-3</v>
      </c>
    </row>
    <row r="303" spans="1:24" x14ac:dyDescent="0.4">
      <c r="A303">
        <v>24</v>
      </c>
      <c r="B303" s="24">
        <v>0.31914893617021278</v>
      </c>
      <c r="C303" s="39">
        <f t="shared" si="290"/>
        <v>38.980841010638301</v>
      </c>
      <c r="E303">
        <f>0.25*(BladeCompThickness!C26+BladeCompThickness!D26)</f>
        <v>3.2684139264990333</v>
      </c>
      <c r="F303">
        <f>0.5*BladeCompThickness!G26</f>
        <v>3.211213096510487</v>
      </c>
      <c r="G303" s="44">
        <f>BladeCompThickness!H26</f>
        <v>60.685410461140826</v>
      </c>
      <c r="H303">
        <f>0.5*BladeCompThickness!G26</f>
        <v>3.211213096510487</v>
      </c>
      <c r="I303">
        <f>0.25*(BladeCompThickness!C26+BladeCompThickness!D26)</f>
        <v>3.2684139264990333</v>
      </c>
      <c r="K303">
        <f t="shared" si="291"/>
        <v>3.2684139264990333</v>
      </c>
      <c r="L303">
        <f t="shared" ref="L303:O303" si="314">K303+F303</f>
        <v>6.4796270230095203</v>
      </c>
      <c r="M303" s="44">
        <f t="shared" si="314"/>
        <v>67.165037484150346</v>
      </c>
      <c r="N303" s="44">
        <f t="shared" si="314"/>
        <v>70.376250580660837</v>
      </c>
      <c r="O303" s="44">
        <f t="shared" si="314"/>
        <v>73.644664507159874</v>
      </c>
      <c r="S303">
        <v>24</v>
      </c>
      <c r="T303">
        <f t="shared" si="271"/>
        <v>3.2684139264990333E-3</v>
      </c>
      <c r="U303">
        <f t="shared" si="272"/>
        <v>3.2112130965104872E-3</v>
      </c>
      <c r="V303">
        <f t="shared" si="273"/>
        <v>6.0685410461140829E-2</v>
      </c>
      <c r="W303">
        <f t="shared" si="274"/>
        <v>3.2112130965104872E-3</v>
      </c>
      <c r="X303">
        <f t="shared" si="275"/>
        <v>3.2684139264990333E-3</v>
      </c>
    </row>
    <row r="304" spans="1:24" x14ac:dyDescent="0.4">
      <c r="A304">
        <v>25</v>
      </c>
      <c r="B304" s="24">
        <v>0.32319999999999999</v>
      </c>
      <c r="C304" s="39">
        <f t="shared" si="290"/>
        <v>39.475637819199996</v>
      </c>
      <c r="E304">
        <f>0.25*(BladeCompThickness!C27+BladeCompThickness!D27)</f>
        <v>3.2500000000000004</v>
      </c>
      <c r="F304">
        <f>0.5*BladeCompThickness!G27</f>
        <v>3.1805554960280089</v>
      </c>
      <c r="G304" s="44">
        <f>BladeCompThickness!H27</f>
        <v>61.112862578885711</v>
      </c>
      <c r="H304">
        <f>0.5*BladeCompThickness!G27</f>
        <v>3.1805554960280089</v>
      </c>
      <c r="I304">
        <f>0.25*(BladeCompThickness!C27+BladeCompThickness!D27)</f>
        <v>3.2500000000000004</v>
      </c>
      <c r="K304">
        <f t="shared" si="291"/>
        <v>3.2500000000000004</v>
      </c>
      <c r="L304">
        <f t="shared" ref="L304:O304" si="315">K304+F304</f>
        <v>6.4305554960280098</v>
      </c>
      <c r="M304" s="44">
        <f t="shared" si="315"/>
        <v>67.543418074913717</v>
      </c>
      <c r="N304" s="44">
        <f t="shared" si="315"/>
        <v>70.723973570941723</v>
      </c>
      <c r="O304" s="44">
        <f t="shared" si="315"/>
        <v>73.973973570941723</v>
      </c>
      <c r="S304">
        <v>25</v>
      </c>
      <c r="T304">
        <f t="shared" si="271"/>
        <v>3.2500000000000003E-3</v>
      </c>
      <c r="U304">
        <f t="shared" si="272"/>
        <v>3.1805554960280089E-3</v>
      </c>
      <c r="V304">
        <f t="shared" si="273"/>
        <v>6.1112862578885714E-2</v>
      </c>
      <c r="W304">
        <f t="shared" si="274"/>
        <v>3.1805554960280089E-3</v>
      </c>
      <c r="X304">
        <f t="shared" si="275"/>
        <v>3.2500000000000003E-3</v>
      </c>
    </row>
    <row r="305" spans="1:24" x14ac:dyDescent="0.4">
      <c r="A305">
        <v>26</v>
      </c>
      <c r="B305" s="24">
        <v>0.34042553191489361</v>
      </c>
      <c r="C305" s="39">
        <f t="shared" si="290"/>
        <v>41.579563744680847</v>
      </c>
      <c r="E305">
        <f>0.25*(BladeCompThickness!C28+BladeCompThickness!D28)</f>
        <v>3.1555617767823816</v>
      </c>
      <c r="F305">
        <f>0.5*BladeCompThickness!G28</f>
        <v>3.065054125394362</v>
      </c>
      <c r="G305" s="44">
        <f>BladeCompThickness!H28</f>
        <v>63.085359792034559</v>
      </c>
      <c r="H305">
        <f>0.5*BladeCompThickness!G28</f>
        <v>3.065054125394362</v>
      </c>
      <c r="I305">
        <f>0.25*(BladeCompThickness!C28+BladeCompThickness!D28)</f>
        <v>3.1555617767823816</v>
      </c>
      <c r="K305">
        <f t="shared" si="291"/>
        <v>3.1555617767823816</v>
      </c>
      <c r="L305">
        <f t="shared" ref="L305:O305" si="316">K305+F305</f>
        <v>6.2206159021767435</v>
      </c>
      <c r="M305" s="44">
        <f t="shared" si="316"/>
        <v>69.305975694211298</v>
      </c>
      <c r="N305" s="44">
        <f t="shared" si="316"/>
        <v>72.371029819605667</v>
      </c>
      <c r="O305" s="44">
        <f t="shared" si="316"/>
        <v>75.526591596388045</v>
      </c>
      <c r="S305">
        <v>26</v>
      </c>
      <c r="T305">
        <f t="shared" si="271"/>
        <v>3.1555617767823818E-3</v>
      </c>
      <c r="U305">
        <f t="shared" si="272"/>
        <v>3.0650541253943618E-3</v>
      </c>
      <c r="V305">
        <f t="shared" si="273"/>
        <v>6.3085359792034557E-2</v>
      </c>
      <c r="W305">
        <f t="shared" si="274"/>
        <v>3.0650541253943618E-3</v>
      </c>
      <c r="X305">
        <f t="shared" si="275"/>
        <v>3.1555617767823818E-3</v>
      </c>
    </row>
    <row r="306" spans="1:24" x14ac:dyDescent="0.4">
      <c r="A306">
        <v>27</v>
      </c>
      <c r="B306" s="24">
        <v>0.36170212765957449</v>
      </c>
      <c r="C306" s="39">
        <f t="shared" si="290"/>
        <v>44.178286478723408</v>
      </c>
      <c r="E306">
        <f>0.25*(BladeCompThickness!C29+BladeCompThickness!D29)</f>
        <v>3.0389137737961929</v>
      </c>
      <c r="F306">
        <f>0.5*BladeCompThickness!G29</f>
        <v>2.9223893889397581</v>
      </c>
      <c r="G306" s="44">
        <f>BladeCompThickness!H29</f>
        <v>65.521744689698622</v>
      </c>
      <c r="H306">
        <f>0.5*BladeCompThickness!G29</f>
        <v>2.9223893889397581</v>
      </c>
      <c r="I306">
        <f>0.25*(BladeCompThickness!C29+BladeCompThickness!D29)</f>
        <v>3.0389137737961929</v>
      </c>
      <c r="K306">
        <f t="shared" si="291"/>
        <v>3.0389137737961929</v>
      </c>
      <c r="L306">
        <f t="shared" ref="L306:O306" si="317">K306+F306</f>
        <v>5.961303162735951</v>
      </c>
      <c r="M306" s="44">
        <f t="shared" si="317"/>
        <v>71.483047852434566</v>
      </c>
      <c r="N306" s="44">
        <f t="shared" si="317"/>
        <v>74.405437241374329</v>
      </c>
      <c r="O306" s="44">
        <f t="shared" si="317"/>
        <v>77.444351015170525</v>
      </c>
      <c r="S306">
        <v>27</v>
      </c>
      <c r="T306">
        <f t="shared" si="271"/>
        <v>3.0389137737961928E-3</v>
      </c>
      <c r="U306">
        <f t="shared" si="272"/>
        <v>2.9223893889397581E-3</v>
      </c>
      <c r="V306">
        <f t="shared" si="273"/>
        <v>6.5521744689698624E-2</v>
      </c>
      <c r="W306">
        <f t="shared" si="274"/>
        <v>2.9223893889397581E-3</v>
      </c>
      <c r="X306">
        <f t="shared" si="275"/>
        <v>3.0389137737961928E-3</v>
      </c>
    </row>
    <row r="307" spans="1:24" x14ac:dyDescent="0.4">
      <c r="A307">
        <v>28</v>
      </c>
      <c r="B307" s="24">
        <v>0.36880000000000002</v>
      </c>
      <c r="C307" s="39">
        <f t="shared" si="290"/>
        <v>45.045220382799997</v>
      </c>
      <c r="E307">
        <f>0.25*(BladeCompThickness!C30+BladeCompThickness!D30)</f>
        <v>3</v>
      </c>
      <c r="F307">
        <f>0.5*BladeCompThickness!G30</f>
        <v>2.8747964328585023</v>
      </c>
      <c r="G307" s="44">
        <f>BladeCompThickness!H30</f>
        <v>66.334522691559357</v>
      </c>
      <c r="H307">
        <f>0.5*BladeCompThickness!G30</f>
        <v>2.8747964328585023</v>
      </c>
      <c r="I307">
        <f>0.25*(BladeCompThickness!C30+BladeCompThickness!D30)</f>
        <v>3</v>
      </c>
      <c r="K307">
        <f t="shared" si="291"/>
        <v>3</v>
      </c>
      <c r="L307">
        <f t="shared" ref="L307:O307" si="318">K307+F307</f>
        <v>5.8747964328585027</v>
      </c>
      <c r="M307" s="44">
        <f t="shared" si="318"/>
        <v>72.20931912441786</v>
      </c>
      <c r="N307" s="44">
        <f t="shared" si="318"/>
        <v>75.084115557276363</v>
      </c>
      <c r="O307" s="44">
        <f t="shared" si="318"/>
        <v>78.084115557276363</v>
      </c>
      <c r="S307">
        <v>28</v>
      </c>
      <c r="T307">
        <f t="shared" si="271"/>
        <v>3.0000000000000001E-3</v>
      </c>
      <c r="U307">
        <f t="shared" si="272"/>
        <v>2.8747964328585023E-3</v>
      </c>
      <c r="V307">
        <f t="shared" si="273"/>
        <v>6.6334522691559358E-2</v>
      </c>
      <c r="W307">
        <f t="shared" si="274"/>
        <v>2.8747964328585023E-3</v>
      </c>
      <c r="X307">
        <f t="shared" si="275"/>
        <v>3.0000000000000001E-3</v>
      </c>
    </row>
    <row r="308" spans="1:24" x14ac:dyDescent="0.4">
      <c r="A308">
        <v>29</v>
      </c>
      <c r="B308" s="24">
        <v>0.38297872340425532</v>
      </c>
      <c r="C308" s="39">
        <f t="shared" si="290"/>
        <v>46.777009212765954</v>
      </c>
      <c r="E308">
        <f>0.25*(BladeCompThickness!C31+BladeCompThickness!D31)</f>
        <v>2.9572695795925412</v>
      </c>
      <c r="F308">
        <f>0.5*BladeCompThickness!G31</f>
        <v>3.0156052933374422</v>
      </c>
      <c r="G308" s="44">
        <f>BladeCompThickness!H31</f>
        <v>67.072209041600814</v>
      </c>
      <c r="H308">
        <f>0.5*BladeCompThickness!G31</f>
        <v>3.0156052933374422</v>
      </c>
      <c r="I308">
        <f>0.25*(BladeCompThickness!C31+BladeCompThickness!D31)</f>
        <v>2.9572695795925412</v>
      </c>
      <c r="K308">
        <f t="shared" si="291"/>
        <v>2.9572695795925412</v>
      </c>
      <c r="L308">
        <f t="shared" ref="L308:O308" si="319">K308+F308</f>
        <v>5.9728748729299834</v>
      </c>
      <c r="M308" s="44">
        <f t="shared" si="319"/>
        <v>73.045083914530792</v>
      </c>
      <c r="N308" s="44">
        <f t="shared" si="319"/>
        <v>76.060689207868236</v>
      </c>
      <c r="O308" s="44">
        <f t="shared" si="319"/>
        <v>79.017958787460771</v>
      </c>
      <c r="S308">
        <v>29</v>
      </c>
      <c r="T308">
        <f t="shared" si="271"/>
        <v>2.9572695795925413E-3</v>
      </c>
      <c r="U308">
        <f t="shared" si="272"/>
        <v>3.0156052933374422E-3</v>
      </c>
      <c r="V308">
        <f t="shared" si="273"/>
        <v>6.7072209041600814E-2</v>
      </c>
      <c r="W308">
        <f t="shared" si="274"/>
        <v>3.0156052933374422E-3</v>
      </c>
      <c r="X308">
        <f t="shared" si="275"/>
        <v>2.9572695795925413E-3</v>
      </c>
    </row>
    <row r="309" spans="1:24" x14ac:dyDescent="0.4">
      <c r="A309">
        <v>30</v>
      </c>
      <c r="B309" s="24">
        <v>0.40425531914893614</v>
      </c>
      <c r="C309" s="39">
        <f t="shared" si="290"/>
        <v>49.375731946808507</v>
      </c>
      <c r="E309">
        <f>0.25*(BladeCompThickness!C32+BladeCompThickness!D32)</f>
        <v>2.8931483004697043</v>
      </c>
      <c r="F309">
        <f>0.5*BladeCompThickness!G32</f>
        <v>2.0582702795795269</v>
      </c>
      <c r="G309" s="44">
        <f>BladeCompThickness!H32</f>
        <v>68.179181355588611</v>
      </c>
      <c r="H309">
        <f>0.5*BladeCompThickness!G32</f>
        <v>2.0582702795795269</v>
      </c>
      <c r="I309">
        <f>0.25*(BladeCompThickness!C32+BladeCompThickness!D32)</f>
        <v>2.8931483004697043</v>
      </c>
      <c r="K309">
        <f t="shared" si="291"/>
        <v>2.8931483004697043</v>
      </c>
      <c r="L309">
        <f t="shared" ref="L309:O309" si="320">K309+F309</f>
        <v>4.9514185800492312</v>
      </c>
      <c r="M309" s="44">
        <f t="shared" si="320"/>
        <v>73.130599935637846</v>
      </c>
      <c r="N309" s="44">
        <f t="shared" si="320"/>
        <v>75.188870215217378</v>
      </c>
      <c r="O309" s="44">
        <f t="shared" si="320"/>
        <v>78.082018515687082</v>
      </c>
      <c r="S309">
        <v>30</v>
      </c>
      <c r="T309">
        <f t="shared" si="271"/>
        <v>2.8931483004697041E-3</v>
      </c>
      <c r="U309">
        <f t="shared" si="272"/>
        <v>2.0582702795795267E-3</v>
      </c>
      <c r="V309">
        <f t="shared" si="273"/>
        <v>6.8179181355588606E-2</v>
      </c>
      <c r="W309">
        <f t="shared" si="274"/>
        <v>2.0582702795795267E-3</v>
      </c>
      <c r="X309">
        <f t="shared" si="275"/>
        <v>2.8931483004697041E-3</v>
      </c>
    </row>
    <row r="310" spans="1:24" x14ac:dyDescent="0.4">
      <c r="A310">
        <v>31</v>
      </c>
      <c r="B310" s="24">
        <v>0.42553191489361702</v>
      </c>
      <c r="C310" s="39">
        <f t="shared" si="290"/>
        <v>51.974454680851061</v>
      </c>
      <c r="E310">
        <f>0.25*(BladeCompThickness!C33+BladeCompThickness!D33)</f>
        <v>2.8290270213468665</v>
      </c>
      <c r="F310">
        <f>0.5*BladeCompThickness!G33</f>
        <v>1.1009352658216061</v>
      </c>
      <c r="G310" s="44">
        <f>BladeCompThickness!H33</f>
        <v>69.286153669576393</v>
      </c>
      <c r="H310">
        <f>0.5*BladeCompThickness!G33</f>
        <v>1.1009352658216061</v>
      </c>
      <c r="I310">
        <f>0.25*(BladeCompThickness!C33+BladeCompThickness!D33)</f>
        <v>2.8290270213468665</v>
      </c>
      <c r="K310">
        <f t="shared" si="291"/>
        <v>2.8290270213468665</v>
      </c>
      <c r="L310">
        <f t="shared" ref="L310:O310" si="321">K310+F310</f>
        <v>3.9299622871684727</v>
      </c>
      <c r="M310" s="44">
        <f t="shared" si="321"/>
        <v>73.216115956744872</v>
      </c>
      <c r="N310" s="44">
        <f t="shared" si="321"/>
        <v>74.317051222566477</v>
      </c>
      <c r="O310" s="44">
        <f t="shared" si="321"/>
        <v>77.146078243913337</v>
      </c>
      <c r="S310">
        <v>31</v>
      </c>
      <c r="T310">
        <f t="shared" si="271"/>
        <v>2.8290270213468666E-3</v>
      </c>
      <c r="U310">
        <f t="shared" si="272"/>
        <v>1.100935265821606E-3</v>
      </c>
      <c r="V310">
        <f t="shared" si="273"/>
        <v>6.9286153669576397E-2</v>
      </c>
      <c r="W310">
        <f t="shared" si="274"/>
        <v>1.100935265821606E-3</v>
      </c>
      <c r="X310">
        <f t="shared" si="275"/>
        <v>2.8290270213468666E-3</v>
      </c>
    </row>
    <row r="311" spans="1:24" x14ac:dyDescent="0.4">
      <c r="A311">
        <v>32</v>
      </c>
      <c r="B311" s="24">
        <v>0.44680851063829785</v>
      </c>
      <c r="C311" s="39">
        <f t="shared" si="290"/>
        <v>54.573177414893614</v>
      </c>
      <c r="E311">
        <f>0.25*(BladeCompThickness!C34+BladeCompThickness!D34)</f>
        <v>2.7649057422240295</v>
      </c>
      <c r="F311">
        <f>0.5*BladeCompThickness!G34</f>
        <v>0.14360025206368907</v>
      </c>
      <c r="G311" s="44">
        <f>BladeCompThickness!H34</f>
        <v>70.393125983564175</v>
      </c>
      <c r="H311">
        <f>0.5*BladeCompThickness!G34</f>
        <v>0.14360025206368907</v>
      </c>
      <c r="I311">
        <f>0.25*(BladeCompThickness!C34+BladeCompThickness!D34)</f>
        <v>2.7649057422240295</v>
      </c>
      <c r="K311">
        <f t="shared" si="291"/>
        <v>2.7649057422240295</v>
      </c>
      <c r="L311">
        <f t="shared" ref="L311:O311" si="322">K311+F311</f>
        <v>2.9085059942877187</v>
      </c>
      <c r="M311" s="44">
        <f t="shared" si="322"/>
        <v>73.301631977851898</v>
      </c>
      <c r="N311" s="44">
        <f t="shared" si="322"/>
        <v>73.44523222991559</v>
      </c>
      <c r="O311" s="44">
        <f t="shared" si="322"/>
        <v>76.21013797213962</v>
      </c>
      <c r="S311">
        <v>32</v>
      </c>
      <c r="T311">
        <f t="shared" si="271"/>
        <v>2.7649057422240294E-3</v>
      </c>
      <c r="U311">
        <f t="shared" si="272"/>
        <v>1.4360025206368906E-4</v>
      </c>
      <c r="V311">
        <f t="shared" si="273"/>
        <v>7.0393125983564175E-2</v>
      </c>
      <c r="W311">
        <f t="shared" si="274"/>
        <v>1.4360025206368906E-4</v>
      </c>
      <c r="X311">
        <f t="shared" si="275"/>
        <v>2.7649057422240294E-3</v>
      </c>
    </row>
    <row r="312" spans="1:24" x14ac:dyDescent="0.4">
      <c r="A312">
        <v>33</v>
      </c>
      <c r="B312" s="24">
        <v>0.45</v>
      </c>
      <c r="C312" s="39">
        <f t="shared" si="290"/>
        <v>54.962985824999997</v>
      </c>
      <c r="E312">
        <f>0.25*(BladeCompThickness!C35+BladeCompThickness!D35)</f>
        <v>2.7552875503556038</v>
      </c>
      <c r="F312">
        <f>0.5*BladeCompThickness!G35</f>
        <v>0</v>
      </c>
      <c r="G312" s="44">
        <f>BladeCompThickness!H35</f>
        <v>70.559171830662351</v>
      </c>
      <c r="H312">
        <f>0.5*BladeCompThickness!G35</f>
        <v>0</v>
      </c>
      <c r="I312">
        <f>0.25*(BladeCompThickness!C35+BladeCompThickness!D35)</f>
        <v>2.7552875503556038</v>
      </c>
      <c r="K312">
        <f t="shared" si="291"/>
        <v>2.7552875503556038</v>
      </c>
      <c r="L312">
        <f t="shared" ref="L312:O312" si="323">K312+F312</f>
        <v>2.7552875503556038</v>
      </c>
      <c r="M312" s="44">
        <f t="shared" si="323"/>
        <v>73.314459381017954</v>
      </c>
      <c r="N312" s="44">
        <f t="shared" si="323"/>
        <v>73.314459381017954</v>
      </c>
      <c r="O312" s="44">
        <f t="shared" si="323"/>
        <v>76.069746931373558</v>
      </c>
      <c r="S312">
        <v>33</v>
      </c>
      <c r="T312">
        <f t="shared" si="271"/>
        <v>2.7552875503556039E-3</v>
      </c>
      <c r="U312">
        <f t="shared" si="272"/>
        <v>0</v>
      </c>
      <c r="V312">
        <f t="shared" si="273"/>
        <v>7.0559171830662348E-2</v>
      </c>
      <c r="W312">
        <f t="shared" si="274"/>
        <v>0</v>
      </c>
      <c r="X312">
        <f t="shared" si="275"/>
        <v>2.7552875503556039E-3</v>
      </c>
    </row>
    <row r="313" spans="1:24" x14ac:dyDescent="0.4">
      <c r="A313">
        <v>34</v>
      </c>
      <c r="B313" s="24">
        <v>0.46808510638297873</v>
      </c>
      <c r="C313" s="39">
        <f t="shared" si="290"/>
        <v>57.171900148936167</v>
      </c>
      <c r="E313">
        <f>0.25*(BladeCompThickness!C36+BladeCompThickness!D36)</f>
        <v>2.6629495002269814</v>
      </c>
      <c r="F313">
        <f>0.5*BladeCompThickness!G36</f>
        <v>0</v>
      </c>
      <c r="G313" s="44">
        <f>BladeCompThickness!H36</f>
        <v>71.242245242684518</v>
      </c>
      <c r="H313">
        <f>0.5*BladeCompThickness!G36</f>
        <v>0</v>
      </c>
      <c r="I313">
        <f>0.25*(BladeCompThickness!C36+BladeCompThickness!D36)</f>
        <v>2.6629495002269814</v>
      </c>
      <c r="K313">
        <f t="shared" si="291"/>
        <v>2.6629495002269814</v>
      </c>
      <c r="L313">
        <f t="shared" ref="L313:O313" si="324">K313+F313</f>
        <v>2.6629495002269814</v>
      </c>
      <c r="M313" s="44">
        <f t="shared" si="324"/>
        <v>73.905194742911505</v>
      </c>
      <c r="N313" s="44">
        <f t="shared" si="324"/>
        <v>73.905194742911505</v>
      </c>
      <c r="O313" s="44">
        <f t="shared" si="324"/>
        <v>76.568144243138491</v>
      </c>
      <c r="S313">
        <v>34</v>
      </c>
      <c r="T313">
        <f t="shared" si="271"/>
        <v>2.6629495002269813E-3</v>
      </c>
      <c r="U313">
        <f t="shared" si="272"/>
        <v>0</v>
      </c>
      <c r="V313">
        <f t="shared" si="273"/>
        <v>7.1242245242684521E-2</v>
      </c>
      <c r="W313">
        <f t="shared" si="274"/>
        <v>0</v>
      </c>
      <c r="X313">
        <f t="shared" si="275"/>
        <v>2.6629495002269813E-3</v>
      </c>
    </row>
    <row r="314" spans="1:24" x14ac:dyDescent="0.4">
      <c r="A314">
        <v>35</v>
      </c>
      <c r="B314" s="24">
        <v>0.48936170212765956</v>
      </c>
      <c r="C314" s="39">
        <f t="shared" si="290"/>
        <v>59.770622882978721</v>
      </c>
      <c r="E314">
        <f>0.25*(BladeCompThickness!C37+BladeCompThickness!D37)</f>
        <v>2.5543165000756605</v>
      </c>
      <c r="F314">
        <f>0.5*BladeCompThickness!G37</f>
        <v>0</v>
      </c>
      <c r="G314" s="44">
        <f>BladeCompThickness!H37</f>
        <v>72.045861021534108</v>
      </c>
      <c r="H314">
        <f>0.5*BladeCompThickness!G37</f>
        <v>0</v>
      </c>
      <c r="I314">
        <f>0.25*(BladeCompThickness!C37+BladeCompThickness!D37)</f>
        <v>2.5543165000756605</v>
      </c>
      <c r="K314">
        <f t="shared" si="291"/>
        <v>2.5543165000756605</v>
      </c>
      <c r="L314">
        <f t="shared" ref="L314:O314" si="325">K314+F314</f>
        <v>2.5543165000756605</v>
      </c>
      <c r="M314" s="44">
        <f t="shared" si="325"/>
        <v>74.600177521609766</v>
      </c>
      <c r="N314" s="44">
        <f t="shared" si="325"/>
        <v>74.600177521609766</v>
      </c>
      <c r="O314" s="44">
        <f t="shared" si="325"/>
        <v>77.154494021685423</v>
      </c>
      <c r="S314">
        <v>35</v>
      </c>
      <c r="T314">
        <f t="shared" si="271"/>
        <v>2.5543165000756606E-3</v>
      </c>
      <c r="U314">
        <f t="shared" si="272"/>
        <v>0</v>
      </c>
      <c r="V314">
        <f t="shared" si="273"/>
        <v>7.2045861021534111E-2</v>
      </c>
      <c r="W314">
        <f t="shared" si="274"/>
        <v>0</v>
      </c>
      <c r="X314">
        <f t="shared" si="275"/>
        <v>2.5543165000756606E-3</v>
      </c>
    </row>
    <row r="315" spans="1:24" x14ac:dyDescent="0.4">
      <c r="A315">
        <v>36</v>
      </c>
      <c r="B315" s="24">
        <v>0.5</v>
      </c>
      <c r="C315" s="39">
        <f t="shared" si="290"/>
        <v>61.069984249999997</v>
      </c>
      <c r="E315">
        <f>0.25*(BladeCompThickness!C38+BladeCompThickness!D38)</f>
        <v>2.5</v>
      </c>
      <c r="F315">
        <f>0.5*BladeCompThickness!G38</f>
        <v>0</v>
      </c>
      <c r="G315" s="44">
        <f>BladeCompThickness!H38</f>
        <v>72.44766891095891</v>
      </c>
      <c r="H315">
        <f>0.5*BladeCompThickness!G38</f>
        <v>0</v>
      </c>
      <c r="I315">
        <f>0.25*(BladeCompThickness!C38+BladeCompThickness!D38)</f>
        <v>2.5</v>
      </c>
      <c r="K315">
        <f t="shared" si="291"/>
        <v>2.5</v>
      </c>
      <c r="L315">
        <f t="shared" ref="L315:O315" si="326">K315+F315</f>
        <v>2.5</v>
      </c>
      <c r="M315" s="44">
        <f t="shared" si="326"/>
        <v>74.94766891095891</v>
      </c>
      <c r="N315" s="44">
        <f t="shared" si="326"/>
        <v>74.94766891095891</v>
      </c>
      <c r="O315" s="44">
        <f t="shared" si="326"/>
        <v>77.44766891095891</v>
      </c>
      <c r="S315">
        <v>36</v>
      </c>
      <c r="T315">
        <f t="shared" si="271"/>
        <v>2.5000000000000001E-3</v>
      </c>
      <c r="U315">
        <f t="shared" si="272"/>
        <v>0</v>
      </c>
      <c r="V315">
        <f t="shared" si="273"/>
        <v>7.2447668910958912E-2</v>
      </c>
      <c r="W315">
        <f t="shared" si="274"/>
        <v>0</v>
      </c>
      <c r="X315">
        <f t="shared" si="275"/>
        <v>2.5000000000000001E-3</v>
      </c>
    </row>
    <row r="316" spans="1:24" x14ac:dyDescent="0.4">
      <c r="A316">
        <v>37</v>
      </c>
      <c r="B316" s="24">
        <v>0.51063829787234039</v>
      </c>
      <c r="C316" s="39">
        <f t="shared" si="290"/>
        <v>62.369345617021267</v>
      </c>
      <c r="E316">
        <f>0.25*(BladeCompThickness!C39+BladeCompThickness!D39)</f>
        <v>2.4267091646399166</v>
      </c>
      <c r="F316">
        <f>0.5*BladeCompThickness!G39</f>
        <v>0</v>
      </c>
      <c r="G316" s="44">
        <f>BladeCompThickness!H39</f>
        <v>71.648777055016893</v>
      </c>
      <c r="H316">
        <f>0.5*BladeCompThickness!G39</f>
        <v>0</v>
      </c>
      <c r="I316">
        <f>0.25*(BladeCompThickness!C39+BladeCompThickness!D39)</f>
        <v>2.4267091646399166</v>
      </c>
      <c r="K316">
        <f t="shared" si="291"/>
        <v>2.4267091646399166</v>
      </c>
      <c r="L316">
        <f t="shared" ref="L316:O316" si="327">K316+F316</f>
        <v>2.4267091646399166</v>
      </c>
      <c r="M316" s="44">
        <f t="shared" si="327"/>
        <v>74.07548621965681</v>
      </c>
      <c r="N316" s="44">
        <f t="shared" si="327"/>
        <v>74.07548621965681</v>
      </c>
      <c r="O316" s="44">
        <f t="shared" si="327"/>
        <v>76.502195384296726</v>
      </c>
      <c r="S316">
        <v>37</v>
      </c>
      <c r="T316">
        <f t="shared" si="271"/>
        <v>2.4267091646399167E-3</v>
      </c>
      <c r="U316">
        <f t="shared" si="272"/>
        <v>0</v>
      </c>
      <c r="V316">
        <f t="shared" si="273"/>
        <v>7.1648777055016891E-2</v>
      </c>
      <c r="W316">
        <f t="shared" si="274"/>
        <v>0</v>
      </c>
      <c r="X316">
        <f t="shared" si="275"/>
        <v>2.4267091646399167E-3</v>
      </c>
    </row>
    <row r="317" spans="1:24" x14ac:dyDescent="0.4">
      <c r="A317">
        <v>38</v>
      </c>
      <c r="B317" s="24">
        <v>0.53191489361702127</v>
      </c>
      <c r="C317" s="39">
        <f t="shared" si="290"/>
        <v>64.96806835106382</v>
      </c>
      <c r="E317">
        <f>0.25*(BladeCompThickness!C40+BladeCompThickness!D40)</f>
        <v>2.2801274939197498</v>
      </c>
      <c r="F317">
        <f>0.5*BladeCompThickness!G40</f>
        <v>0</v>
      </c>
      <c r="G317" s="44">
        <f>BladeCompThickness!H40</f>
        <v>70.050993343132873</v>
      </c>
      <c r="H317">
        <f>0.5*BladeCompThickness!G40</f>
        <v>0</v>
      </c>
      <c r="I317">
        <f>0.25*(BladeCompThickness!C40+BladeCompThickness!D40)</f>
        <v>2.2801274939197498</v>
      </c>
      <c r="K317">
        <f t="shared" si="291"/>
        <v>2.2801274939197498</v>
      </c>
      <c r="L317">
        <f t="shared" ref="L317:O317" si="328">K317+F317</f>
        <v>2.2801274939197498</v>
      </c>
      <c r="M317" s="44">
        <f t="shared" si="328"/>
        <v>72.331120837052623</v>
      </c>
      <c r="N317" s="44">
        <f t="shared" si="328"/>
        <v>72.331120837052623</v>
      </c>
      <c r="O317" s="44">
        <f t="shared" si="328"/>
        <v>74.611248330972373</v>
      </c>
      <c r="S317">
        <v>38</v>
      </c>
      <c r="T317">
        <f t="shared" si="271"/>
        <v>2.2801274939197496E-3</v>
      </c>
      <c r="U317">
        <f t="shared" si="272"/>
        <v>0</v>
      </c>
      <c r="V317">
        <f t="shared" si="273"/>
        <v>7.0050993343132875E-2</v>
      </c>
      <c r="W317">
        <f t="shared" si="274"/>
        <v>0</v>
      </c>
      <c r="X317">
        <f t="shared" si="275"/>
        <v>2.2801274939197496E-3</v>
      </c>
    </row>
    <row r="318" spans="1:24" x14ac:dyDescent="0.4">
      <c r="A318">
        <v>39</v>
      </c>
      <c r="B318" s="24">
        <v>0.55319148936170215</v>
      </c>
      <c r="C318" s="39">
        <f t="shared" si="290"/>
        <v>67.566791085106388</v>
      </c>
      <c r="E318">
        <f>0.25*(BladeCompThickness!C41+BladeCompThickness!D41)</f>
        <v>2.1335458231995816</v>
      </c>
      <c r="F318">
        <f>0.5*BladeCompThickness!G41</f>
        <v>0</v>
      </c>
      <c r="G318" s="44">
        <f>BladeCompThickness!H41</f>
        <v>68.453209631248839</v>
      </c>
      <c r="H318">
        <f>0.5*BladeCompThickness!G41</f>
        <v>0</v>
      </c>
      <c r="I318">
        <f>0.25*(BladeCompThickness!C41+BladeCompThickness!D41)</f>
        <v>2.1335458231995816</v>
      </c>
      <c r="K318">
        <f t="shared" si="291"/>
        <v>2.1335458231995816</v>
      </c>
      <c r="L318">
        <f t="shared" ref="L318:O318" si="329">K318+F318</f>
        <v>2.1335458231995816</v>
      </c>
      <c r="M318" s="44">
        <f t="shared" si="329"/>
        <v>70.586755454448422</v>
      </c>
      <c r="N318" s="44">
        <f t="shared" si="329"/>
        <v>70.586755454448422</v>
      </c>
      <c r="O318" s="44">
        <f t="shared" si="329"/>
        <v>72.720301277648005</v>
      </c>
      <c r="S318">
        <v>39</v>
      </c>
      <c r="T318">
        <f t="shared" si="271"/>
        <v>2.1335458231995816E-3</v>
      </c>
      <c r="U318">
        <f t="shared" si="272"/>
        <v>0</v>
      </c>
      <c r="V318">
        <f t="shared" si="273"/>
        <v>6.8453209631248846E-2</v>
      </c>
      <c r="W318">
        <f t="shared" si="274"/>
        <v>0</v>
      </c>
      <c r="X318">
        <f t="shared" si="275"/>
        <v>2.1335458231995816E-3</v>
      </c>
    </row>
    <row r="319" spans="1:24" x14ac:dyDescent="0.4">
      <c r="A319">
        <v>40</v>
      </c>
      <c r="B319" s="24">
        <v>0.57446808510638303</v>
      </c>
      <c r="C319" s="39">
        <f t="shared" si="290"/>
        <v>70.165513819148941</v>
      </c>
      <c r="E319">
        <f>0.25*(BladeCompThickness!C42+BladeCompThickness!D42)</f>
        <v>1.9869641524794139</v>
      </c>
      <c r="F319">
        <f>0.5*BladeCompThickness!G42</f>
        <v>0</v>
      </c>
      <c r="G319" s="44">
        <f>BladeCompThickness!H42</f>
        <v>66.855425919364819</v>
      </c>
      <c r="H319">
        <f>0.5*BladeCompThickness!G42</f>
        <v>0</v>
      </c>
      <c r="I319">
        <f>0.25*(BladeCompThickness!C42+BladeCompThickness!D42)</f>
        <v>1.9869641524794139</v>
      </c>
      <c r="K319">
        <f t="shared" si="291"/>
        <v>1.9869641524794139</v>
      </c>
      <c r="L319">
        <f t="shared" ref="L319:O319" si="330">K319+F319</f>
        <v>1.9869641524794139</v>
      </c>
      <c r="M319" s="44">
        <f t="shared" si="330"/>
        <v>68.842390071844235</v>
      </c>
      <c r="N319" s="44">
        <f t="shared" si="330"/>
        <v>68.842390071844235</v>
      </c>
      <c r="O319" s="44">
        <f t="shared" si="330"/>
        <v>70.829354224323652</v>
      </c>
      <c r="S319">
        <v>40</v>
      </c>
      <c r="T319">
        <f t="shared" si="271"/>
        <v>1.986964152479414E-3</v>
      </c>
      <c r="U319">
        <f t="shared" si="272"/>
        <v>0</v>
      </c>
      <c r="V319">
        <f t="shared" si="273"/>
        <v>6.6855425919364816E-2</v>
      </c>
      <c r="W319">
        <f t="shared" si="274"/>
        <v>0</v>
      </c>
      <c r="X319">
        <f t="shared" si="275"/>
        <v>1.986964152479414E-3</v>
      </c>
    </row>
    <row r="320" spans="1:24" x14ac:dyDescent="0.4">
      <c r="A320">
        <v>41</v>
      </c>
      <c r="B320" s="24">
        <v>0.5957446808510638</v>
      </c>
      <c r="C320" s="39">
        <f t="shared" si="290"/>
        <v>72.764236553191481</v>
      </c>
      <c r="E320">
        <f>0.25*(BladeCompThickness!C43+BladeCompThickness!D43)</f>
        <v>1.8403824817592473</v>
      </c>
      <c r="F320">
        <f>0.5*BladeCompThickness!G43</f>
        <v>0</v>
      </c>
      <c r="G320" s="44">
        <f>BladeCompThickness!H43</f>
        <v>65.257642207480799</v>
      </c>
      <c r="H320">
        <f>0.5*BladeCompThickness!G43</f>
        <v>0</v>
      </c>
      <c r="I320">
        <f>0.25*(BladeCompThickness!C43+BladeCompThickness!D43)</f>
        <v>1.8403824817592473</v>
      </c>
      <c r="K320">
        <f t="shared" si="291"/>
        <v>1.8403824817592473</v>
      </c>
      <c r="L320">
        <f t="shared" ref="L320:O320" si="331">K320+F320</f>
        <v>1.8403824817592473</v>
      </c>
      <c r="M320" s="44">
        <f t="shared" si="331"/>
        <v>67.098024689240049</v>
      </c>
      <c r="N320" s="44">
        <f t="shared" si="331"/>
        <v>67.098024689240049</v>
      </c>
      <c r="O320" s="44">
        <f t="shared" si="331"/>
        <v>68.938407170999298</v>
      </c>
      <c r="S320">
        <v>41</v>
      </c>
      <c r="T320">
        <f t="shared" si="271"/>
        <v>1.8403824817592473E-3</v>
      </c>
      <c r="U320">
        <f t="shared" si="272"/>
        <v>0</v>
      </c>
      <c r="V320">
        <f t="shared" si="273"/>
        <v>6.5257642207480801E-2</v>
      </c>
      <c r="W320">
        <f t="shared" si="274"/>
        <v>0</v>
      </c>
      <c r="X320">
        <f t="shared" si="275"/>
        <v>1.8403824817592473E-3</v>
      </c>
    </row>
    <row r="321" spans="1:24" x14ac:dyDescent="0.4">
      <c r="A321">
        <v>42</v>
      </c>
      <c r="B321" s="24">
        <v>0.61702127659574468</v>
      </c>
      <c r="C321" s="39">
        <f t="shared" si="290"/>
        <v>75.362959287234034</v>
      </c>
      <c r="E321">
        <f>0.25*(BladeCompThickness!C44+BladeCompThickness!D44)</f>
        <v>1.6938008110390794</v>
      </c>
      <c r="F321">
        <f>0.5*BladeCompThickness!G44</f>
        <v>0</v>
      </c>
      <c r="G321" s="44">
        <f>BladeCompThickness!H44</f>
        <v>63.659858495596772</v>
      </c>
      <c r="H321">
        <f>0.5*BladeCompThickness!G44</f>
        <v>0</v>
      </c>
      <c r="I321">
        <f>0.25*(BladeCompThickness!C44+BladeCompThickness!D44)</f>
        <v>1.6938008110390794</v>
      </c>
      <c r="K321">
        <f t="shared" si="291"/>
        <v>1.6938008110390794</v>
      </c>
      <c r="L321">
        <f t="shared" ref="L321:O321" si="332">K321+F321</f>
        <v>1.6938008110390794</v>
      </c>
      <c r="M321" s="44">
        <f t="shared" si="332"/>
        <v>65.353659306635848</v>
      </c>
      <c r="N321" s="44">
        <f t="shared" si="332"/>
        <v>65.353659306635848</v>
      </c>
      <c r="O321" s="44">
        <f t="shared" si="332"/>
        <v>67.04746011767493</v>
      </c>
      <c r="S321">
        <v>42</v>
      </c>
      <c r="T321">
        <f t="shared" si="271"/>
        <v>1.6938008110390795E-3</v>
      </c>
      <c r="U321">
        <f t="shared" si="272"/>
        <v>0</v>
      </c>
      <c r="V321">
        <f t="shared" si="273"/>
        <v>6.3659858495596772E-2</v>
      </c>
      <c r="W321">
        <f t="shared" si="274"/>
        <v>0</v>
      </c>
      <c r="X321">
        <f t="shared" si="275"/>
        <v>1.6938008110390795E-3</v>
      </c>
    </row>
    <row r="322" spans="1:24" x14ac:dyDescent="0.4">
      <c r="A322">
        <v>43</v>
      </c>
      <c r="B322" s="24">
        <v>0.63829787234042556</v>
      </c>
      <c r="C322" s="39">
        <f t="shared" si="290"/>
        <v>77.961682021276602</v>
      </c>
      <c r="E322">
        <f>0.25*(BladeCompThickness!C45+BladeCompThickness!D45)</f>
        <v>1.5472191403189119</v>
      </c>
      <c r="F322">
        <f>0.5*BladeCompThickness!G45</f>
        <v>0</v>
      </c>
      <c r="G322" s="44">
        <f>BladeCompThickness!H45</f>
        <v>62.062074783712752</v>
      </c>
      <c r="H322">
        <f>0.5*BladeCompThickness!G45</f>
        <v>0</v>
      </c>
      <c r="I322">
        <f>0.25*(BladeCompThickness!C45+BladeCompThickness!D45)</f>
        <v>1.5472191403189119</v>
      </c>
      <c r="K322">
        <f t="shared" si="291"/>
        <v>1.5472191403189119</v>
      </c>
      <c r="L322">
        <f t="shared" ref="L322:O322" si="333">K322+F322</f>
        <v>1.5472191403189119</v>
      </c>
      <c r="M322" s="44">
        <f t="shared" si="333"/>
        <v>63.609293924031661</v>
      </c>
      <c r="N322" s="44">
        <f t="shared" si="333"/>
        <v>63.609293924031661</v>
      </c>
      <c r="O322" s="44">
        <f t="shared" si="333"/>
        <v>65.156513064350577</v>
      </c>
      <c r="S322">
        <v>43</v>
      </c>
      <c r="T322">
        <f t="shared" si="271"/>
        <v>1.5472191403189119E-3</v>
      </c>
      <c r="U322">
        <f t="shared" si="272"/>
        <v>0</v>
      </c>
      <c r="V322">
        <f t="shared" si="273"/>
        <v>6.2062074783712749E-2</v>
      </c>
      <c r="W322">
        <f t="shared" si="274"/>
        <v>0</v>
      </c>
      <c r="X322">
        <f t="shared" si="275"/>
        <v>1.5472191403189119E-3</v>
      </c>
    </row>
    <row r="323" spans="1:24" x14ac:dyDescent="0.4">
      <c r="A323">
        <v>44</v>
      </c>
      <c r="B323" s="24">
        <v>0.65</v>
      </c>
      <c r="C323" s="39">
        <f t="shared" si="290"/>
        <v>79.390979525000006</v>
      </c>
      <c r="E323">
        <f>0.25*(BladeCompThickness!C46+BladeCompThickness!D46)</f>
        <v>1.4665992214228201</v>
      </c>
      <c r="F323">
        <f>0.5*BladeCompThickness!G46</f>
        <v>0</v>
      </c>
      <c r="G323" s="44">
        <f>BladeCompThickness!H46</f>
        <v>61.183293742176538</v>
      </c>
      <c r="H323">
        <f>0.5*BladeCompThickness!G46</f>
        <v>0</v>
      </c>
      <c r="I323">
        <f>0.25*(BladeCompThickness!C46+BladeCompThickness!D46)</f>
        <v>1.4665992214228201</v>
      </c>
      <c r="K323">
        <f t="shared" si="291"/>
        <v>1.4665992214228201</v>
      </c>
      <c r="L323">
        <f t="shared" ref="L323:O323" si="334">K323+F323</f>
        <v>1.4665992214228201</v>
      </c>
      <c r="M323" s="44">
        <f t="shared" si="334"/>
        <v>62.649892963599356</v>
      </c>
      <c r="N323" s="44">
        <f t="shared" si="334"/>
        <v>62.649892963599356</v>
      </c>
      <c r="O323" s="44">
        <f t="shared" si="334"/>
        <v>64.116492185022182</v>
      </c>
      <c r="S323">
        <v>44</v>
      </c>
      <c r="T323">
        <f t="shared" si="271"/>
        <v>1.46659922142282E-3</v>
      </c>
      <c r="U323">
        <f t="shared" si="272"/>
        <v>0</v>
      </c>
      <c r="V323">
        <f t="shared" si="273"/>
        <v>6.1183293742176535E-2</v>
      </c>
      <c r="W323">
        <f t="shared" si="274"/>
        <v>0</v>
      </c>
      <c r="X323">
        <f t="shared" si="275"/>
        <v>1.46659922142282E-3</v>
      </c>
    </row>
    <row r="324" spans="1:24" x14ac:dyDescent="0.4">
      <c r="A324">
        <v>45</v>
      </c>
      <c r="B324" s="24">
        <v>0.65957446808510634</v>
      </c>
      <c r="C324" s="39">
        <f t="shared" si="290"/>
        <v>80.560404755319141</v>
      </c>
      <c r="E324">
        <f>0.25*(BladeCompThickness!C47+BladeCompThickness!D47)</f>
        <v>1.4256801381942465</v>
      </c>
      <c r="F324">
        <f>0.5*BladeCompThickness!G47</f>
        <v>0</v>
      </c>
      <c r="G324" s="44">
        <f>BladeCompThickness!H47</f>
        <v>59.872413167444556</v>
      </c>
      <c r="H324">
        <f>0.5*BladeCompThickness!G47</f>
        <v>0</v>
      </c>
      <c r="I324">
        <f>0.25*(BladeCompThickness!C47+BladeCompThickness!D47)</f>
        <v>1.4256801381942465</v>
      </c>
      <c r="K324">
        <f t="shared" si="291"/>
        <v>1.4256801381942465</v>
      </c>
      <c r="L324">
        <f t="shared" ref="L324:O324" si="335">K324+F324</f>
        <v>1.4256801381942465</v>
      </c>
      <c r="M324" s="44">
        <f t="shared" si="335"/>
        <v>61.298093305638801</v>
      </c>
      <c r="N324" s="44">
        <f t="shared" si="335"/>
        <v>61.298093305638801</v>
      </c>
      <c r="O324" s="44">
        <f t="shared" si="335"/>
        <v>62.723773443833046</v>
      </c>
      <c r="S324">
        <v>45</v>
      </c>
      <c r="T324">
        <f t="shared" si="271"/>
        <v>1.4256801381942465E-3</v>
      </c>
      <c r="U324">
        <f t="shared" si="272"/>
        <v>0</v>
      </c>
      <c r="V324">
        <f t="shared" si="273"/>
        <v>5.9872413167444558E-2</v>
      </c>
      <c r="W324">
        <f t="shared" si="274"/>
        <v>0</v>
      </c>
      <c r="X324">
        <f t="shared" si="275"/>
        <v>1.4256801381942465E-3</v>
      </c>
    </row>
    <row r="325" spans="1:24" x14ac:dyDescent="0.4">
      <c r="A325">
        <v>46</v>
      </c>
      <c r="B325" s="24">
        <v>0.68085106382978722</v>
      </c>
      <c r="C325" s="39">
        <f t="shared" si="290"/>
        <v>83.159127489361694</v>
      </c>
      <c r="E325">
        <f>0.25*(BladeCompThickness!C48+BladeCompThickness!D48)</f>
        <v>1.334748842130749</v>
      </c>
      <c r="F325">
        <f>0.5*BladeCompThickness!G48</f>
        <v>0</v>
      </c>
      <c r="G325" s="44">
        <f>BladeCompThickness!H48</f>
        <v>56.95934522359569</v>
      </c>
      <c r="H325">
        <f>0.5*BladeCompThickness!G48</f>
        <v>0</v>
      </c>
      <c r="I325">
        <f>0.25*(BladeCompThickness!C48+BladeCompThickness!D48)</f>
        <v>1.334748842130749</v>
      </c>
      <c r="K325">
        <f t="shared" si="291"/>
        <v>1.334748842130749</v>
      </c>
      <c r="L325">
        <f t="shared" ref="L325:O325" si="336">K325+F325</f>
        <v>1.334748842130749</v>
      </c>
      <c r="M325" s="44">
        <f t="shared" si="336"/>
        <v>58.294094065726441</v>
      </c>
      <c r="N325" s="44">
        <f t="shared" si="336"/>
        <v>58.294094065726441</v>
      </c>
      <c r="O325" s="44">
        <f t="shared" si="336"/>
        <v>59.628842907857191</v>
      </c>
      <c r="S325">
        <v>46</v>
      </c>
      <c r="T325">
        <f t="shared" ref="T325:T388" si="337">E325/1000</f>
        <v>1.334748842130749E-3</v>
      </c>
      <c r="U325">
        <f t="shared" ref="U325:U388" si="338">F325/1000</f>
        <v>0</v>
      </c>
      <c r="V325">
        <f t="shared" ref="V325:V388" si="339">G325/1000</f>
        <v>5.6959345223595692E-2</v>
      </c>
      <c r="W325">
        <f t="shared" ref="W325:W388" si="340">H325/1000</f>
        <v>0</v>
      </c>
      <c r="X325">
        <f t="shared" ref="X325:X388" si="341">I325/1000</f>
        <v>1.334748842130749E-3</v>
      </c>
    </row>
    <row r="326" spans="1:24" x14ac:dyDescent="0.4">
      <c r="A326">
        <v>47</v>
      </c>
      <c r="B326" s="24">
        <v>0.7021276595744681</v>
      </c>
      <c r="C326" s="39">
        <f t="shared" si="290"/>
        <v>85.757850223404247</v>
      </c>
      <c r="E326">
        <f>0.25*(BladeCompThickness!C49+BladeCompThickness!D49)</f>
        <v>1.2438175460672514</v>
      </c>
      <c r="F326">
        <f>0.5*BladeCompThickness!G49</f>
        <v>0</v>
      </c>
      <c r="G326" s="44">
        <f>BladeCompThickness!H49</f>
        <v>54.046277279746818</v>
      </c>
      <c r="H326">
        <f>0.5*BladeCompThickness!G49</f>
        <v>0</v>
      </c>
      <c r="I326">
        <f>0.25*(BladeCompThickness!C49+BladeCompThickness!D49)</f>
        <v>1.2438175460672514</v>
      </c>
      <c r="K326">
        <f t="shared" si="291"/>
        <v>1.2438175460672514</v>
      </c>
      <c r="L326">
        <f t="shared" ref="L326:O326" si="342">K326+F326</f>
        <v>1.2438175460672514</v>
      </c>
      <c r="M326" s="44">
        <f t="shared" si="342"/>
        <v>55.290094825814066</v>
      </c>
      <c r="N326" s="44">
        <f t="shared" si="342"/>
        <v>55.290094825814066</v>
      </c>
      <c r="O326" s="44">
        <f t="shared" si="342"/>
        <v>56.533912371881314</v>
      </c>
      <c r="S326">
        <v>47</v>
      </c>
      <c r="T326">
        <f t="shared" si="337"/>
        <v>1.2438175460672515E-3</v>
      </c>
      <c r="U326">
        <f t="shared" si="338"/>
        <v>0</v>
      </c>
      <c r="V326">
        <f t="shared" si="339"/>
        <v>5.404627727974682E-2</v>
      </c>
      <c r="W326">
        <f t="shared" si="340"/>
        <v>0</v>
      </c>
      <c r="X326">
        <f t="shared" si="341"/>
        <v>1.2438175460672515E-3</v>
      </c>
    </row>
    <row r="327" spans="1:24" x14ac:dyDescent="0.4">
      <c r="A327">
        <v>48</v>
      </c>
      <c r="B327" s="24">
        <v>0.72340425531914898</v>
      </c>
      <c r="C327" s="39">
        <f t="shared" si="290"/>
        <v>88.356572957446815</v>
      </c>
      <c r="E327">
        <f>0.25*(BladeCompThickness!C50+BladeCompThickness!D50)</f>
        <v>1.152886250003754</v>
      </c>
      <c r="F327">
        <f>0.5*BladeCompThickness!G50</f>
        <v>0</v>
      </c>
      <c r="G327" s="44">
        <f>BladeCompThickness!H50</f>
        <v>51.133209335897945</v>
      </c>
      <c r="H327">
        <f>0.5*BladeCompThickness!G50</f>
        <v>0</v>
      </c>
      <c r="I327">
        <f>0.25*(BladeCompThickness!C50+BladeCompThickness!D50)</f>
        <v>1.152886250003754</v>
      </c>
      <c r="K327">
        <f t="shared" si="291"/>
        <v>1.152886250003754</v>
      </c>
      <c r="L327">
        <f t="shared" ref="L327:O327" si="343">K327+F327</f>
        <v>1.152886250003754</v>
      </c>
      <c r="M327" s="44">
        <f t="shared" si="343"/>
        <v>52.286095585901698</v>
      </c>
      <c r="N327" s="44">
        <f t="shared" si="343"/>
        <v>52.286095585901698</v>
      </c>
      <c r="O327" s="44">
        <f t="shared" si="343"/>
        <v>53.438981835905452</v>
      </c>
      <c r="S327">
        <v>48</v>
      </c>
      <c r="T327">
        <f t="shared" si="337"/>
        <v>1.1528862500037539E-3</v>
      </c>
      <c r="U327">
        <f t="shared" si="338"/>
        <v>0</v>
      </c>
      <c r="V327">
        <f t="shared" si="339"/>
        <v>5.1133209335897947E-2</v>
      </c>
      <c r="W327">
        <f t="shared" si="340"/>
        <v>0</v>
      </c>
      <c r="X327">
        <f t="shared" si="341"/>
        <v>1.1528862500037539E-3</v>
      </c>
    </row>
    <row r="328" spans="1:24" x14ac:dyDescent="0.4">
      <c r="A328">
        <v>49</v>
      </c>
      <c r="B328" s="24">
        <v>0.74468085106382975</v>
      </c>
      <c r="C328" s="39">
        <f t="shared" si="290"/>
        <v>90.955295691489354</v>
      </c>
      <c r="E328">
        <f>0.25*(BladeCompThickness!C51+BladeCompThickness!D51)</f>
        <v>1.0619549539402566</v>
      </c>
      <c r="F328">
        <f>0.5*BladeCompThickness!G51</f>
        <v>0</v>
      </c>
      <c r="G328" s="44">
        <f>BladeCompThickness!H51</f>
        <v>48.220141392049094</v>
      </c>
      <c r="H328">
        <f>0.5*BladeCompThickness!G51</f>
        <v>0</v>
      </c>
      <c r="I328">
        <f>0.25*(BladeCompThickness!C51+BladeCompThickness!D51)</f>
        <v>1.0619549539402566</v>
      </c>
      <c r="K328">
        <f t="shared" si="291"/>
        <v>1.0619549539402566</v>
      </c>
      <c r="L328">
        <f t="shared" ref="L328:O328" si="344">K328+F328</f>
        <v>1.0619549539402566</v>
      </c>
      <c r="M328" s="44">
        <f t="shared" si="344"/>
        <v>49.282096345989352</v>
      </c>
      <c r="N328" s="44">
        <f t="shared" si="344"/>
        <v>49.282096345989352</v>
      </c>
      <c r="O328" s="44">
        <f t="shared" si="344"/>
        <v>50.34405129992961</v>
      </c>
      <c r="S328">
        <v>49</v>
      </c>
      <c r="T328">
        <f t="shared" si="337"/>
        <v>1.0619549539402566E-3</v>
      </c>
      <c r="U328">
        <f t="shared" si="338"/>
        <v>0</v>
      </c>
      <c r="V328">
        <f t="shared" si="339"/>
        <v>4.8220141392049096E-2</v>
      </c>
      <c r="W328">
        <f t="shared" si="340"/>
        <v>0</v>
      </c>
      <c r="X328">
        <f t="shared" si="341"/>
        <v>1.0619549539402566E-3</v>
      </c>
    </row>
    <row r="329" spans="1:24" x14ac:dyDescent="0.4">
      <c r="A329">
        <v>50</v>
      </c>
      <c r="B329" s="24">
        <v>0.76595744680851063</v>
      </c>
      <c r="C329" s="39">
        <f t="shared" si="290"/>
        <v>93.554018425531908</v>
      </c>
      <c r="E329">
        <f>0.25*(BladeCompThickness!C52+BladeCompThickness!D52)</f>
        <v>0.97102365787675915</v>
      </c>
      <c r="F329">
        <f>0.5*BladeCompThickness!G52</f>
        <v>0</v>
      </c>
      <c r="G329" s="44">
        <f>BladeCompThickness!H52</f>
        <v>45.307073448200228</v>
      </c>
      <c r="H329">
        <f>0.5*BladeCompThickness!G52</f>
        <v>0</v>
      </c>
      <c r="I329">
        <f>0.25*(BladeCompThickness!C52+BladeCompThickness!D52)</f>
        <v>0.97102365787675915</v>
      </c>
      <c r="K329">
        <f t="shared" si="291"/>
        <v>0.97102365787675915</v>
      </c>
      <c r="L329">
        <f t="shared" ref="L329:O329" si="345">K329+F329</f>
        <v>0.97102365787675915</v>
      </c>
      <c r="M329" s="44">
        <f t="shared" si="345"/>
        <v>46.278097106076984</v>
      </c>
      <c r="N329" s="44">
        <f t="shared" si="345"/>
        <v>46.278097106076984</v>
      </c>
      <c r="O329" s="44">
        <f t="shared" si="345"/>
        <v>47.249120763953741</v>
      </c>
      <c r="S329">
        <v>50</v>
      </c>
      <c r="T329">
        <f t="shared" si="337"/>
        <v>9.7102365787675915E-4</v>
      </c>
      <c r="U329">
        <f t="shared" si="338"/>
        <v>0</v>
      </c>
      <c r="V329">
        <f t="shared" si="339"/>
        <v>4.530707344820023E-2</v>
      </c>
      <c r="W329">
        <f t="shared" si="340"/>
        <v>0</v>
      </c>
      <c r="X329">
        <f t="shared" si="341"/>
        <v>9.7102365787675915E-4</v>
      </c>
    </row>
    <row r="330" spans="1:24" x14ac:dyDescent="0.4">
      <c r="A330">
        <v>51</v>
      </c>
      <c r="B330" s="24">
        <v>0.78723404255319152</v>
      </c>
      <c r="C330" s="39">
        <f t="shared" si="290"/>
        <v>96.152741159574461</v>
      </c>
      <c r="E330">
        <f>0.25*(BladeCompThickness!C53+BladeCompThickness!D53)</f>
        <v>0.88009236181326145</v>
      </c>
      <c r="F330">
        <f>0.5*BladeCompThickness!G53</f>
        <v>0</v>
      </c>
      <c r="G330" s="44">
        <f>BladeCompThickness!H53</f>
        <v>42.394005504351355</v>
      </c>
      <c r="H330">
        <f>0.5*BladeCompThickness!G53</f>
        <v>0</v>
      </c>
      <c r="I330">
        <f>0.25*(BladeCompThickness!C53+BladeCompThickness!D53)</f>
        <v>0.88009236181326145</v>
      </c>
      <c r="K330">
        <f t="shared" si="291"/>
        <v>0.88009236181326145</v>
      </c>
      <c r="L330">
        <f t="shared" ref="L330:O330" si="346">K330+F330</f>
        <v>0.88009236181326145</v>
      </c>
      <c r="M330" s="44">
        <f t="shared" si="346"/>
        <v>43.274097866164617</v>
      </c>
      <c r="N330" s="44">
        <f t="shared" si="346"/>
        <v>43.274097866164617</v>
      </c>
      <c r="O330" s="44">
        <f t="shared" si="346"/>
        <v>44.154190227977878</v>
      </c>
      <c r="S330">
        <v>51</v>
      </c>
      <c r="T330">
        <f t="shared" si="337"/>
        <v>8.800923618132615E-4</v>
      </c>
      <c r="U330">
        <f t="shared" si="338"/>
        <v>0</v>
      </c>
      <c r="V330">
        <f t="shared" si="339"/>
        <v>4.2394005504351358E-2</v>
      </c>
      <c r="W330">
        <f t="shared" si="340"/>
        <v>0</v>
      </c>
      <c r="X330">
        <f t="shared" si="341"/>
        <v>8.800923618132615E-4</v>
      </c>
    </row>
    <row r="331" spans="1:24" x14ac:dyDescent="0.4">
      <c r="A331">
        <v>52</v>
      </c>
      <c r="B331" s="24">
        <v>0.8</v>
      </c>
      <c r="C331" s="39">
        <f t="shared" si="290"/>
        <v>97.711974800000007</v>
      </c>
      <c r="E331">
        <f>0.25*(BladeCompThickness!C54+BladeCompThickness!D54)</f>
        <v>0.82553358417516298</v>
      </c>
      <c r="F331">
        <f>0.5*BladeCompThickness!G54</f>
        <v>0</v>
      </c>
      <c r="G331" s="44">
        <f>BladeCompThickness!H54</f>
        <v>40.646164738042039</v>
      </c>
      <c r="H331">
        <f>0.5*BladeCompThickness!G54</f>
        <v>0</v>
      </c>
      <c r="I331">
        <f>0.25*(BladeCompThickness!C54+BladeCompThickness!D54)</f>
        <v>0.82553358417516298</v>
      </c>
      <c r="K331">
        <f t="shared" si="291"/>
        <v>0.82553358417516298</v>
      </c>
      <c r="L331">
        <f t="shared" ref="L331:O331" si="347">K331+F331</f>
        <v>0.82553358417516298</v>
      </c>
      <c r="M331" s="44">
        <f t="shared" si="347"/>
        <v>41.4716983222172</v>
      </c>
      <c r="N331" s="44">
        <f t="shared" si="347"/>
        <v>41.4716983222172</v>
      </c>
      <c r="O331" s="44">
        <f t="shared" si="347"/>
        <v>42.297231906392362</v>
      </c>
      <c r="S331">
        <v>52</v>
      </c>
      <c r="T331">
        <f t="shared" si="337"/>
        <v>8.2553358417516304E-4</v>
      </c>
      <c r="U331">
        <f t="shared" si="338"/>
        <v>0</v>
      </c>
      <c r="V331">
        <f t="shared" si="339"/>
        <v>4.0646164738042036E-2</v>
      </c>
      <c r="W331">
        <f t="shared" si="340"/>
        <v>0</v>
      </c>
      <c r="X331">
        <f t="shared" si="341"/>
        <v>8.2553358417516304E-4</v>
      </c>
    </row>
    <row r="332" spans="1:24" x14ac:dyDescent="0.4">
      <c r="A332">
        <v>53</v>
      </c>
      <c r="B332" s="24">
        <v>0.80851063829787229</v>
      </c>
      <c r="C332" s="39">
        <f t="shared" si="290"/>
        <v>98.751463893617014</v>
      </c>
      <c r="E332">
        <f>0.25*(BladeCompThickness!C55+BladeCompThickness!D55)</f>
        <v>0.83600229852693231</v>
      </c>
      <c r="F332">
        <f>0.5*BladeCompThickness!G55</f>
        <v>0</v>
      </c>
      <c r="G332" s="44">
        <f>BladeCompThickness!H55</f>
        <v>38.249756591425545</v>
      </c>
      <c r="H332">
        <f>0.5*BladeCompThickness!G55</f>
        <v>0</v>
      </c>
      <c r="I332">
        <f>0.25*(BladeCompThickness!C55+BladeCompThickness!D55)</f>
        <v>0.83600229852693231</v>
      </c>
      <c r="K332">
        <f t="shared" si="291"/>
        <v>0.83600229852693231</v>
      </c>
      <c r="L332">
        <f t="shared" ref="L332:O332" si="348">K332+F332</f>
        <v>0.83600229852693231</v>
      </c>
      <c r="M332" s="44">
        <f t="shared" si="348"/>
        <v>39.08575888995248</v>
      </c>
      <c r="N332" s="44">
        <f t="shared" si="348"/>
        <v>39.08575888995248</v>
      </c>
      <c r="O332" s="44">
        <f t="shared" si="348"/>
        <v>39.921761188479415</v>
      </c>
      <c r="S332">
        <v>53</v>
      </c>
      <c r="T332">
        <f t="shared" si="337"/>
        <v>8.3600229852693231E-4</v>
      </c>
      <c r="U332">
        <f t="shared" si="338"/>
        <v>0</v>
      </c>
      <c r="V332">
        <f t="shared" si="339"/>
        <v>3.8249756591425543E-2</v>
      </c>
      <c r="W332">
        <f t="shared" si="340"/>
        <v>0</v>
      </c>
      <c r="X332">
        <f t="shared" si="341"/>
        <v>8.3600229852693231E-4</v>
      </c>
    </row>
    <row r="333" spans="1:24" x14ac:dyDescent="0.4">
      <c r="A333">
        <v>54</v>
      </c>
      <c r="B333" s="24">
        <v>0.82978723404255317</v>
      </c>
      <c r="C333" s="39">
        <f t="shared" si="290"/>
        <v>101.35018662765957</v>
      </c>
      <c r="E333">
        <f>0.25*(BladeCompThickness!C56+BladeCompThickness!D56)</f>
        <v>0.86217408440635601</v>
      </c>
      <c r="F333">
        <f>0.5*BladeCompThickness!G56</f>
        <v>0</v>
      </c>
      <c r="G333" s="44">
        <f>BladeCompThickness!H56</f>
        <v>32.258736224884238</v>
      </c>
      <c r="H333">
        <f>0.5*BladeCompThickness!G56</f>
        <v>0</v>
      </c>
      <c r="I333">
        <f>0.25*(BladeCompThickness!C56+BladeCompThickness!D56)</f>
        <v>0.86217408440635601</v>
      </c>
      <c r="K333">
        <f t="shared" si="291"/>
        <v>0.86217408440635601</v>
      </c>
      <c r="L333">
        <f t="shared" ref="L333:O333" si="349">K333+F333</f>
        <v>0.86217408440635601</v>
      </c>
      <c r="M333" s="44">
        <f t="shared" si="349"/>
        <v>33.120910309290593</v>
      </c>
      <c r="N333" s="44">
        <f t="shared" si="349"/>
        <v>33.120910309290593</v>
      </c>
      <c r="O333" s="44">
        <f t="shared" si="349"/>
        <v>33.983084393696949</v>
      </c>
      <c r="S333">
        <v>54</v>
      </c>
      <c r="T333">
        <f t="shared" si="337"/>
        <v>8.6217408440635598E-4</v>
      </c>
      <c r="U333">
        <f t="shared" si="338"/>
        <v>0</v>
      </c>
      <c r="V333">
        <f t="shared" si="339"/>
        <v>3.2258736224884239E-2</v>
      </c>
      <c r="W333">
        <f t="shared" si="340"/>
        <v>0</v>
      </c>
      <c r="X333">
        <f t="shared" si="341"/>
        <v>8.6217408440635598E-4</v>
      </c>
    </row>
    <row r="334" spans="1:24" x14ac:dyDescent="0.4">
      <c r="A334">
        <v>55</v>
      </c>
      <c r="B334" s="24">
        <v>0.85106382978723405</v>
      </c>
      <c r="C334" s="39">
        <f t="shared" si="290"/>
        <v>103.94890936170212</v>
      </c>
      <c r="E334">
        <f>0.25*(BladeCompThickness!C57+BladeCompThickness!D57)</f>
        <v>0.8883458702857796</v>
      </c>
      <c r="F334">
        <f>0.5*BladeCompThickness!G57</f>
        <v>0</v>
      </c>
      <c r="G334" s="44">
        <f>BladeCompThickness!H57</f>
        <v>26.267715858342921</v>
      </c>
      <c r="H334">
        <f>0.5*BladeCompThickness!G57</f>
        <v>0</v>
      </c>
      <c r="I334">
        <f>0.25*(BladeCompThickness!C57+BladeCompThickness!D57)</f>
        <v>0.8883458702857796</v>
      </c>
      <c r="K334">
        <f t="shared" si="291"/>
        <v>0.8883458702857796</v>
      </c>
      <c r="L334">
        <f t="shared" ref="L334:O334" si="350">K334+F334</f>
        <v>0.8883458702857796</v>
      </c>
      <c r="M334" s="44">
        <f t="shared" si="350"/>
        <v>27.1560617286287</v>
      </c>
      <c r="N334" s="44">
        <f t="shared" si="350"/>
        <v>27.1560617286287</v>
      </c>
      <c r="O334" s="44">
        <f t="shared" si="350"/>
        <v>28.044407598914479</v>
      </c>
      <c r="S334">
        <v>55</v>
      </c>
      <c r="T334">
        <f t="shared" si="337"/>
        <v>8.8834587028577955E-4</v>
      </c>
      <c r="U334">
        <f t="shared" si="338"/>
        <v>0</v>
      </c>
      <c r="V334">
        <f t="shared" si="339"/>
        <v>2.6267715858342922E-2</v>
      </c>
      <c r="W334">
        <f t="shared" si="340"/>
        <v>0</v>
      </c>
      <c r="X334">
        <f t="shared" si="341"/>
        <v>8.8834587028577955E-4</v>
      </c>
    </row>
    <row r="335" spans="1:24" x14ac:dyDescent="0.4">
      <c r="A335">
        <v>56</v>
      </c>
      <c r="B335" s="24">
        <v>0.87234042553191493</v>
      </c>
      <c r="C335" s="39">
        <f t="shared" si="290"/>
        <v>106.54763209574467</v>
      </c>
      <c r="E335">
        <f>0.25*(BladeCompThickness!C58+BladeCompThickness!D58)</f>
        <v>0.91451765616520342</v>
      </c>
      <c r="F335">
        <f>0.5*BladeCompThickness!G58</f>
        <v>0</v>
      </c>
      <c r="G335" s="44">
        <f>BladeCompThickness!H58</f>
        <v>20.276695491801618</v>
      </c>
      <c r="H335">
        <f>0.5*BladeCompThickness!G58</f>
        <v>0</v>
      </c>
      <c r="I335">
        <f>0.25*(BladeCompThickness!C58+BladeCompThickness!D58)</f>
        <v>0.91451765616520342</v>
      </c>
      <c r="K335">
        <f t="shared" si="291"/>
        <v>0.91451765616520342</v>
      </c>
      <c r="L335">
        <f t="shared" ref="L335:O335" si="351">K335+F335</f>
        <v>0.91451765616520342</v>
      </c>
      <c r="M335" s="44">
        <f t="shared" si="351"/>
        <v>21.19121314796682</v>
      </c>
      <c r="N335" s="44">
        <f t="shared" si="351"/>
        <v>21.19121314796682</v>
      </c>
      <c r="O335" s="44">
        <f t="shared" si="351"/>
        <v>22.105730804132023</v>
      </c>
      <c r="S335">
        <v>56</v>
      </c>
      <c r="T335">
        <f t="shared" si="337"/>
        <v>9.1451765616520344E-4</v>
      </c>
      <c r="U335">
        <f t="shared" si="338"/>
        <v>0</v>
      </c>
      <c r="V335">
        <f t="shared" si="339"/>
        <v>2.0276695491801618E-2</v>
      </c>
      <c r="W335">
        <f t="shared" si="340"/>
        <v>0</v>
      </c>
      <c r="X335">
        <f t="shared" si="341"/>
        <v>9.1451765616520344E-4</v>
      </c>
    </row>
    <row r="336" spans="1:24" x14ac:dyDescent="0.4">
      <c r="A336">
        <v>57</v>
      </c>
      <c r="B336" s="24">
        <v>0.8936170212765957</v>
      </c>
      <c r="C336" s="39">
        <f t="shared" si="290"/>
        <v>109.14635482978723</v>
      </c>
      <c r="E336">
        <f>0.25*(BladeCompThickness!C59+BladeCompThickness!D59)</f>
        <v>0.9406894420446269</v>
      </c>
      <c r="F336">
        <f>0.5*BladeCompThickness!G59</f>
        <v>0</v>
      </c>
      <c r="G336" s="44">
        <f>BladeCompThickness!H59</f>
        <v>14.285675125260337</v>
      </c>
      <c r="H336">
        <f>0.5*BladeCompThickness!G59</f>
        <v>0</v>
      </c>
      <c r="I336">
        <f>0.25*(BladeCompThickness!C59+BladeCompThickness!D59)</f>
        <v>0.9406894420446269</v>
      </c>
      <c r="K336">
        <f t="shared" si="291"/>
        <v>0.9406894420446269</v>
      </c>
      <c r="L336">
        <f t="shared" ref="L336:O336" si="352">K336+F336</f>
        <v>0.9406894420446269</v>
      </c>
      <c r="M336" s="44">
        <f t="shared" si="352"/>
        <v>15.226364567304964</v>
      </c>
      <c r="N336" s="44">
        <f t="shared" si="352"/>
        <v>15.226364567304964</v>
      </c>
      <c r="O336" s="44">
        <f t="shared" si="352"/>
        <v>16.167054009349592</v>
      </c>
      <c r="S336">
        <v>57</v>
      </c>
      <c r="T336">
        <f t="shared" si="337"/>
        <v>9.406894420446269E-4</v>
      </c>
      <c r="U336">
        <f t="shared" si="338"/>
        <v>0</v>
      </c>
      <c r="V336">
        <f t="shared" si="339"/>
        <v>1.4285675125260336E-2</v>
      </c>
      <c r="W336">
        <f t="shared" si="340"/>
        <v>0</v>
      </c>
      <c r="X336">
        <f t="shared" si="341"/>
        <v>9.406894420446269E-4</v>
      </c>
    </row>
    <row r="337" spans="1:24" x14ac:dyDescent="0.4">
      <c r="A337">
        <v>58</v>
      </c>
      <c r="B337" s="24">
        <v>0.9</v>
      </c>
      <c r="C337" s="39">
        <f t="shared" si="290"/>
        <v>109.92597164999999</v>
      </c>
      <c r="E337">
        <f>0.25*(BladeCompThickness!C60+BladeCompThickness!D60)</f>
        <v>0.94854097780845414</v>
      </c>
      <c r="F337">
        <f>0.5*BladeCompThickness!G60</f>
        <v>0</v>
      </c>
      <c r="G337" s="44">
        <f>BladeCompThickness!H60</f>
        <v>12.488369015297927</v>
      </c>
      <c r="H337">
        <f>0.5*BladeCompThickness!G60</f>
        <v>0</v>
      </c>
      <c r="I337">
        <f>0.25*(BladeCompThickness!C60+BladeCompThickness!D60)</f>
        <v>0.94854097780845414</v>
      </c>
      <c r="K337">
        <f t="shared" si="291"/>
        <v>0.94854097780845414</v>
      </c>
      <c r="L337">
        <f t="shared" ref="L337:O337" si="353">K337+F337</f>
        <v>0.94854097780845414</v>
      </c>
      <c r="M337" s="44">
        <f t="shared" si="353"/>
        <v>13.436909993106381</v>
      </c>
      <c r="N337" s="44">
        <f t="shared" si="353"/>
        <v>13.436909993106381</v>
      </c>
      <c r="O337" s="44">
        <f t="shared" si="353"/>
        <v>14.385450970914835</v>
      </c>
      <c r="S337">
        <v>58</v>
      </c>
      <c r="T337">
        <f t="shared" si="337"/>
        <v>9.485409778084541E-4</v>
      </c>
      <c r="U337">
        <f t="shared" si="338"/>
        <v>0</v>
      </c>
      <c r="V337">
        <f t="shared" si="339"/>
        <v>1.2488369015297927E-2</v>
      </c>
      <c r="W337">
        <f t="shared" si="340"/>
        <v>0</v>
      </c>
      <c r="X337">
        <f t="shared" si="341"/>
        <v>9.485409778084541E-4</v>
      </c>
    </row>
    <row r="338" spans="1:24" x14ac:dyDescent="0.4">
      <c r="A338">
        <v>59</v>
      </c>
      <c r="B338" s="24">
        <v>0.91489361702127658</v>
      </c>
      <c r="C338" s="39">
        <f t="shared" si="290"/>
        <v>111.74507756382978</v>
      </c>
      <c r="E338">
        <f>0.25*(BladeCompThickness!C61+BladeCompThickness!D61)</f>
        <v>0.90377067718429749</v>
      </c>
      <c r="F338">
        <f>0.5*BladeCompThickness!G61</f>
        <v>0</v>
      </c>
      <c r="G338" s="44">
        <f>BladeCompThickness!H61</f>
        <v>10.187615911692278</v>
      </c>
      <c r="H338">
        <f>0.5*BladeCompThickness!G61</f>
        <v>0</v>
      </c>
      <c r="I338">
        <f>0.25*(BladeCompThickness!C61+BladeCompThickness!D61)</f>
        <v>0.90377067718429749</v>
      </c>
      <c r="K338">
        <f t="shared" si="291"/>
        <v>0.90377067718429749</v>
      </c>
      <c r="L338">
        <f t="shared" ref="L338:O338" si="354">K338+F338</f>
        <v>0.90377067718429749</v>
      </c>
      <c r="M338" s="44">
        <f t="shared" si="354"/>
        <v>11.091386588876576</v>
      </c>
      <c r="N338" s="44">
        <f t="shared" si="354"/>
        <v>11.091386588876576</v>
      </c>
      <c r="O338" s="44">
        <f t="shared" si="354"/>
        <v>11.995157266060874</v>
      </c>
      <c r="S338">
        <v>59</v>
      </c>
      <c r="T338">
        <f t="shared" si="337"/>
        <v>9.0377067718429749E-4</v>
      </c>
      <c r="U338">
        <f t="shared" si="338"/>
        <v>0</v>
      </c>
      <c r="V338">
        <f t="shared" si="339"/>
        <v>1.0187615911692278E-2</v>
      </c>
      <c r="W338">
        <f t="shared" si="340"/>
        <v>0</v>
      </c>
      <c r="X338">
        <f t="shared" si="341"/>
        <v>9.0377067718429749E-4</v>
      </c>
    </row>
    <row r="339" spans="1:24" x14ac:dyDescent="0.4">
      <c r="A339">
        <v>60</v>
      </c>
      <c r="B339" s="24">
        <v>0.93617021276595747</v>
      </c>
      <c r="C339" s="39">
        <f t="shared" si="290"/>
        <v>114.34380029787233</v>
      </c>
      <c r="E339">
        <f>0.25*(BladeCompThickness!C62+BladeCompThickness!D62)</f>
        <v>0.83981310486407379</v>
      </c>
      <c r="F339">
        <f>0.5*BladeCompThickness!G62</f>
        <v>0</v>
      </c>
      <c r="G339" s="44">
        <f>BladeCompThickness!H62</f>
        <v>6.9008257636841934</v>
      </c>
      <c r="H339">
        <f>0.5*BladeCompThickness!G62</f>
        <v>0</v>
      </c>
      <c r="I339">
        <f>0.25*(BladeCompThickness!C62+BladeCompThickness!D62)</f>
        <v>0.83981310486407379</v>
      </c>
      <c r="K339">
        <f t="shared" si="291"/>
        <v>0.83981310486407379</v>
      </c>
      <c r="L339">
        <f t="shared" ref="L339:O339" si="355">K339+F339</f>
        <v>0.83981310486407379</v>
      </c>
      <c r="M339" s="44">
        <f t="shared" si="355"/>
        <v>7.7406388685482668</v>
      </c>
      <c r="N339" s="44">
        <f t="shared" si="355"/>
        <v>7.7406388685482668</v>
      </c>
      <c r="O339" s="44">
        <f t="shared" si="355"/>
        <v>8.580451973412341</v>
      </c>
      <c r="S339">
        <v>60</v>
      </c>
      <c r="T339">
        <f t="shared" si="337"/>
        <v>8.3981310486407382E-4</v>
      </c>
      <c r="U339">
        <f t="shared" si="338"/>
        <v>0</v>
      </c>
      <c r="V339">
        <f t="shared" si="339"/>
        <v>6.9008257636841933E-3</v>
      </c>
      <c r="W339">
        <f t="shared" si="340"/>
        <v>0</v>
      </c>
      <c r="X339">
        <f t="shared" si="341"/>
        <v>8.3981310486407382E-4</v>
      </c>
    </row>
    <row r="340" spans="1:24" x14ac:dyDescent="0.4">
      <c r="A340">
        <v>61</v>
      </c>
      <c r="B340" s="24">
        <v>0.95</v>
      </c>
      <c r="C340" s="39">
        <f t="shared" si="290"/>
        <v>116.03297007499999</v>
      </c>
      <c r="E340">
        <f>0.25*(BladeCompThickness!C63+BladeCompThickness!D63)</f>
        <v>0.79824068285592842</v>
      </c>
      <c r="F340">
        <f>0.5*BladeCompThickness!G63</f>
        <v>0</v>
      </c>
      <c r="G340" s="44">
        <f>BladeCompThickness!H63</f>
        <v>4.7644121674789517</v>
      </c>
      <c r="H340">
        <f>0.5*BladeCompThickness!G63</f>
        <v>0</v>
      </c>
      <c r="I340">
        <f>0.25*(BladeCompThickness!C63+BladeCompThickness!D63)</f>
        <v>0.79824068285592842</v>
      </c>
      <c r="K340">
        <f t="shared" si="291"/>
        <v>0.79824068285592842</v>
      </c>
      <c r="L340">
        <f t="shared" ref="L340:O340" si="356">K340+F340</f>
        <v>0.79824068285592842</v>
      </c>
      <c r="M340" s="44">
        <f t="shared" si="356"/>
        <v>5.5626528503348798</v>
      </c>
      <c r="N340" s="44">
        <f t="shared" si="356"/>
        <v>5.5626528503348798</v>
      </c>
      <c r="O340" s="44">
        <f t="shared" si="356"/>
        <v>6.3608935331908079</v>
      </c>
      <c r="S340">
        <v>61</v>
      </c>
      <c r="T340">
        <f t="shared" si="337"/>
        <v>7.9824068285592846E-4</v>
      </c>
      <c r="U340">
        <f t="shared" si="338"/>
        <v>0</v>
      </c>
      <c r="V340">
        <f t="shared" si="339"/>
        <v>4.7644121674789517E-3</v>
      </c>
      <c r="W340">
        <f t="shared" si="340"/>
        <v>0</v>
      </c>
      <c r="X340">
        <f t="shared" si="341"/>
        <v>7.9824068285592846E-4</v>
      </c>
    </row>
    <row r="341" spans="1:24" x14ac:dyDescent="0.4">
      <c r="A341">
        <v>62</v>
      </c>
      <c r="B341" s="24">
        <v>0.95744680851063835</v>
      </c>
      <c r="C341" s="39">
        <f t="shared" si="290"/>
        <v>116.94252303191489</v>
      </c>
      <c r="E341">
        <f>0.25*(BladeCompThickness!C64+BladeCompThickness!D64)</f>
        <v>0.88785148385414503</v>
      </c>
      <c r="F341">
        <f>0.5*BladeCompThickness!G64</f>
        <v>0</v>
      </c>
      <c r="G341" s="44">
        <f>BladeCompThickness!H64</f>
        <v>4.2413310497409791</v>
      </c>
      <c r="H341">
        <f>0.5*BladeCompThickness!G64</f>
        <v>0</v>
      </c>
      <c r="I341">
        <f>0.25*(BladeCompThickness!C64+BladeCompThickness!D64)</f>
        <v>0.88785148385414503</v>
      </c>
      <c r="K341">
        <f t="shared" si="291"/>
        <v>0.88785148385414503</v>
      </c>
      <c r="L341">
        <f t="shared" ref="L341:O341" si="357">K341+F341</f>
        <v>0.88785148385414503</v>
      </c>
      <c r="M341" s="44">
        <f t="shared" si="357"/>
        <v>5.1291825335951238</v>
      </c>
      <c r="N341" s="44">
        <f t="shared" si="357"/>
        <v>5.1291825335951238</v>
      </c>
      <c r="O341" s="44">
        <f t="shared" si="357"/>
        <v>6.0170340174492685</v>
      </c>
      <c r="S341">
        <v>62</v>
      </c>
      <c r="T341">
        <f t="shared" si="337"/>
        <v>8.8785148385414506E-4</v>
      </c>
      <c r="U341">
        <f t="shared" si="338"/>
        <v>0</v>
      </c>
      <c r="V341">
        <f t="shared" si="339"/>
        <v>4.2413310497409788E-3</v>
      </c>
      <c r="W341">
        <f t="shared" si="340"/>
        <v>0</v>
      </c>
      <c r="X341">
        <f t="shared" si="341"/>
        <v>8.8785148385414506E-4</v>
      </c>
    </row>
    <row r="342" spans="1:24" x14ac:dyDescent="0.4">
      <c r="A342">
        <v>63</v>
      </c>
      <c r="B342" s="24">
        <v>0.97872340425531912</v>
      </c>
      <c r="C342" s="39">
        <f t="shared" si="290"/>
        <v>119.54124576595744</v>
      </c>
      <c r="E342">
        <f>0.25*(BladeCompThickness!C65+BladeCompThickness!D65)</f>
        <v>1.1438823438490455</v>
      </c>
      <c r="F342">
        <f>0.5*BladeCompThickness!G65</f>
        <v>0</v>
      </c>
      <c r="G342" s="44">
        <f>BladeCompThickness!H65</f>
        <v>2.7468135704896524</v>
      </c>
      <c r="H342">
        <f>0.5*BladeCompThickness!G65</f>
        <v>0</v>
      </c>
      <c r="I342">
        <f>0.25*(BladeCompThickness!C65+BladeCompThickness!D65)</f>
        <v>1.1438823438490455</v>
      </c>
      <c r="K342">
        <f t="shared" si="291"/>
        <v>1.1438823438490455</v>
      </c>
      <c r="L342">
        <f t="shared" ref="L342:O342" si="358">K342+F342</f>
        <v>1.1438823438490455</v>
      </c>
      <c r="M342" s="44">
        <f t="shared" si="358"/>
        <v>3.8906959143386981</v>
      </c>
      <c r="N342" s="44">
        <f t="shared" si="358"/>
        <v>3.8906959143386981</v>
      </c>
      <c r="O342" s="44">
        <f t="shared" si="358"/>
        <v>5.0345782581877438</v>
      </c>
      <c r="S342">
        <v>63</v>
      </c>
      <c r="T342">
        <f t="shared" si="337"/>
        <v>1.1438823438490455E-3</v>
      </c>
      <c r="U342">
        <f t="shared" si="338"/>
        <v>0</v>
      </c>
      <c r="V342">
        <f t="shared" si="339"/>
        <v>2.7468135704896523E-3</v>
      </c>
      <c r="W342">
        <f t="shared" si="340"/>
        <v>0</v>
      </c>
      <c r="X342">
        <f t="shared" si="341"/>
        <v>1.1438823438490455E-3</v>
      </c>
    </row>
    <row r="343" spans="1:24" x14ac:dyDescent="0.4">
      <c r="A343">
        <v>64</v>
      </c>
      <c r="B343" s="24">
        <v>0.98119999999999996</v>
      </c>
      <c r="C343" s="39">
        <f t="shared" si="290"/>
        <v>119.84373709219999</v>
      </c>
      <c r="E343">
        <f>0.25*(BladeCompThickness!C66+BladeCompThickness!D66)</f>
        <v>1.173684335952452</v>
      </c>
      <c r="F343">
        <f>0.5*BladeCompThickness!G66</f>
        <v>0</v>
      </c>
      <c r="G343" s="44">
        <f>BladeCompThickness!H66</f>
        <v>2.572851735904798</v>
      </c>
      <c r="H343">
        <f>0.5*BladeCompThickness!G66</f>
        <v>0</v>
      </c>
      <c r="I343">
        <f>0.25*(BladeCompThickness!C66+BladeCompThickness!D66)</f>
        <v>1.173684335952452</v>
      </c>
      <c r="K343">
        <f t="shared" si="291"/>
        <v>1.173684335952452</v>
      </c>
      <c r="L343">
        <f t="shared" ref="L343:O343" si="359">K343+F343</f>
        <v>1.173684335952452</v>
      </c>
      <c r="M343" s="44">
        <f t="shared" si="359"/>
        <v>3.7465360718572498</v>
      </c>
      <c r="N343" s="44">
        <f t="shared" si="359"/>
        <v>3.7465360718572498</v>
      </c>
      <c r="O343" s="44">
        <f t="shared" si="359"/>
        <v>4.920220407809702</v>
      </c>
      <c r="S343">
        <v>64</v>
      </c>
      <c r="T343">
        <f t="shared" si="337"/>
        <v>1.173684335952452E-3</v>
      </c>
      <c r="U343">
        <f t="shared" si="338"/>
        <v>0</v>
      </c>
      <c r="V343">
        <f t="shared" si="339"/>
        <v>2.5728517359047982E-3</v>
      </c>
      <c r="W343">
        <f t="shared" si="340"/>
        <v>0</v>
      </c>
      <c r="X343">
        <f t="shared" si="341"/>
        <v>1.173684335952452E-3</v>
      </c>
    </row>
    <row r="344" spans="1:24" x14ac:dyDescent="0.4">
      <c r="A344" s="32">
        <v>65</v>
      </c>
      <c r="B344" s="53">
        <v>1</v>
      </c>
      <c r="C344" s="54">
        <f t="shared" si="290"/>
        <v>122.13996849999999</v>
      </c>
      <c r="D344" s="32"/>
      <c r="E344" s="32">
        <f>0.25*(BladeCompThickness!C67+BladeCompThickness!D67)</f>
        <v>0.5</v>
      </c>
      <c r="F344" s="32">
        <f>0.5*BladeCompThickness!G67</f>
        <v>0</v>
      </c>
      <c r="G344" s="49">
        <f>BladeCompThickness!H67</f>
        <v>0</v>
      </c>
      <c r="H344" s="32">
        <f>0.5*BladeCompThickness!G67</f>
        <v>0</v>
      </c>
      <c r="I344" s="32">
        <f>0.25*(BladeCompThickness!C67+BladeCompThickness!D67)</f>
        <v>0.5</v>
      </c>
      <c r="J344" s="32"/>
      <c r="K344" s="32">
        <f t="shared" si="291"/>
        <v>0.5</v>
      </c>
      <c r="L344" s="32">
        <f t="shared" ref="L344:O344" si="360">K344+F344</f>
        <v>0.5</v>
      </c>
      <c r="M344" s="49">
        <f t="shared" si="360"/>
        <v>0.5</v>
      </c>
      <c r="N344" s="49">
        <f t="shared" si="360"/>
        <v>0.5</v>
      </c>
      <c r="O344" s="49">
        <f t="shared" si="360"/>
        <v>1</v>
      </c>
      <c r="P344" s="32"/>
      <c r="Q344" s="32"/>
      <c r="R344" s="32"/>
      <c r="S344" s="32">
        <v>65</v>
      </c>
      <c r="T344" s="32">
        <f t="shared" si="337"/>
        <v>5.0000000000000001E-4</v>
      </c>
      <c r="U344" s="32">
        <f t="shared" si="338"/>
        <v>0</v>
      </c>
      <c r="V344" s="32">
        <f t="shared" si="339"/>
        <v>0</v>
      </c>
      <c r="W344" s="32">
        <f t="shared" si="340"/>
        <v>0</v>
      </c>
      <c r="X344" s="32">
        <f t="shared" si="341"/>
        <v>5.0000000000000001E-4</v>
      </c>
    </row>
    <row r="346" spans="1:24" x14ac:dyDescent="0.4">
      <c r="B346" s="43" t="s">
        <v>349</v>
      </c>
      <c r="C346" s="43"/>
      <c r="E346" s="32" t="s">
        <v>340</v>
      </c>
      <c r="K346" s="32" t="s">
        <v>343</v>
      </c>
      <c r="S346" s="43" t="s">
        <v>411</v>
      </c>
      <c r="T346" s="32" t="s">
        <v>340</v>
      </c>
    </row>
    <row r="347" spans="1:24" x14ac:dyDescent="0.4">
      <c r="A347" t="s">
        <v>333</v>
      </c>
      <c r="B347" s="40" t="s">
        <v>81</v>
      </c>
      <c r="C347" s="40" t="s">
        <v>330</v>
      </c>
      <c r="E347" t="s">
        <v>335</v>
      </c>
      <c r="F347" t="s">
        <v>347</v>
      </c>
      <c r="G347" t="s">
        <v>346</v>
      </c>
      <c r="H347" t="s">
        <v>348</v>
      </c>
      <c r="I347" t="s">
        <v>350</v>
      </c>
      <c r="K347" t="s">
        <v>335</v>
      </c>
      <c r="L347" t="s">
        <v>347</v>
      </c>
      <c r="M347" t="s">
        <v>346</v>
      </c>
      <c r="N347" t="s">
        <v>348</v>
      </c>
      <c r="O347" t="s">
        <v>350</v>
      </c>
      <c r="S347" t="s">
        <v>333</v>
      </c>
      <c r="T347" t="s">
        <v>402</v>
      </c>
      <c r="U347" t="s">
        <v>403</v>
      </c>
      <c r="V347" t="s">
        <v>403</v>
      </c>
      <c r="W347" t="s">
        <v>403</v>
      </c>
      <c r="X347" t="s">
        <v>402</v>
      </c>
    </row>
    <row r="348" spans="1:24" x14ac:dyDescent="0.4">
      <c r="B348" s="40" t="s">
        <v>58</v>
      </c>
      <c r="C348" s="40" t="s">
        <v>32</v>
      </c>
      <c r="E348" t="s">
        <v>91</v>
      </c>
      <c r="F348" t="s">
        <v>91</v>
      </c>
      <c r="G348" t="s">
        <v>91</v>
      </c>
      <c r="H348" t="s">
        <v>91</v>
      </c>
      <c r="I348" t="s">
        <v>91</v>
      </c>
      <c r="K348" t="s">
        <v>91</v>
      </c>
      <c r="L348" t="s">
        <v>91</v>
      </c>
      <c r="M348" t="s">
        <v>91</v>
      </c>
      <c r="N348" t="s">
        <v>91</v>
      </c>
      <c r="O348" t="s">
        <v>91</v>
      </c>
      <c r="T348" t="s">
        <v>32</v>
      </c>
      <c r="U348" t="s">
        <v>32</v>
      </c>
      <c r="V348" t="s">
        <v>32</v>
      </c>
      <c r="W348" t="s">
        <v>32</v>
      </c>
      <c r="X348" t="s">
        <v>32</v>
      </c>
    </row>
    <row r="349" spans="1:24" x14ac:dyDescent="0.4">
      <c r="A349" s="32">
        <v>1</v>
      </c>
      <c r="B349" s="53">
        <v>0</v>
      </c>
      <c r="C349" s="54">
        <f>B349*122.1399685</f>
        <v>0</v>
      </c>
      <c r="D349" s="32"/>
      <c r="E349" s="32">
        <f>0.25*(BladeCompThickness!F3+BladeCompThickness!E3)</f>
        <v>27.499999999999996</v>
      </c>
      <c r="F349" s="32">
        <f>0.5*BladeCompThickness!G3</f>
        <v>9.5</v>
      </c>
      <c r="G349" s="49">
        <f>BladeCompThickness!I3</f>
        <v>0</v>
      </c>
      <c r="H349" s="32">
        <f>0.5*BladeCompThickness!G3</f>
        <v>9.5</v>
      </c>
      <c r="I349" s="32">
        <f>0.25*(BladeCompThickness!F3+BladeCompThickness!E3)</f>
        <v>27.499999999999996</v>
      </c>
      <c r="J349" s="32"/>
      <c r="K349" s="32">
        <f>E349</f>
        <v>27.499999999999996</v>
      </c>
      <c r="L349" s="32">
        <f>K349+F349</f>
        <v>37</v>
      </c>
      <c r="M349" s="49">
        <f>L349+G349</f>
        <v>37</v>
      </c>
      <c r="N349" s="49">
        <f>M349+H349</f>
        <v>46.5</v>
      </c>
      <c r="O349" s="49">
        <f>N349+I349</f>
        <v>74</v>
      </c>
      <c r="P349" s="32"/>
      <c r="Q349" s="32"/>
      <c r="R349" s="32"/>
      <c r="S349" s="32">
        <v>1</v>
      </c>
      <c r="T349" s="32">
        <f t="shared" si="337"/>
        <v>2.7499999999999997E-2</v>
      </c>
      <c r="U349" s="32">
        <f t="shared" si="338"/>
        <v>9.4999999999999998E-3</v>
      </c>
      <c r="V349" s="32">
        <f t="shared" si="339"/>
        <v>0</v>
      </c>
      <c r="W349" s="32">
        <f t="shared" si="340"/>
        <v>9.4999999999999998E-3</v>
      </c>
      <c r="X349" s="32">
        <f t="shared" si="341"/>
        <v>2.7499999999999997E-2</v>
      </c>
    </row>
    <row r="350" spans="1:24" x14ac:dyDescent="0.4">
      <c r="A350" s="32">
        <v>2</v>
      </c>
      <c r="B350" s="53">
        <v>0.01</v>
      </c>
      <c r="C350" s="54">
        <f t="shared" ref="C350:C413" si="361">B350*122.1399685</f>
        <v>1.221399685</v>
      </c>
      <c r="D350" s="32"/>
      <c r="E350" s="32">
        <f>0.25*(BladeCompThickness!F4+BladeCompThickness!E4)</f>
        <v>27.5</v>
      </c>
      <c r="F350" s="32">
        <f>0.5*BladeCompThickness!G4</f>
        <v>9.5</v>
      </c>
      <c r="G350" s="49">
        <f>BladeCompThickness!I4</f>
        <v>0</v>
      </c>
      <c r="H350" s="32">
        <f>0.5*BladeCompThickness!G4</f>
        <v>9.5</v>
      </c>
      <c r="I350" s="32">
        <f>0.25*(BladeCompThickness!F4+BladeCompThickness!E4)</f>
        <v>27.5</v>
      </c>
      <c r="J350" s="32"/>
      <c r="K350" s="32">
        <f t="shared" ref="K350:K413" si="362">E350</f>
        <v>27.5</v>
      </c>
      <c r="L350" s="32">
        <f t="shared" ref="L350:O350" si="363">K350+F350</f>
        <v>37</v>
      </c>
      <c r="M350" s="49">
        <f t="shared" si="363"/>
        <v>37</v>
      </c>
      <c r="N350" s="49">
        <f t="shared" si="363"/>
        <v>46.5</v>
      </c>
      <c r="O350" s="49">
        <f t="shared" si="363"/>
        <v>74</v>
      </c>
      <c r="P350" s="32"/>
      <c r="Q350" s="32"/>
      <c r="R350" s="32"/>
      <c r="S350" s="32">
        <v>2</v>
      </c>
      <c r="T350" s="32">
        <f t="shared" si="337"/>
        <v>2.75E-2</v>
      </c>
      <c r="U350" s="32">
        <f t="shared" si="338"/>
        <v>9.4999999999999998E-3</v>
      </c>
      <c r="V350" s="32">
        <f t="shared" si="339"/>
        <v>0</v>
      </c>
      <c r="W350" s="32">
        <f t="shared" si="340"/>
        <v>9.4999999999999998E-3</v>
      </c>
      <c r="X350" s="32">
        <f t="shared" si="341"/>
        <v>2.75E-2</v>
      </c>
    </row>
    <row r="351" spans="1:24" x14ac:dyDescent="0.4">
      <c r="A351">
        <v>3</v>
      </c>
      <c r="B351" s="24">
        <v>2.1276595744680851E-2</v>
      </c>
      <c r="C351" s="39">
        <f t="shared" si="361"/>
        <v>2.5987227340425529</v>
      </c>
      <c r="E351">
        <f>0.25*(BladeCompThickness!F5+BladeCompThickness!E5)</f>
        <v>19.9822695035461</v>
      </c>
      <c r="F351">
        <f>0.5*BladeCompThickness!G5</f>
        <v>9.5</v>
      </c>
      <c r="G351" s="44">
        <f>BladeCompThickness!I5</f>
        <v>1.899292137099664</v>
      </c>
      <c r="H351">
        <f>0.5*BladeCompThickness!G5</f>
        <v>9.5</v>
      </c>
      <c r="I351">
        <f>0.25*(BladeCompThickness!F5+BladeCompThickness!E5)</f>
        <v>19.9822695035461</v>
      </c>
      <c r="K351">
        <f t="shared" si="362"/>
        <v>19.9822695035461</v>
      </c>
      <c r="L351">
        <f t="shared" ref="L351:O351" si="364">K351+F351</f>
        <v>29.4822695035461</v>
      </c>
      <c r="M351" s="44">
        <f t="shared" si="364"/>
        <v>31.381561640645764</v>
      </c>
      <c r="N351" s="44">
        <f t="shared" si="364"/>
        <v>40.881561640645764</v>
      </c>
      <c r="O351" s="44">
        <f t="shared" si="364"/>
        <v>60.863831144191863</v>
      </c>
      <c r="S351">
        <v>3</v>
      </c>
      <c r="T351">
        <f t="shared" si="337"/>
        <v>1.9982269503546101E-2</v>
      </c>
      <c r="U351">
        <f t="shared" si="338"/>
        <v>9.4999999999999998E-3</v>
      </c>
      <c r="V351">
        <f t="shared" si="339"/>
        <v>1.899292137099664E-3</v>
      </c>
      <c r="W351">
        <f t="shared" si="340"/>
        <v>9.4999999999999998E-3</v>
      </c>
      <c r="X351">
        <f t="shared" si="341"/>
        <v>1.9982269503546101E-2</v>
      </c>
    </row>
    <row r="352" spans="1:24" x14ac:dyDescent="0.4">
      <c r="A352">
        <v>4</v>
      </c>
      <c r="B352" s="24">
        <v>2.5000000000000001E-2</v>
      </c>
      <c r="C352" s="39">
        <f t="shared" si="361"/>
        <v>3.0534992125000002</v>
      </c>
      <c r="E352">
        <f>0.25*(BladeCompThickness!F6+BladeCompThickness!E6)</f>
        <v>17.5</v>
      </c>
      <c r="F352">
        <f>0.5*BladeCompThickness!G6</f>
        <v>9.5</v>
      </c>
      <c r="G352" s="44">
        <f>BladeCompThickness!I6</f>
        <v>4.1381520994826131</v>
      </c>
      <c r="H352">
        <f>0.5*BladeCompThickness!G6</f>
        <v>9.5</v>
      </c>
      <c r="I352">
        <f>0.25*(BladeCompThickness!F6+BladeCompThickness!E6)</f>
        <v>17.5</v>
      </c>
      <c r="K352">
        <f t="shared" si="362"/>
        <v>17.5</v>
      </c>
      <c r="L352">
        <f t="shared" ref="L352:O352" si="365">K352+F352</f>
        <v>27</v>
      </c>
      <c r="M352" s="44">
        <f t="shared" si="365"/>
        <v>31.138152099482614</v>
      </c>
      <c r="N352" s="44">
        <f t="shared" si="365"/>
        <v>40.63815209948261</v>
      </c>
      <c r="O352" s="44">
        <f t="shared" si="365"/>
        <v>58.13815209948261</v>
      </c>
      <c r="S352">
        <v>4</v>
      </c>
      <c r="T352">
        <f t="shared" si="337"/>
        <v>1.7500000000000002E-2</v>
      </c>
      <c r="U352">
        <f t="shared" si="338"/>
        <v>9.4999999999999998E-3</v>
      </c>
      <c r="V352">
        <f t="shared" si="339"/>
        <v>4.1381520994826131E-3</v>
      </c>
      <c r="W352">
        <f t="shared" si="340"/>
        <v>9.4999999999999998E-3</v>
      </c>
      <c r="X352">
        <f t="shared" si="341"/>
        <v>1.7500000000000002E-2</v>
      </c>
    </row>
    <row r="353" spans="1:24" x14ac:dyDescent="0.4">
      <c r="A353">
        <v>5</v>
      </c>
      <c r="B353" s="24">
        <v>4.2553191489361701E-2</v>
      </c>
      <c r="C353" s="39">
        <f t="shared" si="361"/>
        <v>5.1974454680851059</v>
      </c>
      <c r="E353">
        <f>0.25*(BladeCompThickness!F7+BladeCompThickness!E7)</f>
        <v>15.393617021276595</v>
      </c>
      <c r="F353">
        <f>0.5*BladeCompThickness!G7</f>
        <v>8.9734042553191493</v>
      </c>
      <c r="G353" s="44">
        <f>BladeCompThickness!I7</f>
        <v>10.962843044998431</v>
      </c>
      <c r="H353">
        <f>0.5*BladeCompThickness!G7</f>
        <v>8.9734042553191493</v>
      </c>
      <c r="I353">
        <f>0.25*(BladeCompThickness!F7+BladeCompThickness!E7)</f>
        <v>15.393617021276595</v>
      </c>
      <c r="K353">
        <f t="shared" si="362"/>
        <v>15.393617021276595</v>
      </c>
      <c r="L353">
        <f t="shared" ref="L353:O353" si="366">K353+F353</f>
        <v>24.367021276595743</v>
      </c>
      <c r="M353" s="44">
        <f t="shared" si="366"/>
        <v>35.329864321594172</v>
      </c>
      <c r="N353" s="44">
        <f t="shared" si="366"/>
        <v>44.303268576913325</v>
      </c>
      <c r="O353" s="44">
        <f t="shared" si="366"/>
        <v>59.696885598189922</v>
      </c>
      <c r="S353">
        <v>5</v>
      </c>
      <c r="T353">
        <f t="shared" si="337"/>
        <v>1.5393617021276595E-2</v>
      </c>
      <c r="U353">
        <f t="shared" si="338"/>
        <v>8.9734042553191486E-3</v>
      </c>
      <c r="V353">
        <f t="shared" si="339"/>
        <v>1.0962843044998432E-2</v>
      </c>
      <c r="W353">
        <f t="shared" si="340"/>
        <v>8.9734042553191486E-3</v>
      </c>
      <c r="X353">
        <f t="shared" si="341"/>
        <v>1.5393617021276595E-2</v>
      </c>
    </row>
    <row r="354" spans="1:24" x14ac:dyDescent="0.4">
      <c r="A354">
        <v>6</v>
      </c>
      <c r="B354" s="24">
        <v>0.05</v>
      </c>
      <c r="C354" s="39">
        <f t="shared" si="361"/>
        <v>6.1069984250000005</v>
      </c>
      <c r="E354">
        <f>0.25*(BladeCompThickness!F8+BladeCompThickness!E8)</f>
        <v>14.499999999999998</v>
      </c>
      <c r="F354">
        <f>0.5*BladeCompThickness!G8</f>
        <v>8.75</v>
      </c>
      <c r="G354" s="44">
        <f>BladeCompThickness!I8</f>
        <v>13.858166476429387</v>
      </c>
      <c r="H354">
        <f>0.5*BladeCompThickness!G8</f>
        <v>8.75</v>
      </c>
      <c r="I354">
        <f>0.25*(BladeCompThickness!F8+BladeCompThickness!E8)</f>
        <v>14.499999999999998</v>
      </c>
      <c r="K354">
        <f t="shared" si="362"/>
        <v>14.499999999999998</v>
      </c>
      <c r="L354">
        <f t="shared" ref="L354:O354" si="367">K354+F354</f>
        <v>23.25</v>
      </c>
      <c r="M354" s="44">
        <f t="shared" si="367"/>
        <v>37.108166476429389</v>
      </c>
      <c r="N354" s="44">
        <f t="shared" si="367"/>
        <v>45.858166476429389</v>
      </c>
      <c r="O354" s="44">
        <f t="shared" si="367"/>
        <v>60.358166476429389</v>
      </c>
      <c r="S354">
        <v>6</v>
      </c>
      <c r="T354">
        <f t="shared" si="337"/>
        <v>1.4499999999999999E-2</v>
      </c>
      <c r="U354">
        <f t="shared" si="338"/>
        <v>8.7500000000000008E-3</v>
      </c>
      <c r="V354">
        <f t="shared" si="339"/>
        <v>1.3858166476429387E-2</v>
      </c>
      <c r="W354">
        <f t="shared" si="340"/>
        <v>8.7500000000000008E-3</v>
      </c>
      <c r="X354">
        <f t="shared" si="341"/>
        <v>1.4499999999999999E-2</v>
      </c>
    </row>
    <row r="355" spans="1:24" x14ac:dyDescent="0.4">
      <c r="A355">
        <v>7</v>
      </c>
      <c r="B355" s="24">
        <v>6.3829787234042548E-2</v>
      </c>
      <c r="C355" s="39">
        <f t="shared" si="361"/>
        <v>7.7961682021276584</v>
      </c>
      <c r="E355">
        <f>0.25*(BladeCompThickness!F9+BladeCompThickness!E9)</f>
        <v>13.878901770926232</v>
      </c>
      <c r="F355">
        <f>0.5*BladeCompThickness!G9</f>
        <v>8.2324181424385277</v>
      </c>
      <c r="G355" s="44">
        <f>BladeCompThickness!I9</f>
        <v>17.744299992802247</v>
      </c>
      <c r="H355">
        <f>0.5*BladeCompThickness!G9</f>
        <v>8.2324181424385277</v>
      </c>
      <c r="I355">
        <f>0.25*(BladeCompThickness!F9+BladeCompThickness!E9)</f>
        <v>13.878901770926232</v>
      </c>
      <c r="K355">
        <f t="shared" si="362"/>
        <v>13.878901770926232</v>
      </c>
      <c r="L355">
        <f t="shared" ref="L355:O355" si="368">K355+F355</f>
        <v>22.11131991336476</v>
      </c>
      <c r="M355" s="44">
        <f t="shared" si="368"/>
        <v>39.855619906167007</v>
      </c>
      <c r="N355" s="44">
        <f t="shared" si="368"/>
        <v>48.088038048605533</v>
      </c>
      <c r="O355" s="44">
        <f t="shared" si="368"/>
        <v>61.966939819531767</v>
      </c>
      <c r="S355">
        <v>7</v>
      </c>
      <c r="T355">
        <f t="shared" si="337"/>
        <v>1.3878901770926232E-2</v>
      </c>
      <c r="U355">
        <f t="shared" si="338"/>
        <v>8.232418142438528E-3</v>
      </c>
      <c r="V355">
        <f t="shared" si="339"/>
        <v>1.7744299992802248E-2</v>
      </c>
      <c r="W355">
        <f t="shared" si="340"/>
        <v>8.232418142438528E-3</v>
      </c>
      <c r="X355">
        <f t="shared" si="341"/>
        <v>1.3878901770926232E-2</v>
      </c>
    </row>
    <row r="356" spans="1:24" x14ac:dyDescent="0.4">
      <c r="A356">
        <v>8</v>
      </c>
      <c r="B356" s="24">
        <v>8.3400000000000002E-2</v>
      </c>
      <c r="C356" s="39">
        <f t="shared" si="361"/>
        <v>10.1864733729</v>
      </c>
      <c r="E356">
        <f>0.25*(BladeCompThickness!F10+BladeCompThickness!E10)</f>
        <v>13.000000000000002</v>
      </c>
      <c r="F356">
        <f>0.5*BladeCompThickness!G10</f>
        <v>7.5000000000000009</v>
      </c>
      <c r="G356" s="44">
        <f>BladeCompThickness!I10</f>
        <v>23.243477851817261</v>
      </c>
      <c r="H356">
        <f>0.5*BladeCompThickness!G10</f>
        <v>7.5000000000000009</v>
      </c>
      <c r="I356">
        <f>0.25*(BladeCompThickness!F10+BladeCompThickness!E10)</f>
        <v>13.000000000000002</v>
      </c>
      <c r="K356">
        <f t="shared" si="362"/>
        <v>13.000000000000002</v>
      </c>
      <c r="L356">
        <f t="shared" ref="L356:O356" si="369">K356+F356</f>
        <v>20.500000000000004</v>
      </c>
      <c r="M356" s="44">
        <f t="shared" si="369"/>
        <v>43.743477851817261</v>
      </c>
      <c r="N356" s="44">
        <f t="shared" si="369"/>
        <v>51.243477851817261</v>
      </c>
      <c r="O356" s="44">
        <f t="shared" si="369"/>
        <v>64.243477851817261</v>
      </c>
      <c r="S356">
        <v>8</v>
      </c>
      <c r="T356">
        <f t="shared" si="337"/>
        <v>1.3000000000000001E-2</v>
      </c>
      <c r="U356">
        <f t="shared" si="338"/>
        <v>7.5000000000000006E-3</v>
      </c>
      <c r="V356">
        <f t="shared" si="339"/>
        <v>2.3243477851817261E-2</v>
      </c>
      <c r="W356">
        <f t="shared" si="340"/>
        <v>7.5000000000000006E-3</v>
      </c>
      <c r="X356">
        <f t="shared" si="341"/>
        <v>1.3000000000000001E-2</v>
      </c>
    </row>
    <row r="357" spans="1:24" x14ac:dyDescent="0.4">
      <c r="A357">
        <v>9</v>
      </c>
      <c r="B357" s="24">
        <v>8.5106382978723402E-2</v>
      </c>
      <c r="C357" s="39">
        <f t="shared" si="361"/>
        <v>10.394890936170212</v>
      </c>
      <c r="E357">
        <f>0.25*(BladeCompThickness!F11+BladeCompThickness!E11)</f>
        <v>12.89720584465522</v>
      </c>
      <c r="F357">
        <f>0.5*BladeCompThickness!G11</f>
        <v>7.3458087669828256</v>
      </c>
      <c r="G357" s="44">
        <f>BladeCompThickness!I11</f>
        <v>23.604305098446638</v>
      </c>
      <c r="H357">
        <f>0.5*BladeCompThickness!G11</f>
        <v>7.3458087669828256</v>
      </c>
      <c r="I357">
        <f>0.25*(BladeCompThickness!F11+BladeCompThickness!E11)</f>
        <v>12.89720584465522</v>
      </c>
      <c r="K357">
        <f t="shared" si="362"/>
        <v>12.89720584465522</v>
      </c>
      <c r="L357">
        <f t="shared" ref="L357:O357" si="370">K357+F357</f>
        <v>20.243014611638046</v>
      </c>
      <c r="M357" s="44">
        <f t="shared" si="370"/>
        <v>43.847319710084683</v>
      </c>
      <c r="N357" s="44">
        <f t="shared" si="370"/>
        <v>51.193128477067511</v>
      </c>
      <c r="O357" s="44">
        <f t="shared" si="370"/>
        <v>64.090334321722736</v>
      </c>
      <c r="S357">
        <v>9</v>
      </c>
      <c r="T357">
        <f t="shared" si="337"/>
        <v>1.2897205844655219E-2</v>
      </c>
      <c r="U357">
        <f t="shared" si="338"/>
        <v>7.3458087669828259E-3</v>
      </c>
      <c r="V357">
        <f t="shared" si="339"/>
        <v>2.3604305098446639E-2</v>
      </c>
      <c r="W357">
        <f t="shared" si="340"/>
        <v>7.3458087669828259E-3</v>
      </c>
      <c r="X357">
        <f t="shared" si="341"/>
        <v>1.2897205844655219E-2</v>
      </c>
    </row>
    <row r="358" spans="1:24" x14ac:dyDescent="0.4">
      <c r="A358">
        <v>10</v>
      </c>
      <c r="B358" s="24">
        <v>0.1</v>
      </c>
      <c r="C358" s="39">
        <f t="shared" si="361"/>
        <v>12.213996850000001</v>
      </c>
      <c r="E358">
        <f>0.25*(BladeCompThickness!F12+BladeCompThickness!E12)</f>
        <v>12</v>
      </c>
      <c r="F358">
        <f>0.5*BladeCompThickness!G12</f>
        <v>5.9999999999999991</v>
      </c>
      <c r="G358" s="44">
        <f>BladeCompThickness!I12</f>
        <v>26.753670093964917</v>
      </c>
      <c r="H358">
        <f>0.5*BladeCompThickness!G12</f>
        <v>5.9999999999999991</v>
      </c>
      <c r="I358">
        <f>0.25*(BladeCompThickness!F12+BladeCompThickness!E12)</f>
        <v>12</v>
      </c>
      <c r="K358">
        <f t="shared" si="362"/>
        <v>12</v>
      </c>
      <c r="L358">
        <f t="shared" ref="L358:O358" si="371">K358+F358</f>
        <v>18</v>
      </c>
      <c r="M358" s="44">
        <f t="shared" si="371"/>
        <v>44.753670093964914</v>
      </c>
      <c r="N358" s="44">
        <f t="shared" si="371"/>
        <v>50.753670093964914</v>
      </c>
      <c r="O358" s="44">
        <f t="shared" si="371"/>
        <v>62.753670093964914</v>
      </c>
      <c r="S358">
        <v>10</v>
      </c>
      <c r="T358">
        <f t="shared" si="337"/>
        <v>1.2E-2</v>
      </c>
      <c r="U358">
        <f t="shared" si="338"/>
        <v>5.9999999999999993E-3</v>
      </c>
      <c r="V358">
        <f t="shared" si="339"/>
        <v>2.6753670093964916E-2</v>
      </c>
      <c r="W358">
        <f t="shared" si="340"/>
        <v>5.9999999999999993E-3</v>
      </c>
      <c r="X358">
        <f t="shared" si="341"/>
        <v>1.2E-2</v>
      </c>
    </row>
    <row r="359" spans="1:24" x14ac:dyDescent="0.4">
      <c r="A359">
        <v>11</v>
      </c>
      <c r="B359" s="24">
        <v>0.10638297872340426</v>
      </c>
      <c r="C359" s="39">
        <f t="shared" si="361"/>
        <v>12.993613670212765</v>
      </c>
      <c r="E359">
        <f>0.25*(BladeCompThickness!F13+BladeCompThickness!E13)</f>
        <v>11.696048632218845</v>
      </c>
      <c r="F359">
        <f>0.5*BladeCompThickness!G13</f>
        <v>5.7973657548125628</v>
      </c>
      <c r="G359" s="44">
        <f>BladeCompThickness!I13</f>
        <v>27.886408807909522</v>
      </c>
      <c r="H359">
        <f>0.5*BladeCompThickness!G13</f>
        <v>5.7973657548125628</v>
      </c>
      <c r="I359">
        <f>0.25*(BladeCompThickness!F13+BladeCompThickness!E13)</f>
        <v>11.696048632218845</v>
      </c>
      <c r="K359">
        <f t="shared" si="362"/>
        <v>11.696048632218845</v>
      </c>
      <c r="L359">
        <f t="shared" ref="L359:O359" si="372">K359+F359</f>
        <v>17.493414387031407</v>
      </c>
      <c r="M359" s="44">
        <f t="shared" si="372"/>
        <v>45.379823194940926</v>
      </c>
      <c r="N359" s="44">
        <f t="shared" si="372"/>
        <v>51.177188949753486</v>
      </c>
      <c r="O359" s="44">
        <f t="shared" si="372"/>
        <v>62.873237581972333</v>
      </c>
      <c r="S359">
        <v>11</v>
      </c>
      <c r="T359">
        <f t="shared" si="337"/>
        <v>1.1696048632218846E-2</v>
      </c>
      <c r="U359">
        <f t="shared" si="338"/>
        <v>5.7973657548125628E-3</v>
      </c>
      <c r="V359">
        <f t="shared" si="339"/>
        <v>2.7886408807909522E-2</v>
      </c>
      <c r="W359">
        <f t="shared" si="340"/>
        <v>5.7973657548125628E-3</v>
      </c>
      <c r="X359">
        <f t="shared" si="341"/>
        <v>1.1696048632218846E-2</v>
      </c>
    </row>
    <row r="360" spans="1:24" x14ac:dyDescent="0.4">
      <c r="A360">
        <v>12</v>
      </c>
      <c r="B360" s="24">
        <v>0.1276595744680851</v>
      </c>
      <c r="C360" s="39">
        <f t="shared" si="361"/>
        <v>15.592336404255317</v>
      </c>
      <c r="E360">
        <f>0.25*(BladeCompThickness!F14+BladeCompThickness!E14)</f>
        <v>10.682877406281662</v>
      </c>
      <c r="F360">
        <f>0.5*BladeCompThickness!G14</f>
        <v>5.1219182708544411</v>
      </c>
      <c r="G360" s="44">
        <f>BladeCompThickness!I14</f>
        <v>31.662204521058211</v>
      </c>
      <c r="H360">
        <f>0.5*BladeCompThickness!G14</f>
        <v>5.1219182708544411</v>
      </c>
      <c r="I360">
        <f>0.25*(BladeCompThickness!F14+BladeCompThickness!E14)</f>
        <v>10.682877406281662</v>
      </c>
      <c r="K360">
        <f t="shared" si="362"/>
        <v>10.682877406281662</v>
      </c>
      <c r="L360">
        <f t="shared" ref="L360:O360" si="373">K360+F360</f>
        <v>15.804795677136102</v>
      </c>
      <c r="M360" s="44">
        <f t="shared" si="373"/>
        <v>47.467000198194313</v>
      </c>
      <c r="N360" s="44">
        <f t="shared" si="373"/>
        <v>52.588918469048757</v>
      </c>
      <c r="O360" s="44">
        <f t="shared" si="373"/>
        <v>63.271795875330419</v>
      </c>
      <c r="S360">
        <v>12</v>
      </c>
      <c r="T360">
        <f t="shared" si="337"/>
        <v>1.0682877406281661E-2</v>
      </c>
      <c r="U360">
        <f t="shared" si="338"/>
        <v>5.1219182708544409E-3</v>
      </c>
      <c r="V360">
        <f t="shared" si="339"/>
        <v>3.166220452105821E-2</v>
      </c>
      <c r="W360">
        <f t="shared" si="340"/>
        <v>5.1219182708544409E-3</v>
      </c>
      <c r="X360">
        <f t="shared" si="341"/>
        <v>1.0682877406281661E-2</v>
      </c>
    </row>
    <row r="361" spans="1:24" x14ac:dyDescent="0.4">
      <c r="A361">
        <v>13</v>
      </c>
      <c r="B361" s="24">
        <v>0.14893617021276595</v>
      </c>
      <c r="C361" s="39">
        <f t="shared" si="361"/>
        <v>18.19105913829787</v>
      </c>
      <c r="E361">
        <f>0.25*(BladeCompThickness!F15+BladeCompThickness!E15)</f>
        <v>9.6697061803444786</v>
      </c>
      <c r="F361">
        <f>0.5*BladeCompThickness!G15</f>
        <v>4.4464707868963194</v>
      </c>
      <c r="G361" s="44">
        <f>BladeCompThickness!I15</f>
        <v>35.43800023420691</v>
      </c>
      <c r="H361">
        <f>0.5*BladeCompThickness!G15</f>
        <v>4.4464707868963194</v>
      </c>
      <c r="I361">
        <f>0.25*(BladeCompThickness!F15+BladeCompThickness!E15)</f>
        <v>9.6697061803444786</v>
      </c>
      <c r="K361">
        <f t="shared" si="362"/>
        <v>9.6697061803444786</v>
      </c>
      <c r="L361">
        <f t="shared" ref="L361:O361" si="374">K361+F361</f>
        <v>14.116176967240797</v>
      </c>
      <c r="M361" s="44">
        <f t="shared" si="374"/>
        <v>49.554177201447708</v>
      </c>
      <c r="N361" s="44">
        <f t="shared" si="374"/>
        <v>54.000647988344028</v>
      </c>
      <c r="O361" s="44">
        <f t="shared" si="374"/>
        <v>63.670354168688505</v>
      </c>
      <c r="S361">
        <v>13</v>
      </c>
      <c r="T361">
        <f t="shared" si="337"/>
        <v>9.6697061803444791E-3</v>
      </c>
      <c r="U361">
        <f t="shared" si="338"/>
        <v>4.446470786896319E-3</v>
      </c>
      <c r="V361">
        <f t="shared" si="339"/>
        <v>3.5438000234206908E-2</v>
      </c>
      <c r="W361">
        <f t="shared" si="340"/>
        <v>4.446470786896319E-3</v>
      </c>
      <c r="X361">
        <f t="shared" si="341"/>
        <v>9.6697061803444791E-3</v>
      </c>
    </row>
    <row r="362" spans="1:24" x14ac:dyDescent="0.4">
      <c r="A362">
        <v>14</v>
      </c>
      <c r="B362" s="24">
        <v>0.16300000000000001</v>
      </c>
      <c r="C362" s="39">
        <f t="shared" si="361"/>
        <v>19.908814865499998</v>
      </c>
      <c r="E362">
        <f>0.25*(BladeCompThickness!F16+BladeCompThickness!E16)</f>
        <v>9.0000000000000018</v>
      </c>
      <c r="F362">
        <f>0.5*BladeCompThickness!G16</f>
        <v>4</v>
      </c>
      <c r="G362" s="44">
        <f>BladeCompThickness!I16</f>
        <v>37.933801200598197</v>
      </c>
      <c r="H362">
        <f>0.5*BladeCompThickness!G16</f>
        <v>4</v>
      </c>
      <c r="I362">
        <f>0.25*(BladeCompThickness!F16+BladeCompThickness!E16)</f>
        <v>9.0000000000000018</v>
      </c>
      <c r="K362">
        <f t="shared" si="362"/>
        <v>9.0000000000000018</v>
      </c>
      <c r="L362">
        <f t="shared" ref="L362:O362" si="375">K362+F362</f>
        <v>13.000000000000002</v>
      </c>
      <c r="M362" s="44">
        <f t="shared" si="375"/>
        <v>50.933801200598197</v>
      </c>
      <c r="N362" s="44">
        <f t="shared" si="375"/>
        <v>54.933801200598197</v>
      </c>
      <c r="O362" s="44">
        <f t="shared" si="375"/>
        <v>63.933801200598197</v>
      </c>
      <c r="S362">
        <v>14</v>
      </c>
      <c r="T362">
        <f t="shared" si="337"/>
        <v>9.0000000000000011E-3</v>
      </c>
      <c r="U362">
        <f t="shared" si="338"/>
        <v>4.0000000000000001E-3</v>
      </c>
      <c r="V362">
        <f t="shared" si="339"/>
        <v>3.7933801200598194E-2</v>
      </c>
      <c r="W362">
        <f t="shared" si="340"/>
        <v>4.0000000000000001E-3</v>
      </c>
      <c r="X362">
        <f t="shared" si="341"/>
        <v>9.0000000000000011E-3</v>
      </c>
    </row>
    <row r="363" spans="1:24" x14ac:dyDescent="0.4">
      <c r="A363">
        <v>15</v>
      </c>
      <c r="B363" s="24">
        <v>0.1702127659574468</v>
      </c>
      <c r="C363" s="39">
        <f t="shared" si="361"/>
        <v>20.789781872340424</v>
      </c>
      <c r="E363">
        <f>0.25*(BladeCompThickness!F17+BladeCompThickness!E17)</f>
        <v>8.3926091825307978</v>
      </c>
      <c r="F363">
        <f>0.5*BladeCompThickness!G17</f>
        <v>3.9565101734123744</v>
      </c>
      <c r="G363" s="44">
        <f>BladeCompThickness!I17</f>
        <v>39.257796926576162</v>
      </c>
      <c r="H363">
        <f>0.5*BladeCompThickness!G17</f>
        <v>3.9565101734123744</v>
      </c>
      <c r="I363">
        <f>0.25*(BladeCompThickness!F17+BladeCompThickness!E17)</f>
        <v>8.3926091825307978</v>
      </c>
      <c r="K363">
        <f t="shared" si="362"/>
        <v>8.3926091825307978</v>
      </c>
      <c r="L363">
        <f t="shared" ref="L363:O363" si="376">K363+F363</f>
        <v>12.349119355943172</v>
      </c>
      <c r="M363" s="44">
        <f t="shared" si="376"/>
        <v>51.606916282519336</v>
      </c>
      <c r="N363" s="44">
        <f t="shared" si="376"/>
        <v>55.563426455931712</v>
      </c>
      <c r="O363" s="44">
        <f t="shared" si="376"/>
        <v>63.956035638462509</v>
      </c>
      <c r="S363">
        <v>15</v>
      </c>
      <c r="T363">
        <f t="shared" si="337"/>
        <v>8.3926091825307983E-3</v>
      </c>
      <c r="U363">
        <f t="shared" si="338"/>
        <v>3.9565101734123746E-3</v>
      </c>
      <c r="V363">
        <f t="shared" si="339"/>
        <v>3.9257796926576161E-2</v>
      </c>
      <c r="W363">
        <f t="shared" si="340"/>
        <v>3.9565101734123746E-3</v>
      </c>
      <c r="X363">
        <f t="shared" si="341"/>
        <v>8.3926091825307983E-3</v>
      </c>
    </row>
    <row r="364" spans="1:24" x14ac:dyDescent="0.4">
      <c r="A364">
        <v>16</v>
      </c>
      <c r="B364" s="24">
        <v>0.19148936170212766</v>
      </c>
      <c r="C364" s="39">
        <f t="shared" si="361"/>
        <v>23.388504606382977</v>
      </c>
      <c r="E364">
        <f>0.25*(BladeCompThickness!F18+BladeCompThickness!E18)</f>
        <v>6.6008958566629357</v>
      </c>
      <c r="F364">
        <f>0.5*BladeCompThickness!G18</f>
        <v>3.8282215994075797</v>
      </c>
      <c r="G364" s="44">
        <f>BladeCompThickness!I18</f>
        <v>43.16338903860558</v>
      </c>
      <c r="H364">
        <f>0.5*BladeCompThickness!G18</f>
        <v>3.8282215994075797</v>
      </c>
      <c r="I364">
        <f>0.25*(BladeCompThickness!F18+BladeCompThickness!E18)</f>
        <v>6.6008958566629357</v>
      </c>
      <c r="K364">
        <f t="shared" si="362"/>
        <v>6.6008958566629357</v>
      </c>
      <c r="L364">
        <f t="shared" ref="L364:O364" si="377">K364+F364</f>
        <v>10.429117456070514</v>
      </c>
      <c r="M364" s="44">
        <f t="shared" si="377"/>
        <v>53.592506494676094</v>
      </c>
      <c r="N364" s="44">
        <f t="shared" si="377"/>
        <v>57.420728094083671</v>
      </c>
      <c r="O364" s="44">
        <f t="shared" si="377"/>
        <v>64.021623950746601</v>
      </c>
      <c r="S364">
        <v>16</v>
      </c>
      <c r="T364">
        <f t="shared" si="337"/>
        <v>6.6008958566629358E-3</v>
      </c>
      <c r="U364">
        <f t="shared" si="338"/>
        <v>3.8282215994075797E-3</v>
      </c>
      <c r="V364">
        <f t="shared" si="339"/>
        <v>4.316338903860558E-2</v>
      </c>
      <c r="W364">
        <f t="shared" si="340"/>
        <v>3.8282215994075797E-3</v>
      </c>
      <c r="X364">
        <f t="shared" si="341"/>
        <v>6.6008958566629358E-3</v>
      </c>
    </row>
    <row r="365" spans="1:24" x14ac:dyDescent="0.4">
      <c r="A365">
        <v>17</v>
      </c>
      <c r="B365" s="24">
        <v>0.21276595744680851</v>
      </c>
      <c r="C365" s="39">
        <f t="shared" si="361"/>
        <v>25.98722734042553</v>
      </c>
      <c r="E365">
        <f>0.25*(BladeCompThickness!F19+BladeCompThickness!E19)</f>
        <v>4.8091825307950735</v>
      </c>
      <c r="F365">
        <f>0.5*BladeCompThickness!G19</f>
        <v>3.699933025402784</v>
      </c>
      <c r="G365" s="44">
        <f>BladeCompThickness!I19</f>
        <v>47.06898115063499</v>
      </c>
      <c r="H365">
        <f>0.5*BladeCompThickness!G19</f>
        <v>3.699933025402784</v>
      </c>
      <c r="I365">
        <f>0.25*(BladeCompThickness!F19+BladeCompThickness!E19)</f>
        <v>4.8091825307950735</v>
      </c>
      <c r="K365">
        <f t="shared" si="362"/>
        <v>4.8091825307950735</v>
      </c>
      <c r="L365">
        <f t="shared" ref="L365:O365" si="378">K365+F365</f>
        <v>8.5091155561978571</v>
      </c>
      <c r="M365" s="44">
        <f t="shared" si="378"/>
        <v>55.578096706832845</v>
      </c>
      <c r="N365" s="44">
        <f t="shared" si="378"/>
        <v>59.27802973223563</v>
      </c>
      <c r="O365" s="44">
        <f t="shared" si="378"/>
        <v>64.087212263030708</v>
      </c>
      <c r="S365">
        <v>17</v>
      </c>
      <c r="T365">
        <f t="shared" si="337"/>
        <v>4.8091825307950732E-3</v>
      </c>
      <c r="U365">
        <f t="shared" si="338"/>
        <v>3.6999330254027839E-3</v>
      </c>
      <c r="V365">
        <f t="shared" si="339"/>
        <v>4.7068981150634986E-2</v>
      </c>
      <c r="W365">
        <f t="shared" si="340"/>
        <v>3.6999330254027839E-3</v>
      </c>
      <c r="X365">
        <f t="shared" si="341"/>
        <v>4.8091825307950732E-3</v>
      </c>
    </row>
    <row r="366" spans="1:24" x14ac:dyDescent="0.4">
      <c r="A366">
        <v>18</v>
      </c>
      <c r="B366" s="24">
        <v>0.22</v>
      </c>
      <c r="C366" s="39">
        <f t="shared" si="361"/>
        <v>26.870793069999998</v>
      </c>
      <c r="E366">
        <f>0.25*(BladeCompThickness!F20+BladeCompThickness!E20)</f>
        <v>4.2</v>
      </c>
      <c r="F366">
        <f>0.5*BladeCompThickness!G20</f>
        <v>3.6563149102411536</v>
      </c>
      <c r="G366" s="44">
        <f>BladeCompThickness!I20</f>
        <v>48.396882468724989</v>
      </c>
      <c r="H366">
        <f>0.5*BladeCompThickness!G20</f>
        <v>3.6563149102411536</v>
      </c>
      <c r="I366">
        <f>0.25*(BladeCompThickness!F20+BladeCompThickness!E20)</f>
        <v>4.2</v>
      </c>
      <c r="K366">
        <f t="shared" si="362"/>
        <v>4.2</v>
      </c>
      <c r="L366">
        <f t="shared" ref="L366:O366" si="379">K366+F366</f>
        <v>7.8563149102411538</v>
      </c>
      <c r="M366" s="44">
        <f t="shared" si="379"/>
        <v>56.253197378966142</v>
      </c>
      <c r="N366" s="44">
        <f t="shared" si="379"/>
        <v>59.909512289207299</v>
      </c>
      <c r="O366" s="44">
        <f t="shared" si="379"/>
        <v>64.109512289207302</v>
      </c>
      <c r="S366">
        <v>18</v>
      </c>
      <c r="T366">
        <f t="shared" si="337"/>
        <v>4.2000000000000006E-3</v>
      </c>
      <c r="U366">
        <f t="shared" si="338"/>
        <v>3.6563149102411536E-3</v>
      </c>
      <c r="V366">
        <f t="shared" si="339"/>
        <v>4.8396882468724992E-2</v>
      </c>
      <c r="W366">
        <f t="shared" si="340"/>
        <v>3.6563149102411536E-3</v>
      </c>
      <c r="X366">
        <f t="shared" si="341"/>
        <v>4.2000000000000006E-3</v>
      </c>
    </row>
    <row r="367" spans="1:24" x14ac:dyDescent="0.4">
      <c r="A367">
        <v>19</v>
      </c>
      <c r="B367" s="24">
        <v>0.23404255319148937</v>
      </c>
      <c r="C367" s="39">
        <f t="shared" si="361"/>
        <v>28.585950074468084</v>
      </c>
      <c r="E367">
        <f>0.25*(BladeCompThickness!F21+BladeCompThickness!E21)</f>
        <v>3.9960625055177887</v>
      </c>
      <c r="F367">
        <f>0.5*BladeCompThickness!G21</f>
        <v>3.6389712026805499</v>
      </c>
      <c r="G367" s="44">
        <f>BladeCompThickness!I21</f>
        <v>51.593849512925374</v>
      </c>
      <c r="H367">
        <f>0.5*BladeCompThickness!G21</f>
        <v>3.6389712026805499</v>
      </c>
      <c r="I367">
        <f>0.25*(BladeCompThickness!F21+BladeCompThickness!E21)</f>
        <v>3.9960625055177887</v>
      </c>
      <c r="K367">
        <f t="shared" si="362"/>
        <v>3.9960625055177887</v>
      </c>
      <c r="L367">
        <f t="shared" ref="L367:O367" si="380">K367+F367</f>
        <v>7.635033708198339</v>
      </c>
      <c r="M367" s="44">
        <f t="shared" si="380"/>
        <v>59.228883221123709</v>
      </c>
      <c r="N367" s="44">
        <f t="shared" si="380"/>
        <v>62.86785442380426</v>
      </c>
      <c r="O367" s="44">
        <f t="shared" si="380"/>
        <v>66.863916929322045</v>
      </c>
      <c r="S367">
        <v>19</v>
      </c>
      <c r="T367">
        <f t="shared" si="337"/>
        <v>3.996062505517789E-3</v>
      </c>
      <c r="U367">
        <f t="shared" si="338"/>
        <v>3.6389712026805498E-3</v>
      </c>
      <c r="V367">
        <f t="shared" si="339"/>
        <v>5.1593849512925373E-2</v>
      </c>
      <c r="W367">
        <f t="shared" si="340"/>
        <v>3.6389712026805498E-3</v>
      </c>
      <c r="X367">
        <f t="shared" si="341"/>
        <v>3.996062505517789E-3</v>
      </c>
    </row>
    <row r="368" spans="1:24" x14ac:dyDescent="0.4">
      <c r="A368">
        <v>20</v>
      </c>
      <c r="B368" s="24">
        <v>0.25531914893617019</v>
      </c>
      <c r="C368" s="39">
        <f t="shared" si="361"/>
        <v>31.184672808510634</v>
      </c>
      <c r="E368">
        <f>0.25*(BladeCompThickness!F22+BladeCompThickness!E22)</f>
        <v>3.6870663017568646</v>
      </c>
      <c r="F368">
        <f>0.5*BladeCompThickness!G22</f>
        <v>3.6126928578917568</v>
      </c>
      <c r="G368" s="44">
        <f>BladeCompThickness!I22</f>
        <v>56.437738973835025</v>
      </c>
      <c r="H368">
        <f>0.5*BladeCompThickness!G22</f>
        <v>3.6126928578917568</v>
      </c>
      <c r="I368">
        <f>0.25*(BladeCompThickness!F22+BladeCompThickness!E22)</f>
        <v>3.6870663017568646</v>
      </c>
      <c r="K368">
        <f t="shared" si="362"/>
        <v>3.6870663017568646</v>
      </c>
      <c r="L368">
        <f t="shared" ref="L368:O368" si="381">K368+F368</f>
        <v>7.2997591596486213</v>
      </c>
      <c r="M368" s="44">
        <f t="shared" si="381"/>
        <v>63.737498133483648</v>
      </c>
      <c r="N368" s="44">
        <f t="shared" si="381"/>
        <v>67.350190991375399</v>
      </c>
      <c r="O368" s="44">
        <f t="shared" si="381"/>
        <v>71.037257293132257</v>
      </c>
      <c r="S368">
        <v>20</v>
      </c>
      <c r="T368">
        <f t="shared" si="337"/>
        <v>3.6870663017568644E-3</v>
      </c>
      <c r="U368">
        <f t="shared" si="338"/>
        <v>3.6126928578917566E-3</v>
      </c>
      <c r="V368">
        <f t="shared" si="339"/>
        <v>5.6437738973835028E-2</v>
      </c>
      <c r="W368">
        <f t="shared" si="340"/>
        <v>3.6126928578917566E-3</v>
      </c>
      <c r="X368">
        <f t="shared" si="341"/>
        <v>3.6870663017568644E-3</v>
      </c>
    </row>
    <row r="369" spans="1:24" x14ac:dyDescent="0.4">
      <c r="A369">
        <v>21</v>
      </c>
      <c r="B369" s="24">
        <v>0.26819999999999999</v>
      </c>
      <c r="C369" s="39">
        <f t="shared" si="361"/>
        <v>32.757939551699998</v>
      </c>
      <c r="E369">
        <f>0.25*(BladeCompThickness!F23+BladeCompThickness!E23)</f>
        <v>3.4999999999999996</v>
      </c>
      <c r="F369">
        <f>0.5*BladeCompThickness!G23</f>
        <v>3.5967839479566206</v>
      </c>
      <c r="G369" s="44">
        <f>BladeCompThickness!I23</f>
        <v>59.37022965346975</v>
      </c>
      <c r="H369">
        <f>0.5*BladeCompThickness!G23</f>
        <v>3.5967839479566206</v>
      </c>
      <c r="I369">
        <f>0.25*(BladeCompThickness!F23+BladeCompThickness!E23)</f>
        <v>3.4999999999999996</v>
      </c>
      <c r="K369">
        <f t="shared" si="362"/>
        <v>3.4999999999999996</v>
      </c>
      <c r="L369">
        <f t="shared" ref="L369:O369" si="382">K369+F369</f>
        <v>7.0967839479566202</v>
      </c>
      <c r="M369" s="44">
        <f t="shared" si="382"/>
        <v>66.467013601426373</v>
      </c>
      <c r="N369" s="44">
        <f t="shared" si="382"/>
        <v>70.063797549382997</v>
      </c>
      <c r="O369" s="44">
        <f t="shared" si="382"/>
        <v>73.563797549382997</v>
      </c>
      <c r="S369">
        <v>21</v>
      </c>
      <c r="T369">
        <f t="shared" si="337"/>
        <v>3.4999999999999996E-3</v>
      </c>
      <c r="U369">
        <f t="shared" si="338"/>
        <v>3.5967839479566204E-3</v>
      </c>
      <c r="V369">
        <f t="shared" si="339"/>
        <v>5.9370229653469747E-2</v>
      </c>
      <c r="W369">
        <f t="shared" si="340"/>
        <v>3.5967839479566204E-3</v>
      </c>
      <c r="X369">
        <f t="shared" si="341"/>
        <v>3.4999999999999996E-3</v>
      </c>
    </row>
    <row r="370" spans="1:24" x14ac:dyDescent="0.4">
      <c r="A370">
        <v>22</v>
      </c>
      <c r="B370" s="24">
        <v>0.27659574468085107</v>
      </c>
      <c r="C370" s="39">
        <f t="shared" si="361"/>
        <v>33.783395542553194</v>
      </c>
      <c r="E370">
        <f>0.25*(BladeCompThickness!F24+BladeCompThickness!E24)</f>
        <v>3.4618375241779495</v>
      </c>
      <c r="F370">
        <f>0.5*BladeCompThickness!G24</f>
        <v>3.5332467150239202</v>
      </c>
      <c r="G370" s="44">
        <f>BladeCompThickness!I24</f>
        <v>60.305707128273603</v>
      </c>
      <c r="H370">
        <f>0.5*BladeCompThickness!G24</f>
        <v>3.5332467150239202</v>
      </c>
      <c r="I370">
        <f>0.25*(BladeCompThickness!F24+BladeCompThickness!E24)</f>
        <v>3.4618375241779495</v>
      </c>
      <c r="K370">
        <f t="shared" si="362"/>
        <v>3.4618375241779495</v>
      </c>
      <c r="L370">
        <f t="shared" ref="L370:O370" si="383">K370+F370</f>
        <v>6.9950842392018693</v>
      </c>
      <c r="M370" s="44">
        <f t="shared" si="383"/>
        <v>67.300791367475469</v>
      </c>
      <c r="N370" s="44">
        <f t="shared" si="383"/>
        <v>70.83403808249939</v>
      </c>
      <c r="O370" s="44">
        <f t="shared" si="383"/>
        <v>74.295875606677342</v>
      </c>
      <c r="S370">
        <v>22</v>
      </c>
      <c r="T370">
        <f t="shared" si="337"/>
        <v>3.4618375241779495E-3</v>
      </c>
      <c r="U370">
        <f t="shared" si="338"/>
        <v>3.5332467150239202E-3</v>
      </c>
      <c r="V370">
        <f t="shared" si="339"/>
        <v>6.03057071282736E-2</v>
      </c>
      <c r="W370">
        <f t="shared" si="340"/>
        <v>3.5332467150239202E-3</v>
      </c>
      <c r="X370">
        <f t="shared" si="341"/>
        <v>3.4618375241779495E-3</v>
      </c>
    </row>
    <row r="371" spans="1:24" x14ac:dyDescent="0.4">
      <c r="A371">
        <v>23</v>
      </c>
      <c r="B371" s="24">
        <v>0.2978723404255319</v>
      </c>
      <c r="C371" s="39">
        <f t="shared" si="361"/>
        <v>36.38211827659574</v>
      </c>
      <c r="E371">
        <f>0.25*(BladeCompThickness!F25+BladeCompThickness!E25)</f>
        <v>3.3651257253384914</v>
      </c>
      <c r="F371">
        <f>0.5*BladeCompThickness!G25</f>
        <v>3.3722299057672043</v>
      </c>
      <c r="G371" s="44">
        <f>BladeCompThickness!I25</f>
        <v>62.676405239788679</v>
      </c>
      <c r="H371">
        <f>0.5*BladeCompThickness!G25</f>
        <v>3.3722299057672043</v>
      </c>
      <c r="I371">
        <f>0.25*(BladeCompThickness!F25+BladeCompThickness!E25)</f>
        <v>3.3651257253384914</v>
      </c>
      <c r="K371">
        <f t="shared" si="362"/>
        <v>3.3651257253384914</v>
      </c>
      <c r="L371">
        <f t="shared" ref="L371:O371" si="384">K371+F371</f>
        <v>6.7373556311056957</v>
      </c>
      <c r="M371" s="44">
        <f t="shared" si="384"/>
        <v>69.413760870894379</v>
      </c>
      <c r="N371" s="44">
        <f t="shared" si="384"/>
        <v>72.785990776661578</v>
      </c>
      <c r="O371" s="44">
        <f t="shared" si="384"/>
        <v>76.151116502000065</v>
      </c>
      <c r="S371">
        <v>23</v>
      </c>
      <c r="T371">
        <f t="shared" si="337"/>
        <v>3.3651257253384916E-3</v>
      </c>
      <c r="U371">
        <f t="shared" si="338"/>
        <v>3.3722299057672043E-3</v>
      </c>
      <c r="V371">
        <f t="shared" si="339"/>
        <v>6.267640523978868E-2</v>
      </c>
      <c r="W371">
        <f t="shared" si="340"/>
        <v>3.3722299057672043E-3</v>
      </c>
      <c r="X371">
        <f t="shared" si="341"/>
        <v>3.3651257253384916E-3</v>
      </c>
    </row>
    <row r="372" spans="1:24" x14ac:dyDescent="0.4">
      <c r="A372">
        <v>24</v>
      </c>
      <c r="B372" s="24">
        <v>0.31914893617021278</v>
      </c>
      <c r="C372" s="39">
        <f t="shared" si="361"/>
        <v>38.980841010638301</v>
      </c>
      <c r="E372">
        <f>0.25*(BladeCompThickness!F26+BladeCompThickness!E26)</f>
        <v>3.2684139264990333</v>
      </c>
      <c r="F372">
        <f>0.5*BladeCompThickness!G26</f>
        <v>3.211213096510487</v>
      </c>
      <c r="G372" s="44">
        <f>BladeCompThickness!I26</f>
        <v>65.047103351303747</v>
      </c>
      <c r="H372">
        <f>0.5*BladeCompThickness!G26</f>
        <v>3.211213096510487</v>
      </c>
      <c r="I372">
        <f>0.25*(BladeCompThickness!F26+BladeCompThickness!E26)</f>
        <v>3.2684139264990333</v>
      </c>
      <c r="K372">
        <f t="shared" si="362"/>
        <v>3.2684139264990333</v>
      </c>
      <c r="L372">
        <f t="shared" ref="L372:O372" si="385">K372+F372</f>
        <v>6.4796270230095203</v>
      </c>
      <c r="M372" s="44">
        <f t="shared" si="385"/>
        <v>71.526730374313274</v>
      </c>
      <c r="N372" s="44">
        <f t="shared" si="385"/>
        <v>74.737943470823765</v>
      </c>
      <c r="O372" s="44">
        <f t="shared" si="385"/>
        <v>78.006357397322802</v>
      </c>
      <c r="S372">
        <v>24</v>
      </c>
      <c r="T372">
        <f t="shared" si="337"/>
        <v>3.2684139264990333E-3</v>
      </c>
      <c r="U372">
        <f t="shared" si="338"/>
        <v>3.2112130965104872E-3</v>
      </c>
      <c r="V372">
        <f t="shared" si="339"/>
        <v>6.5047103351303745E-2</v>
      </c>
      <c r="W372">
        <f t="shared" si="340"/>
        <v>3.2112130965104872E-3</v>
      </c>
      <c r="X372">
        <f t="shared" si="341"/>
        <v>3.2684139264990333E-3</v>
      </c>
    </row>
    <row r="373" spans="1:24" x14ac:dyDescent="0.4">
      <c r="A373">
        <v>25</v>
      </c>
      <c r="B373" s="24">
        <v>0.32319999999999999</v>
      </c>
      <c r="C373" s="39">
        <f t="shared" si="361"/>
        <v>39.475637819199996</v>
      </c>
      <c r="E373">
        <f>0.25*(BladeCompThickness!F27+BladeCompThickness!E27)</f>
        <v>3.2500000000000004</v>
      </c>
      <c r="F373">
        <f>0.5*BladeCompThickness!G27</f>
        <v>3.1805554960280089</v>
      </c>
      <c r="G373" s="44">
        <f>BladeCompThickness!I27</f>
        <v>65.498484271736217</v>
      </c>
      <c r="H373">
        <f>0.5*BladeCompThickness!G27</f>
        <v>3.1805554960280089</v>
      </c>
      <c r="I373">
        <f>0.25*(BladeCompThickness!F27+BladeCompThickness!E27)</f>
        <v>3.2500000000000004</v>
      </c>
      <c r="K373">
        <f t="shared" si="362"/>
        <v>3.2500000000000004</v>
      </c>
      <c r="L373">
        <f t="shared" ref="L373:O373" si="386">K373+F373</f>
        <v>6.4305554960280098</v>
      </c>
      <c r="M373" s="44">
        <f t="shared" si="386"/>
        <v>71.929039767764223</v>
      </c>
      <c r="N373" s="44">
        <f t="shared" si="386"/>
        <v>75.10959526379223</v>
      </c>
      <c r="O373" s="44">
        <f t="shared" si="386"/>
        <v>78.35959526379223</v>
      </c>
      <c r="S373">
        <v>25</v>
      </c>
      <c r="T373">
        <f t="shared" si="337"/>
        <v>3.2500000000000003E-3</v>
      </c>
      <c r="U373">
        <f t="shared" si="338"/>
        <v>3.1805554960280089E-3</v>
      </c>
      <c r="V373">
        <f t="shared" si="339"/>
        <v>6.5498484271736213E-2</v>
      </c>
      <c r="W373">
        <f t="shared" si="340"/>
        <v>3.1805554960280089E-3</v>
      </c>
      <c r="X373">
        <f t="shared" si="341"/>
        <v>3.2500000000000003E-3</v>
      </c>
    </row>
    <row r="374" spans="1:24" x14ac:dyDescent="0.4">
      <c r="A374">
        <v>26</v>
      </c>
      <c r="B374" s="24">
        <v>0.34042553191489361</v>
      </c>
      <c r="C374" s="39">
        <f t="shared" si="361"/>
        <v>41.579563744680847</v>
      </c>
      <c r="E374">
        <f>0.25*(BladeCompThickness!F28+BladeCompThickness!E28)</f>
        <v>3.1555617767823816</v>
      </c>
      <c r="F374">
        <f>0.5*BladeCompThickness!G28</f>
        <v>3.065054125394362</v>
      </c>
      <c r="G374" s="44">
        <f>BladeCompThickness!I28</f>
        <v>68.108794694013568</v>
      </c>
      <c r="H374">
        <f>0.5*BladeCompThickness!G28</f>
        <v>3.065054125394362</v>
      </c>
      <c r="I374">
        <f>0.25*(BladeCompThickness!F28+BladeCompThickness!E28)</f>
        <v>3.1555617767823816</v>
      </c>
      <c r="K374">
        <f t="shared" si="362"/>
        <v>3.1555617767823816</v>
      </c>
      <c r="L374">
        <f t="shared" ref="L374:O374" si="387">K374+F374</f>
        <v>6.2206159021767435</v>
      </c>
      <c r="M374" s="44">
        <f t="shared" si="387"/>
        <v>74.329410596190314</v>
      </c>
      <c r="N374" s="44">
        <f t="shared" si="387"/>
        <v>77.394464721584683</v>
      </c>
      <c r="O374" s="44">
        <f t="shared" si="387"/>
        <v>80.55002649836706</v>
      </c>
      <c r="S374">
        <v>26</v>
      </c>
      <c r="T374">
        <f t="shared" si="337"/>
        <v>3.1555617767823818E-3</v>
      </c>
      <c r="U374">
        <f t="shared" si="338"/>
        <v>3.0650541253943618E-3</v>
      </c>
      <c r="V374">
        <f t="shared" si="339"/>
        <v>6.8108794694013569E-2</v>
      </c>
      <c r="W374">
        <f t="shared" si="340"/>
        <v>3.0650541253943618E-3</v>
      </c>
      <c r="X374">
        <f t="shared" si="341"/>
        <v>3.1555617767823818E-3</v>
      </c>
    </row>
    <row r="375" spans="1:24" x14ac:dyDescent="0.4">
      <c r="A375">
        <v>27</v>
      </c>
      <c r="B375" s="24">
        <v>0.36170212765957449</v>
      </c>
      <c r="C375" s="39">
        <f t="shared" si="361"/>
        <v>44.178286478723408</v>
      </c>
      <c r="E375">
        <f>0.25*(BladeCompThickness!F29+BladeCompThickness!E29)</f>
        <v>3.0389137737961929</v>
      </c>
      <c r="F375">
        <f>0.5*BladeCompThickness!G29</f>
        <v>2.9223893889397581</v>
      </c>
      <c r="G375" s="44">
        <f>BladeCompThickness!I29</f>
        <v>71.332992349988558</v>
      </c>
      <c r="H375">
        <f>0.5*BladeCompThickness!G29</f>
        <v>2.9223893889397581</v>
      </c>
      <c r="I375">
        <f>0.25*(BladeCompThickness!F29+BladeCompThickness!E29)</f>
        <v>3.0389137737961929</v>
      </c>
      <c r="K375">
        <f t="shared" si="362"/>
        <v>3.0389137737961929</v>
      </c>
      <c r="L375">
        <f t="shared" ref="L375:O375" si="388">K375+F375</f>
        <v>5.961303162735951</v>
      </c>
      <c r="M375" s="44">
        <f t="shared" si="388"/>
        <v>77.294295512724503</v>
      </c>
      <c r="N375" s="44">
        <f t="shared" si="388"/>
        <v>80.216684901664266</v>
      </c>
      <c r="O375" s="44">
        <f t="shared" si="388"/>
        <v>83.255598675460462</v>
      </c>
      <c r="S375">
        <v>27</v>
      </c>
      <c r="T375">
        <f t="shared" si="337"/>
        <v>3.0389137737961928E-3</v>
      </c>
      <c r="U375">
        <f t="shared" si="338"/>
        <v>2.9223893889397581E-3</v>
      </c>
      <c r="V375">
        <f t="shared" si="339"/>
        <v>7.1332992349988564E-2</v>
      </c>
      <c r="W375">
        <f t="shared" si="340"/>
        <v>2.9223893889397581E-3</v>
      </c>
      <c r="X375">
        <f t="shared" si="341"/>
        <v>3.0389137737961928E-3</v>
      </c>
    </row>
    <row r="376" spans="1:24" x14ac:dyDescent="0.4">
      <c r="A376">
        <v>28</v>
      </c>
      <c r="B376" s="24">
        <v>0.36880000000000002</v>
      </c>
      <c r="C376" s="39">
        <f t="shared" si="361"/>
        <v>45.045220382799997</v>
      </c>
      <c r="E376">
        <f>0.25*(BladeCompThickness!F30+BladeCompThickness!E30)</f>
        <v>3</v>
      </c>
      <c r="F376">
        <f>0.5*BladeCompThickness!G30</f>
        <v>2.8747964328585023</v>
      </c>
      <c r="G376" s="44">
        <f>BladeCompThickness!I30</f>
        <v>72.408584688021818</v>
      </c>
      <c r="H376">
        <f>0.5*BladeCompThickness!G30</f>
        <v>2.8747964328585023</v>
      </c>
      <c r="I376">
        <f>0.25*(BladeCompThickness!F30+BladeCompThickness!E30)</f>
        <v>3</v>
      </c>
      <c r="K376">
        <f t="shared" si="362"/>
        <v>3</v>
      </c>
      <c r="L376">
        <f t="shared" ref="L376:O376" si="389">K376+F376</f>
        <v>5.8747964328585027</v>
      </c>
      <c r="M376" s="44">
        <f t="shared" si="389"/>
        <v>78.283381120880321</v>
      </c>
      <c r="N376" s="44">
        <f t="shared" si="389"/>
        <v>81.158177553738824</v>
      </c>
      <c r="O376" s="44">
        <f t="shared" si="389"/>
        <v>84.158177553738824</v>
      </c>
      <c r="S376">
        <v>28</v>
      </c>
      <c r="T376">
        <f t="shared" si="337"/>
        <v>3.0000000000000001E-3</v>
      </c>
      <c r="U376">
        <f t="shared" si="338"/>
        <v>2.8747964328585023E-3</v>
      </c>
      <c r="V376">
        <f t="shared" si="339"/>
        <v>7.2408584688021818E-2</v>
      </c>
      <c r="W376">
        <f t="shared" si="340"/>
        <v>2.8747964328585023E-3</v>
      </c>
      <c r="X376">
        <f t="shared" si="341"/>
        <v>3.0000000000000001E-3</v>
      </c>
    </row>
    <row r="377" spans="1:24" x14ac:dyDescent="0.4">
      <c r="A377">
        <v>29</v>
      </c>
      <c r="B377" s="24">
        <v>0.38297872340425532</v>
      </c>
      <c r="C377" s="39">
        <f t="shared" si="361"/>
        <v>46.777009212765954</v>
      </c>
      <c r="E377">
        <f>0.25*(BladeCompThickness!F31+BladeCompThickness!E31)</f>
        <v>2.9572695795925412</v>
      </c>
      <c r="F377">
        <f>0.5*BladeCompThickness!G31</f>
        <v>3.0156052933374422</v>
      </c>
      <c r="G377" s="44">
        <f>BladeCompThickness!I31</f>
        <v>72.851402408016625</v>
      </c>
      <c r="H377">
        <f>0.5*BladeCompThickness!G31</f>
        <v>3.0156052933374422</v>
      </c>
      <c r="I377">
        <f>0.25*(BladeCompThickness!F31+BladeCompThickness!E31)</f>
        <v>2.9572695795925412</v>
      </c>
      <c r="K377">
        <f t="shared" si="362"/>
        <v>2.9572695795925412</v>
      </c>
      <c r="L377">
        <f t="shared" ref="L377:O377" si="390">K377+F377</f>
        <v>5.9728748729299834</v>
      </c>
      <c r="M377" s="44">
        <f t="shared" si="390"/>
        <v>78.824277280946603</v>
      </c>
      <c r="N377" s="44">
        <f t="shared" si="390"/>
        <v>81.839882574284047</v>
      </c>
      <c r="O377" s="44">
        <f t="shared" si="390"/>
        <v>84.797152153876596</v>
      </c>
      <c r="S377">
        <v>29</v>
      </c>
      <c r="T377">
        <f t="shared" si="337"/>
        <v>2.9572695795925413E-3</v>
      </c>
      <c r="U377">
        <f t="shared" si="338"/>
        <v>3.0156052933374422E-3</v>
      </c>
      <c r="V377">
        <f t="shared" si="339"/>
        <v>7.285140240801663E-2</v>
      </c>
      <c r="W377">
        <f t="shared" si="340"/>
        <v>3.0156052933374422E-3</v>
      </c>
      <c r="X377">
        <f t="shared" si="341"/>
        <v>2.9572695795925413E-3</v>
      </c>
    </row>
    <row r="378" spans="1:24" x14ac:dyDescent="0.4">
      <c r="A378">
        <v>30</v>
      </c>
      <c r="B378" s="24">
        <v>0.40425531914893614</v>
      </c>
      <c r="C378" s="39">
        <f t="shared" si="361"/>
        <v>49.375731946808507</v>
      </c>
      <c r="E378">
        <f>0.25*(BladeCompThickness!F32+BladeCompThickness!E32)</f>
        <v>2.8931483004697043</v>
      </c>
      <c r="F378">
        <f>0.5*BladeCompThickness!G32</f>
        <v>2.0582702795795269</v>
      </c>
      <c r="G378" s="44">
        <f>BladeCompThickness!I32</f>
        <v>73.515894784959656</v>
      </c>
      <c r="H378">
        <f>0.5*BladeCompThickness!G32</f>
        <v>2.0582702795795269</v>
      </c>
      <c r="I378">
        <f>0.25*(BladeCompThickness!F32+BladeCompThickness!E32)</f>
        <v>2.8931483004697043</v>
      </c>
      <c r="K378">
        <f t="shared" si="362"/>
        <v>2.8931483004697043</v>
      </c>
      <c r="L378">
        <f t="shared" ref="L378:O378" si="391">K378+F378</f>
        <v>4.9514185800492312</v>
      </c>
      <c r="M378" s="44">
        <f t="shared" si="391"/>
        <v>78.467313365008891</v>
      </c>
      <c r="N378" s="44">
        <f t="shared" si="391"/>
        <v>80.525583644588423</v>
      </c>
      <c r="O378" s="44">
        <f t="shared" si="391"/>
        <v>83.418731945058127</v>
      </c>
      <c r="S378">
        <v>30</v>
      </c>
      <c r="T378">
        <f t="shared" si="337"/>
        <v>2.8931483004697041E-3</v>
      </c>
      <c r="U378">
        <f t="shared" si="338"/>
        <v>2.0582702795795267E-3</v>
      </c>
      <c r="V378">
        <f t="shared" si="339"/>
        <v>7.3515894784959651E-2</v>
      </c>
      <c r="W378">
        <f t="shared" si="340"/>
        <v>2.0582702795795267E-3</v>
      </c>
      <c r="X378">
        <f t="shared" si="341"/>
        <v>2.8931483004697041E-3</v>
      </c>
    </row>
    <row r="379" spans="1:24" x14ac:dyDescent="0.4">
      <c r="A379">
        <v>31</v>
      </c>
      <c r="B379" s="24">
        <v>0.42553191489361702</v>
      </c>
      <c r="C379" s="39">
        <f t="shared" si="361"/>
        <v>51.974454680851061</v>
      </c>
      <c r="E379">
        <f>0.25*(BladeCompThickness!F33+BladeCompThickness!E33)</f>
        <v>2.8290270213468665</v>
      </c>
      <c r="F379">
        <f>0.5*BladeCompThickness!G33</f>
        <v>1.1009352658216061</v>
      </c>
      <c r="G379" s="44">
        <f>BladeCompThickness!I33</f>
        <v>74.180387161902644</v>
      </c>
      <c r="H379">
        <f>0.5*BladeCompThickness!G33</f>
        <v>1.1009352658216061</v>
      </c>
      <c r="I379">
        <f>0.25*(BladeCompThickness!F33+BladeCompThickness!E33)</f>
        <v>2.8290270213468665</v>
      </c>
      <c r="K379">
        <f t="shared" si="362"/>
        <v>2.8290270213468665</v>
      </c>
      <c r="L379">
        <f t="shared" ref="L379:O379" si="392">K379+F379</f>
        <v>3.9299622871684727</v>
      </c>
      <c r="M379" s="44">
        <f t="shared" si="392"/>
        <v>78.110349449071123</v>
      </c>
      <c r="N379" s="44">
        <f t="shared" si="392"/>
        <v>79.211284714892727</v>
      </c>
      <c r="O379" s="44">
        <f t="shared" si="392"/>
        <v>82.040311736239588</v>
      </c>
      <c r="S379">
        <v>31</v>
      </c>
      <c r="T379">
        <f t="shared" si="337"/>
        <v>2.8290270213468666E-3</v>
      </c>
      <c r="U379">
        <f t="shared" si="338"/>
        <v>1.100935265821606E-3</v>
      </c>
      <c r="V379">
        <f t="shared" si="339"/>
        <v>7.4180387161902644E-2</v>
      </c>
      <c r="W379">
        <f t="shared" si="340"/>
        <v>1.100935265821606E-3</v>
      </c>
      <c r="X379">
        <f t="shared" si="341"/>
        <v>2.8290270213468666E-3</v>
      </c>
    </row>
    <row r="380" spans="1:24" x14ac:dyDescent="0.4">
      <c r="A380">
        <v>32</v>
      </c>
      <c r="B380" s="24">
        <v>0.44680851063829785</v>
      </c>
      <c r="C380" s="39">
        <f t="shared" si="361"/>
        <v>54.573177414893614</v>
      </c>
      <c r="E380">
        <f>0.25*(BladeCompThickness!F34+BladeCompThickness!E34)</f>
        <v>2.7649057422240295</v>
      </c>
      <c r="F380">
        <f>0.5*BladeCompThickness!G34</f>
        <v>0.14360025206368907</v>
      </c>
      <c r="G380" s="44">
        <f>BladeCompThickness!I34</f>
        <v>74.844879538845646</v>
      </c>
      <c r="H380">
        <f>0.5*BladeCompThickness!G34</f>
        <v>0.14360025206368907</v>
      </c>
      <c r="I380">
        <f>0.25*(BladeCompThickness!F34+BladeCompThickness!E34)</f>
        <v>2.7649057422240295</v>
      </c>
      <c r="K380">
        <f t="shared" si="362"/>
        <v>2.7649057422240295</v>
      </c>
      <c r="L380">
        <f t="shared" ref="L380:O380" si="393">K380+F380</f>
        <v>2.9085059942877187</v>
      </c>
      <c r="M380" s="44">
        <f t="shared" si="393"/>
        <v>77.753385533133368</v>
      </c>
      <c r="N380" s="44">
        <f t="shared" si="393"/>
        <v>77.89698578519706</v>
      </c>
      <c r="O380" s="44">
        <f t="shared" si="393"/>
        <v>80.661891527421091</v>
      </c>
      <c r="S380">
        <v>32</v>
      </c>
      <c r="T380">
        <f t="shared" si="337"/>
        <v>2.7649057422240294E-3</v>
      </c>
      <c r="U380">
        <f t="shared" si="338"/>
        <v>1.4360025206368906E-4</v>
      </c>
      <c r="V380">
        <f t="shared" si="339"/>
        <v>7.4844879538845652E-2</v>
      </c>
      <c r="W380">
        <f t="shared" si="340"/>
        <v>1.4360025206368906E-4</v>
      </c>
      <c r="X380">
        <f t="shared" si="341"/>
        <v>2.7649057422240294E-3</v>
      </c>
    </row>
    <row r="381" spans="1:24" x14ac:dyDescent="0.4">
      <c r="A381">
        <v>33</v>
      </c>
      <c r="B381" s="24">
        <v>0.45</v>
      </c>
      <c r="C381" s="39">
        <f t="shared" si="361"/>
        <v>54.962985824999997</v>
      </c>
      <c r="E381">
        <f>0.25*(BladeCompThickness!F35+BladeCompThickness!E35)</f>
        <v>2.7552875503556038</v>
      </c>
      <c r="F381">
        <f>0.5*BladeCompThickness!G35</f>
        <v>0</v>
      </c>
      <c r="G381" s="44">
        <f>BladeCompThickness!I35</f>
        <v>74.944553395387103</v>
      </c>
      <c r="H381">
        <f>0.5*BladeCompThickness!G35</f>
        <v>0</v>
      </c>
      <c r="I381">
        <f>0.25*(BladeCompThickness!F35+BladeCompThickness!E35)</f>
        <v>2.7552875503556038</v>
      </c>
      <c r="K381">
        <f t="shared" si="362"/>
        <v>2.7552875503556038</v>
      </c>
      <c r="L381">
        <f t="shared" ref="L381:O381" si="394">K381+F381</f>
        <v>2.7552875503556038</v>
      </c>
      <c r="M381" s="44">
        <f t="shared" si="394"/>
        <v>77.699840945742707</v>
      </c>
      <c r="N381" s="44">
        <f t="shared" si="394"/>
        <v>77.699840945742707</v>
      </c>
      <c r="O381" s="44">
        <f t="shared" si="394"/>
        <v>80.455128496098311</v>
      </c>
      <c r="S381">
        <v>33</v>
      </c>
      <c r="T381">
        <f t="shared" si="337"/>
        <v>2.7552875503556039E-3</v>
      </c>
      <c r="U381">
        <f t="shared" si="338"/>
        <v>0</v>
      </c>
      <c r="V381">
        <f t="shared" si="339"/>
        <v>7.4944553395387109E-2</v>
      </c>
      <c r="W381">
        <f t="shared" si="340"/>
        <v>0</v>
      </c>
      <c r="X381">
        <f t="shared" si="341"/>
        <v>2.7552875503556039E-3</v>
      </c>
    </row>
    <row r="382" spans="1:24" x14ac:dyDescent="0.4">
      <c r="A382">
        <v>34</v>
      </c>
      <c r="B382" s="24">
        <v>0.46808510638297873</v>
      </c>
      <c r="C382" s="39">
        <f t="shared" si="361"/>
        <v>57.171900148936167</v>
      </c>
      <c r="E382">
        <f>0.25*(BladeCompThickness!F36+BladeCompThickness!E36)</f>
        <v>2.6629495002269814</v>
      </c>
      <c r="F382">
        <f>0.5*BladeCompThickness!G36</f>
        <v>0</v>
      </c>
      <c r="G382" s="44">
        <f>BladeCompThickness!I36</f>
        <v>76.406917444645757</v>
      </c>
      <c r="H382">
        <f>0.5*BladeCompThickness!G36</f>
        <v>0</v>
      </c>
      <c r="I382">
        <f>0.25*(BladeCompThickness!F36+BladeCompThickness!E36)</f>
        <v>2.6629495002269814</v>
      </c>
      <c r="K382">
        <f t="shared" si="362"/>
        <v>2.6629495002269814</v>
      </c>
      <c r="L382">
        <f t="shared" ref="L382:O382" si="395">K382+F382</f>
        <v>2.6629495002269814</v>
      </c>
      <c r="M382" s="44">
        <f t="shared" si="395"/>
        <v>79.069866944872743</v>
      </c>
      <c r="N382" s="44">
        <f t="shared" si="395"/>
        <v>79.069866944872743</v>
      </c>
      <c r="O382" s="44">
        <f t="shared" si="395"/>
        <v>81.732816445099729</v>
      </c>
      <c r="S382">
        <v>34</v>
      </c>
      <c r="T382">
        <f t="shared" si="337"/>
        <v>2.6629495002269813E-3</v>
      </c>
      <c r="U382">
        <f t="shared" si="338"/>
        <v>0</v>
      </c>
      <c r="V382">
        <f t="shared" si="339"/>
        <v>7.6406917444645756E-2</v>
      </c>
      <c r="W382">
        <f t="shared" si="340"/>
        <v>0</v>
      </c>
      <c r="X382">
        <f t="shared" si="341"/>
        <v>2.6629495002269813E-3</v>
      </c>
    </row>
    <row r="383" spans="1:24" x14ac:dyDescent="0.4">
      <c r="A383">
        <v>35</v>
      </c>
      <c r="B383" s="24">
        <v>0.48936170212765956</v>
      </c>
      <c r="C383" s="39">
        <f t="shared" si="361"/>
        <v>59.770622882978721</v>
      </c>
      <c r="E383">
        <f>0.25*(BladeCompThickness!F37+BladeCompThickness!E37)</f>
        <v>2.5543165000756605</v>
      </c>
      <c r="F383">
        <f>0.5*BladeCompThickness!G37</f>
        <v>0</v>
      </c>
      <c r="G383" s="44">
        <f>BladeCompThickness!I37</f>
        <v>78.127345737891204</v>
      </c>
      <c r="H383">
        <f>0.5*BladeCompThickness!G37</f>
        <v>0</v>
      </c>
      <c r="I383">
        <f>0.25*(BladeCompThickness!F37+BladeCompThickness!E37)</f>
        <v>2.5543165000756605</v>
      </c>
      <c r="K383">
        <f t="shared" si="362"/>
        <v>2.5543165000756605</v>
      </c>
      <c r="L383">
        <f t="shared" ref="L383:O383" si="396">K383+F383</f>
        <v>2.5543165000756605</v>
      </c>
      <c r="M383" s="44">
        <f t="shared" si="396"/>
        <v>80.681662237966862</v>
      </c>
      <c r="N383" s="44">
        <f t="shared" si="396"/>
        <v>80.681662237966862</v>
      </c>
      <c r="O383" s="44">
        <f t="shared" si="396"/>
        <v>83.235978738042519</v>
      </c>
      <c r="S383">
        <v>35</v>
      </c>
      <c r="T383">
        <f t="shared" si="337"/>
        <v>2.5543165000756606E-3</v>
      </c>
      <c r="U383">
        <f t="shared" si="338"/>
        <v>0</v>
      </c>
      <c r="V383">
        <f t="shared" si="339"/>
        <v>7.8127345737891207E-2</v>
      </c>
      <c r="W383">
        <f t="shared" si="340"/>
        <v>0</v>
      </c>
      <c r="X383">
        <f t="shared" si="341"/>
        <v>2.5543165000756606E-3</v>
      </c>
    </row>
    <row r="384" spans="1:24" x14ac:dyDescent="0.4">
      <c r="A384">
        <v>36</v>
      </c>
      <c r="B384" s="24">
        <v>0.5</v>
      </c>
      <c r="C384" s="39">
        <f t="shared" si="361"/>
        <v>61.069984249999997</v>
      </c>
      <c r="E384">
        <f>0.25*(BladeCompThickness!F38+BladeCompThickness!E38)</f>
        <v>2.5</v>
      </c>
      <c r="F384">
        <f>0.5*BladeCompThickness!G38</f>
        <v>0</v>
      </c>
      <c r="G384" s="44">
        <f>BladeCompThickness!I38</f>
        <v>78.987559884513942</v>
      </c>
      <c r="H384">
        <f>0.5*BladeCompThickness!G38</f>
        <v>0</v>
      </c>
      <c r="I384">
        <f>0.25*(BladeCompThickness!F38+BladeCompThickness!E38)</f>
        <v>2.5</v>
      </c>
      <c r="K384">
        <f t="shared" si="362"/>
        <v>2.5</v>
      </c>
      <c r="L384">
        <f t="shared" ref="L384:O384" si="397">K384+F384</f>
        <v>2.5</v>
      </c>
      <c r="M384" s="44">
        <f t="shared" si="397"/>
        <v>81.487559884513942</v>
      </c>
      <c r="N384" s="44">
        <f t="shared" si="397"/>
        <v>81.487559884513942</v>
      </c>
      <c r="O384" s="44">
        <f t="shared" si="397"/>
        <v>83.987559884513942</v>
      </c>
      <c r="S384">
        <v>36</v>
      </c>
      <c r="T384">
        <f t="shared" si="337"/>
        <v>2.5000000000000001E-3</v>
      </c>
      <c r="U384">
        <f t="shared" si="338"/>
        <v>0</v>
      </c>
      <c r="V384">
        <f t="shared" si="339"/>
        <v>7.8987559884513947E-2</v>
      </c>
      <c r="W384">
        <f t="shared" si="340"/>
        <v>0</v>
      </c>
      <c r="X384">
        <f t="shared" si="341"/>
        <v>2.5000000000000001E-3</v>
      </c>
    </row>
    <row r="385" spans="1:24" x14ac:dyDescent="0.4">
      <c r="A385">
        <v>37</v>
      </c>
      <c r="B385" s="24">
        <v>0.51063829787234039</v>
      </c>
      <c r="C385" s="39">
        <f t="shared" si="361"/>
        <v>62.369345617021267</v>
      </c>
      <c r="E385">
        <f>0.25*(BladeCompThickness!F39+BladeCompThickness!E39)</f>
        <v>2.4267091646399166</v>
      </c>
      <c r="F385">
        <f>0.5*BladeCompThickness!G39</f>
        <v>0</v>
      </c>
      <c r="G385" s="44">
        <f>BladeCompThickness!I39</f>
        <v>77.795431259759511</v>
      </c>
      <c r="H385">
        <f>0.5*BladeCompThickness!G39</f>
        <v>0</v>
      </c>
      <c r="I385">
        <f>0.25*(BladeCompThickness!F39+BladeCompThickness!E39)</f>
        <v>2.4267091646399166</v>
      </c>
      <c r="K385">
        <f t="shared" si="362"/>
        <v>2.4267091646399166</v>
      </c>
      <c r="L385">
        <f t="shared" ref="L385:O385" si="398">K385+F385</f>
        <v>2.4267091646399166</v>
      </c>
      <c r="M385" s="44">
        <f t="shared" si="398"/>
        <v>80.222140424399427</v>
      </c>
      <c r="N385" s="44">
        <f t="shared" si="398"/>
        <v>80.222140424399427</v>
      </c>
      <c r="O385" s="44">
        <f t="shared" si="398"/>
        <v>82.648849589039344</v>
      </c>
      <c r="S385">
        <v>37</v>
      </c>
      <c r="T385">
        <f t="shared" si="337"/>
        <v>2.4267091646399167E-3</v>
      </c>
      <c r="U385">
        <f t="shared" si="338"/>
        <v>0</v>
      </c>
      <c r="V385">
        <f t="shared" si="339"/>
        <v>7.7795431259759504E-2</v>
      </c>
      <c r="W385">
        <f t="shared" si="340"/>
        <v>0</v>
      </c>
      <c r="X385">
        <f t="shared" si="341"/>
        <v>2.4267091646399167E-3</v>
      </c>
    </row>
    <row r="386" spans="1:24" x14ac:dyDescent="0.4">
      <c r="A386">
        <v>38</v>
      </c>
      <c r="B386" s="24">
        <v>0.53191489361702127</v>
      </c>
      <c r="C386" s="39">
        <f t="shared" si="361"/>
        <v>64.96806835106382</v>
      </c>
      <c r="E386">
        <f>0.25*(BladeCompThickness!F40+BladeCompThickness!E40)</f>
        <v>2.2801274939197498</v>
      </c>
      <c r="F386">
        <f>0.5*BladeCompThickness!G40</f>
        <v>0</v>
      </c>
      <c r="G386" s="44">
        <f>BladeCompThickness!I40</f>
        <v>75.411174010250605</v>
      </c>
      <c r="H386">
        <f>0.5*BladeCompThickness!G40</f>
        <v>0</v>
      </c>
      <c r="I386">
        <f>0.25*(BladeCompThickness!F40+BladeCompThickness!E40)</f>
        <v>2.2801274939197498</v>
      </c>
      <c r="K386">
        <f t="shared" si="362"/>
        <v>2.2801274939197498</v>
      </c>
      <c r="L386">
        <f t="shared" ref="L386:O386" si="399">K386+F386</f>
        <v>2.2801274939197498</v>
      </c>
      <c r="M386" s="44">
        <f t="shared" si="399"/>
        <v>77.691301504170355</v>
      </c>
      <c r="N386" s="44">
        <f t="shared" si="399"/>
        <v>77.691301504170355</v>
      </c>
      <c r="O386" s="44">
        <f t="shared" si="399"/>
        <v>79.971428998090104</v>
      </c>
      <c r="S386">
        <v>38</v>
      </c>
      <c r="T386">
        <f t="shared" si="337"/>
        <v>2.2801274939197496E-3</v>
      </c>
      <c r="U386">
        <f t="shared" si="338"/>
        <v>0</v>
      </c>
      <c r="V386">
        <f t="shared" si="339"/>
        <v>7.5411174010250603E-2</v>
      </c>
      <c r="W386">
        <f t="shared" si="340"/>
        <v>0</v>
      </c>
      <c r="X386">
        <f t="shared" si="341"/>
        <v>2.2801274939197496E-3</v>
      </c>
    </row>
    <row r="387" spans="1:24" x14ac:dyDescent="0.4">
      <c r="A387">
        <v>39</v>
      </c>
      <c r="B387" s="24">
        <v>0.55319148936170215</v>
      </c>
      <c r="C387" s="39">
        <f t="shared" si="361"/>
        <v>67.566791085106388</v>
      </c>
      <c r="E387">
        <f>0.25*(BladeCompThickness!F41+BladeCompThickness!E41)</f>
        <v>2.1335458231995816</v>
      </c>
      <c r="F387">
        <f>0.5*BladeCompThickness!G41</f>
        <v>0</v>
      </c>
      <c r="G387" s="44">
        <f>BladeCompThickness!I41</f>
        <v>73.026916760741685</v>
      </c>
      <c r="H387">
        <f>0.5*BladeCompThickness!G41</f>
        <v>0</v>
      </c>
      <c r="I387">
        <f>0.25*(BladeCompThickness!F41+BladeCompThickness!E41)</f>
        <v>2.1335458231995816</v>
      </c>
      <c r="K387">
        <f t="shared" si="362"/>
        <v>2.1335458231995816</v>
      </c>
      <c r="L387">
        <f t="shared" ref="L387:O387" si="400">K387+F387</f>
        <v>2.1335458231995816</v>
      </c>
      <c r="M387" s="44">
        <f t="shared" si="400"/>
        <v>75.160462583941268</v>
      </c>
      <c r="N387" s="44">
        <f t="shared" si="400"/>
        <v>75.160462583941268</v>
      </c>
      <c r="O387" s="44">
        <f t="shared" si="400"/>
        <v>77.294008407140851</v>
      </c>
      <c r="S387">
        <v>39</v>
      </c>
      <c r="T387">
        <f t="shared" si="337"/>
        <v>2.1335458231995816E-3</v>
      </c>
      <c r="U387">
        <f t="shared" si="338"/>
        <v>0</v>
      </c>
      <c r="V387">
        <f t="shared" si="339"/>
        <v>7.3026916760741689E-2</v>
      </c>
      <c r="W387">
        <f t="shared" si="340"/>
        <v>0</v>
      </c>
      <c r="X387">
        <f t="shared" si="341"/>
        <v>2.1335458231995816E-3</v>
      </c>
    </row>
    <row r="388" spans="1:24" x14ac:dyDescent="0.4">
      <c r="A388">
        <v>40</v>
      </c>
      <c r="B388" s="24">
        <v>0.57446808510638303</v>
      </c>
      <c r="C388" s="39">
        <f t="shared" si="361"/>
        <v>70.165513819148941</v>
      </c>
      <c r="E388">
        <f>0.25*(BladeCompThickness!F42+BladeCompThickness!E42)</f>
        <v>1.9869641524794139</v>
      </c>
      <c r="F388">
        <f>0.5*BladeCompThickness!G42</f>
        <v>0</v>
      </c>
      <c r="G388" s="44">
        <f>BladeCompThickness!I42</f>
        <v>70.642659511232793</v>
      </c>
      <c r="H388">
        <f>0.5*BladeCompThickness!G42</f>
        <v>0</v>
      </c>
      <c r="I388">
        <f>0.25*(BladeCompThickness!F42+BladeCompThickness!E42)</f>
        <v>1.9869641524794139</v>
      </c>
      <c r="K388">
        <f t="shared" si="362"/>
        <v>1.9869641524794139</v>
      </c>
      <c r="L388">
        <f t="shared" ref="L388:O388" si="401">K388+F388</f>
        <v>1.9869641524794139</v>
      </c>
      <c r="M388" s="44">
        <f t="shared" si="401"/>
        <v>72.629623663712209</v>
      </c>
      <c r="N388" s="44">
        <f t="shared" si="401"/>
        <v>72.629623663712209</v>
      </c>
      <c r="O388" s="44">
        <f t="shared" si="401"/>
        <v>74.616587816191625</v>
      </c>
      <c r="S388">
        <v>40</v>
      </c>
      <c r="T388">
        <f t="shared" si="337"/>
        <v>1.986964152479414E-3</v>
      </c>
      <c r="U388">
        <f t="shared" si="338"/>
        <v>0</v>
      </c>
      <c r="V388">
        <f t="shared" si="339"/>
        <v>7.0642659511232789E-2</v>
      </c>
      <c r="W388">
        <f t="shared" si="340"/>
        <v>0</v>
      </c>
      <c r="X388">
        <f t="shared" si="341"/>
        <v>1.986964152479414E-3</v>
      </c>
    </row>
    <row r="389" spans="1:24" x14ac:dyDescent="0.4">
      <c r="A389">
        <v>41</v>
      </c>
      <c r="B389" s="24">
        <v>0.5957446808510638</v>
      </c>
      <c r="C389" s="39">
        <f t="shared" si="361"/>
        <v>72.764236553191481</v>
      </c>
      <c r="E389">
        <f>0.25*(BladeCompThickness!F43+BladeCompThickness!E43)</f>
        <v>1.8403824817592473</v>
      </c>
      <c r="F389">
        <f>0.5*BladeCompThickness!G43</f>
        <v>0</v>
      </c>
      <c r="G389" s="44">
        <f>BladeCompThickness!I43</f>
        <v>68.258402261723887</v>
      </c>
      <c r="H389">
        <f>0.5*BladeCompThickness!G43</f>
        <v>0</v>
      </c>
      <c r="I389">
        <f>0.25*(BladeCompThickness!F43+BladeCompThickness!E43)</f>
        <v>1.8403824817592473</v>
      </c>
      <c r="K389">
        <f t="shared" si="362"/>
        <v>1.8403824817592473</v>
      </c>
      <c r="L389">
        <f t="shared" ref="L389:O389" si="402">K389+F389</f>
        <v>1.8403824817592473</v>
      </c>
      <c r="M389" s="44">
        <f t="shared" si="402"/>
        <v>70.098784743483137</v>
      </c>
      <c r="N389" s="44">
        <f t="shared" si="402"/>
        <v>70.098784743483137</v>
      </c>
      <c r="O389" s="44">
        <f t="shared" si="402"/>
        <v>71.939167225242386</v>
      </c>
      <c r="S389">
        <v>41</v>
      </c>
      <c r="T389">
        <f t="shared" ref="T389:T413" si="403">E389/1000</f>
        <v>1.8403824817592473E-3</v>
      </c>
      <c r="U389">
        <f t="shared" ref="U389:U413" si="404">F389/1000</f>
        <v>0</v>
      </c>
      <c r="V389">
        <f t="shared" ref="V389:V413" si="405">G389/1000</f>
        <v>6.8258402261723888E-2</v>
      </c>
      <c r="W389">
        <f t="shared" ref="W389:W413" si="406">H389/1000</f>
        <v>0</v>
      </c>
      <c r="X389">
        <f t="shared" ref="X389:X413" si="407">I389/1000</f>
        <v>1.8403824817592473E-3</v>
      </c>
    </row>
    <row r="390" spans="1:24" x14ac:dyDescent="0.4">
      <c r="A390">
        <v>42</v>
      </c>
      <c r="B390" s="24">
        <v>0.61702127659574468</v>
      </c>
      <c r="C390" s="39">
        <f t="shared" si="361"/>
        <v>75.362959287234034</v>
      </c>
      <c r="E390">
        <f>0.25*(BladeCompThickness!F44+BladeCompThickness!E44)</f>
        <v>1.6938008110390794</v>
      </c>
      <c r="F390">
        <f>0.5*BladeCompThickness!G44</f>
        <v>0</v>
      </c>
      <c r="G390" s="44">
        <f>BladeCompThickness!I44</f>
        <v>65.874145012214981</v>
      </c>
      <c r="H390">
        <f>0.5*BladeCompThickness!G44</f>
        <v>0</v>
      </c>
      <c r="I390">
        <f>0.25*(BladeCompThickness!F44+BladeCompThickness!E44)</f>
        <v>1.6938008110390794</v>
      </c>
      <c r="K390">
        <f t="shared" si="362"/>
        <v>1.6938008110390794</v>
      </c>
      <c r="L390">
        <f t="shared" ref="L390:O390" si="408">K390+F390</f>
        <v>1.6938008110390794</v>
      </c>
      <c r="M390" s="44">
        <f t="shared" si="408"/>
        <v>67.567945823254064</v>
      </c>
      <c r="N390" s="44">
        <f t="shared" si="408"/>
        <v>67.567945823254064</v>
      </c>
      <c r="O390" s="44">
        <f t="shared" si="408"/>
        <v>69.261746634293146</v>
      </c>
      <c r="S390">
        <v>42</v>
      </c>
      <c r="T390">
        <f t="shared" si="403"/>
        <v>1.6938008110390795E-3</v>
      </c>
      <c r="U390">
        <f t="shared" si="404"/>
        <v>0</v>
      </c>
      <c r="V390">
        <f t="shared" si="405"/>
        <v>6.5874145012214988E-2</v>
      </c>
      <c r="W390">
        <f t="shared" si="406"/>
        <v>0</v>
      </c>
      <c r="X390">
        <f t="shared" si="407"/>
        <v>1.6938008110390795E-3</v>
      </c>
    </row>
    <row r="391" spans="1:24" x14ac:dyDescent="0.4">
      <c r="A391">
        <v>43</v>
      </c>
      <c r="B391" s="24">
        <v>0.63829787234042556</v>
      </c>
      <c r="C391" s="39">
        <f t="shared" si="361"/>
        <v>77.961682021276602</v>
      </c>
      <c r="E391">
        <f>0.25*(BladeCompThickness!F45+BladeCompThickness!E45)</f>
        <v>1.5472191403189119</v>
      </c>
      <c r="F391">
        <f>0.5*BladeCompThickness!G45</f>
        <v>0</v>
      </c>
      <c r="G391" s="44">
        <f>BladeCompThickness!I45</f>
        <v>63.48988776270609</v>
      </c>
      <c r="H391">
        <f>0.5*BladeCompThickness!G45</f>
        <v>0</v>
      </c>
      <c r="I391">
        <f>0.25*(BladeCompThickness!F45+BladeCompThickness!E45)</f>
        <v>1.5472191403189119</v>
      </c>
      <c r="K391">
        <f t="shared" si="362"/>
        <v>1.5472191403189119</v>
      </c>
      <c r="L391">
        <f t="shared" ref="L391:O391" si="409">K391+F391</f>
        <v>1.5472191403189119</v>
      </c>
      <c r="M391" s="44">
        <f t="shared" si="409"/>
        <v>65.037106903025006</v>
      </c>
      <c r="N391" s="44">
        <f t="shared" si="409"/>
        <v>65.037106903025006</v>
      </c>
      <c r="O391" s="44">
        <f t="shared" si="409"/>
        <v>66.584326043343921</v>
      </c>
      <c r="S391">
        <v>43</v>
      </c>
      <c r="T391">
        <f t="shared" si="403"/>
        <v>1.5472191403189119E-3</v>
      </c>
      <c r="U391">
        <f t="shared" si="404"/>
        <v>0</v>
      </c>
      <c r="V391">
        <f t="shared" si="405"/>
        <v>6.3489887762706088E-2</v>
      </c>
      <c r="W391">
        <f t="shared" si="406"/>
        <v>0</v>
      </c>
      <c r="X391">
        <f t="shared" si="407"/>
        <v>1.5472191403189119E-3</v>
      </c>
    </row>
    <row r="392" spans="1:24" x14ac:dyDescent="0.4">
      <c r="A392">
        <v>44</v>
      </c>
      <c r="B392" s="24">
        <v>0.65</v>
      </c>
      <c r="C392" s="39">
        <f t="shared" si="361"/>
        <v>79.390979525000006</v>
      </c>
      <c r="E392">
        <f>0.25*(BladeCompThickness!F46+BladeCompThickness!E46)</f>
        <v>1.4665992214228201</v>
      </c>
      <c r="F392">
        <f>0.5*BladeCompThickness!G46</f>
        <v>0</v>
      </c>
      <c r="G392" s="44">
        <f>BladeCompThickness!I46</f>
        <v>62.178546275476194</v>
      </c>
      <c r="H392">
        <f>0.5*BladeCompThickness!G46</f>
        <v>0</v>
      </c>
      <c r="I392">
        <f>0.25*(BladeCompThickness!F46+BladeCompThickness!E46)</f>
        <v>1.4665992214228201</v>
      </c>
      <c r="K392">
        <f t="shared" si="362"/>
        <v>1.4665992214228201</v>
      </c>
      <c r="L392">
        <f t="shared" ref="L392:O392" si="410">K392+F392</f>
        <v>1.4665992214228201</v>
      </c>
      <c r="M392" s="44">
        <f t="shared" si="410"/>
        <v>63.645145496899012</v>
      </c>
      <c r="N392" s="44">
        <f t="shared" si="410"/>
        <v>63.645145496899012</v>
      </c>
      <c r="O392" s="44">
        <f t="shared" si="410"/>
        <v>65.11174471832183</v>
      </c>
      <c r="S392">
        <v>44</v>
      </c>
      <c r="T392">
        <f t="shared" si="403"/>
        <v>1.46659922142282E-3</v>
      </c>
      <c r="U392">
        <f t="shared" si="404"/>
        <v>0</v>
      </c>
      <c r="V392">
        <f t="shared" si="405"/>
        <v>6.2178546275476192E-2</v>
      </c>
      <c r="W392">
        <f t="shared" si="406"/>
        <v>0</v>
      </c>
      <c r="X392">
        <f t="shared" si="407"/>
        <v>1.46659922142282E-3</v>
      </c>
    </row>
    <row r="393" spans="1:24" x14ac:dyDescent="0.4">
      <c r="A393">
        <v>45</v>
      </c>
      <c r="B393" s="24">
        <v>0.65957446808510634</v>
      </c>
      <c r="C393" s="39">
        <f t="shared" si="361"/>
        <v>80.560404755319141</v>
      </c>
      <c r="E393">
        <f>0.25*(BladeCompThickness!F47+BladeCompThickness!E47)</f>
        <v>1.4256801381942465</v>
      </c>
      <c r="F393">
        <f>0.5*BladeCompThickness!G47</f>
        <v>0</v>
      </c>
      <c r="G393" s="44">
        <f>BladeCompThickness!I47</f>
        <v>61.061746671458842</v>
      </c>
      <c r="H393">
        <f>0.5*BladeCompThickness!G47</f>
        <v>0</v>
      </c>
      <c r="I393">
        <f>0.25*(BladeCompThickness!F47+BladeCompThickness!E47)</f>
        <v>1.4256801381942465</v>
      </c>
      <c r="K393">
        <f t="shared" si="362"/>
        <v>1.4256801381942465</v>
      </c>
      <c r="L393">
        <f t="shared" ref="L393:O393" si="411">K393+F393</f>
        <v>1.4256801381942465</v>
      </c>
      <c r="M393" s="44">
        <f t="shared" si="411"/>
        <v>62.487426809653087</v>
      </c>
      <c r="N393" s="44">
        <f t="shared" si="411"/>
        <v>62.487426809653087</v>
      </c>
      <c r="O393" s="44">
        <f t="shared" si="411"/>
        <v>63.913106947847332</v>
      </c>
      <c r="S393">
        <v>45</v>
      </c>
      <c r="T393">
        <f t="shared" si="403"/>
        <v>1.4256801381942465E-3</v>
      </c>
      <c r="U393">
        <f t="shared" si="404"/>
        <v>0</v>
      </c>
      <c r="V393">
        <f t="shared" si="405"/>
        <v>6.106174667145884E-2</v>
      </c>
      <c r="W393">
        <f t="shared" si="406"/>
        <v>0</v>
      </c>
      <c r="X393">
        <f t="shared" si="407"/>
        <v>1.4256801381942465E-3</v>
      </c>
    </row>
    <row r="394" spans="1:24" x14ac:dyDescent="0.4">
      <c r="A394">
        <v>46</v>
      </c>
      <c r="B394" s="24">
        <v>0.68085106382978722</v>
      </c>
      <c r="C394" s="39">
        <f t="shared" si="361"/>
        <v>83.159127489361694</v>
      </c>
      <c r="E394">
        <f>0.25*(BladeCompThickness!F48+BladeCompThickness!E48)</f>
        <v>1.334748842130749</v>
      </c>
      <c r="F394">
        <f>0.5*BladeCompThickness!G48</f>
        <v>0</v>
      </c>
      <c r="G394" s="44">
        <f>BladeCompThickness!I48</f>
        <v>58.579969773642489</v>
      </c>
      <c r="H394">
        <f>0.5*BladeCompThickness!G48</f>
        <v>0</v>
      </c>
      <c r="I394">
        <f>0.25*(BladeCompThickness!F48+BladeCompThickness!E48)</f>
        <v>1.334748842130749</v>
      </c>
      <c r="K394">
        <f t="shared" si="362"/>
        <v>1.334748842130749</v>
      </c>
      <c r="L394">
        <f t="shared" ref="L394:O394" si="412">K394+F394</f>
        <v>1.334748842130749</v>
      </c>
      <c r="M394" s="44">
        <f t="shared" si="412"/>
        <v>59.914718615773239</v>
      </c>
      <c r="N394" s="44">
        <f t="shared" si="412"/>
        <v>59.914718615773239</v>
      </c>
      <c r="O394" s="44">
        <f t="shared" si="412"/>
        <v>61.249467457903989</v>
      </c>
      <c r="S394">
        <v>46</v>
      </c>
      <c r="T394">
        <f t="shared" si="403"/>
        <v>1.334748842130749E-3</v>
      </c>
      <c r="U394">
        <f t="shared" si="404"/>
        <v>0</v>
      </c>
      <c r="V394">
        <f t="shared" si="405"/>
        <v>5.8579969773642486E-2</v>
      </c>
      <c r="W394">
        <f t="shared" si="406"/>
        <v>0</v>
      </c>
      <c r="X394">
        <f t="shared" si="407"/>
        <v>1.334748842130749E-3</v>
      </c>
    </row>
    <row r="395" spans="1:24" x14ac:dyDescent="0.4">
      <c r="A395">
        <v>47</v>
      </c>
      <c r="B395" s="24">
        <v>0.7021276595744681</v>
      </c>
      <c r="C395" s="39">
        <f t="shared" si="361"/>
        <v>85.757850223404247</v>
      </c>
      <c r="E395">
        <f>0.25*(BladeCompThickness!F49+BladeCompThickness!E49)</f>
        <v>1.2438175460672514</v>
      </c>
      <c r="F395">
        <f>0.5*BladeCompThickness!G49</f>
        <v>0</v>
      </c>
      <c r="G395" s="44">
        <f>BladeCompThickness!I49</f>
        <v>56.098192875826122</v>
      </c>
      <c r="H395">
        <f>0.5*BladeCompThickness!G49</f>
        <v>0</v>
      </c>
      <c r="I395">
        <f>0.25*(BladeCompThickness!F49+BladeCompThickness!E49)</f>
        <v>1.2438175460672514</v>
      </c>
      <c r="K395">
        <f t="shared" si="362"/>
        <v>1.2438175460672514</v>
      </c>
      <c r="L395">
        <f t="shared" ref="L395:O395" si="413">K395+F395</f>
        <v>1.2438175460672514</v>
      </c>
      <c r="M395" s="44">
        <f t="shared" si="413"/>
        <v>57.34201042189337</v>
      </c>
      <c r="N395" s="44">
        <f t="shared" si="413"/>
        <v>57.34201042189337</v>
      </c>
      <c r="O395" s="44">
        <f t="shared" si="413"/>
        <v>58.585827967960618</v>
      </c>
      <c r="S395">
        <v>47</v>
      </c>
      <c r="T395">
        <f t="shared" si="403"/>
        <v>1.2438175460672515E-3</v>
      </c>
      <c r="U395">
        <f t="shared" si="404"/>
        <v>0</v>
      </c>
      <c r="V395">
        <f t="shared" si="405"/>
        <v>5.6098192875826125E-2</v>
      </c>
      <c r="W395">
        <f t="shared" si="406"/>
        <v>0</v>
      </c>
      <c r="X395">
        <f t="shared" si="407"/>
        <v>1.2438175460672515E-3</v>
      </c>
    </row>
    <row r="396" spans="1:24" x14ac:dyDescent="0.4">
      <c r="A396">
        <v>48</v>
      </c>
      <c r="B396" s="24">
        <v>0.72340425531914898</v>
      </c>
      <c r="C396" s="39">
        <f t="shared" si="361"/>
        <v>88.356572957446815</v>
      </c>
      <c r="E396">
        <f>0.25*(BladeCompThickness!F50+BladeCompThickness!E50)</f>
        <v>1.152886250003754</v>
      </c>
      <c r="F396">
        <f>0.5*BladeCompThickness!G50</f>
        <v>0</v>
      </c>
      <c r="G396" s="44">
        <f>BladeCompThickness!I50</f>
        <v>53.616415978009769</v>
      </c>
      <c r="H396">
        <f>0.5*BladeCompThickness!G50</f>
        <v>0</v>
      </c>
      <c r="I396">
        <f>0.25*(BladeCompThickness!F50+BladeCompThickness!E50)</f>
        <v>1.152886250003754</v>
      </c>
      <c r="K396">
        <f t="shared" si="362"/>
        <v>1.152886250003754</v>
      </c>
      <c r="L396">
        <f t="shared" ref="L396:O396" si="414">K396+F396</f>
        <v>1.152886250003754</v>
      </c>
      <c r="M396" s="44">
        <f t="shared" si="414"/>
        <v>54.769302228013522</v>
      </c>
      <c r="N396" s="44">
        <f t="shared" si="414"/>
        <v>54.769302228013522</v>
      </c>
      <c r="O396" s="44">
        <f t="shared" si="414"/>
        <v>55.922188478017276</v>
      </c>
      <c r="S396">
        <v>48</v>
      </c>
      <c r="T396">
        <f t="shared" si="403"/>
        <v>1.1528862500037539E-3</v>
      </c>
      <c r="U396">
        <f t="shared" si="404"/>
        <v>0</v>
      </c>
      <c r="V396">
        <f t="shared" si="405"/>
        <v>5.3616415978009771E-2</v>
      </c>
      <c r="W396">
        <f t="shared" si="406"/>
        <v>0</v>
      </c>
      <c r="X396">
        <f t="shared" si="407"/>
        <v>1.1528862500037539E-3</v>
      </c>
    </row>
    <row r="397" spans="1:24" x14ac:dyDescent="0.4">
      <c r="A397">
        <v>49</v>
      </c>
      <c r="B397" s="24">
        <v>0.74468085106382975</v>
      </c>
      <c r="C397" s="39">
        <f t="shared" si="361"/>
        <v>90.955295691489354</v>
      </c>
      <c r="E397">
        <f>0.25*(BladeCompThickness!F51+BladeCompThickness!E51)</f>
        <v>1.0619549539402566</v>
      </c>
      <c r="F397">
        <f>0.5*BladeCompThickness!G51</f>
        <v>0</v>
      </c>
      <c r="G397" s="44">
        <f>BladeCompThickness!I51</f>
        <v>51.134639080193431</v>
      </c>
      <c r="H397">
        <f>0.5*BladeCompThickness!G51</f>
        <v>0</v>
      </c>
      <c r="I397">
        <f>0.25*(BladeCompThickness!F51+BladeCompThickness!E51)</f>
        <v>1.0619549539402566</v>
      </c>
      <c r="K397">
        <f t="shared" si="362"/>
        <v>1.0619549539402566</v>
      </c>
      <c r="L397">
        <f t="shared" ref="L397:O397" si="415">K397+F397</f>
        <v>1.0619549539402566</v>
      </c>
      <c r="M397" s="44">
        <f t="shared" si="415"/>
        <v>52.196594034133689</v>
      </c>
      <c r="N397" s="44">
        <f t="shared" si="415"/>
        <v>52.196594034133689</v>
      </c>
      <c r="O397" s="44">
        <f t="shared" si="415"/>
        <v>53.258548988073947</v>
      </c>
      <c r="S397">
        <v>49</v>
      </c>
      <c r="T397">
        <f t="shared" si="403"/>
        <v>1.0619549539402566E-3</v>
      </c>
      <c r="U397">
        <f t="shared" si="404"/>
        <v>0</v>
      </c>
      <c r="V397">
        <f t="shared" si="405"/>
        <v>5.1134639080193431E-2</v>
      </c>
      <c r="W397">
        <f t="shared" si="406"/>
        <v>0</v>
      </c>
      <c r="X397">
        <f t="shared" si="407"/>
        <v>1.0619549539402566E-3</v>
      </c>
    </row>
    <row r="398" spans="1:24" x14ac:dyDescent="0.4">
      <c r="A398">
        <v>50</v>
      </c>
      <c r="B398" s="24">
        <v>0.76595744680851063</v>
      </c>
      <c r="C398" s="39">
        <f t="shared" si="361"/>
        <v>93.554018425531908</v>
      </c>
      <c r="E398">
        <f>0.25*(BladeCompThickness!F52+BladeCompThickness!E52)</f>
        <v>0.97102365787675915</v>
      </c>
      <c r="F398">
        <f>0.5*BladeCompThickness!G52</f>
        <v>0</v>
      </c>
      <c r="G398" s="44">
        <f>BladeCompThickness!I52</f>
        <v>48.652862182377071</v>
      </c>
      <c r="H398">
        <f>0.5*BladeCompThickness!G52</f>
        <v>0</v>
      </c>
      <c r="I398">
        <f>0.25*(BladeCompThickness!F52+BladeCompThickness!E52)</f>
        <v>0.97102365787675915</v>
      </c>
      <c r="K398">
        <f t="shared" si="362"/>
        <v>0.97102365787675915</v>
      </c>
      <c r="L398">
        <f t="shared" ref="L398:O398" si="416">K398+F398</f>
        <v>0.97102365787675915</v>
      </c>
      <c r="M398" s="44">
        <f t="shared" si="416"/>
        <v>49.623885840253827</v>
      </c>
      <c r="N398" s="44">
        <f t="shared" si="416"/>
        <v>49.623885840253827</v>
      </c>
      <c r="O398" s="44">
        <f t="shared" si="416"/>
        <v>50.594909498130583</v>
      </c>
      <c r="S398">
        <v>50</v>
      </c>
      <c r="T398">
        <f t="shared" si="403"/>
        <v>9.7102365787675915E-4</v>
      </c>
      <c r="U398">
        <f t="shared" si="404"/>
        <v>0</v>
      </c>
      <c r="V398">
        <f t="shared" si="405"/>
        <v>4.865286218237707E-2</v>
      </c>
      <c r="W398">
        <f t="shared" si="406"/>
        <v>0</v>
      </c>
      <c r="X398">
        <f t="shared" si="407"/>
        <v>9.7102365787675915E-4</v>
      </c>
    </row>
    <row r="399" spans="1:24" x14ac:dyDescent="0.4">
      <c r="A399">
        <v>51</v>
      </c>
      <c r="B399" s="24">
        <v>0.78723404255319152</v>
      </c>
      <c r="C399" s="39">
        <f t="shared" si="361"/>
        <v>96.152741159574461</v>
      </c>
      <c r="E399">
        <f>0.25*(BladeCompThickness!F53+BladeCompThickness!E53)</f>
        <v>0.88009236181326145</v>
      </c>
      <c r="F399">
        <f>0.5*BladeCompThickness!G53</f>
        <v>0</v>
      </c>
      <c r="G399" s="44">
        <f>BladeCompThickness!I53</f>
        <v>46.171085284560718</v>
      </c>
      <c r="H399">
        <f>0.5*BladeCompThickness!G53</f>
        <v>0</v>
      </c>
      <c r="I399">
        <f>0.25*(BladeCompThickness!F53+BladeCompThickness!E53)</f>
        <v>0.88009236181326145</v>
      </c>
      <c r="K399">
        <f t="shared" si="362"/>
        <v>0.88009236181326145</v>
      </c>
      <c r="L399">
        <f t="shared" ref="L399:O399" si="417">K399+F399</f>
        <v>0.88009236181326145</v>
      </c>
      <c r="M399" s="44">
        <f t="shared" si="417"/>
        <v>47.051177646373979</v>
      </c>
      <c r="N399" s="44">
        <f t="shared" si="417"/>
        <v>47.051177646373979</v>
      </c>
      <c r="O399" s="44">
        <f t="shared" si="417"/>
        <v>47.931270008187241</v>
      </c>
      <c r="S399">
        <v>51</v>
      </c>
      <c r="T399">
        <f t="shared" si="403"/>
        <v>8.800923618132615E-4</v>
      </c>
      <c r="U399">
        <f t="shared" si="404"/>
        <v>0</v>
      </c>
      <c r="V399">
        <f t="shared" si="405"/>
        <v>4.6171085284560716E-2</v>
      </c>
      <c r="W399">
        <f t="shared" si="406"/>
        <v>0</v>
      </c>
      <c r="X399">
        <f t="shared" si="407"/>
        <v>8.800923618132615E-4</v>
      </c>
    </row>
    <row r="400" spans="1:24" x14ac:dyDescent="0.4">
      <c r="A400">
        <v>52</v>
      </c>
      <c r="B400" s="24">
        <v>0.8</v>
      </c>
      <c r="C400" s="39">
        <f t="shared" si="361"/>
        <v>97.711974800000007</v>
      </c>
      <c r="E400">
        <f>0.25*(BladeCompThickness!F54+BladeCompThickness!E54)</f>
        <v>0.82553358417516298</v>
      </c>
      <c r="F400">
        <f>0.5*BladeCompThickness!G54</f>
        <v>0</v>
      </c>
      <c r="G400" s="44">
        <f>BladeCompThickness!I54</f>
        <v>44.682019145870903</v>
      </c>
      <c r="H400">
        <f>0.5*BladeCompThickness!G54</f>
        <v>0</v>
      </c>
      <c r="I400">
        <f>0.25*(BladeCompThickness!F54+BladeCompThickness!E54)</f>
        <v>0.82553358417516298</v>
      </c>
      <c r="K400">
        <f t="shared" si="362"/>
        <v>0.82553358417516298</v>
      </c>
      <c r="L400">
        <f t="shared" ref="L400:O400" si="418">K400+F400</f>
        <v>0.82553358417516298</v>
      </c>
      <c r="M400" s="44">
        <f t="shared" si="418"/>
        <v>45.507552730046065</v>
      </c>
      <c r="N400" s="44">
        <f t="shared" si="418"/>
        <v>45.507552730046065</v>
      </c>
      <c r="O400" s="44">
        <f t="shared" si="418"/>
        <v>46.333086314221227</v>
      </c>
      <c r="S400">
        <v>52</v>
      </c>
      <c r="T400">
        <f t="shared" si="403"/>
        <v>8.2553358417516304E-4</v>
      </c>
      <c r="U400">
        <f t="shared" si="404"/>
        <v>0</v>
      </c>
      <c r="V400">
        <f t="shared" si="405"/>
        <v>4.4682019145870902E-2</v>
      </c>
      <c r="W400">
        <f t="shared" si="406"/>
        <v>0</v>
      </c>
      <c r="X400">
        <f t="shared" si="407"/>
        <v>8.2553358417516304E-4</v>
      </c>
    </row>
    <row r="401" spans="1:24" x14ac:dyDescent="0.4">
      <c r="A401">
        <v>53</v>
      </c>
      <c r="B401" s="24">
        <v>0.80851063829787229</v>
      </c>
      <c r="C401" s="39">
        <f t="shared" si="361"/>
        <v>98.751463893617014</v>
      </c>
      <c r="E401">
        <f>0.25*(BladeCompThickness!F55+BladeCompThickness!E55)</f>
        <v>0.83600229852693231</v>
      </c>
      <c r="F401">
        <f>0.5*BladeCompThickness!G55</f>
        <v>0</v>
      </c>
      <c r="G401" s="44">
        <f>BladeCompThickness!I55</f>
        <v>42.036316702123926</v>
      </c>
      <c r="H401">
        <f>0.5*BladeCompThickness!G55</f>
        <v>0</v>
      </c>
      <c r="I401">
        <f>0.25*(BladeCompThickness!F55+BladeCompThickness!E55)</f>
        <v>0.83600229852693231</v>
      </c>
      <c r="K401">
        <f t="shared" si="362"/>
        <v>0.83600229852693231</v>
      </c>
      <c r="L401">
        <f t="shared" ref="L401:O401" si="419">K401+F401</f>
        <v>0.83600229852693231</v>
      </c>
      <c r="M401" s="44">
        <f t="shared" si="419"/>
        <v>42.872319000650862</v>
      </c>
      <c r="N401" s="44">
        <f t="shared" si="419"/>
        <v>42.872319000650862</v>
      </c>
      <c r="O401" s="44">
        <f t="shared" si="419"/>
        <v>43.708321299177797</v>
      </c>
      <c r="S401">
        <v>53</v>
      </c>
      <c r="T401">
        <f t="shared" si="403"/>
        <v>8.3600229852693231E-4</v>
      </c>
      <c r="U401">
        <f t="shared" si="404"/>
        <v>0</v>
      </c>
      <c r="V401">
        <f t="shared" si="405"/>
        <v>4.2036316702123926E-2</v>
      </c>
      <c r="W401">
        <f t="shared" si="406"/>
        <v>0</v>
      </c>
      <c r="X401">
        <f t="shared" si="407"/>
        <v>8.3600229852693231E-4</v>
      </c>
    </row>
    <row r="402" spans="1:24" x14ac:dyDescent="0.4">
      <c r="A402">
        <v>54</v>
      </c>
      <c r="B402" s="24">
        <v>0.82978723404255317</v>
      </c>
      <c r="C402" s="39">
        <f t="shared" si="361"/>
        <v>101.35018662765957</v>
      </c>
      <c r="E402">
        <f>0.25*(BladeCompThickness!F56+BladeCompThickness!E56)</f>
        <v>0.86217408440635601</v>
      </c>
      <c r="F402">
        <f>0.5*BladeCompThickness!G56</f>
        <v>0</v>
      </c>
      <c r="G402" s="44">
        <f>BladeCompThickness!I56</f>
        <v>35.422060592756395</v>
      </c>
      <c r="H402">
        <f>0.5*BladeCompThickness!G56</f>
        <v>0</v>
      </c>
      <c r="I402">
        <f>0.25*(BladeCompThickness!F56+BladeCompThickness!E56)</f>
        <v>0.86217408440635601</v>
      </c>
      <c r="K402">
        <f t="shared" si="362"/>
        <v>0.86217408440635601</v>
      </c>
      <c r="L402">
        <f t="shared" ref="L402:O402" si="420">K402+F402</f>
        <v>0.86217408440635601</v>
      </c>
      <c r="M402" s="44">
        <f t="shared" si="420"/>
        <v>36.28423467716275</v>
      </c>
      <c r="N402" s="44">
        <f t="shared" si="420"/>
        <v>36.28423467716275</v>
      </c>
      <c r="O402" s="44">
        <f t="shared" si="420"/>
        <v>37.146408761569106</v>
      </c>
      <c r="S402">
        <v>54</v>
      </c>
      <c r="T402">
        <f t="shared" si="403"/>
        <v>8.6217408440635598E-4</v>
      </c>
      <c r="U402">
        <f t="shared" si="404"/>
        <v>0</v>
      </c>
      <c r="V402">
        <f t="shared" si="405"/>
        <v>3.5422060592756398E-2</v>
      </c>
      <c r="W402">
        <f t="shared" si="406"/>
        <v>0</v>
      </c>
      <c r="X402">
        <f t="shared" si="407"/>
        <v>8.6217408440635598E-4</v>
      </c>
    </row>
    <row r="403" spans="1:24" x14ac:dyDescent="0.4">
      <c r="A403">
        <v>55</v>
      </c>
      <c r="B403" s="24">
        <v>0.85106382978723405</v>
      </c>
      <c r="C403" s="39">
        <f t="shared" si="361"/>
        <v>103.94890936170212</v>
      </c>
      <c r="E403">
        <f>0.25*(BladeCompThickness!F57+BladeCompThickness!E57)</f>
        <v>0.8883458702857796</v>
      </c>
      <c r="F403">
        <f>0.5*BladeCompThickness!G57</f>
        <v>0</v>
      </c>
      <c r="G403" s="44">
        <f>BladeCompThickness!I57</f>
        <v>28.80780448338886</v>
      </c>
      <c r="H403">
        <f>0.5*BladeCompThickness!G57</f>
        <v>0</v>
      </c>
      <c r="I403">
        <f>0.25*(BladeCompThickness!F57+BladeCompThickness!E57)</f>
        <v>0.8883458702857796</v>
      </c>
      <c r="K403">
        <f t="shared" si="362"/>
        <v>0.8883458702857796</v>
      </c>
      <c r="L403">
        <f t="shared" ref="L403:O403" si="421">K403+F403</f>
        <v>0.8883458702857796</v>
      </c>
      <c r="M403" s="44">
        <f t="shared" si="421"/>
        <v>29.696150353674639</v>
      </c>
      <c r="N403" s="44">
        <f t="shared" si="421"/>
        <v>29.696150353674639</v>
      </c>
      <c r="O403" s="44">
        <f t="shared" si="421"/>
        <v>30.584496223960418</v>
      </c>
      <c r="S403">
        <v>55</v>
      </c>
      <c r="T403">
        <f t="shared" si="403"/>
        <v>8.8834587028577955E-4</v>
      </c>
      <c r="U403">
        <f t="shared" si="404"/>
        <v>0</v>
      </c>
      <c r="V403">
        <f t="shared" si="405"/>
        <v>2.880780448338886E-2</v>
      </c>
      <c r="W403">
        <f t="shared" si="406"/>
        <v>0</v>
      </c>
      <c r="X403">
        <f t="shared" si="407"/>
        <v>8.8834587028577955E-4</v>
      </c>
    </row>
    <row r="404" spans="1:24" x14ac:dyDescent="0.4">
      <c r="A404">
        <v>56</v>
      </c>
      <c r="B404" s="24">
        <v>0.87234042553191493</v>
      </c>
      <c r="C404" s="39">
        <f t="shared" si="361"/>
        <v>106.54763209574467</v>
      </c>
      <c r="E404">
        <f>0.25*(BladeCompThickness!F58+BladeCompThickness!E58)</f>
        <v>0.91451765616520342</v>
      </c>
      <c r="F404">
        <f>0.5*BladeCompThickness!G58</f>
        <v>0</v>
      </c>
      <c r="G404" s="44">
        <f>BladeCompThickness!I58</f>
        <v>22.193548374021333</v>
      </c>
      <c r="H404">
        <f>0.5*BladeCompThickness!G58</f>
        <v>0</v>
      </c>
      <c r="I404">
        <f>0.25*(BladeCompThickness!F58+BladeCompThickness!E58)</f>
        <v>0.91451765616520342</v>
      </c>
      <c r="K404">
        <f t="shared" si="362"/>
        <v>0.91451765616520342</v>
      </c>
      <c r="L404">
        <f t="shared" ref="L404:O404" si="422">K404+F404</f>
        <v>0.91451765616520342</v>
      </c>
      <c r="M404" s="44">
        <f t="shared" si="422"/>
        <v>23.108066030186535</v>
      </c>
      <c r="N404" s="44">
        <f t="shared" si="422"/>
        <v>23.108066030186535</v>
      </c>
      <c r="O404" s="44">
        <f t="shared" si="422"/>
        <v>24.022583686351737</v>
      </c>
      <c r="S404">
        <v>56</v>
      </c>
      <c r="T404">
        <f t="shared" si="403"/>
        <v>9.1451765616520344E-4</v>
      </c>
      <c r="U404">
        <f t="shared" si="404"/>
        <v>0</v>
      </c>
      <c r="V404">
        <f t="shared" si="405"/>
        <v>2.2193548374021332E-2</v>
      </c>
      <c r="W404">
        <f t="shared" si="406"/>
        <v>0</v>
      </c>
      <c r="X404">
        <f t="shared" si="407"/>
        <v>9.1451765616520344E-4</v>
      </c>
    </row>
    <row r="405" spans="1:24" x14ac:dyDescent="0.4">
      <c r="A405">
        <v>57</v>
      </c>
      <c r="B405" s="24">
        <v>0.8936170212765957</v>
      </c>
      <c r="C405" s="39">
        <f t="shared" si="361"/>
        <v>109.14635482978723</v>
      </c>
      <c r="E405">
        <f>0.25*(BladeCompThickness!F59+BladeCompThickness!E59)</f>
        <v>0.9406894420446269</v>
      </c>
      <c r="F405">
        <f>0.5*BladeCompThickness!G59</f>
        <v>0</v>
      </c>
      <c r="G405" s="44">
        <f>BladeCompThickness!I59</f>
        <v>15.579292264653832</v>
      </c>
      <c r="H405">
        <f>0.5*BladeCompThickness!G59</f>
        <v>0</v>
      </c>
      <c r="I405">
        <f>0.25*(BladeCompThickness!F59+BladeCompThickness!E59)</f>
        <v>0.9406894420446269</v>
      </c>
      <c r="K405">
        <f t="shared" si="362"/>
        <v>0.9406894420446269</v>
      </c>
      <c r="L405">
        <f t="shared" ref="L405:O405" si="423">K405+F405</f>
        <v>0.9406894420446269</v>
      </c>
      <c r="M405" s="44">
        <f t="shared" si="423"/>
        <v>16.519981706698459</v>
      </c>
      <c r="N405" s="44">
        <f t="shared" si="423"/>
        <v>16.519981706698459</v>
      </c>
      <c r="O405" s="44">
        <f t="shared" si="423"/>
        <v>17.460671148743085</v>
      </c>
      <c r="S405">
        <v>57</v>
      </c>
      <c r="T405">
        <f t="shared" si="403"/>
        <v>9.406894420446269E-4</v>
      </c>
      <c r="U405">
        <f t="shared" si="404"/>
        <v>0</v>
      </c>
      <c r="V405">
        <f t="shared" si="405"/>
        <v>1.5579292264653832E-2</v>
      </c>
      <c r="W405">
        <f t="shared" si="406"/>
        <v>0</v>
      </c>
      <c r="X405">
        <f t="shared" si="407"/>
        <v>9.406894420446269E-4</v>
      </c>
    </row>
    <row r="406" spans="1:24" x14ac:dyDescent="0.4">
      <c r="A406">
        <v>58</v>
      </c>
      <c r="B406" s="24">
        <v>0.9</v>
      </c>
      <c r="C406" s="39">
        <f t="shared" si="361"/>
        <v>109.92597164999999</v>
      </c>
      <c r="E406">
        <f>0.25*(BladeCompThickness!F60+BladeCompThickness!E60)</f>
        <v>0.94854097780845414</v>
      </c>
      <c r="F406">
        <f>0.5*BladeCompThickness!G60</f>
        <v>0</v>
      </c>
      <c r="G406" s="44">
        <f>BladeCompThickness!I60</f>
        <v>13.595015431843557</v>
      </c>
      <c r="H406">
        <f>0.5*BladeCompThickness!G60</f>
        <v>0</v>
      </c>
      <c r="I406">
        <f>0.25*(BladeCompThickness!F60+BladeCompThickness!E60)</f>
        <v>0.94854097780845414</v>
      </c>
      <c r="K406">
        <f t="shared" si="362"/>
        <v>0.94854097780845414</v>
      </c>
      <c r="L406">
        <f t="shared" ref="L406:O406" si="424">K406+F406</f>
        <v>0.94854097780845414</v>
      </c>
      <c r="M406" s="44">
        <f t="shared" si="424"/>
        <v>14.543556409652011</v>
      </c>
      <c r="N406" s="44">
        <f t="shared" si="424"/>
        <v>14.543556409652011</v>
      </c>
      <c r="O406" s="44">
        <f t="shared" si="424"/>
        <v>15.492097387460465</v>
      </c>
      <c r="S406">
        <v>58</v>
      </c>
      <c r="T406">
        <f t="shared" si="403"/>
        <v>9.485409778084541E-4</v>
      </c>
      <c r="U406">
        <f t="shared" si="404"/>
        <v>0</v>
      </c>
      <c r="V406">
        <f t="shared" si="405"/>
        <v>1.3595015431843556E-2</v>
      </c>
      <c r="W406">
        <f t="shared" si="406"/>
        <v>0</v>
      </c>
      <c r="X406">
        <f t="shared" si="407"/>
        <v>9.485409778084541E-4</v>
      </c>
    </row>
    <row r="407" spans="1:24" x14ac:dyDescent="0.4">
      <c r="A407">
        <v>59</v>
      </c>
      <c r="B407" s="24">
        <v>0.91489361702127658</v>
      </c>
      <c r="C407" s="39">
        <f t="shared" si="361"/>
        <v>111.74507756382978</v>
      </c>
      <c r="E407">
        <f>0.25*(BladeCompThickness!F61+BladeCompThickness!E61)</f>
        <v>0.90377067718429749</v>
      </c>
      <c r="F407">
        <f>0.5*BladeCompThickness!G61</f>
        <v>0</v>
      </c>
      <c r="G407" s="44">
        <f>BladeCompThickness!I61</f>
        <v>11.017426416470228</v>
      </c>
      <c r="H407">
        <f>0.5*BladeCompThickness!G61</f>
        <v>0</v>
      </c>
      <c r="I407">
        <f>0.25*(BladeCompThickness!F61+BladeCompThickness!E61)</f>
        <v>0.90377067718429749</v>
      </c>
      <c r="K407">
        <f t="shared" si="362"/>
        <v>0.90377067718429749</v>
      </c>
      <c r="L407">
        <f t="shared" ref="L407:O407" si="425">K407+F407</f>
        <v>0.90377067718429749</v>
      </c>
      <c r="M407" s="44">
        <f t="shared" si="425"/>
        <v>11.921197093654525</v>
      </c>
      <c r="N407" s="44">
        <f t="shared" si="425"/>
        <v>11.921197093654525</v>
      </c>
      <c r="O407" s="44">
        <f t="shared" si="425"/>
        <v>12.824967770838823</v>
      </c>
      <c r="S407">
        <v>59</v>
      </c>
      <c r="T407">
        <f t="shared" si="403"/>
        <v>9.0377067718429749E-4</v>
      </c>
      <c r="U407">
        <f t="shared" si="404"/>
        <v>0</v>
      </c>
      <c r="V407">
        <f t="shared" si="405"/>
        <v>1.1017426416470228E-2</v>
      </c>
      <c r="W407">
        <f t="shared" si="406"/>
        <v>0</v>
      </c>
      <c r="X407">
        <f t="shared" si="407"/>
        <v>9.0377067718429749E-4</v>
      </c>
    </row>
    <row r="408" spans="1:24" x14ac:dyDescent="0.4">
      <c r="A408">
        <v>60</v>
      </c>
      <c r="B408" s="24">
        <v>0.93617021276595747</v>
      </c>
      <c r="C408" s="39">
        <f t="shared" si="361"/>
        <v>114.34380029787233</v>
      </c>
      <c r="E408">
        <f>0.25*(BladeCompThickness!F62+BladeCompThickness!E62)</f>
        <v>0.83981310486407379</v>
      </c>
      <c r="F408">
        <f>0.5*BladeCompThickness!G62</f>
        <v>0</v>
      </c>
      <c r="G408" s="44">
        <f>BladeCompThickness!I62</f>
        <v>7.3351563945083189</v>
      </c>
      <c r="H408">
        <f>0.5*BladeCompThickness!G62</f>
        <v>0</v>
      </c>
      <c r="I408">
        <f>0.25*(BladeCompThickness!F62+BladeCompThickness!E62)</f>
        <v>0.83981310486407379</v>
      </c>
      <c r="K408">
        <f t="shared" si="362"/>
        <v>0.83981310486407379</v>
      </c>
      <c r="L408">
        <f t="shared" ref="L408:O408" si="426">K408+F408</f>
        <v>0.83981310486407379</v>
      </c>
      <c r="M408" s="44">
        <f t="shared" si="426"/>
        <v>8.1749694993723931</v>
      </c>
      <c r="N408" s="44">
        <f t="shared" si="426"/>
        <v>8.1749694993723931</v>
      </c>
      <c r="O408" s="44">
        <f t="shared" si="426"/>
        <v>9.0147826042364674</v>
      </c>
      <c r="S408">
        <v>60</v>
      </c>
      <c r="T408">
        <f t="shared" si="403"/>
        <v>8.3981310486407382E-4</v>
      </c>
      <c r="U408">
        <f t="shared" si="404"/>
        <v>0</v>
      </c>
      <c r="V408">
        <f t="shared" si="405"/>
        <v>7.335156394508319E-3</v>
      </c>
      <c r="W408">
        <f t="shared" si="406"/>
        <v>0</v>
      </c>
      <c r="X408">
        <f t="shared" si="407"/>
        <v>8.3981310486407382E-4</v>
      </c>
    </row>
    <row r="409" spans="1:24" x14ac:dyDescent="0.4">
      <c r="A409">
        <v>61</v>
      </c>
      <c r="B409" s="24">
        <v>0.95</v>
      </c>
      <c r="C409" s="39">
        <f t="shared" si="361"/>
        <v>116.03297007499999</v>
      </c>
      <c r="E409">
        <f>0.25*(BladeCompThickness!F63+BladeCompThickness!E63)</f>
        <v>0.79824068285592842</v>
      </c>
      <c r="F409">
        <f>0.5*BladeCompThickness!G63</f>
        <v>0</v>
      </c>
      <c r="G409" s="44">
        <f>BladeCompThickness!I63</f>
        <v>4.9416808802330925</v>
      </c>
      <c r="H409">
        <f>0.5*BladeCompThickness!G63</f>
        <v>0</v>
      </c>
      <c r="I409">
        <f>0.25*(BladeCompThickness!F63+BladeCompThickness!E63)</f>
        <v>0.79824068285592842</v>
      </c>
      <c r="K409">
        <f t="shared" si="362"/>
        <v>0.79824068285592842</v>
      </c>
      <c r="L409">
        <f t="shared" ref="L409:O409" si="427">K409+F409</f>
        <v>0.79824068285592842</v>
      </c>
      <c r="M409" s="44">
        <f t="shared" si="427"/>
        <v>5.7399215630890206</v>
      </c>
      <c r="N409" s="44">
        <f t="shared" si="427"/>
        <v>5.7399215630890206</v>
      </c>
      <c r="O409" s="44">
        <f t="shared" si="427"/>
        <v>6.5381622459449487</v>
      </c>
      <c r="S409">
        <v>61</v>
      </c>
      <c r="T409">
        <f t="shared" si="403"/>
        <v>7.9824068285592846E-4</v>
      </c>
      <c r="U409">
        <f t="shared" si="404"/>
        <v>0</v>
      </c>
      <c r="V409">
        <f t="shared" si="405"/>
        <v>4.9416808802330925E-3</v>
      </c>
      <c r="W409">
        <f t="shared" si="406"/>
        <v>0</v>
      </c>
      <c r="X409">
        <f t="shared" si="407"/>
        <v>7.9824068285592846E-4</v>
      </c>
    </row>
    <row r="410" spans="1:24" x14ac:dyDescent="0.4">
      <c r="A410">
        <v>62</v>
      </c>
      <c r="B410" s="24">
        <v>0.95744680851063835</v>
      </c>
      <c r="C410" s="39">
        <f t="shared" si="361"/>
        <v>116.94252303191489</v>
      </c>
      <c r="E410">
        <f>0.25*(BladeCompThickness!F64+BladeCompThickness!E64)</f>
        <v>0.88785148385414503</v>
      </c>
      <c r="F410">
        <f>0.5*BladeCompThickness!G64</f>
        <v>0</v>
      </c>
      <c r="G410" s="44">
        <f>BladeCompThickness!I64</f>
        <v>4.6196431739555814</v>
      </c>
      <c r="H410">
        <f>0.5*BladeCompThickness!G64</f>
        <v>0</v>
      </c>
      <c r="I410">
        <f>0.25*(BladeCompThickness!F64+BladeCompThickness!E64)</f>
        <v>0.88785148385414503</v>
      </c>
      <c r="K410">
        <f t="shared" si="362"/>
        <v>0.88785148385414503</v>
      </c>
      <c r="L410">
        <f t="shared" ref="L410:O410" si="428">K410+F410</f>
        <v>0.88785148385414503</v>
      </c>
      <c r="M410" s="44">
        <f t="shared" si="428"/>
        <v>5.5074946578097261</v>
      </c>
      <c r="N410" s="44">
        <f t="shared" si="428"/>
        <v>5.5074946578097261</v>
      </c>
      <c r="O410" s="44">
        <f t="shared" si="428"/>
        <v>6.3953461416638708</v>
      </c>
      <c r="S410">
        <v>62</v>
      </c>
      <c r="T410">
        <f t="shared" si="403"/>
        <v>8.8785148385414506E-4</v>
      </c>
      <c r="U410">
        <f t="shared" si="404"/>
        <v>0</v>
      </c>
      <c r="V410">
        <f t="shared" si="405"/>
        <v>4.6196431739555814E-3</v>
      </c>
      <c r="W410">
        <f t="shared" si="406"/>
        <v>0</v>
      </c>
      <c r="X410">
        <f t="shared" si="407"/>
        <v>8.8785148385414506E-4</v>
      </c>
    </row>
    <row r="411" spans="1:24" x14ac:dyDescent="0.4">
      <c r="A411">
        <v>63</v>
      </c>
      <c r="B411" s="24">
        <v>0.97872340425531912</v>
      </c>
      <c r="C411" s="39">
        <f t="shared" si="361"/>
        <v>119.54124576595744</v>
      </c>
      <c r="E411">
        <f>0.25*(BladeCompThickness!F65+BladeCompThickness!E65)</f>
        <v>1.1438823438490455</v>
      </c>
      <c r="F411">
        <f>0.5*BladeCompThickness!G65</f>
        <v>0</v>
      </c>
      <c r="G411" s="44">
        <f>BladeCompThickness!I65</f>
        <v>3.699535441734136</v>
      </c>
      <c r="H411">
        <f>0.5*BladeCompThickness!G65</f>
        <v>0</v>
      </c>
      <c r="I411">
        <f>0.25*(BladeCompThickness!F65+BladeCompThickness!E65)</f>
        <v>1.1438823438490455</v>
      </c>
      <c r="K411">
        <f t="shared" si="362"/>
        <v>1.1438823438490455</v>
      </c>
      <c r="L411">
        <f t="shared" ref="L411:O411" si="429">K411+F411</f>
        <v>1.1438823438490455</v>
      </c>
      <c r="M411" s="44">
        <f t="shared" si="429"/>
        <v>4.8434177855831813</v>
      </c>
      <c r="N411" s="44">
        <f t="shared" si="429"/>
        <v>4.8434177855831813</v>
      </c>
      <c r="O411" s="44">
        <f t="shared" si="429"/>
        <v>5.987300129432227</v>
      </c>
      <c r="S411">
        <v>63</v>
      </c>
      <c r="T411">
        <f t="shared" si="403"/>
        <v>1.1438823438490455E-3</v>
      </c>
      <c r="U411">
        <f t="shared" si="404"/>
        <v>0</v>
      </c>
      <c r="V411">
        <f t="shared" si="405"/>
        <v>3.6995354417341361E-3</v>
      </c>
      <c r="W411">
        <f t="shared" si="406"/>
        <v>0</v>
      </c>
      <c r="X411">
        <f t="shared" si="407"/>
        <v>1.1438823438490455E-3</v>
      </c>
    </row>
    <row r="412" spans="1:24" x14ac:dyDescent="0.4">
      <c r="A412">
        <v>64</v>
      </c>
      <c r="B412" s="24">
        <v>0.98119999999999996</v>
      </c>
      <c r="C412" s="39">
        <f t="shared" si="361"/>
        <v>119.84373709219999</v>
      </c>
      <c r="E412">
        <f>0.25*(BladeCompThickness!F66+BladeCompThickness!E66)</f>
        <v>1.173684335952452</v>
      </c>
      <c r="F412">
        <f>0.5*BladeCompThickness!G66</f>
        <v>0</v>
      </c>
      <c r="G412" s="44">
        <f>BladeCompThickness!I66</f>
        <v>3.5924349017035597</v>
      </c>
      <c r="H412">
        <f>0.5*BladeCompThickness!G66</f>
        <v>0</v>
      </c>
      <c r="I412">
        <f>0.25*(BladeCompThickness!F66+BladeCompThickness!E66)</f>
        <v>1.173684335952452</v>
      </c>
      <c r="K412">
        <f t="shared" si="362"/>
        <v>1.173684335952452</v>
      </c>
      <c r="L412">
        <f t="shared" ref="L412:O412" si="430">K412+F412</f>
        <v>1.173684335952452</v>
      </c>
      <c r="M412" s="44">
        <f t="shared" si="430"/>
        <v>4.766119237656012</v>
      </c>
      <c r="N412" s="44">
        <f t="shared" si="430"/>
        <v>4.766119237656012</v>
      </c>
      <c r="O412" s="44">
        <f t="shared" si="430"/>
        <v>5.9398035736084642</v>
      </c>
      <c r="S412">
        <v>64</v>
      </c>
      <c r="T412">
        <f t="shared" si="403"/>
        <v>1.173684335952452E-3</v>
      </c>
      <c r="U412">
        <f t="shared" si="404"/>
        <v>0</v>
      </c>
      <c r="V412">
        <f t="shared" si="405"/>
        <v>3.5924349017035597E-3</v>
      </c>
      <c r="W412">
        <f t="shared" si="406"/>
        <v>0</v>
      </c>
      <c r="X412">
        <f t="shared" si="407"/>
        <v>1.173684335952452E-3</v>
      </c>
    </row>
    <row r="413" spans="1:24" x14ac:dyDescent="0.4">
      <c r="A413" s="32">
        <v>65</v>
      </c>
      <c r="B413" s="53">
        <v>1</v>
      </c>
      <c r="C413" s="54">
        <f t="shared" si="361"/>
        <v>122.13996849999999</v>
      </c>
      <c r="D413" s="32"/>
      <c r="E413" s="32">
        <f>0.25*(BladeCompThickness!F67+BladeCompThickness!E67)</f>
        <v>0.5</v>
      </c>
      <c r="F413" s="32">
        <f>0.5*BladeCompThickness!G67</f>
        <v>0</v>
      </c>
      <c r="G413" s="49">
        <f>BladeCompThickness!I67</f>
        <v>0</v>
      </c>
      <c r="H413" s="32">
        <f>0.5*BladeCompThickness!G67</f>
        <v>0</v>
      </c>
      <c r="I413" s="32">
        <f>0.25*(BladeCompThickness!F67+BladeCompThickness!E67)</f>
        <v>0.5</v>
      </c>
      <c r="J413" s="32"/>
      <c r="K413" s="32">
        <f t="shared" si="362"/>
        <v>0.5</v>
      </c>
      <c r="L413" s="32">
        <f t="shared" ref="L413:O413" si="431">K413+F413</f>
        <v>0.5</v>
      </c>
      <c r="M413" s="49">
        <f t="shared" si="431"/>
        <v>0.5</v>
      </c>
      <c r="N413" s="49">
        <f t="shared" si="431"/>
        <v>0.5</v>
      </c>
      <c r="O413" s="49">
        <f t="shared" si="431"/>
        <v>1</v>
      </c>
      <c r="S413" s="32">
        <v>65</v>
      </c>
      <c r="T413" s="32">
        <f t="shared" si="403"/>
        <v>5.0000000000000001E-4</v>
      </c>
      <c r="U413" s="32">
        <f t="shared" si="404"/>
        <v>0</v>
      </c>
      <c r="V413" s="32">
        <f t="shared" si="405"/>
        <v>0</v>
      </c>
      <c r="W413" s="32">
        <f t="shared" si="406"/>
        <v>0</v>
      </c>
      <c r="X413" s="32">
        <f t="shared" si="407"/>
        <v>5.0000000000000001E-4</v>
      </c>
    </row>
    <row r="415" spans="1:24" x14ac:dyDescent="0.4">
      <c r="B415" s="43" t="s">
        <v>351</v>
      </c>
      <c r="C415" s="43"/>
      <c r="E415" s="32" t="s">
        <v>340</v>
      </c>
      <c r="K415" s="32" t="s">
        <v>343</v>
      </c>
      <c r="S415" s="43" t="s">
        <v>412</v>
      </c>
      <c r="T415" s="32" t="s">
        <v>340</v>
      </c>
    </row>
    <row r="416" spans="1:24" x14ac:dyDescent="0.4">
      <c r="A416" t="s">
        <v>333</v>
      </c>
      <c r="B416" s="40" t="s">
        <v>81</v>
      </c>
      <c r="C416" s="40" t="s">
        <v>330</v>
      </c>
      <c r="E416" t="s">
        <v>352</v>
      </c>
      <c r="F416" t="s">
        <v>353</v>
      </c>
      <c r="G416" t="s">
        <v>354</v>
      </c>
      <c r="K416" t="s">
        <v>352</v>
      </c>
      <c r="L416" t="s">
        <v>353</v>
      </c>
      <c r="M416" t="s">
        <v>354</v>
      </c>
      <c r="S416" t="s">
        <v>333</v>
      </c>
      <c r="T416" t="s">
        <v>405</v>
      </c>
      <c r="U416" t="s">
        <v>404</v>
      </c>
      <c r="V416" t="s">
        <v>405</v>
      </c>
    </row>
    <row r="417" spans="1:23" x14ac:dyDescent="0.4">
      <c r="B417" s="40" t="s">
        <v>58</v>
      </c>
      <c r="C417" s="40" t="s">
        <v>32</v>
      </c>
      <c r="E417" t="s">
        <v>91</v>
      </c>
      <c r="F417" t="s">
        <v>91</v>
      </c>
      <c r="G417" t="s">
        <v>91</v>
      </c>
      <c r="K417" t="s">
        <v>91</v>
      </c>
      <c r="L417" t="s">
        <v>91</v>
      </c>
      <c r="M417" t="s">
        <v>91</v>
      </c>
      <c r="T417" t="s">
        <v>32</v>
      </c>
      <c r="U417" t="s">
        <v>32</v>
      </c>
      <c r="V417" t="s">
        <v>32</v>
      </c>
      <c r="W417" t="s">
        <v>363</v>
      </c>
    </row>
    <row r="418" spans="1:23" x14ac:dyDescent="0.4">
      <c r="A418">
        <v>1</v>
      </c>
      <c r="B418" s="53">
        <v>0</v>
      </c>
      <c r="C418" s="54">
        <f>B418*122.1399685</f>
        <v>0</v>
      </c>
      <c r="D418" s="32"/>
      <c r="E418" s="32">
        <f>0.5*BladeCompThickness!J3</f>
        <v>0</v>
      </c>
      <c r="F418" s="49">
        <f>BladeCompThickness!V3</f>
        <v>0</v>
      </c>
      <c r="G418" s="32">
        <f>0.5*BladeCompThickness!J3</f>
        <v>0</v>
      </c>
      <c r="H418" s="32"/>
      <c r="I418" s="32"/>
      <c r="J418" s="32"/>
      <c r="K418" s="32">
        <f>E418</f>
        <v>0</v>
      </c>
      <c r="L418" s="49">
        <f>K418+F418</f>
        <v>0</v>
      </c>
      <c r="M418" s="49">
        <f>L418+G418</f>
        <v>0</v>
      </c>
      <c r="N418" s="32"/>
      <c r="O418" s="32"/>
      <c r="P418" s="32"/>
      <c r="Q418" s="32"/>
      <c r="R418" s="32"/>
      <c r="S418" s="32">
        <v>1</v>
      </c>
      <c r="T418" s="32">
        <f t="shared" ref="T418:T477" si="432">E418/1000</f>
        <v>0</v>
      </c>
      <c r="U418" s="32">
        <f t="shared" ref="U418:U477" si="433">F418/1000</f>
        <v>0</v>
      </c>
      <c r="V418" s="32">
        <f t="shared" ref="V418:V477" si="434">G418/1000</f>
        <v>0</v>
      </c>
      <c r="W418" t="s">
        <v>364</v>
      </c>
    </row>
    <row r="419" spans="1:23" x14ac:dyDescent="0.4">
      <c r="A419">
        <v>2</v>
      </c>
      <c r="B419" s="53">
        <v>0.01</v>
      </c>
      <c r="C419" s="54">
        <f t="shared" ref="C419:C482" si="435">B419*122.1399685</f>
        <v>1.221399685</v>
      </c>
      <c r="D419" s="32"/>
      <c r="E419" s="32">
        <f>0.5*BladeCompThickness!J4</f>
        <v>0</v>
      </c>
      <c r="F419" s="49">
        <f>BladeCompThickness!V4</f>
        <v>0</v>
      </c>
      <c r="G419" s="32">
        <f>0.5*BladeCompThickness!J4</f>
        <v>0</v>
      </c>
      <c r="H419" s="32"/>
      <c r="I419" s="32"/>
      <c r="J419" s="32"/>
      <c r="K419" s="32">
        <f t="shared" ref="K419:K482" si="436">E419</f>
        <v>0</v>
      </c>
      <c r="L419" s="49">
        <f t="shared" ref="L419:M419" si="437">K419+F419</f>
        <v>0</v>
      </c>
      <c r="M419" s="49">
        <f t="shared" si="437"/>
        <v>0</v>
      </c>
      <c r="N419" s="32"/>
      <c r="O419" s="32"/>
      <c r="P419" s="32"/>
      <c r="Q419" s="32"/>
      <c r="R419" s="32"/>
      <c r="S419" s="32">
        <v>2</v>
      </c>
      <c r="T419" s="32">
        <f t="shared" si="432"/>
        <v>0</v>
      </c>
      <c r="U419" s="32">
        <f t="shared" si="433"/>
        <v>0</v>
      </c>
      <c r="V419" s="32">
        <f t="shared" si="434"/>
        <v>0</v>
      </c>
      <c r="W419" t="s">
        <v>365</v>
      </c>
    </row>
    <row r="420" spans="1:23" x14ac:dyDescent="0.4">
      <c r="A420">
        <v>3</v>
      </c>
      <c r="B420" s="53">
        <v>2.1276595744680851E-2</v>
      </c>
      <c r="C420" s="54">
        <f t="shared" si="435"/>
        <v>2.5987227340425529</v>
      </c>
      <c r="D420" s="32"/>
      <c r="E420" s="32">
        <f>0.5*BladeCompThickness!J5</f>
        <v>0</v>
      </c>
      <c r="F420" s="49">
        <f>BladeCompThickness!V5</f>
        <v>0.75177304964538993</v>
      </c>
      <c r="G420" s="32">
        <f>0.5*BladeCompThickness!J5</f>
        <v>0</v>
      </c>
      <c r="H420" s="32"/>
      <c r="I420" s="32"/>
      <c r="J420" s="32"/>
      <c r="K420" s="32">
        <f t="shared" si="436"/>
        <v>0</v>
      </c>
      <c r="L420" s="49">
        <f t="shared" ref="L420:M420" si="438">K420+F420</f>
        <v>0.75177304964538993</v>
      </c>
      <c r="M420" s="49">
        <f t="shared" si="438"/>
        <v>0.75177304964538993</v>
      </c>
      <c r="N420" s="32"/>
      <c r="O420" s="32"/>
      <c r="P420" s="32"/>
      <c r="Q420" s="32"/>
      <c r="R420" s="32"/>
      <c r="S420" s="32">
        <v>3</v>
      </c>
      <c r="T420" s="32">
        <f t="shared" si="432"/>
        <v>0</v>
      </c>
      <c r="U420" s="32">
        <f t="shared" si="433"/>
        <v>7.5177304964538997E-4</v>
      </c>
      <c r="V420" s="32">
        <f t="shared" si="434"/>
        <v>0</v>
      </c>
      <c r="W420" t="s">
        <v>366</v>
      </c>
    </row>
    <row r="421" spans="1:23" x14ac:dyDescent="0.4">
      <c r="A421">
        <v>4</v>
      </c>
      <c r="B421" s="53">
        <v>2.5000000000000001E-2</v>
      </c>
      <c r="C421" s="54">
        <f t="shared" si="435"/>
        <v>3.0534992125000002</v>
      </c>
      <c r="D421" s="32"/>
      <c r="E421" s="32">
        <f>0.5*BladeCompThickness!J6</f>
        <v>0</v>
      </c>
      <c r="F421" s="49">
        <f>BladeCompThickness!V6</f>
        <v>1</v>
      </c>
      <c r="G421" s="32">
        <f>0.5*BladeCompThickness!J6</f>
        <v>0</v>
      </c>
      <c r="H421" s="32"/>
      <c r="I421" s="32"/>
      <c r="J421" s="32"/>
      <c r="K421" s="32">
        <f t="shared" si="436"/>
        <v>0</v>
      </c>
      <c r="L421" s="49">
        <f t="shared" ref="L421:M421" si="439">K421+F421</f>
        <v>1</v>
      </c>
      <c r="M421" s="49">
        <f t="shared" si="439"/>
        <v>1</v>
      </c>
      <c r="N421" s="32"/>
      <c r="O421" s="32"/>
      <c r="P421" s="32"/>
      <c r="Q421" s="32"/>
      <c r="R421" s="32"/>
      <c r="S421" s="32">
        <v>4</v>
      </c>
      <c r="T421" s="32">
        <f t="shared" si="432"/>
        <v>0</v>
      </c>
      <c r="U421" s="32">
        <f t="shared" si="433"/>
        <v>1E-3</v>
      </c>
      <c r="V421" s="32">
        <f t="shared" si="434"/>
        <v>0</v>
      </c>
    </row>
    <row r="422" spans="1:23" x14ac:dyDescent="0.4">
      <c r="A422">
        <v>5</v>
      </c>
      <c r="B422" s="53">
        <v>4.2553191489361701E-2</v>
      </c>
      <c r="C422" s="54">
        <f t="shared" si="435"/>
        <v>5.1974454680851059</v>
      </c>
      <c r="D422" s="32"/>
      <c r="E422" s="32">
        <f>0.5*BladeCompThickness!J7</f>
        <v>0</v>
      </c>
      <c r="F422" s="49">
        <f>BladeCompThickness!V7</f>
        <v>72.617021276595722</v>
      </c>
      <c r="G422" s="32">
        <f>0.5*BladeCompThickness!J7</f>
        <v>0</v>
      </c>
      <c r="H422" s="32"/>
      <c r="I422" s="32"/>
      <c r="J422" s="32"/>
      <c r="K422" s="32">
        <f t="shared" si="436"/>
        <v>0</v>
      </c>
      <c r="L422" s="49">
        <f t="shared" ref="L422:M422" si="440">K422+F422</f>
        <v>72.617021276595722</v>
      </c>
      <c r="M422" s="49">
        <f t="shared" si="440"/>
        <v>72.617021276595722</v>
      </c>
      <c r="N422" s="32"/>
      <c r="O422" s="32"/>
      <c r="P422" s="32"/>
      <c r="Q422" s="32"/>
      <c r="R422" s="32"/>
      <c r="S422" s="32">
        <v>5</v>
      </c>
      <c r="T422" s="32">
        <f t="shared" si="432"/>
        <v>0</v>
      </c>
      <c r="U422" s="32">
        <f t="shared" si="433"/>
        <v>7.2617021276595722E-2</v>
      </c>
      <c r="V422" s="32">
        <f t="shared" si="434"/>
        <v>0</v>
      </c>
    </row>
    <row r="423" spans="1:23" x14ac:dyDescent="0.4">
      <c r="A423">
        <v>6</v>
      </c>
      <c r="B423" s="24">
        <v>0.05</v>
      </c>
      <c r="C423" s="39">
        <f t="shared" si="435"/>
        <v>6.1069984250000005</v>
      </c>
      <c r="E423">
        <f>0.5*BladeCompThickness!J8</f>
        <v>2</v>
      </c>
      <c r="F423" s="44">
        <f>BladeCompThickness!V8</f>
        <v>103</v>
      </c>
      <c r="G423">
        <f>0.5*BladeCompThickness!J8</f>
        <v>2</v>
      </c>
      <c r="K423">
        <f t="shared" si="436"/>
        <v>2</v>
      </c>
      <c r="L423" s="44">
        <f t="shared" ref="L423:M423" si="441">K423+F423</f>
        <v>105</v>
      </c>
      <c r="M423" s="44">
        <f t="shared" si="441"/>
        <v>107</v>
      </c>
      <c r="S423">
        <v>6</v>
      </c>
      <c r="T423">
        <f t="shared" si="432"/>
        <v>2E-3</v>
      </c>
      <c r="U423">
        <f t="shared" si="433"/>
        <v>0.10299999999999999</v>
      </c>
      <c r="V423">
        <f t="shared" si="434"/>
        <v>2E-3</v>
      </c>
    </row>
    <row r="424" spans="1:23" x14ac:dyDescent="0.4">
      <c r="A424">
        <v>7</v>
      </c>
      <c r="B424" s="24">
        <v>6.3829787234042548E-2</v>
      </c>
      <c r="C424" s="39">
        <f t="shared" si="435"/>
        <v>7.7961682021276584</v>
      </c>
      <c r="E424">
        <f>0.5*BladeCompThickness!J9</f>
        <v>2</v>
      </c>
      <c r="F424" s="44">
        <f>BladeCompThickness!V9</f>
        <v>101.3437380558033</v>
      </c>
      <c r="G424">
        <f>0.5*BladeCompThickness!J9</f>
        <v>2</v>
      </c>
      <c r="K424">
        <f t="shared" si="436"/>
        <v>2</v>
      </c>
      <c r="L424" s="44">
        <f t="shared" ref="L424:M424" si="442">K424+F424</f>
        <v>103.3437380558033</v>
      </c>
      <c r="M424" s="44">
        <f t="shared" si="442"/>
        <v>105.3437380558033</v>
      </c>
      <c r="S424">
        <v>7</v>
      </c>
      <c r="T424">
        <f t="shared" si="432"/>
        <v>2E-3</v>
      </c>
      <c r="U424">
        <f t="shared" si="433"/>
        <v>0.1013437380558033</v>
      </c>
      <c r="V424">
        <f t="shared" si="434"/>
        <v>2E-3</v>
      </c>
    </row>
    <row r="425" spans="1:23" x14ac:dyDescent="0.4">
      <c r="A425">
        <v>8</v>
      </c>
      <c r="B425" s="24">
        <v>8.3400000000000002E-2</v>
      </c>
      <c r="C425" s="39">
        <f t="shared" si="435"/>
        <v>10.1864733729</v>
      </c>
      <c r="E425">
        <f>0.5*BladeCompThickness!J10</f>
        <v>2</v>
      </c>
      <c r="F425" s="44">
        <f>BladeCompThickness!V10</f>
        <v>99</v>
      </c>
      <c r="G425">
        <f>0.5*BladeCompThickness!J10</f>
        <v>2</v>
      </c>
      <c r="K425">
        <f t="shared" si="436"/>
        <v>2</v>
      </c>
      <c r="L425" s="44">
        <f t="shared" ref="L425:M425" si="443">K425+F425</f>
        <v>101</v>
      </c>
      <c r="M425" s="44">
        <f t="shared" si="443"/>
        <v>103</v>
      </c>
      <c r="S425">
        <v>8</v>
      </c>
      <c r="T425">
        <f t="shared" si="432"/>
        <v>2E-3</v>
      </c>
      <c r="U425">
        <f t="shared" si="433"/>
        <v>9.9000000000000005E-2</v>
      </c>
      <c r="V425">
        <f t="shared" si="434"/>
        <v>2E-3</v>
      </c>
    </row>
    <row r="426" spans="1:23" x14ac:dyDescent="0.4">
      <c r="A426">
        <v>9</v>
      </c>
      <c r="B426" s="24">
        <v>8.5106382978723402E-2</v>
      </c>
      <c r="C426" s="39">
        <f t="shared" si="435"/>
        <v>10.394890936170212</v>
      </c>
      <c r="E426">
        <f>0.5*BladeCompThickness!J11</f>
        <v>2</v>
      </c>
      <c r="F426" s="44">
        <f>BladeCompThickness!V11</f>
        <v>99</v>
      </c>
      <c r="G426">
        <f>0.5*BladeCompThickness!J11</f>
        <v>2</v>
      </c>
      <c r="K426">
        <f t="shared" si="436"/>
        <v>2</v>
      </c>
      <c r="L426" s="44">
        <f t="shared" ref="L426:M426" si="444">K426+F426</f>
        <v>101</v>
      </c>
      <c r="M426" s="44">
        <f t="shared" si="444"/>
        <v>103</v>
      </c>
      <c r="S426">
        <v>9</v>
      </c>
      <c r="T426">
        <f t="shared" si="432"/>
        <v>2E-3</v>
      </c>
      <c r="U426">
        <f t="shared" si="433"/>
        <v>9.9000000000000005E-2</v>
      </c>
      <c r="V426">
        <f t="shared" si="434"/>
        <v>2E-3</v>
      </c>
    </row>
    <row r="427" spans="1:23" x14ac:dyDescent="0.4">
      <c r="A427">
        <v>10</v>
      </c>
      <c r="B427" s="24">
        <v>0.1</v>
      </c>
      <c r="C427" s="39">
        <f t="shared" si="435"/>
        <v>12.213996850000001</v>
      </c>
      <c r="E427">
        <f>0.5*BladeCompThickness!J12</f>
        <v>2</v>
      </c>
      <c r="F427" s="44">
        <f>BladeCompThickness!V12</f>
        <v>99</v>
      </c>
      <c r="G427">
        <f>0.5*BladeCompThickness!J12</f>
        <v>2</v>
      </c>
      <c r="K427">
        <f t="shared" si="436"/>
        <v>2</v>
      </c>
      <c r="L427" s="44">
        <f t="shared" ref="L427:M427" si="445">K427+F427</f>
        <v>101</v>
      </c>
      <c r="M427" s="44">
        <f t="shared" si="445"/>
        <v>103</v>
      </c>
      <c r="S427">
        <v>10</v>
      </c>
      <c r="T427">
        <f t="shared" si="432"/>
        <v>2E-3</v>
      </c>
      <c r="U427">
        <f t="shared" si="433"/>
        <v>9.9000000000000005E-2</v>
      </c>
      <c r="V427">
        <f t="shared" si="434"/>
        <v>2E-3</v>
      </c>
    </row>
    <row r="428" spans="1:23" x14ac:dyDescent="0.4">
      <c r="A428">
        <v>11</v>
      </c>
      <c r="B428" s="24">
        <v>0.10638297872340426</v>
      </c>
      <c r="C428" s="39">
        <f t="shared" si="435"/>
        <v>12.993613670212765</v>
      </c>
      <c r="E428">
        <f>0.5*BladeCompThickness!J13</f>
        <v>2</v>
      </c>
      <c r="F428" s="44">
        <f>BladeCompThickness!V13</f>
        <v>98.18946301925024</v>
      </c>
      <c r="G428">
        <f>0.5*BladeCompThickness!J13</f>
        <v>2</v>
      </c>
      <c r="K428">
        <f t="shared" si="436"/>
        <v>2</v>
      </c>
      <c r="L428" s="44">
        <f t="shared" ref="L428:M428" si="446">K428+F428</f>
        <v>100.18946301925024</v>
      </c>
      <c r="M428" s="44">
        <f t="shared" si="446"/>
        <v>102.18946301925024</v>
      </c>
      <c r="S428">
        <v>11</v>
      </c>
      <c r="T428">
        <f t="shared" si="432"/>
        <v>2E-3</v>
      </c>
      <c r="U428">
        <f t="shared" si="433"/>
        <v>9.8189463019250245E-2</v>
      </c>
      <c r="V428">
        <f t="shared" si="434"/>
        <v>2E-3</v>
      </c>
    </row>
    <row r="429" spans="1:23" x14ac:dyDescent="0.4">
      <c r="A429">
        <v>12</v>
      </c>
      <c r="B429" s="24">
        <v>0.1276595744680851</v>
      </c>
      <c r="C429" s="39">
        <f t="shared" si="435"/>
        <v>15.592336404255317</v>
      </c>
      <c r="E429">
        <f>0.5*BladeCompThickness!J14</f>
        <v>2</v>
      </c>
      <c r="F429" s="44">
        <f>BladeCompThickness!V14</f>
        <v>95.487673083417775</v>
      </c>
      <c r="G429">
        <f>0.5*BladeCompThickness!J14</f>
        <v>2</v>
      </c>
      <c r="K429">
        <f t="shared" si="436"/>
        <v>2</v>
      </c>
      <c r="L429" s="44">
        <f t="shared" ref="L429:M429" si="447">K429+F429</f>
        <v>97.487673083417775</v>
      </c>
      <c r="M429" s="44">
        <f t="shared" si="447"/>
        <v>99.487673083417775</v>
      </c>
      <c r="S429">
        <v>12</v>
      </c>
      <c r="T429">
        <f t="shared" si="432"/>
        <v>2E-3</v>
      </c>
      <c r="U429">
        <f t="shared" si="433"/>
        <v>9.5487673083417782E-2</v>
      </c>
      <c r="V429">
        <f t="shared" si="434"/>
        <v>2E-3</v>
      </c>
    </row>
    <row r="430" spans="1:23" x14ac:dyDescent="0.4">
      <c r="A430">
        <v>13</v>
      </c>
      <c r="B430" s="24">
        <v>0.14893617021276595</v>
      </c>
      <c r="C430" s="39">
        <f t="shared" si="435"/>
        <v>18.19105913829787</v>
      </c>
      <c r="E430">
        <f>0.5*BladeCompThickness!J15</f>
        <v>2</v>
      </c>
      <c r="F430" s="44">
        <f>BladeCompThickness!V15</f>
        <v>92.785883147585267</v>
      </c>
      <c r="G430">
        <f>0.5*BladeCompThickness!J15</f>
        <v>2</v>
      </c>
      <c r="K430">
        <f t="shared" si="436"/>
        <v>2</v>
      </c>
      <c r="L430" s="44">
        <f t="shared" ref="L430:M430" si="448">K430+F430</f>
        <v>94.785883147585267</v>
      </c>
      <c r="M430" s="44">
        <f t="shared" si="448"/>
        <v>96.785883147585267</v>
      </c>
      <c r="S430">
        <v>13</v>
      </c>
      <c r="T430">
        <f t="shared" si="432"/>
        <v>2E-3</v>
      </c>
      <c r="U430">
        <f t="shared" si="433"/>
        <v>9.2785883147585263E-2</v>
      </c>
      <c r="V430">
        <f t="shared" si="434"/>
        <v>2E-3</v>
      </c>
    </row>
    <row r="431" spans="1:23" x14ac:dyDescent="0.4">
      <c r="A431">
        <v>14</v>
      </c>
      <c r="B431" s="24">
        <v>0.16300000000000001</v>
      </c>
      <c r="C431" s="39">
        <f t="shared" si="435"/>
        <v>19.908814865499998</v>
      </c>
      <c r="E431">
        <f>0.5*BladeCompThickness!J16</f>
        <v>2</v>
      </c>
      <c r="F431" s="44">
        <f>BladeCompThickness!V16</f>
        <v>91</v>
      </c>
      <c r="G431">
        <f>0.5*BladeCompThickness!J16</f>
        <v>2</v>
      </c>
      <c r="K431">
        <f t="shared" si="436"/>
        <v>2</v>
      </c>
      <c r="L431" s="44">
        <f t="shared" ref="L431:M431" si="449">K431+F431</f>
        <v>93</v>
      </c>
      <c r="M431" s="44">
        <f t="shared" si="449"/>
        <v>95</v>
      </c>
      <c r="S431">
        <v>14</v>
      </c>
      <c r="T431">
        <f t="shared" si="432"/>
        <v>2E-3</v>
      </c>
      <c r="U431">
        <f t="shared" si="433"/>
        <v>9.0999999999999998E-2</v>
      </c>
      <c r="V431">
        <f t="shared" si="434"/>
        <v>2E-3</v>
      </c>
    </row>
    <row r="432" spans="1:23" x14ac:dyDescent="0.4">
      <c r="A432">
        <v>15</v>
      </c>
      <c r="B432" s="24">
        <v>0.1702127659574468</v>
      </c>
      <c r="C432" s="39">
        <f t="shared" si="435"/>
        <v>20.789781872340424</v>
      </c>
      <c r="E432">
        <f>0.5*BladeCompThickness!J17</f>
        <v>2</v>
      </c>
      <c r="F432" s="44">
        <f>BladeCompThickness!V17</f>
        <v>90.493840985442333</v>
      </c>
      <c r="G432">
        <f>0.5*BladeCompThickness!J17</f>
        <v>2</v>
      </c>
      <c r="K432">
        <f t="shared" si="436"/>
        <v>2</v>
      </c>
      <c r="L432" s="44">
        <f t="shared" ref="L432:M432" si="450">K432+F432</f>
        <v>92.493840985442333</v>
      </c>
      <c r="M432" s="44">
        <f t="shared" si="450"/>
        <v>94.493840985442333</v>
      </c>
      <c r="S432">
        <v>15</v>
      </c>
      <c r="T432">
        <f t="shared" si="432"/>
        <v>2E-3</v>
      </c>
      <c r="U432">
        <f t="shared" si="433"/>
        <v>9.0493840985442331E-2</v>
      </c>
      <c r="V432">
        <f t="shared" si="434"/>
        <v>2E-3</v>
      </c>
    </row>
    <row r="433" spans="1:22" x14ac:dyDescent="0.4">
      <c r="A433">
        <v>16</v>
      </c>
      <c r="B433" s="24">
        <v>0.19148936170212766</v>
      </c>
      <c r="C433" s="39">
        <f t="shared" si="435"/>
        <v>23.388504606382977</v>
      </c>
      <c r="E433">
        <f>0.5*BladeCompThickness!J18</f>
        <v>2</v>
      </c>
      <c r="F433" s="44">
        <f>BladeCompThickness!V18</f>
        <v>89.000746547219109</v>
      </c>
      <c r="G433">
        <f>0.5*BladeCompThickness!J18</f>
        <v>2</v>
      </c>
      <c r="K433">
        <f t="shared" si="436"/>
        <v>2</v>
      </c>
      <c r="L433" s="44">
        <f t="shared" ref="L433:M433" si="451">K433+F433</f>
        <v>91.000746547219109</v>
      </c>
      <c r="M433" s="44">
        <f t="shared" si="451"/>
        <v>93.000746547219109</v>
      </c>
      <c r="S433">
        <v>16</v>
      </c>
      <c r="T433">
        <f t="shared" si="432"/>
        <v>2E-3</v>
      </c>
      <c r="U433">
        <f t="shared" si="433"/>
        <v>8.9000746547219109E-2</v>
      </c>
      <c r="V433">
        <f t="shared" si="434"/>
        <v>2E-3</v>
      </c>
    </row>
    <row r="434" spans="1:22" x14ac:dyDescent="0.4">
      <c r="A434">
        <v>17</v>
      </c>
      <c r="B434" s="24">
        <v>0.21276595744680851</v>
      </c>
      <c r="C434" s="39">
        <f t="shared" si="435"/>
        <v>25.98722734042553</v>
      </c>
      <c r="E434">
        <f>0.5*BladeCompThickness!J19</f>
        <v>2</v>
      </c>
      <c r="F434" s="44">
        <f>BladeCompThickness!V19</f>
        <v>87.507652108995885</v>
      </c>
      <c r="G434">
        <f>0.5*BladeCompThickness!J19</f>
        <v>2</v>
      </c>
      <c r="K434">
        <f t="shared" si="436"/>
        <v>2</v>
      </c>
      <c r="L434" s="44">
        <f t="shared" ref="L434:M434" si="452">K434+F434</f>
        <v>89.507652108995885</v>
      </c>
      <c r="M434" s="44">
        <f t="shared" si="452"/>
        <v>91.507652108995885</v>
      </c>
      <c r="S434">
        <v>17</v>
      </c>
      <c r="T434">
        <f t="shared" si="432"/>
        <v>2E-3</v>
      </c>
      <c r="U434">
        <f t="shared" si="433"/>
        <v>8.7507652108995887E-2</v>
      </c>
      <c r="V434">
        <f t="shared" si="434"/>
        <v>2E-3</v>
      </c>
    </row>
    <row r="435" spans="1:22" x14ac:dyDescent="0.4">
      <c r="A435">
        <v>18</v>
      </c>
      <c r="B435" s="24">
        <v>0.22</v>
      </c>
      <c r="C435" s="39">
        <f t="shared" si="435"/>
        <v>26.870793069999998</v>
      </c>
      <c r="E435">
        <f>0.5*BladeCompThickness!J20</f>
        <v>2</v>
      </c>
      <c r="F435" s="44">
        <f>BladeCompThickness!V20</f>
        <v>87</v>
      </c>
      <c r="G435">
        <f>0.5*BladeCompThickness!J20</f>
        <v>2</v>
      </c>
      <c r="K435">
        <f t="shared" si="436"/>
        <v>2</v>
      </c>
      <c r="L435" s="44">
        <f t="shared" ref="L435:M435" si="453">K435+F435</f>
        <v>89</v>
      </c>
      <c r="M435" s="44">
        <f t="shared" si="453"/>
        <v>91</v>
      </c>
      <c r="S435">
        <v>18</v>
      </c>
      <c r="T435">
        <f t="shared" si="432"/>
        <v>2E-3</v>
      </c>
      <c r="U435">
        <f t="shared" si="433"/>
        <v>8.6999999999999994E-2</v>
      </c>
      <c r="V435">
        <f t="shared" si="434"/>
        <v>2E-3</v>
      </c>
    </row>
    <row r="436" spans="1:22" x14ac:dyDescent="0.4">
      <c r="A436">
        <v>19</v>
      </c>
      <c r="B436" s="24">
        <v>0.23404255319148937</v>
      </c>
      <c r="C436" s="39">
        <f t="shared" si="435"/>
        <v>28.585950074468084</v>
      </c>
      <c r="E436">
        <f>0.5*BladeCompThickness!J21</f>
        <v>2.0473492595042737</v>
      </c>
      <c r="F436" s="44">
        <f>BladeCompThickness!V21</f>
        <v>83.503928666019249</v>
      </c>
      <c r="G436">
        <f>0.5*BladeCompThickness!J21</f>
        <v>2.0473492595042737</v>
      </c>
      <c r="K436">
        <f t="shared" si="436"/>
        <v>2.0473492595042737</v>
      </c>
      <c r="L436" s="44">
        <f t="shared" ref="L436:M436" si="454">K436+F436</f>
        <v>85.551277925523522</v>
      </c>
      <c r="M436" s="44">
        <f t="shared" si="454"/>
        <v>87.598627185027794</v>
      </c>
      <c r="S436">
        <v>19</v>
      </c>
      <c r="T436">
        <f t="shared" si="432"/>
        <v>2.0473492595042735E-3</v>
      </c>
      <c r="U436">
        <f t="shared" si="433"/>
        <v>8.3503928666019245E-2</v>
      </c>
      <c r="V436">
        <f t="shared" si="434"/>
        <v>2.0473492595042735E-3</v>
      </c>
    </row>
    <row r="437" spans="1:22" x14ac:dyDescent="0.4">
      <c r="A437">
        <v>20</v>
      </c>
      <c r="B437" s="24">
        <v>0.25531914893617019</v>
      </c>
      <c r="C437" s="39">
        <f t="shared" si="435"/>
        <v>31.184672808510634</v>
      </c>
      <c r="E437">
        <f>0.5*BladeCompThickness!J22</f>
        <v>2.1190905617834765</v>
      </c>
      <c r="F437" s="44">
        <f>BladeCompThickness!V22</f>
        <v>78.206850887260543</v>
      </c>
      <c r="G437">
        <f>0.5*BladeCompThickness!J22</f>
        <v>2.1190905617834765</v>
      </c>
      <c r="K437">
        <f t="shared" si="436"/>
        <v>2.1190905617834765</v>
      </c>
      <c r="L437" s="44">
        <f t="shared" ref="L437:M437" si="455">K437+F437</f>
        <v>80.325941449044024</v>
      </c>
      <c r="M437" s="44">
        <f t="shared" si="455"/>
        <v>82.445032010827504</v>
      </c>
      <c r="S437">
        <v>20</v>
      </c>
      <c r="T437">
        <f t="shared" si="432"/>
        <v>2.1190905617834766E-3</v>
      </c>
      <c r="U437">
        <f t="shared" si="433"/>
        <v>7.8206850887260537E-2</v>
      </c>
      <c r="V437">
        <f t="shared" si="434"/>
        <v>2.1190905617834766E-3</v>
      </c>
    </row>
    <row r="438" spans="1:22" x14ac:dyDescent="0.4">
      <c r="A438">
        <v>21</v>
      </c>
      <c r="B438" s="24">
        <v>0.26819999999999999</v>
      </c>
      <c r="C438" s="39">
        <f t="shared" si="435"/>
        <v>32.757939551699998</v>
      </c>
      <c r="E438">
        <f>0.5*BladeCompThickness!J23</f>
        <v>2.1625227461833063</v>
      </c>
      <c r="F438" s="44">
        <f>BladeCompThickness!V23</f>
        <v>75</v>
      </c>
      <c r="G438">
        <f>0.5*BladeCompThickness!J23</f>
        <v>2.1625227461833063</v>
      </c>
      <c r="K438">
        <f t="shared" si="436"/>
        <v>2.1625227461833063</v>
      </c>
      <c r="L438" s="44">
        <f t="shared" ref="L438:M438" si="456">K438+F438</f>
        <v>77.162522746183299</v>
      </c>
      <c r="M438" s="44">
        <f t="shared" si="456"/>
        <v>79.325045492366598</v>
      </c>
      <c r="S438">
        <v>21</v>
      </c>
      <c r="T438">
        <f t="shared" si="432"/>
        <v>2.1625227461833062E-3</v>
      </c>
      <c r="U438">
        <f t="shared" si="433"/>
        <v>7.4999999999999997E-2</v>
      </c>
      <c r="V438">
        <f t="shared" si="434"/>
        <v>2.1625227461833062E-3</v>
      </c>
    </row>
    <row r="439" spans="1:22" x14ac:dyDescent="0.4">
      <c r="A439">
        <v>22</v>
      </c>
      <c r="B439" s="24">
        <v>0.27659574468085107</v>
      </c>
      <c r="C439" s="39">
        <f t="shared" si="435"/>
        <v>33.783395542553194</v>
      </c>
      <c r="E439">
        <f>0.5*BladeCompThickness!J24</f>
        <v>2.2471540325580848</v>
      </c>
      <c r="F439" s="44">
        <f>BladeCompThickness!V24</f>
        <v>73.168201160541585</v>
      </c>
      <c r="G439">
        <f>0.5*BladeCompThickness!J24</f>
        <v>2.2471540325580848</v>
      </c>
      <c r="K439">
        <f t="shared" si="436"/>
        <v>2.2471540325580848</v>
      </c>
      <c r="L439" s="44">
        <f t="shared" ref="L439:M439" si="457">K439+F439</f>
        <v>75.415355193099671</v>
      </c>
      <c r="M439" s="44">
        <f t="shared" si="457"/>
        <v>77.662509225657757</v>
      </c>
      <c r="S439">
        <v>22</v>
      </c>
      <c r="T439">
        <f t="shared" si="432"/>
        <v>2.2471540325580846E-3</v>
      </c>
      <c r="U439">
        <f t="shared" si="433"/>
        <v>7.3168201160541582E-2</v>
      </c>
      <c r="V439">
        <f t="shared" si="434"/>
        <v>2.2471540325580846E-3</v>
      </c>
    </row>
    <row r="440" spans="1:22" x14ac:dyDescent="0.4">
      <c r="A440">
        <v>23</v>
      </c>
      <c r="B440" s="24">
        <v>0.2978723404255319</v>
      </c>
      <c r="C440" s="39">
        <f t="shared" si="435"/>
        <v>36.38211827659574</v>
      </c>
      <c r="E440">
        <f>0.5*BladeCompThickness!J25</f>
        <v>2.4616276422255412</v>
      </c>
      <c r="F440" s="44">
        <f>BladeCompThickness!V25</f>
        <v>68.526034816247588</v>
      </c>
      <c r="G440">
        <f>0.5*BladeCompThickness!J25</f>
        <v>2.4616276422255412</v>
      </c>
      <c r="K440">
        <f t="shared" si="436"/>
        <v>2.4616276422255412</v>
      </c>
      <c r="L440" s="44">
        <f t="shared" ref="L440:M440" si="458">K440+F440</f>
        <v>70.987662458473125</v>
      </c>
      <c r="M440" s="44">
        <f t="shared" si="458"/>
        <v>73.449290100698661</v>
      </c>
      <c r="S440">
        <v>23</v>
      </c>
      <c r="T440">
        <f t="shared" si="432"/>
        <v>2.4616276422255411E-3</v>
      </c>
      <c r="U440">
        <f t="shared" si="433"/>
        <v>6.8526034816247583E-2</v>
      </c>
      <c r="V440">
        <f t="shared" si="434"/>
        <v>2.4616276422255411E-3</v>
      </c>
    </row>
    <row r="441" spans="1:22" x14ac:dyDescent="0.4">
      <c r="A441">
        <v>24</v>
      </c>
      <c r="B441" s="24">
        <v>0.31914893617021278</v>
      </c>
      <c r="C441" s="39">
        <f t="shared" si="435"/>
        <v>38.980841010638301</v>
      </c>
      <c r="E441">
        <f>0.5*BladeCompThickness!J26</f>
        <v>2.6761012518929981</v>
      </c>
      <c r="F441" s="44">
        <f>BladeCompThickness!V26</f>
        <v>63.883868471953569</v>
      </c>
      <c r="G441">
        <f>0.5*BladeCompThickness!J26</f>
        <v>2.6761012518929981</v>
      </c>
      <c r="K441">
        <f t="shared" si="436"/>
        <v>2.6761012518929981</v>
      </c>
      <c r="L441" s="44">
        <f t="shared" ref="L441:M441" si="459">K441+F441</f>
        <v>66.559969723846564</v>
      </c>
      <c r="M441" s="44">
        <f t="shared" si="459"/>
        <v>69.236070975739565</v>
      </c>
      <c r="S441">
        <v>24</v>
      </c>
      <c r="T441">
        <f t="shared" si="432"/>
        <v>2.676101251892998E-3</v>
      </c>
      <c r="U441">
        <f t="shared" si="433"/>
        <v>6.388386847195357E-2</v>
      </c>
      <c r="V441">
        <f t="shared" si="434"/>
        <v>2.676101251892998E-3</v>
      </c>
    </row>
    <row r="442" spans="1:22" x14ac:dyDescent="0.4">
      <c r="A442">
        <v>25</v>
      </c>
      <c r="B442" s="24">
        <v>0.32319999999999999</v>
      </c>
      <c r="C442" s="39">
        <f t="shared" si="435"/>
        <v>39.475637819199996</v>
      </c>
      <c r="E442">
        <f>0.5*BladeCompThickness!J27</f>
        <v>2.7169370271736812</v>
      </c>
      <c r="F442" s="44">
        <f>BladeCompThickness!V27</f>
        <v>63</v>
      </c>
      <c r="G442">
        <f>0.5*BladeCompThickness!J27</f>
        <v>2.7169370271736812</v>
      </c>
      <c r="K442">
        <f t="shared" si="436"/>
        <v>2.7169370271736812</v>
      </c>
      <c r="L442" s="44">
        <f t="shared" ref="L442:M442" si="460">K442+F442</f>
        <v>65.716937027173685</v>
      </c>
      <c r="M442" s="44">
        <f t="shared" si="460"/>
        <v>68.43387405434737</v>
      </c>
      <c r="S442">
        <v>25</v>
      </c>
      <c r="T442">
        <f t="shared" si="432"/>
        <v>2.7169370271736813E-3</v>
      </c>
      <c r="U442">
        <f t="shared" si="433"/>
        <v>6.3E-2</v>
      </c>
      <c r="V442">
        <f t="shared" si="434"/>
        <v>2.7169370271736813E-3</v>
      </c>
    </row>
    <row r="443" spans="1:22" x14ac:dyDescent="0.4">
      <c r="A443">
        <v>26</v>
      </c>
      <c r="B443" s="24">
        <v>0.34042553191489361</v>
      </c>
      <c r="C443" s="39">
        <f t="shared" si="435"/>
        <v>41.579563744680847</v>
      </c>
      <c r="E443">
        <f>0.5*BladeCompThickness!J28</f>
        <v>2.8417152030915207</v>
      </c>
      <c r="F443" s="44">
        <f>BladeCompThickness!V28</f>
        <v>59.977976857036211</v>
      </c>
      <c r="G443">
        <f>0.5*BladeCompThickness!J28</f>
        <v>2.8417152030915207</v>
      </c>
      <c r="K443">
        <f t="shared" si="436"/>
        <v>2.8417152030915207</v>
      </c>
      <c r="L443" s="44">
        <f t="shared" ref="L443:M443" si="461">K443+F443</f>
        <v>62.819692060127728</v>
      </c>
      <c r="M443" s="44">
        <f t="shared" si="461"/>
        <v>65.661407263219246</v>
      </c>
      <c r="S443">
        <v>26</v>
      </c>
      <c r="T443">
        <f t="shared" si="432"/>
        <v>2.8417152030915209E-3</v>
      </c>
      <c r="U443">
        <f t="shared" si="433"/>
        <v>5.9977976857036208E-2</v>
      </c>
      <c r="V443">
        <f t="shared" si="434"/>
        <v>2.8417152030915209E-3</v>
      </c>
    </row>
    <row r="444" spans="1:22" x14ac:dyDescent="0.4">
      <c r="A444">
        <v>27</v>
      </c>
      <c r="B444" s="24">
        <v>0.36170212765957449</v>
      </c>
      <c r="C444" s="39">
        <f t="shared" si="435"/>
        <v>44.178286478723408</v>
      </c>
      <c r="E444">
        <f>0.5*BladeCompThickness!J29</f>
        <v>2.9958384440967585</v>
      </c>
      <c r="F444" s="44">
        <f>BladeCompThickness!V29</f>
        <v>56.245240761478158</v>
      </c>
      <c r="G444">
        <f>0.5*BladeCompThickness!J29</f>
        <v>2.9958384440967585</v>
      </c>
      <c r="K444">
        <f t="shared" si="436"/>
        <v>2.9958384440967585</v>
      </c>
      <c r="L444" s="44">
        <f t="shared" ref="L444:M444" si="462">K444+F444</f>
        <v>59.24107920557492</v>
      </c>
      <c r="M444" s="44">
        <f t="shared" si="462"/>
        <v>62.236917649671682</v>
      </c>
      <c r="S444">
        <v>27</v>
      </c>
      <c r="T444">
        <f t="shared" si="432"/>
        <v>2.9958384440967583E-3</v>
      </c>
      <c r="U444">
        <f t="shared" si="433"/>
        <v>5.624524076147816E-2</v>
      </c>
      <c r="V444">
        <f t="shared" si="434"/>
        <v>2.9958384440967583E-3</v>
      </c>
    </row>
    <row r="445" spans="1:22" x14ac:dyDescent="0.4">
      <c r="A445">
        <v>28</v>
      </c>
      <c r="B445" s="24">
        <v>0.36880000000000002</v>
      </c>
      <c r="C445" s="39">
        <f t="shared" si="435"/>
        <v>45.045220382799997</v>
      </c>
      <c r="E445">
        <f>0.5*BladeCompThickness!J30</f>
        <v>3.047253957296105</v>
      </c>
      <c r="F445" s="44">
        <f>BladeCompThickness!V30</f>
        <v>55</v>
      </c>
      <c r="G445">
        <f>0.5*BladeCompThickness!J30</f>
        <v>3.047253957296105</v>
      </c>
      <c r="K445">
        <f t="shared" si="436"/>
        <v>3.047253957296105</v>
      </c>
      <c r="L445" s="44">
        <f t="shared" ref="L445:M445" si="463">K445+F445</f>
        <v>58.047253957296107</v>
      </c>
      <c r="M445" s="44">
        <f t="shared" si="463"/>
        <v>61.094507914592214</v>
      </c>
      <c r="S445">
        <v>28</v>
      </c>
      <c r="T445">
        <f t="shared" si="432"/>
        <v>3.047253957296105E-3</v>
      </c>
      <c r="U445">
        <f t="shared" si="433"/>
        <v>5.5E-2</v>
      </c>
      <c r="V445">
        <f t="shared" si="434"/>
        <v>3.047253957296105E-3</v>
      </c>
    </row>
    <row r="446" spans="1:22" x14ac:dyDescent="0.4">
      <c r="A446">
        <v>29</v>
      </c>
      <c r="B446" s="24">
        <v>0.38297872340425532</v>
      </c>
      <c r="C446" s="39">
        <f t="shared" si="435"/>
        <v>46.777009212765954</v>
      </c>
      <c r="E446">
        <f>0.5*BladeCompThickness!J31</f>
        <v>3.1845835979335124</v>
      </c>
      <c r="F446" s="44">
        <f>BladeCompThickness!V31</f>
        <v>53.952311078503307</v>
      </c>
      <c r="G446">
        <f>0.5*BladeCompThickness!J31</f>
        <v>3.1845835979335124</v>
      </c>
      <c r="K446">
        <f t="shared" si="436"/>
        <v>3.1845835979335124</v>
      </c>
      <c r="L446" s="44">
        <f t="shared" ref="L446:M446" si="464">K446+F446</f>
        <v>57.136894676436818</v>
      </c>
      <c r="M446" s="44">
        <f t="shared" si="464"/>
        <v>60.321478274370328</v>
      </c>
      <c r="S446">
        <v>29</v>
      </c>
      <c r="T446">
        <f t="shared" si="432"/>
        <v>3.1845835979335125E-3</v>
      </c>
      <c r="U446">
        <f t="shared" si="433"/>
        <v>5.3952311078503304E-2</v>
      </c>
      <c r="V446">
        <f t="shared" si="434"/>
        <v>3.1845835979335125E-3</v>
      </c>
    </row>
    <row r="447" spans="1:22" x14ac:dyDescent="0.4">
      <c r="A447">
        <v>30</v>
      </c>
      <c r="B447" s="24">
        <v>0.40425531914893614</v>
      </c>
      <c r="C447" s="39">
        <f t="shared" si="435"/>
        <v>49.375731946808507</v>
      </c>
      <c r="E447">
        <f>0.5*BladeCompThickness!J32</f>
        <v>3.3906604896463088</v>
      </c>
      <c r="F447" s="44">
        <f>BladeCompThickness!V32</f>
        <v>52.380148831359399</v>
      </c>
      <c r="G447">
        <f>0.5*BladeCompThickness!J32</f>
        <v>3.3906604896463088</v>
      </c>
      <c r="K447">
        <f t="shared" si="436"/>
        <v>3.3906604896463088</v>
      </c>
      <c r="L447" s="44">
        <f t="shared" ref="L447:M447" si="465">K447+F447</f>
        <v>55.770809321005707</v>
      </c>
      <c r="M447" s="44">
        <f t="shared" si="465"/>
        <v>59.161469810652015</v>
      </c>
      <c r="S447">
        <v>30</v>
      </c>
      <c r="T447">
        <f t="shared" si="432"/>
        <v>3.3906604896463089E-3</v>
      </c>
      <c r="U447">
        <f t="shared" si="433"/>
        <v>5.2380148831359399E-2</v>
      </c>
      <c r="V447">
        <f t="shared" si="434"/>
        <v>3.3906604896463089E-3</v>
      </c>
    </row>
    <row r="448" spans="1:22" x14ac:dyDescent="0.4">
      <c r="A448">
        <v>31</v>
      </c>
      <c r="B448" s="24">
        <v>0.42553191489361702</v>
      </c>
      <c r="C448" s="39">
        <f t="shared" si="435"/>
        <v>51.974454680851061</v>
      </c>
      <c r="E448">
        <f>0.5*BladeCompThickness!J33</f>
        <v>3.5967373813591057</v>
      </c>
      <c r="F448" s="44">
        <f>BladeCompThickness!V33</f>
        <v>50.807986584215492</v>
      </c>
      <c r="G448">
        <f>0.5*BladeCompThickness!J33</f>
        <v>3.5967373813591057</v>
      </c>
      <c r="K448">
        <f t="shared" si="436"/>
        <v>3.5967373813591057</v>
      </c>
      <c r="L448" s="44">
        <f t="shared" ref="L448:M448" si="466">K448+F448</f>
        <v>54.404723965574597</v>
      </c>
      <c r="M448" s="44">
        <f t="shared" si="466"/>
        <v>58.001461346933702</v>
      </c>
      <c r="S448">
        <v>31</v>
      </c>
      <c r="T448">
        <f t="shared" si="432"/>
        <v>3.5967373813591058E-3</v>
      </c>
      <c r="U448">
        <f t="shared" si="433"/>
        <v>5.0807986584215495E-2</v>
      </c>
      <c r="V448">
        <f t="shared" si="434"/>
        <v>3.5967373813591058E-3</v>
      </c>
    </row>
    <row r="449" spans="1:22" x14ac:dyDescent="0.4">
      <c r="A449">
        <v>32</v>
      </c>
      <c r="B449" s="24">
        <v>0.44680851063829785</v>
      </c>
      <c r="C449" s="39">
        <f t="shared" si="435"/>
        <v>54.573177414893614</v>
      </c>
      <c r="E449">
        <f>0.5*BladeCompThickness!J34</f>
        <v>3.8028142730719021</v>
      </c>
      <c r="F449" s="44">
        <f>BladeCompThickness!V34</f>
        <v>49.235824337071591</v>
      </c>
      <c r="G449">
        <f>0.5*BladeCompThickness!J34</f>
        <v>3.8028142730719021</v>
      </c>
      <c r="K449">
        <f t="shared" si="436"/>
        <v>3.8028142730719021</v>
      </c>
      <c r="L449" s="44">
        <f t="shared" ref="L449:M449" si="467">K449+F449</f>
        <v>53.038638610143494</v>
      </c>
      <c r="M449" s="44">
        <f t="shared" si="467"/>
        <v>56.841452883215396</v>
      </c>
      <c r="S449">
        <v>32</v>
      </c>
      <c r="T449">
        <f t="shared" si="432"/>
        <v>3.8028142730719022E-3</v>
      </c>
      <c r="U449">
        <f t="shared" si="433"/>
        <v>4.923582433707159E-2</v>
      </c>
      <c r="V449">
        <f t="shared" si="434"/>
        <v>3.8028142730719022E-3</v>
      </c>
    </row>
    <row r="450" spans="1:22" x14ac:dyDescent="0.4">
      <c r="A450">
        <v>33</v>
      </c>
      <c r="B450" s="24">
        <v>0.45</v>
      </c>
      <c r="C450" s="39">
        <f t="shared" si="435"/>
        <v>54.962985824999997</v>
      </c>
      <c r="E450">
        <f>0.5*BladeCompThickness!J35</f>
        <v>3.8337258068288218</v>
      </c>
      <c r="F450" s="44">
        <f>BladeCompThickness!V35</f>
        <v>49</v>
      </c>
      <c r="G450">
        <f>0.5*BladeCompThickness!J35</f>
        <v>3.8337258068288218</v>
      </c>
      <c r="K450">
        <f t="shared" si="436"/>
        <v>3.8337258068288218</v>
      </c>
      <c r="L450" s="44">
        <f t="shared" ref="L450:M450" si="468">K450+F450</f>
        <v>52.833725806828824</v>
      </c>
      <c r="M450" s="44">
        <f t="shared" si="468"/>
        <v>56.667451613657647</v>
      </c>
      <c r="S450">
        <v>33</v>
      </c>
      <c r="T450">
        <f t="shared" si="432"/>
        <v>3.8337258068288217E-3</v>
      </c>
      <c r="U450">
        <f t="shared" si="433"/>
        <v>4.9000000000000002E-2</v>
      </c>
      <c r="V450">
        <f t="shared" si="434"/>
        <v>3.8337258068288217E-3</v>
      </c>
    </row>
    <row r="451" spans="1:22" x14ac:dyDescent="0.4">
      <c r="A451">
        <v>34</v>
      </c>
      <c r="B451" s="24">
        <v>0.46808510638297873</v>
      </c>
      <c r="C451" s="39">
        <f t="shared" si="435"/>
        <v>57.171900148936167</v>
      </c>
      <c r="E451">
        <f>0.5*BladeCompThickness!J36</f>
        <v>3.8456686782863243</v>
      </c>
      <c r="F451" s="44">
        <f>BladeCompThickness!V36</f>
        <v>46.10638297872341</v>
      </c>
      <c r="G451">
        <f>0.5*BladeCompThickness!J36</f>
        <v>3.8456686782863243</v>
      </c>
      <c r="K451">
        <f t="shared" si="436"/>
        <v>3.8456686782863243</v>
      </c>
      <c r="L451" s="44">
        <f t="shared" ref="L451:M451" si="469">K451+F451</f>
        <v>49.952051657009733</v>
      </c>
      <c r="M451" s="44">
        <f t="shared" si="469"/>
        <v>53.797720335296056</v>
      </c>
      <c r="S451">
        <v>34</v>
      </c>
      <c r="T451">
        <f t="shared" si="432"/>
        <v>3.8456686782863242E-3</v>
      </c>
      <c r="U451">
        <f t="shared" si="433"/>
        <v>4.6106382978723409E-2</v>
      </c>
      <c r="V451">
        <f t="shared" si="434"/>
        <v>3.8456686782863242E-3</v>
      </c>
    </row>
    <row r="452" spans="1:22" x14ac:dyDescent="0.4">
      <c r="A452">
        <v>35</v>
      </c>
      <c r="B452" s="24">
        <v>0.48936170212765956</v>
      </c>
      <c r="C452" s="39">
        <f t="shared" si="435"/>
        <v>59.770622882978721</v>
      </c>
      <c r="E452">
        <f>0.5*BladeCompThickness!J37</f>
        <v>3.8597191152951495</v>
      </c>
      <c r="F452" s="44">
        <f>BladeCompThickness!V37</f>
        <v>42.702127659574479</v>
      </c>
      <c r="G452">
        <f>0.5*BladeCompThickness!J37</f>
        <v>3.8597191152951495</v>
      </c>
      <c r="K452">
        <f t="shared" si="436"/>
        <v>3.8597191152951495</v>
      </c>
      <c r="L452" s="44">
        <f t="shared" ref="L452:M452" si="470">K452+F452</f>
        <v>46.561846774869629</v>
      </c>
      <c r="M452" s="44">
        <f t="shared" si="470"/>
        <v>50.421565890164779</v>
      </c>
      <c r="S452">
        <v>35</v>
      </c>
      <c r="T452">
        <f t="shared" si="432"/>
        <v>3.8597191152951495E-3</v>
      </c>
      <c r="U452">
        <f t="shared" si="433"/>
        <v>4.2702127659574478E-2</v>
      </c>
      <c r="V452">
        <f t="shared" si="434"/>
        <v>3.8597191152951495E-3</v>
      </c>
    </row>
    <row r="453" spans="1:22" x14ac:dyDescent="0.4">
      <c r="A453">
        <v>36</v>
      </c>
      <c r="B453" s="24">
        <v>0.5</v>
      </c>
      <c r="C453" s="39">
        <f t="shared" si="435"/>
        <v>61.069984249999997</v>
      </c>
      <c r="E453">
        <f>0.5*BladeCompThickness!J38</f>
        <v>3.8667443337995628</v>
      </c>
      <c r="F453" s="44">
        <f>BladeCompThickness!V38</f>
        <v>41</v>
      </c>
      <c r="G453">
        <f>0.5*BladeCompThickness!J38</f>
        <v>3.8667443337995628</v>
      </c>
      <c r="K453">
        <f t="shared" si="436"/>
        <v>3.8667443337995628</v>
      </c>
      <c r="L453" s="44">
        <f t="shared" ref="L453:M453" si="471">K453+F453</f>
        <v>44.866744333799559</v>
      </c>
      <c r="M453" s="44">
        <f t="shared" si="471"/>
        <v>48.733488667599119</v>
      </c>
      <c r="S453">
        <v>36</v>
      </c>
      <c r="T453">
        <f t="shared" si="432"/>
        <v>3.8667443337995627E-3</v>
      </c>
      <c r="U453">
        <f t="shared" si="433"/>
        <v>4.1000000000000002E-2</v>
      </c>
      <c r="V453">
        <f t="shared" si="434"/>
        <v>3.8667443337995627E-3</v>
      </c>
    </row>
    <row r="454" spans="1:22" x14ac:dyDescent="0.4">
      <c r="A454">
        <v>37</v>
      </c>
      <c r="B454" s="24">
        <v>0.51063829787234039</v>
      </c>
      <c r="C454" s="39">
        <f t="shared" si="435"/>
        <v>62.369345617021267</v>
      </c>
      <c r="E454">
        <f>0.5*BladeCompThickness!J39</f>
        <v>3.8761950902676787</v>
      </c>
      <c r="F454" s="44">
        <f>BladeCompThickness!V39</f>
        <v>40.148936170212771</v>
      </c>
      <c r="G454">
        <f>0.5*BladeCompThickness!J39</f>
        <v>3.8761950902676787</v>
      </c>
      <c r="K454">
        <f t="shared" si="436"/>
        <v>3.8761950902676787</v>
      </c>
      <c r="L454" s="44">
        <f t="shared" ref="L454:M454" si="472">K454+F454</f>
        <v>44.02513126048045</v>
      </c>
      <c r="M454" s="44">
        <f t="shared" si="472"/>
        <v>47.901326350748128</v>
      </c>
      <c r="S454">
        <v>37</v>
      </c>
      <c r="T454">
        <f t="shared" si="432"/>
        <v>3.8761950902676786E-3</v>
      </c>
      <c r="U454">
        <f t="shared" si="433"/>
        <v>4.0148936170212771E-2</v>
      </c>
      <c r="V454">
        <f t="shared" si="434"/>
        <v>3.8761950902676786E-3</v>
      </c>
    </row>
    <row r="455" spans="1:22" x14ac:dyDescent="0.4">
      <c r="A455">
        <v>38</v>
      </c>
      <c r="B455" s="24">
        <v>0.53191489361702127</v>
      </c>
      <c r="C455" s="39">
        <f t="shared" si="435"/>
        <v>64.96806835106382</v>
      </c>
      <c r="E455">
        <f>0.5*BladeCompThickness!J40</f>
        <v>3.8950966032039109</v>
      </c>
      <c r="F455" s="44">
        <f>BladeCompThickness!V40</f>
        <v>38.446808510638299</v>
      </c>
      <c r="G455">
        <f>0.5*BladeCompThickness!J40</f>
        <v>3.8950966032039109</v>
      </c>
      <c r="K455">
        <f t="shared" si="436"/>
        <v>3.8950966032039109</v>
      </c>
      <c r="L455" s="44">
        <f t="shared" ref="L455:M455" si="473">K455+F455</f>
        <v>42.341905113842209</v>
      </c>
      <c r="M455" s="44">
        <f t="shared" si="473"/>
        <v>46.23700171704612</v>
      </c>
      <c r="S455">
        <v>38</v>
      </c>
      <c r="T455">
        <f t="shared" si="432"/>
        <v>3.8950966032039111E-3</v>
      </c>
      <c r="U455">
        <f t="shared" si="433"/>
        <v>3.8446808510638301E-2</v>
      </c>
      <c r="V455">
        <f t="shared" si="434"/>
        <v>3.8950966032039111E-3</v>
      </c>
    </row>
    <row r="456" spans="1:22" x14ac:dyDescent="0.4">
      <c r="A456">
        <v>39</v>
      </c>
      <c r="B456" s="24">
        <v>0.55319148936170215</v>
      </c>
      <c r="C456" s="39">
        <f t="shared" si="435"/>
        <v>67.566791085106388</v>
      </c>
      <c r="E456">
        <f>0.5*BladeCompThickness!J41</f>
        <v>3.9139981161401427</v>
      </c>
      <c r="F456" s="44">
        <f>BladeCompThickness!V41</f>
        <v>36.744680851063833</v>
      </c>
      <c r="G456">
        <f>0.5*BladeCompThickness!J41</f>
        <v>3.9139981161401427</v>
      </c>
      <c r="K456">
        <f t="shared" si="436"/>
        <v>3.9139981161401427</v>
      </c>
      <c r="L456" s="44">
        <f t="shared" ref="L456:M456" si="474">K456+F456</f>
        <v>40.658678967203976</v>
      </c>
      <c r="M456" s="44">
        <f t="shared" si="474"/>
        <v>44.572677083344118</v>
      </c>
      <c r="S456">
        <v>39</v>
      </c>
      <c r="T456">
        <f t="shared" si="432"/>
        <v>3.9139981161401428E-3</v>
      </c>
      <c r="U456">
        <f t="shared" si="433"/>
        <v>3.6744680851063832E-2</v>
      </c>
      <c r="V456">
        <f t="shared" si="434"/>
        <v>3.9139981161401428E-3</v>
      </c>
    </row>
    <row r="457" spans="1:22" x14ac:dyDescent="0.4">
      <c r="A457">
        <v>40</v>
      </c>
      <c r="B457" s="24">
        <v>0.57446808510638303</v>
      </c>
      <c r="C457" s="39">
        <f t="shared" si="435"/>
        <v>70.165513819148941</v>
      </c>
      <c r="E457">
        <f>0.5*BladeCompThickness!J42</f>
        <v>3.9328996290763754</v>
      </c>
      <c r="F457" s="44">
        <f>BladeCompThickness!V42</f>
        <v>35.042553191489361</v>
      </c>
      <c r="G457">
        <f>0.5*BladeCompThickness!J42</f>
        <v>3.9328996290763754</v>
      </c>
      <c r="K457">
        <f t="shared" si="436"/>
        <v>3.9328996290763754</v>
      </c>
      <c r="L457" s="44">
        <f t="shared" ref="L457:M457" si="475">K457+F457</f>
        <v>38.975452820565735</v>
      </c>
      <c r="M457" s="44">
        <f t="shared" si="475"/>
        <v>42.908352449642109</v>
      </c>
      <c r="S457">
        <v>40</v>
      </c>
      <c r="T457">
        <f t="shared" si="432"/>
        <v>3.9328996290763753E-3</v>
      </c>
      <c r="U457">
        <f t="shared" si="433"/>
        <v>3.5042553191489363E-2</v>
      </c>
      <c r="V457">
        <f t="shared" si="434"/>
        <v>3.9328996290763753E-3</v>
      </c>
    </row>
    <row r="458" spans="1:22" x14ac:dyDescent="0.4">
      <c r="A458">
        <v>41</v>
      </c>
      <c r="B458" s="24">
        <v>0.5957446808510638</v>
      </c>
      <c r="C458" s="39">
        <f t="shared" si="435"/>
        <v>72.764236553191481</v>
      </c>
      <c r="E458">
        <f>0.5*BladeCompThickness!J43</f>
        <v>3.951801142012608</v>
      </c>
      <c r="F458" s="44">
        <f>BladeCompThickness!V43</f>
        <v>33.340425531914903</v>
      </c>
      <c r="G458">
        <f>0.5*BladeCompThickness!J43</f>
        <v>3.951801142012608</v>
      </c>
      <c r="K458">
        <f t="shared" si="436"/>
        <v>3.951801142012608</v>
      </c>
      <c r="L458" s="44">
        <f t="shared" ref="L458:M458" si="476">K458+F458</f>
        <v>37.292226673927509</v>
      </c>
      <c r="M458" s="44">
        <f t="shared" si="476"/>
        <v>41.244027815940115</v>
      </c>
      <c r="S458">
        <v>41</v>
      </c>
      <c r="T458">
        <f t="shared" si="432"/>
        <v>3.9518011420126078E-3</v>
      </c>
      <c r="U458">
        <f t="shared" si="433"/>
        <v>3.3340425531914901E-2</v>
      </c>
      <c r="V458">
        <f t="shared" si="434"/>
        <v>3.9518011420126078E-3</v>
      </c>
    </row>
    <row r="459" spans="1:22" x14ac:dyDescent="0.4">
      <c r="A459">
        <v>42</v>
      </c>
      <c r="B459" s="24">
        <v>0.61702127659574468</v>
      </c>
      <c r="C459" s="39">
        <f t="shared" si="435"/>
        <v>75.362959287234034</v>
      </c>
      <c r="E459">
        <f>0.5*BladeCompThickness!J44</f>
        <v>3.9707026549488402</v>
      </c>
      <c r="F459" s="44">
        <f>BladeCompThickness!V44</f>
        <v>31.638297872340431</v>
      </c>
      <c r="G459">
        <f>0.5*BladeCompThickness!J44</f>
        <v>3.9707026549488402</v>
      </c>
      <c r="K459">
        <f t="shared" si="436"/>
        <v>3.9707026549488402</v>
      </c>
      <c r="L459" s="44">
        <f t="shared" ref="L459:M459" si="477">K459+F459</f>
        <v>35.609000527289268</v>
      </c>
      <c r="M459" s="44">
        <f t="shared" si="477"/>
        <v>39.579703182238106</v>
      </c>
      <c r="S459">
        <v>42</v>
      </c>
      <c r="T459">
        <f t="shared" si="432"/>
        <v>3.9707026549488404E-3</v>
      </c>
      <c r="U459">
        <f t="shared" si="433"/>
        <v>3.1638297872340432E-2</v>
      </c>
      <c r="V459">
        <f t="shared" si="434"/>
        <v>3.9707026549488404E-3</v>
      </c>
    </row>
    <row r="460" spans="1:22" x14ac:dyDescent="0.4">
      <c r="A460">
        <v>43</v>
      </c>
      <c r="B460" s="24">
        <v>0.63829787234042556</v>
      </c>
      <c r="C460" s="39">
        <f t="shared" si="435"/>
        <v>77.961682021276602</v>
      </c>
      <c r="E460">
        <f>0.5*BladeCompThickness!J45</f>
        <v>3.9896041678850729</v>
      </c>
      <c r="F460" s="44">
        <f>BladeCompThickness!V45</f>
        <v>29.936170212765955</v>
      </c>
      <c r="G460">
        <f>0.5*BladeCompThickness!J45</f>
        <v>3.9896041678850729</v>
      </c>
      <c r="K460">
        <f t="shared" si="436"/>
        <v>3.9896041678850729</v>
      </c>
      <c r="L460" s="44">
        <f t="shared" ref="L460:M460" si="478">K460+F460</f>
        <v>33.925774380651028</v>
      </c>
      <c r="M460" s="44">
        <f t="shared" si="478"/>
        <v>37.915378548536097</v>
      </c>
      <c r="S460">
        <v>43</v>
      </c>
      <c r="T460">
        <f t="shared" si="432"/>
        <v>3.9896041678850729E-3</v>
      </c>
      <c r="U460">
        <f t="shared" si="433"/>
        <v>2.9936170212765956E-2</v>
      </c>
      <c r="V460">
        <f t="shared" si="434"/>
        <v>3.9896041678850729E-3</v>
      </c>
    </row>
    <row r="461" spans="1:22" x14ac:dyDescent="0.4">
      <c r="A461">
        <v>44</v>
      </c>
      <c r="B461" s="24">
        <v>0.65</v>
      </c>
      <c r="C461" s="39">
        <f t="shared" si="435"/>
        <v>79.390979525000006</v>
      </c>
      <c r="E461">
        <f>0.5*BladeCompThickness!J46</f>
        <v>4</v>
      </c>
      <c r="F461" s="44">
        <f>BladeCompThickness!V46</f>
        <v>29</v>
      </c>
      <c r="G461">
        <f>0.5*BladeCompThickness!J46</f>
        <v>4</v>
      </c>
      <c r="K461">
        <f t="shared" si="436"/>
        <v>4</v>
      </c>
      <c r="L461" s="44">
        <f t="shared" ref="L461:M461" si="479">K461+F461</f>
        <v>33</v>
      </c>
      <c r="M461" s="44">
        <f t="shared" si="479"/>
        <v>37</v>
      </c>
      <c r="S461">
        <v>44</v>
      </c>
      <c r="T461">
        <f t="shared" si="432"/>
        <v>4.0000000000000001E-3</v>
      </c>
      <c r="U461">
        <f t="shared" si="433"/>
        <v>2.9000000000000001E-2</v>
      </c>
      <c r="V461">
        <f t="shared" si="434"/>
        <v>4.0000000000000001E-3</v>
      </c>
    </row>
    <row r="462" spans="1:22" x14ac:dyDescent="0.4">
      <c r="A462">
        <v>45</v>
      </c>
      <c r="B462" s="24">
        <v>0.65957446808510634</v>
      </c>
      <c r="C462" s="39">
        <f t="shared" si="435"/>
        <v>80.560404755319141</v>
      </c>
      <c r="E462">
        <f>0.5*BladeCompThickness!J47</f>
        <v>3.9623153254432237</v>
      </c>
      <c r="F462" s="44">
        <f>BladeCompThickness!V47</f>
        <v>28.36170212765958</v>
      </c>
      <c r="G462">
        <f>0.5*BladeCompThickness!J47</f>
        <v>3.9623153254432237</v>
      </c>
      <c r="K462">
        <f t="shared" si="436"/>
        <v>3.9623153254432237</v>
      </c>
      <c r="L462" s="44">
        <f t="shared" ref="L462:M462" si="480">K462+F462</f>
        <v>32.324017453102805</v>
      </c>
      <c r="M462" s="44">
        <f t="shared" si="480"/>
        <v>36.286332778546026</v>
      </c>
      <c r="S462">
        <v>45</v>
      </c>
      <c r="T462">
        <f t="shared" si="432"/>
        <v>3.9623153254432237E-3</v>
      </c>
      <c r="U462">
        <f t="shared" si="433"/>
        <v>2.836170212765958E-2</v>
      </c>
      <c r="V462">
        <f t="shared" si="434"/>
        <v>3.9623153254432237E-3</v>
      </c>
    </row>
    <row r="463" spans="1:22" x14ac:dyDescent="0.4">
      <c r="A463">
        <v>46</v>
      </c>
      <c r="B463" s="24">
        <v>0.68085106382978722</v>
      </c>
      <c r="C463" s="39">
        <f t="shared" si="435"/>
        <v>83.159127489361694</v>
      </c>
      <c r="E463">
        <f>0.5*BladeCompThickness!J48</f>
        <v>3.8785716042059413</v>
      </c>
      <c r="F463" s="44">
        <f>BladeCompThickness!V48</f>
        <v>26.943262411347522</v>
      </c>
      <c r="G463">
        <f>0.5*BladeCompThickness!J48</f>
        <v>3.8785716042059413</v>
      </c>
      <c r="K463">
        <f t="shared" si="436"/>
        <v>3.8785716042059413</v>
      </c>
      <c r="L463" s="44">
        <f t="shared" ref="L463:M463" si="481">K463+F463</f>
        <v>30.821834015553463</v>
      </c>
      <c r="M463" s="44">
        <f t="shared" si="481"/>
        <v>34.700405619759408</v>
      </c>
      <c r="S463">
        <v>46</v>
      </c>
      <c r="T463">
        <f t="shared" si="432"/>
        <v>3.8785716042059413E-3</v>
      </c>
      <c r="U463">
        <f t="shared" si="433"/>
        <v>2.6943262411347521E-2</v>
      </c>
      <c r="V463">
        <f t="shared" si="434"/>
        <v>3.8785716042059413E-3</v>
      </c>
    </row>
    <row r="464" spans="1:22" x14ac:dyDescent="0.4">
      <c r="A464">
        <v>47</v>
      </c>
      <c r="B464" s="24">
        <v>0.7021276595744681</v>
      </c>
      <c r="C464" s="39">
        <f t="shared" si="435"/>
        <v>85.757850223404247</v>
      </c>
      <c r="E464">
        <f>0.5*BladeCompThickness!J49</f>
        <v>3.7948278829686588</v>
      </c>
      <c r="F464" s="44">
        <f>BladeCompThickness!V49</f>
        <v>25.524822695035461</v>
      </c>
      <c r="G464">
        <f>0.5*BladeCompThickness!J49</f>
        <v>3.7948278829686588</v>
      </c>
      <c r="K464">
        <f t="shared" si="436"/>
        <v>3.7948278829686588</v>
      </c>
      <c r="L464" s="44">
        <f t="shared" ref="L464:M464" si="482">K464+F464</f>
        <v>29.319650578004119</v>
      </c>
      <c r="M464" s="44">
        <f t="shared" si="482"/>
        <v>33.114478460972776</v>
      </c>
      <c r="S464">
        <v>47</v>
      </c>
      <c r="T464">
        <f t="shared" si="432"/>
        <v>3.7948278829686589E-3</v>
      </c>
      <c r="U464">
        <f t="shared" si="433"/>
        <v>2.5524822695035462E-2</v>
      </c>
      <c r="V464">
        <f t="shared" si="434"/>
        <v>3.7948278829686589E-3</v>
      </c>
    </row>
    <row r="465" spans="1:22" x14ac:dyDescent="0.4">
      <c r="A465">
        <v>48</v>
      </c>
      <c r="B465" s="24">
        <v>0.72340425531914898</v>
      </c>
      <c r="C465" s="39">
        <f t="shared" si="435"/>
        <v>88.356572957446815</v>
      </c>
      <c r="E465">
        <f>0.5*BladeCompThickness!J50</f>
        <v>3.7110841617313763</v>
      </c>
      <c r="F465" s="44">
        <f>BladeCompThickness!V50</f>
        <v>24.106382978723403</v>
      </c>
      <c r="G465">
        <f>0.5*BladeCompThickness!J50</f>
        <v>3.7110841617313763</v>
      </c>
      <c r="K465">
        <f t="shared" si="436"/>
        <v>3.7110841617313763</v>
      </c>
      <c r="L465" s="44">
        <f t="shared" ref="L465:M465" si="483">K465+F465</f>
        <v>27.817467140454781</v>
      </c>
      <c r="M465" s="44">
        <f t="shared" si="483"/>
        <v>31.528551302186159</v>
      </c>
      <c r="S465">
        <v>48</v>
      </c>
      <c r="T465">
        <f t="shared" si="432"/>
        <v>3.7110841617313765E-3</v>
      </c>
      <c r="U465">
        <f t="shared" si="433"/>
        <v>2.4106382978723404E-2</v>
      </c>
      <c r="V465">
        <f t="shared" si="434"/>
        <v>3.7110841617313765E-3</v>
      </c>
    </row>
    <row r="466" spans="1:22" x14ac:dyDescent="0.4">
      <c r="A466">
        <v>49</v>
      </c>
      <c r="B466" s="24">
        <v>0.74468085106382975</v>
      </c>
      <c r="C466" s="39">
        <f t="shared" si="435"/>
        <v>90.955295691489354</v>
      </c>
      <c r="E466">
        <f>0.5*BladeCompThickness!J51</f>
        <v>3.6273404404940948</v>
      </c>
      <c r="F466" s="44">
        <f>BladeCompThickness!V51</f>
        <v>22.687943262411352</v>
      </c>
      <c r="G466">
        <f>0.5*BladeCompThickness!J51</f>
        <v>3.6273404404940948</v>
      </c>
      <c r="K466">
        <f t="shared" si="436"/>
        <v>3.6273404404940948</v>
      </c>
      <c r="L466" s="44">
        <f t="shared" ref="L466:M466" si="484">K466+F466</f>
        <v>26.315283702905447</v>
      </c>
      <c r="M466" s="44">
        <f t="shared" si="484"/>
        <v>29.942624143399541</v>
      </c>
      <c r="S466">
        <v>49</v>
      </c>
      <c r="T466">
        <f t="shared" si="432"/>
        <v>3.6273404404940949E-3</v>
      </c>
      <c r="U466">
        <f t="shared" si="433"/>
        <v>2.2687943262411352E-2</v>
      </c>
      <c r="V466">
        <f t="shared" si="434"/>
        <v>3.6273404404940949E-3</v>
      </c>
    </row>
    <row r="467" spans="1:22" x14ac:dyDescent="0.4">
      <c r="A467">
        <v>50</v>
      </c>
      <c r="B467" s="24">
        <v>0.76595744680851063</v>
      </c>
      <c r="C467" s="39">
        <f t="shared" si="435"/>
        <v>93.554018425531908</v>
      </c>
      <c r="E467">
        <f>0.5*BladeCompThickness!J52</f>
        <v>3.5435967192568123</v>
      </c>
      <c r="F467" s="44">
        <f>BladeCompThickness!V52</f>
        <v>21.269503546099294</v>
      </c>
      <c r="G467">
        <f>0.5*BladeCompThickness!J52</f>
        <v>3.5435967192568123</v>
      </c>
      <c r="K467">
        <f t="shared" si="436"/>
        <v>3.5435967192568123</v>
      </c>
      <c r="L467" s="44">
        <f t="shared" ref="L467:M467" si="485">K467+F467</f>
        <v>24.813100265356105</v>
      </c>
      <c r="M467" s="44">
        <f t="shared" si="485"/>
        <v>28.356696984612917</v>
      </c>
      <c r="S467">
        <v>50</v>
      </c>
      <c r="T467">
        <f t="shared" si="432"/>
        <v>3.5435967192568125E-3</v>
      </c>
      <c r="U467">
        <f t="shared" si="433"/>
        <v>2.1269503546099293E-2</v>
      </c>
      <c r="V467">
        <f t="shared" si="434"/>
        <v>3.5435967192568125E-3</v>
      </c>
    </row>
    <row r="468" spans="1:22" x14ac:dyDescent="0.4">
      <c r="A468">
        <v>51</v>
      </c>
      <c r="B468" s="24">
        <v>0.78723404255319152</v>
      </c>
      <c r="C468" s="39">
        <f t="shared" si="435"/>
        <v>96.152741159574461</v>
      </c>
      <c r="E468">
        <f>0.5*BladeCompThickness!J53</f>
        <v>3.4598529980195312</v>
      </c>
      <c r="F468" s="44">
        <f>BladeCompThickness!V53</f>
        <v>19.851063829787233</v>
      </c>
      <c r="G468">
        <f>0.5*BladeCompThickness!J53</f>
        <v>3.4598529980195312</v>
      </c>
      <c r="K468">
        <f t="shared" si="436"/>
        <v>3.4598529980195312</v>
      </c>
      <c r="L468" s="44">
        <f t="shared" ref="L468:M468" si="486">K468+F468</f>
        <v>23.310916827806764</v>
      </c>
      <c r="M468" s="44">
        <f t="shared" si="486"/>
        <v>26.770769825826296</v>
      </c>
      <c r="S468">
        <v>51</v>
      </c>
      <c r="T468">
        <f t="shared" si="432"/>
        <v>3.459852998019531E-3</v>
      </c>
      <c r="U468">
        <f t="shared" si="433"/>
        <v>1.9851063829787234E-2</v>
      </c>
      <c r="V468">
        <f t="shared" si="434"/>
        <v>3.459852998019531E-3</v>
      </c>
    </row>
    <row r="469" spans="1:22" x14ac:dyDescent="0.4">
      <c r="A469">
        <v>52</v>
      </c>
      <c r="B469" s="24">
        <v>0.8</v>
      </c>
      <c r="C469" s="39">
        <f t="shared" si="435"/>
        <v>97.711974800000007</v>
      </c>
      <c r="E469">
        <f>0.5*BladeCompThickness!J54</f>
        <v>3.4096067652771613</v>
      </c>
      <c r="F469" s="44">
        <f>BladeCompThickness!V54</f>
        <v>19</v>
      </c>
      <c r="G469">
        <f>0.5*BladeCompThickness!J54</f>
        <v>3.4096067652771613</v>
      </c>
      <c r="K469">
        <f t="shared" si="436"/>
        <v>3.4096067652771613</v>
      </c>
      <c r="L469" s="44">
        <f t="shared" ref="L469:M469" si="487">K469+F469</f>
        <v>22.409606765277161</v>
      </c>
      <c r="M469" s="44">
        <f t="shared" si="487"/>
        <v>25.819213530554322</v>
      </c>
      <c r="S469">
        <v>52</v>
      </c>
      <c r="T469">
        <f t="shared" si="432"/>
        <v>3.4096067652771614E-3</v>
      </c>
      <c r="U469">
        <f t="shared" si="433"/>
        <v>1.9E-2</v>
      </c>
      <c r="V469">
        <f t="shared" si="434"/>
        <v>3.4096067652771614E-3</v>
      </c>
    </row>
    <row r="470" spans="1:22" x14ac:dyDescent="0.4">
      <c r="A470">
        <v>53</v>
      </c>
      <c r="B470" s="24">
        <v>0.80851063829787229</v>
      </c>
      <c r="C470" s="39">
        <f t="shared" si="435"/>
        <v>98.751463893617014</v>
      </c>
      <c r="E470">
        <f>0.5*BladeCompThickness!J55</f>
        <v>3.3538813953878162</v>
      </c>
      <c r="F470" s="44">
        <f>BladeCompThickness!V55</f>
        <v>18.489361702127663</v>
      </c>
      <c r="G470">
        <f>0.5*BladeCompThickness!J55</f>
        <v>3.3538813953878162</v>
      </c>
      <c r="K470">
        <f t="shared" si="436"/>
        <v>3.3538813953878162</v>
      </c>
      <c r="L470" s="44">
        <f t="shared" ref="L470:M470" si="488">K470+F470</f>
        <v>21.843243097515479</v>
      </c>
      <c r="M470" s="44">
        <f t="shared" si="488"/>
        <v>25.197124492903296</v>
      </c>
      <c r="S470">
        <v>53</v>
      </c>
      <c r="T470">
        <f t="shared" si="432"/>
        <v>3.3538813953878162E-3</v>
      </c>
      <c r="U470">
        <f t="shared" si="433"/>
        <v>1.8489361702127664E-2</v>
      </c>
      <c r="V470">
        <f t="shared" si="434"/>
        <v>3.3538813953878162E-3</v>
      </c>
    </row>
    <row r="471" spans="1:22" x14ac:dyDescent="0.4">
      <c r="A471">
        <v>54</v>
      </c>
      <c r="B471" s="24">
        <v>0.82978723404255317</v>
      </c>
      <c r="C471" s="39">
        <f t="shared" si="435"/>
        <v>101.35018662765957</v>
      </c>
      <c r="E471">
        <f>0.5*BladeCompThickness!J56</f>
        <v>3.2145679706644512</v>
      </c>
      <c r="F471" s="44">
        <f>BladeCompThickness!V56</f>
        <v>17.212765957446813</v>
      </c>
      <c r="G471">
        <f>0.5*BladeCompThickness!J56</f>
        <v>3.2145679706644512</v>
      </c>
      <c r="K471">
        <f t="shared" si="436"/>
        <v>3.2145679706644512</v>
      </c>
      <c r="L471" s="44">
        <f t="shared" ref="L471:M471" si="489">K471+F471</f>
        <v>20.427333928111263</v>
      </c>
      <c r="M471" s="44">
        <f t="shared" si="489"/>
        <v>23.641901898775714</v>
      </c>
      <c r="S471">
        <v>54</v>
      </c>
      <c r="T471">
        <f t="shared" si="432"/>
        <v>3.2145679706644514E-3</v>
      </c>
      <c r="U471">
        <f t="shared" si="433"/>
        <v>1.7212765957446814E-2</v>
      </c>
      <c r="V471">
        <f t="shared" si="434"/>
        <v>3.2145679706644514E-3</v>
      </c>
    </row>
    <row r="472" spans="1:22" x14ac:dyDescent="0.4">
      <c r="A472">
        <v>55</v>
      </c>
      <c r="B472" s="24">
        <v>0.85106382978723405</v>
      </c>
      <c r="C472" s="39">
        <f t="shared" si="435"/>
        <v>103.94890936170212</v>
      </c>
      <c r="E472">
        <f>0.5*BladeCompThickness!J57</f>
        <v>3.0752545459410863</v>
      </c>
      <c r="F472" s="44">
        <f>BladeCompThickness!V57</f>
        <v>15.936170212765957</v>
      </c>
      <c r="G472">
        <f>0.5*BladeCompThickness!J57</f>
        <v>3.0752545459410863</v>
      </c>
      <c r="K472">
        <f t="shared" si="436"/>
        <v>3.0752545459410863</v>
      </c>
      <c r="L472" s="44">
        <f t="shared" ref="L472:M472" si="490">K472+F472</f>
        <v>19.011424758707044</v>
      </c>
      <c r="M472" s="44">
        <f t="shared" si="490"/>
        <v>22.086679304648129</v>
      </c>
      <c r="S472">
        <v>55</v>
      </c>
      <c r="T472">
        <f t="shared" si="432"/>
        <v>3.0752545459410861E-3</v>
      </c>
      <c r="U472">
        <f t="shared" si="433"/>
        <v>1.5936170212765957E-2</v>
      </c>
      <c r="V472">
        <f t="shared" si="434"/>
        <v>3.0752545459410861E-3</v>
      </c>
    </row>
    <row r="473" spans="1:22" x14ac:dyDescent="0.4">
      <c r="A473">
        <v>56</v>
      </c>
      <c r="B473" s="24">
        <v>0.87234042553191493</v>
      </c>
      <c r="C473" s="39">
        <f t="shared" si="435"/>
        <v>106.54763209574467</v>
      </c>
      <c r="E473">
        <f>0.5*BladeCompThickness!J58</f>
        <v>2.9359411212177209</v>
      </c>
      <c r="F473" s="44">
        <f>BladeCompThickness!V58</f>
        <v>14.659574468085108</v>
      </c>
      <c r="G473">
        <f>0.5*BladeCompThickness!J58</f>
        <v>2.9359411212177209</v>
      </c>
      <c r="K473">
        <f t="shared" si="436"/>
        <v>2.9359411212177209</v>
      </c>
      <c r="L473" s="44">
        <f t="shared" ref="L473:M473" si="491">K473+F473</f>
        <v>17.595515589302828</v>
      </c>
      <c r="M473" s="44">
        <f t="shared" si="491"/>
        <v>20.531456710520548</v>
      </c>
      <c r="S473">
        <v>56</v>
      </c>
      <c r="T473">
        <f t="shared" si="432"/>
        <v>2.9359411212177208E-3</v>
      </c>
      <c r="U473">
        <f t="shared" si="433"/>
        <v>1.4659574468085107E-2</v>
      </c>
      <c r="V473">
        <f t="shared" si="434"/>
        <v>2.9359411212177208E-3</v>
      </c>
    </row>
    <row r="474" spans="1:22" x14ac:dyDescent="0.4">
      <c r="A474">
        <v>57</v>
      </c>
      <c r="B474" s="24">
        <v>0.8936170212765957</v>
      </c>
      <c r="C474" s="39">
        <f t="shared" si="435"/>
        <v>109.14635482978723</v>
      </c>
      <c r="E474">
        <f>0.5*BladeCompThickness!J59</f>
        <v>2.7966276964943568</v>
      </c>
      <c r="F474" s="44">
        <f>BladeCompThickness!V59</f>
        <v>13.382978723404259</v>
      </c>
      <c r="G474">
        <f>0.5*BladeCompThickness!J59</f>
        <v>2.7966276964943568</v>
      </c>
      <c r="K474">
        <f t="shared" si="436"/>
        <v>2.7966276964943568</v>
      </c>
      <c r="L474" s="44">
        <f t="shared" ref="L474:M474" si="492">K474+F474</f>
        <v>16.179606419898615</v>
      </c>
      <c r="M474" s="44">
        <f t="shared" si="492"/>
        <v>18.976234116392973</v>
      </c>
      <c r="S474">
        <v>57</v>
      </c>
      <c r="T474">
        <f t="shared" si="432"/>
        <v>2.7966276964943569E-3</v>
      </c>
      <c r="U474">
        <f t="shared" si="433"/>
        <v>1.3382978723404259E-2</v>
      </c>
      <c r="V474">
        <f t="shared" si="434"/>
        <v>2.7966276964943569E-3</v>
      </c>
    </row>
    <row r="475" spans="1:22" x14ac:dyDescent="0.4">
      <c r="A475">
        <v>58</v>
      </c>
      <c r="B475" s="24">
        <v>0.9</v>
      </c>
      <c r="C475" s="39">
        <f t="shared" si="435"/>
        <v>109.92597164999999</v>
      </c>
      <c r="E475">
        <f>0.5*BladeCompThickness!J60</f>
        <v>2.7548336690773469</v>
      </c>
      <c r="F475" s="44">
        <f>BladeCompThickness!V60</f>
        <v>13</v>
      </c>
      <c r="G475">
        <f>0.5*BladeCompThickness!J60</f>
        <v>2.7548336690773469</v>
      </c>
      <c r="K475">
        <f t="shared" si="436"/>
        <v>2.7548336690773469</v>
      </c>
      <c r="L475" s="44">
        <f t="shared" ref="L475:M475" si="493">K475+F475</f>
        <v>15.754833669077346</v>
      </c>
      <c r="M475" s="44">
        <f t="shared" si="493"/>
        <v>18.509667338154692</v>
      </c>
      <c r="S475">
        <v>58</v>
      </c>
      <c r="T475">
        <f t="shared" si="432"/>
        <v>2.7548336690773468E-3</v>
      </c>
      <c r="U475">
        <f t="shared" si="433"/>
        <v>1.2999999999999999E-2</v>
      </c>
      <c r="V475">
        <f t="shared" si="434"/>
        <v>2.7548336690773468E-3</v>
      </c>
    </row>
    <row r="476" spans="1:22" x14ac:dyDescent="0.4">
      <c r="A476">
        <v>59</v>
      </c>
      <c r="B476" s="24">
        <v>0.91489361702127658</v>
      </c>
      <c r="C476" s="39">
        <f t="shared" si="435"/>
        <v>111.74507756382978</v>
      </c>
      <c r="E476">
        <f>0.5*BladeCompThickness!J61</f>
        <v>2.7032085214307449</v>
      </c>
      <c r="F476" s="44">
        <f>BladeCompThickness!V61</f>
        <v>11.212765957446809</v>
      </c>
      <c r="G476">
        <f>0.5*BladeCompThickness!J61</f>
        <v>2.7032085214307449</v>
      </c>
      <c r="K476">
        <f t="shared" si="436"/>
        <v>2.7032085214307449</v>
      </c>
      <c r="L476" s="44">
        <f t="shared" ref="L476:M476" si="494">K476+F476</f>
        <v>13.915974478877555</v>
      </c>
      <c r="M476" s="44">
        <f t="shared" si="494"/>
        <v>16.619183000308301</v>
      </c>
      <c r="S476">
        <v>59</v>
      </c>
      <c r="T476">
        <f t="shared" si="432"/>
        <v>2.7032085214307448E-3</v>
      </c>
      <c r="U476">
        <f t="shared" si="433"/>
        <v>1.1212765957446809E-2</v>
      </c>
      <c r="V476">
        <f t="shared" si="434"/>
        <v>2.7032085214307448E-3</v>
      </c>
    </row>
    <row r="477" spans="1:22" x14ac:dyDescent="0.4">
      <c r="A477">
        <v>60</v>
      </c>
      <c r="B477" s="24">
        <v>0.93617021276595747</v>
      </c>
      <c r="C477" s="39">
        <f t="shared" si="435"/>
        <v>114.34380029787233</v>
      </c>
      <c r="E477">
        <f>0.5*BladeCompThickness!J62</f>
        <v>2.6294583105070286</v>
      </c>
      <c r="F477" s="44">
        <f>BladeCompThickness!V62</f>
        <v>8.6595744680851023</v>
      </c>
      <c r="G477">
        <f>0.5*BladeCompThickness!J62</f>
        <v>2.6294583105070286</v>
      </c>
      <c r="K477">
        <f t="shared" si="436"/>
        <v>2.6294583105070286</v>
      </c>
      <c r="L477" s="44">
        <f t="shared" ref="L477:M477" si="495">K477+F477</f>
        <v>11.28903277859213</v>
      </c>
      <c r="M477" s="44">
        <f t="shared" si="495"/>
        <v>13.91849108909916</v>
      </c>
      <c r="S477">
        <v>60</v>
      </c>
      <c r="T477">
        <f t="shared" si="432"/>
        <v>2.6294583105070284E-3</v>
      </c>
      <c r="U477">
        <f t="shared" si="433"/>
        <v>8.6595744680851017E-3</v>
      </c>
      <c r="V477">
        <f t="shared" si="434"/>
        <v>2.6294583105070284E-3</v>
      </c>
    </row>
    <row r="478" spans="1:22" x14ac:dyDescent="0.4">
      <c r="A478">
        <v>61</v>
      </c>
      <c r="B478" s="24">
        <v>0.95</v>
      </c>
      <c r="C478" s="39">
        <f t="shared" si="435"/>
        <v>116.03297007499999</v>
      </c>
      <c r="E478">
        <f>0.5*BladeCompThickness!J63</f>
        <v>2.5815206734066125</v>
      </c>
      <c r="F478" s="44">
        <f>BladeCompThickness!V63</f>
        <v>7</v>
      </c>
      <c r="G478">
        <f>0.5*BladeCompThickness!J63</f>
        <v>2.5815206734066125</v>
      </c>
      <c r="K478">
        <f t="shared" si="436"/>
        <v>2.5815206734066125</v>
      </c>
      <c r="L478" s="44">
        <f t="shared" ref="L478:M478" si="496">K478+F478</f>
        <v>9.5815206734066116</v>
      </c>
      <c r="M478" s="44">
        <f t="shared" si="496"/>
        <v>12.163041346813223</v>
      </c>
      <c r="S478">
        <v>61</v>
      </c>
      <c r="T478">
        <f t="shared" ref="T478:T541" si="497">E478/1000</f>
        <v>2.5815206734066125E-3</v>
      </c>
      <c r="U478">
        <f t="shared" ref="U478:U541" si="498">F478/1000</f>
        <v>7.0000000000000001E-3</v>
      </c>
      <c r="V478">
        <f t="shared" ref="V478:V541" si="499">G478/1000</f>
        <v>2.5815206734066125E-3</v>
      </c>
    </row>
    <row r="479" spans="1:22" x14ac:dyDescent="0.4">
      <c r="A479">
        <v>62</v>
      </c>
      <c r="B479" s="24">
        <v>0.95744680851063835</v>
      </c>
      <c r="C479" s="39">
        <f t="shared" si="435"/>
        <v>116.94252303191489</v>
      </c>
      <c r="E479">
        <f>0.5*BladeCompThickness!J64</f>
        <v>2.5625779567041169</v>
      </c>
      <c r="F479" s="44">
        <f>BladeCompThickness!V64</f>
        <v>6.5226404800872819</v>
      </c>
      <c r="G479">
        <f>0.5*BladeCompThickness!J64</f>
        <v>2.5625779567041169</v>
      </c>
      <c r="K479">
        <f t="shared" si="436"/>
        <v>2.5625779567041169</v>
      </c>
      <c r="L479" s="44">
        <f t="shared" ref="L479:M479" si="500">K479+F479</f>
        <v>9.0852184367913988</v>
      </c>
      <c r="M479" s="44">
        <f t="shared" si="500"/>
        <v>11.647796393495515</v>
      </c>
      <c r="S479">
        <v>62</v>
      </c>
      <c r="T479">
        <f t="shared" si="497"/>
        <v>2.5625779567041169E-3</v>
      </c>
      <c r="U479">
        <f t="shared" si="498"/>
        <v>6.5226404800872821E-3</v>
      </c>
      <c r="V479">
        <f t="shared" si="499"/>
        <v>2.5625779567041169E-3</v>
      </c>
    </row>
    <row r="480" spans="1:22" x14ac:dyDescent="0.4">
      <c r="A480">
        <v>63</v>
      </c>
      <c r="B480" s="24">
        <v>0.97872340425531912</v>
      </c>
      <c r="C480" s="39">
        <f t="shared" si="435"/>
        <v>119.54124576595744</v>
      </c>
      <c r="E480">
        <f>0.5*BladeCompThickness!J65</f>
        <v>2.5084559089827034</v>
      </c>
      <c r="F480" s="44">
        <f>BladeCompThickness!V65</f>
        <v>5.158756137479541</v>
      </c>
      <c r="G480">
        <f>0.5*BladeCompThickness!J65</f>
        <v>2.5084559089827034</v>
      </c>
      <c r="K480">
        <f t="shared" si="436"/>
        <v>2.5084559089827034</v>
      </c>
      <c r="L480" s="44">
        <f t="shared" ref="L480:M480" si="501">K480+F480</f>
        <v>7.6672120464622449</v>
      </c>
      <c r="M480" s="44">
        <f t="shared" si="501"/>
        <v>10.175667955444949</v>
      </c>
      <c r="S480">
        <v>63</v>
      </c>
      <c r="T480">
        <f t="shared" si="497"/>
        <v>2.5084559089827035E-3</v>
      </c>
      <c r="U480">
        <f t="shared" si="498"/>
        <v>5.1587561374795412E-3</v>
      </c>
      <c r="V480">
        <f t="shared" si="499"/>
        <v>2.5084559089827035E-3</v>
      </c>
    </row>
    <row r="481" spans="1:23" x14ac:dyDescent="0.4">
      <c r="A481">
        <v>64</v>
      </c>
      <c r="B481" s="24">
        <v>0.98119999999999996</v>
      </c>
      <c r="C481" s="39">
        <f t="shared" si="435"/>
        <v>119.84373709219999</v>
      </c>
      <c r="E481">
        <f>0.5*BladeCompThickness!J66</f>
        <v>2.5021561026279304</v>
      </c>
      <c r="F481" s="44">
        <f>BladeCompThickness!V66</f>
        <v>5</v>
      </c>
      <c r="G481">
        <f>0.5*BladeCompThickness!J66</f>
        <v>2.5021561026279304</v>
      </c>
      <c r="K481">
        <f t="shared" si="436"/>
        <v>2.5021561026279304</v>
      </c>
      <c r="L481" s="44">
        <f t="shared" ref="L481:M481" si="502">K481+F481</f>
        <v>7.5021561026279304</v>
      </c>
      <c r="M481" s="44">
        <f t="shared" si="502"/>
        <v>10.004312205255861</v>
      </c>
      <c r="S481">
        <v>64</v>
      </c>
      <c r="T481">
        <f t="shared" si="497"/>
        <v>2.5021561026279306E-3</v>
      </c>
      <c r="U481">
        <f t="shared" si="498"/>
        <v>5.0000000000000001E-3</v>
      </c>
      <c r="V481">
        <f t="shared" si="499"/>
        <v>2.5021561026279306E-3</v>
      </c>
    </row>
    <row r="482" spans="1:23" x14ac:dyDescent="0.4">
      <c r="A482">
        <v>65</v>
      </c>
      <c r="B482" s="24">
        <v>1</v>
      </c>
      <c r="C482" s="39">
        <f t="shared" si="435"/>
        <v>122.13996849999999</v>
      </c>
      <c r="E482" s="32">
        <f>0.5*BladeCompThickness!J67</f>
        <v>0</v>
      </c>
      <c r="F482" s="49">
        <f>BladeCompThickness!V67</f>
        <v>0</v>
      </c>
      <c r="G482" s="32">
        <f>0.5*BladeCompThickness!J67</f>
        <v>0</v>
      </c>
      <c r="H482" s="32"/>
      <c r="I482" s="32"/>
      <c r="J482" s="32"/>
      <c r="K482" s="32">
        <f t="shared" si="436"/>
        <v>0</v>
      </c>
      <c r="L482" s="49">
        <f t="shared" ref="L482:M482" si="503">K482+F482</f>
        <v>0</v>
      </c>
      <c r="M482" s="49">
        <f t="shared" si="503"/>
        <v>0</v>
      </c>
      <c r="S482">
        <v>65</v>
      </c>
      <c r="T482">
        <f t="shared" si="497"/>
        <v>0</v>
      </c>
      <c r="U482">
        <f t="shared" si="498"/>
        <v>0</v>
      </c>
      <c r="V482">
        <f t="shared" si="499"/>
        <v>0</v>
      </c>
    </row>
    <row r="484" spans="1:23" x14ac:dyDescent="0.4">
      <c r="B484" s="43" t="s">
        <v>355</v>
      </c>
      <c r="C484" s="43"/>
      <c r="E484" s="32" t="s">
        <v>340</v>
      </c>
      <c r="K484" s="32" t="s">
        <v>343</v>
      </c>
      <c r="S484" s="43" t="s">
        <v>413</v>
      </c>
      <c r="T484" s="32" t="s">
        <v>340</v>
      </c>
    </row>
    <row r="485" spans="1:23" x14ac:dyDescent="0.4">
      <c r="A485" t="s">
        <v>333</v>
      </c>
      <c r="B485" s="40" t="s">
        <v>81</v>
      </c>
      <c r="C485" s="40" t="s">
        <v>330</v>
      </c>
      <c r="E485" t="s">
        <v>352</v>
      </c>
      <c r="F485" t="s">
        <v>353</v>
      </c>
      <c r="G485" t="s">
        <v>354</v>
      </c>
      <c r="K485" t="s">
        <v>352</v>
      </c>
      <c r="L485" t="s">
        <v>353</v>
      </c>
      <c r="M485" t="s">
        <v>354</v>
      </c>
      <c r="S485" t="s">
        <v>333</v>
      </c>
      <c r="T485" t="s">
        <v>405</v>
      </c>
      <c r="U485" t="s">
        <v>404</v>
      </c>
      <c r="V485" t="s">
        <v>405</v>
      </c>
    </row>
    <row r="486" spans="1:23" x14ac:dyDescent="0.4">
      <c r="B486" s="40" t="s">
        <v>58</v>
      </c>
      <c r="C486" s="40" t="s">
        <v>32</v>
      </c>
      <c r="E486" t="s">
        <v>91</v>
      </c>
      <c r="F486" t="s">
        <v>91</v>
      </c>
      <c r="G486" t="s">
        <v>91</v>
      </c>
      <c r="K486" t="s">
        <v>91</v>
      </c>
      <c r="L486" t="s">
        <v>91</v>
      </c>
      <c r="M486" t="s">
        <v>91</v>
      </c>
      <c r="T486" t="s">
        <v>32</v>
      </c>
      <c r="U486" t="s">
        <v>32</v>
      </c>
      <c r="V486" t="s">
        <v>32</v>
      </c>
      <c r="W486" t="s">
        <v>363</v>
      </c>
    </row>
    <row r="487" spans="1:23" x14ac:dyDescent="0.4">
      <c r="A487">
        <v>1</v>
      </c>
      <c r="B487" s="53">
        <v>0</v>
      </c>
      <c r="C487" s="54">
        <f>B487*122.1399685</f>
        <v>0</v>
      </c>
      <c r="D487" s="32"/>
      <c r="E487" s="32">
        <f>0.5*BladeCompThickness!K3</f>
        <v>0</v>
      </c>
      <c r="F487" s="32">
        <f>0.5*BladeCompThickness!W3</f>
        <v>0</v>
      </c>
      <c r="G487" s="32">
        <f>0.5*BladeCompThickness!K3</f>
        <v>0</v>
      </c>
      <c r="H487" s="32"/>
      <c r="I487" s="32"/>
      <c r="J487" s="32"/>
      <c r="K487" s="32">
        <f>E487</f>
        <v>0</v>
      </c>
      <c r="L487" s="32">
        <f>K487+F487</f>
        <v>0</v>
      </c>
      <c r="M487" s="32">
        <f>L487+G487</f>
        <v>0</v>
      </c>
      <c r="N487" s="32"/>
      <c r="O487" s="32"/>
      <c r="P487" s="32"/>
      <c r="Q487" s="32"/>
      <c r="R487" s="32"/>
      <c r="S487" s="32">
        <v>1</v>
      </c>
      <c r="T487" s="32">
        <f t="shared" si="497"/>
        <v>0</v>
      </c>
      <c r="U487" s="32">
        <f t="shared" si="498"/>
        <v>0</v>
      </c>
      <c r="V487" s="32">
        <f t="shared" si="499"/>
        <v>0</v>
      </c>
      <c r="W487" t="s">
        <v>364</v>
      </c>
    </row>
    <row r="488" spans="1:23" x14ac:dyDescent="0.4">
      <c r="A488">
        <v>2</v>
      </c>
      <c r="B488" s="53">
        <v>0.01</v>
      </c>
      <c r="C488" s="54">
        <f t="shared" ref="C488:C551" si="504">B488*122.1399685</f>
        <v>1.221399685</v>
      </c>
      <c r="D488" s="32"/>
      <c r="E488" s="32">
        <f>0.5*BladeCompThickness!K4</f>
        <v>0</v>
      </c>
      <c r="F488" s="32">
        <f>0.5*BladeCompThickness!W4</f>
        <v>0</v>
      </c>
      <c r="G488" s="32">
        <f>0.5*BladeCompThickness!K4</f>
        <v>0</v>
      </c>
      <c r="H488" s="32"/>
      <c r="I488" s="32"/>
      <c r="J488" s="32"/>
      <c r="K488" s="32">
        <f t="shared" ref="K488:K551" si="505">E488</f>
        <v>0</v>
      </c>
      <c r="L488" s="32">
        <f t="shared" ref="L488:M488" si="506">K488+F488</f>
        <v>0</v>
      </c>
      <c r="M488" s="32">
        <f t="shared" si="506"/>
        <v>0</v>
      </c>
      <c r="N488" s="32"/>
      <c r="O488" s="32"/>
      <c r="P488" s="32"/>
      <c r="Q488" s="32"/>
      <c r="R488" s="32"/>
      <c r="S488" s="32">
        <v>2</v>
      </c>
      <c r="T488" s="32">
        <f t="shared" si="497"/>
        <v>0</v>
      </c>
      <c r="U488" s="32">
        <f t="shared" si="498"/>
        <v>0</v>
      </c>
      <c r="V488" s="32">
        <f t="shared" si="499"/>
        <v>0</v>
      </c>
      <c r="W488" t="s">
        <v>365</v>
      </c>
    </row>
    <row r="489" spans="1:23" x14ac:dyDescent="0.4">
      <c r="A489">
        <v>3</v>
      </c>
      <c r="B489" s="53">
        <v>2.1276595744680851E-2</v>
      </c>
      <c r="C489" s="54">
        <f t="shared" si="504"/>
        <v>2.5987227340425529</v>
      </c>
      <c r="D489" s="32"/>
      <c r="E489" s="32">
        <f>0.5*BladeCompThickness!K5</f>
        <v>0</v>
      </c>
      <c r="F489" s="32">
        <f>0.5*BladeCompThickness!W5</f>
        <v>0.37588652482269497</v>
      </c>
      <c r="G489" s="32">
        <f>0.5*BladeCompThickness!K5</f>
        <v>0</v>
      </c>
      <c r="H489" s="32"/>
      <c r="I489" s="32"/>
      <c r="J489" s="32"/>
      <c r="K489" s="32">
        <f t="shared" si="505"/>
        <v>0</v>
      </c>
      <c r="L489" s="32">
        <f t="shared" ref="L489:M489" si="507">K489+F489</f>
        <v>0.37588652482269497</v>
      </c>
      <c r="M489" s="32">
        <f t="shared" si="507"/>
        <v>0.37588652482269497</v>
      </c>
      <c r="N489" s="32"/>
      <c r="O489" s="32"/>
      <c r="P489" s="32"/>
      <c r="Q489" s="32"/>
      <c r="R489" s="32"/>
      <c r="S489" s="32">
        <v>3</v>
      </c>
      <c r="T489" s="32">
        <f t="shared" si="497"/>
        <v>0</v>
      </c>
      <c r="U489" s="32">
        <f t="shared" si="498"/>
        <v>3.7588652482269499E-4</v>
      </c>
      <c r="V489" s="32">
        <f t="shared" si="499"/>
        <v>0</v>
      </c>
      <c r="W489" t="s">
        <v>366</v>
      </c>
    </row>
    <row r="490" spans="1:23" x14ac:dyDescent="0.4">
      <c r="A490">
        <v>4</v>
      </c>
      <c r="B490" s="53">
        <v>2.5000000000000001E-2</v>
      </c>
      <c r="C490" s="54">
        <f t="shared" si="504"/>
        <v>3.0534992125000002</v>
      </c>
      <c r="D490" s="32"/>
      <c r="E490" s="32">
        <f>0.5*BladeCompThickness!K6</f>
        <v>0</v>
      </c>
      <c r="F490" s="32">
        <f>0.5*BladeCompThickness!W6</f>
        <v>0.5</v>
      </c>
      <c r="G490" s="32">
        <f>0.5*BladeCompThickness!K6</f>
        <v>0</v>
      </c>
      <c r="H490" s="32"/>
      <c r="I490" s="32"/>
      <c r="J490" s="32"/>
      <c r="K490" s="32">
        <f t="shared" si="505"/>
        <v>0</v>
      </c>
      <c r="L490" s="32">
        <f t="shared" ref="L490:M490" si="508">K490+F490</f>
        <v>0.5</v>
      </c>
      <c r="M490" s="32">
        <f t="shared" si="508"/>
        <v>0.5</v>
      </c>
      <c r="N490" s="32"/>
      <c r="O490" s="32"/>
      <c r="P490" s="32"/>
      <c r="Q490" s="32"/>
      <c r="R490" s="32"/>
      <c r="S490" s="32">
        <v>4</v>
      </c>
      <c r="T490" s="32">
        <f t="shared" si="497"/>
        <v>0</v>
      </c>
      <c r="U490" s="32">
        <f t="shared" si="498"/>
        <v>5.0000000000000001E-4</v>
      </c>
      <c r="V490" s="32">
        <f t="shared" si="499"/>
        <v>0</v>
      </c>
    </row>
    <row r="491" spans="1:23" x14ac:dyDescent="0.4">
      <c r="A491">
        <v>5</v>
      </c>
      <c r="B491" s="53">
        <v>4.2553191489361701E-2</v>
      </c>
      <c r="C491" s="54">
        <f t="shared" si="504"/>
        <v>5.1974454680851059</v>
      </c>
      <c r="D491" s="32"/>
      <c r="E491" s="32">
        <f>0.5*BladeCompThickness!K7</f>
        <v>0</v>
      </c>
      <c r="F491" s="32">
        <f>0.5*BladeCompThickness!W7</f>
        <v>32.797872340425528</v>
      </c>
      <c r="G491" s="32">
        <f>0.5*BladeCompThickness!K7</f>
        <v>0</v>
      </c>
      <c r="H491" s="32"/>
      <c r="I491" s="32"/>
      <c r="J491" s="32"/>
      <c r="K491" s="32">
        <f t="shared" si="505"/>
        <v>0</v>
      </c>
      <c r="L491" s="32">
        <f t="shared" ref="L491:M491" si="509">K491+F491</f>
        <v>32.797872340425528</v>
      </c>
      <c r="M491" s="32">
        <f t="shared" si="509"/>
        <v>32.797872340425528</v>
      </c>
      <c r="N491" s="32"/>
      <c r="O491" s="32"/>
      <c r="P491" s="32"/>
      <c r="Q491" s="32"/>
      <c r="R491" s="32"/>
      <c r="S491" s="32">
        <v>5</v>
      </c>
      <c r="T491" s="32">
        <f t="shared" si="497"/>
        <v>0</v>
      </c>
      <c r="U491" s="32">
        <f t="shared" si="498"/>
        <v>3.2797872340425527E-2</v>
      </c>
      <c r="V491" s="32">
        <f t="shared" si="499"/>
        <v>0</v>
      </c>
    </row>
    <row r="492" spans="1:23" x14ac:dyDescent="0.4">
      <c r="A492">
        <v>6</v>
      </c>
      <c r="B492" s="24">
        <v>0.05</v>
      </c>
      <c r="C492" s="39">
        <f t="shared" si="504"/>
        <v>6.1069984250000005</v>
      </c>
      <c r="E492">
        <f>0.5*BladeCompThickness!K8</f>
        <v>2</v>
      </c>
      <c r="F492">
        <f>0.5*BladeCompThickness!W8</f>
        <v>46.5</v>
      </c>
      <c r="G492">
        <f>0.5*BladeCompThickness!K8</f>
        <v>2</v>
      </c>
      <c r="K492">
        <f t="shared" si="505"/>
        <v>2</v>
      </c>
      <c r="L492">
        <f t="shared" ref="L492:M492" si="510">K492+F492</f>
        <v>48.5</v>
      </c>
      <c r="M492">
        <f t="shared" si="510"/>
        <v>50.5</v>
      </c>
      <c r="S492">
        <v>6</v>
      </c>
      <c r="T492">
        <f t="shared" si="497"/>
        <v>2E-3</v>
      </c>
      <c r="U492">
        <f t="shared" si="498"/>
        <v>4.65E-2</v>
      </c>
      <c r="V492">
        <f t="shared" si="499"/>
        <v>2E-3</v>
      </c>
    </row>
    <row r="493" spans="1:23" x14ac:dyDescent="0.4">
      <c r="A493">
        <v>7</v>
      </c>
      <c r="B493" s="24">
        <v>6.3829787234042548E-2</v>
      </c>
      <c r="C493" s="39">
        <f t="shared" si="504"/>
        <v>7.7961682021276584</v>
      </c>
      <c r="E493">
        <f>0.5*BladeCompThickness!K9</f>
        <v>2</v>
      </c>
      <c r="F493">
        <f>0.5*BladeCompThickness!W9</f>
        <v>44.843738055803286</v>
      </c>
      <c r="G493">
        <f>0.5*BladeCompThickness!K9</f>
        <v>2</v>
      </c>
      <c r="K493">
        <f t="shared" si="505"/>
        <v>2</v>
      </c>
      <c r="L493">
        <f t="shared" ref="L493:M493" si="511">K493+F493</f>
        <v>46.843738055803286</v>
      </c>
      <c r="M493">
        <f t="shared" si="511"/>
        <v>48.843738055803286</v>
      </c>
      <c r="S493">
        <v>7</v>
      </c>
      <c r="T493">
        <f t="shared" si="497"/>
        <v>2E-3</v>
      </c>
      <c r="U493">
        <f t="shared" si="498"/>
        <v>4.4843738055803287E-2</v>
      </c>
      <c r="V493">
        <f t="shared" si="499"/>
        <v>2E-3</v>
      </c>
    </row>
    <row r="494" spans="1:23" x14ac:dyDescent="0.4">
      <c r="A494">
        <v>8</v>
      </c>
      <c r="B494" s="24">
        <v>8.3400000000000002E-2</v>
      </c>
      <c r="C494" s="39">
        <f t="shared" si="504"/>
        <v>10.1864733729</v>
      </c>
      <c r="E494">
        <f>0.5*BladeCompThickness!K10</f>
        <v>2</v>
      </c>
      <c r="F494">
        <f>0.5*BladeCompThickness!W10</f>
        <v>42.5</v>
      </c>
      <c r="G494">
        <f>0.5*BladeCompThickness!K10</f>
        <v>2</v>
      </c>
      <c r="K494">
        <f t="shared" si="505"/>
        <v>2</v>
      </c>
      <c r="L494">
        <f t="shared" ref="L494:M494" si="512">K494+F494</f>
        <v>44.5</v>
      </c>
      <c r="M494">
        <f t="shared" si="512"/>
        <v>46.5</v>
      </c>
      <c r="S494">
        <v>8</v>
      </c>
      <c r="T494">
        <f t="shared" si="497"/>
        <v>2E-3</v>
      </c>
      <c r="U494">
        <f t="shared" si="498"/>
        <v>4.2500000000000003E-2</v>
      </c>
      <c r="V494">
        <f t="shared" si="499"/>
        <v>2E-3</v>
      </c>
    </row>
    <row r="495" spans="1:23" x14ac:dyDescent="0.4">
      <c r="A495">
        <v>9</v>
      </c>
      <c r="B495" s="24">
        <v>8.5106382978723402E-2</v>
      </c>
      <c r="C495" s="39">
        <f t="shared" si="504"/>
        <v>10.394890936170212</v>
      </c>
      <c r="E495">
        <f>0.5*BladeCompThickness!K11</f>
        <v>2</v>
      </c>
      <c r="F495">
        <f>0.5*BladeCompThickness!W11</f>
        <v>42.5</v>
      </c>
      <c r="G495">
        <f>0.5*BladeCompThickness!K11</f>
        <v>2</v>
      </c>
      <c r="K495">
        <f t="shared" si="505"/>
        <v>2</v>
      </c>
      <c r="L495">
        <f t="shared" ref="L495:M495" si="513">K495+F495</f>
        <v>44.5</v>
      </c>
      <c r="M495">
        <f t="shared" si="513"/>
        <v>46.5</v>
      </c>
      <c r="S495">
        <v>9</v>
      </c>
      <c r="T495">
        <f t="shared" si="497"/>
        <v>2E-3</v>
      </c>
      <c r="U495">
        <f t="shared" si="498"/>
        <v>4.2500000000000003E-2</v>
      </c>
      <c r="V495">
        <f t="shared" si="499"/>
        <v>2E-3</v>
      </c>
    </row>
    <row r="496" spans="1:23" x14ac:dyDescent="0.4">
      <c r="A496">
        <v>10</v>
      </c>
      <c r="B496" s="24">
        <v>0.1</v>
      </c>
      <c r="C496" s="39">
        <f t="shared" si="504"/>
        <v>12.213996850000001</v>
      </c>
      <c r="E496">
        <f>0.5*BladeCompThickness!K12</f>
        <v>2</v>
      </c>
      <c r="F496">
        <f>0.5*BladeCompThickness!W12</f>
        <v>42.5</v>
      </c>
      <c r="G496">
        <f>0.5*BladeCompThickness!K12</f>
        <v>2</v>
      </c>
      <c r="K496">
        <f t="shared" si="505"/>
        <v>2</v>
      </c>
      <c r="L496">
        <f t="shared" ref="L496:M496" si="514">K496+F496</f>
        <v>44.5</v>
      </c>
      <c r="M496">
        <f t="shared" si="514"/>
        <v>46.5</v>
      </c>
      <c r="S496">
        <v>10</v>
      </c>
      <c r="T496">
        <f t="shared" si="497"/>
        <v>2E-3</v>
      </c>
      <c r="U496">
        <f t="shared" si="498"/>
        <v>4.2500000000000003E-2</v>
      </c>
      <c r="V496">
        <f t="shared" si="499"/>
        <v>2E-3</v>
      </c>
    </row>
    <row r="497" spans="1:22" x14ac:dyDescent="0.4">
      <c r="A497">
        <v>11</v>
      </c>
      <c r="B497" s="24">
        <v>0.10638297872340426</v>
      </c>
      <c r="C497" s="39">
        <f t="shared" si="504"/>
        <v>12.993613670212765</v>
      </c>
      <c r="E497">
        <f>0.5*BladeCompThickness!K13</f>
        <v>2</v>
      </c>
      <c r="F497">
        <f>0.5*BladeCompThickness!W13</f>
        <v>41.790780141843975</v>
      </c>
      <c r="G497">
        <f>0.5*BladeCompThickness!K13</f>
        <v>2</v>
      </c>
      <c r="K497">
        <f t="shared" si="505"/>
        <v>2</v>
      </c>
      <c r="L497">
        <f t="shared" ref="L497:M497" si="515">K497+F497</f>
        <v>43.790780141843975</v>
      </c>
      <c r="M497">
        <f t="shared" si="515"/>
        <v>45.790780141843975</v>
      </c>
      <c r="S497">
        <v>11</v>
      </c>
      <c r="T497">
        <f t="shared" si="497"/>
        <v>2E-3</v>
      </c>
      <c r="U497">
        <f t="shared" si="498"/>
        <v>4.1790780141843974E-2</v>
      </c>
      <c r="V497">
        <f t="shared" si="499"/>
        <v>2E-3</v>
      </c>
    </row>
    <row r="498" spans="1:22" x14ac:dyDescent="0.4">
      <c r="A498">
        <v>12</v>
      </c>
      <c r="B498" s="24">
        <v>0.1276595744680851</v>
      </c>
      <c r="C498" s="39">
        <f t="shared" si="504"/>
        <v>15.592336404255317</v>
      </c>
      <c r="E498">
        <f>0.5*BladeCompThickness!K14</f>
        <v>2</v>
      </c>
      <c r="F498">
        <f>0.5*BladeCompThickness!W14</f>
        <v>39.42671394799055</v>
      </c>
      <c r="G498">
        <f>0.5*BladeCompThickness!K14</f>
        <v>2</v>
      </c>
      <c r="K498">
        <f t="shared" si="505"/>
        <v>2</v>
      </c>
      <c r="L498">
        <f t="shared" ref="L498:M498" si="516">K498+F498</f>
        <v>41.42671394799055</v>
      </c>
      <c r="M498">
        <f t="shared" si="516"/>
        <v>43.42671394799055</v>
      </c>
      <c r="S498">
        <v>12</v>
      </c>
      <c r="T498">
        <f t="shared" si="497"/>
        <v>2E-3</v>
      </c>
      <c r="U498">
        <f t="shared" si="498"/>
        <v>3.9426713947990549E-2</v>
      </c>
      <c r="V498">
        <f t="shared" si="499"/>
        <v>2E-3</v>
      </c>
    </row>
    <row r="499" spans="1:22" x14ac:dyDescent="0.4">
      <c r="A499">
        <v>13</v>
      </c>
      <c r="B499" s="24">
        <v>0.14893617021276595</v>
      </c>
      <c r="C499" s="39">
        <f t="shared" si="504"/>
        <v>18.19105913829787</v>
      </c>
      <c r="E499">
        <f>0.5*BladeCompThickness!K15</f>
        <v>2</v>
      </c>
      <c r="F499">
        <f>0.5*BladeCompThickness!W15</f>
        <v>37.062647754137117</v>
      </c>
      <c r="G499">
        <f>0.5*BladeCompThickness!K15</f>
        <v>2</v>
      </c>
      <c r="K499">
        <f t="shared" si="505"/>
        <v>2</v>
      </c>
      <c r="L499">
        <f t="shared" ref="L499:M499" si="517">K499+F499</f>
        <v>39.062647754137117</v>
      </c>
      <c r="M499">
        <f t="shared" si="517"/>
        <v>41.062647754137117</v>
      </c>
      <c r="S499">
        <v>13</v>
      </c>
      <c r="T499">
        <f t="shared" si="497"/>
        <v>2E-3</v>
      </c>
      <c r="U499">
        <f t="shared" si="498"/>
        <v>3.7062647754137118E-2</v>
      </c>
      <c r="V499">
        <f t="shared" si="499"/>
        <v>2E-3</v>
      </c>
    </row>
    <row r="500" spans="1:22" x14ac:dyDescent="0.4">
      <c r="A500">
        <v>14</v>
      </c>
      <c r="B500" s="24">
        <v>0.16300000000000001</v>
      </c>
      <c r="C500" s="39">
        <f t="shared" si="504"/>
        <v>19.908814865499998</v>
      </c>
      <c r="E500">
        <f>0.5*BladeCompThickness!K16</f>
        <v>2</v>
      </c>
      <c r="F500">
        <f>0.5*BladeCompThickness!W16</f>
        <v>35.5</v>
      </c>
      <c r="G500">
        <f>0.5*BladeCompThickness!K16</f>
        <v>2</v>
      </c>
      <c r="K500">
        <f t="shared" si="505"/>
        <v>2</v>
      </c>
      <c r="L500">
        <f t="shared" ref="L500:M500" si="518">K500+F500</f>
        <v>37.5</v>
      </c>
      <c r="M500">
        <f t="shared" si="518"/>
        <v>39.5</v>
      </c>
      <c r="S500">
        <v>14</v>
      </c>
      <c r="T500">
        <f t="shared" si="497"/>
        <v>2E-3</v>
      </c>
      <c r="U500">
        <f t="shared" si="498"/>
        <v>3.5499999999999997E-2</v>
      </c>
      <c r="V500">
        <f t="shared" si="499"/>
        <v>2E-3</v>
      </c>
    </row>
    <row r="501" spans="1:22" x14ac:dyDescent="0.4">
      <c r="A501">
        <v>15</v>
      </c>
      <c r="B501" s="24">
        <v>0.1702127659574468</v>
      </c>
      <c r="C501" s="39">
        <f t="shared" si="504"/>
        <v>20.789781872340424</v>
      </c>
      <c r="E501">
        <f>0.5*BladeCompThickness!K17</f>
        <v>2</v>
      </c>
      <c r="F501">
        <f>0.5*BladeCompThickness!W17</f>
        <v>35.120380739081746</v>
      </c>
      <c r="G501">
        <f>0.5*BladeCompThickness!K17</f>
        <v>2</v>
      </c>
      <c r="K501">
        <f t="shared" si="505"/>
        <v>2</v>
      </c>
      <c r="L501">
        <f t="shared" ref="L501:M501" si="519">K501+F501</f>
        <v>37.120380739081746</v>
      </c>
      <c r="M501">
        <f t="shared" si="519"/>
        <v>39.120380739081746</v>
      </c>
      <c r="S501">
        <v>15</v>
      </c>
      <c r="T501">
        <f t="shared" si="497"/>
        <v>2E-3</v>
      </c>
      <c r="U501">
        <f t="shared" si="498"/>
        <v>3.5120380739081747E-2</v>
      </c>
      <c r="V501">
        <f t="shared" si="499"/>
        <v>2E-3</v>
      </c>
    </row>
    <row r="502" spans="1:22" x14ac:dyDescent="0.4">
      <c r="A502">
        <v>16</v>
      </c>
      <c r="B502" s="24">
        <v>0.19148936170212766</v>
      </c>
      <c r="C502" s="39">
        <f t="shared" si="504"/>
        <v>23.388504606382977</v>
      </c>
      <c r="E502">
        <f>0.5*BladeCompThickness!K18</f>
        <v>2</v>
      </c>
      <c r="F502">
        <f>0.5*BladeCompThickness!W18</f>
        <v>34.000559910414331</v>
      </c>
      <c r="G502">
        <f>0.5*BladeCompThickness!K18</f>
        <v>2</v>
      </c>
      <c r="K502">
        <f t="shared" si="505"/>
        <v>2</v>
      </c>
      <c r="L502">
        <f t="shared" ref="L502:M502" si="520">K502+F502</f>
        <v>36.000559910414331</v>
      </c>
      <c r="M502">
        <f t="shared" si="520"/>
        <v>38.000559910414331</v>
      </c>
      <c r="S502">
        <v>16</v>
      </c>
      <c r="T502">
        <f t="shared" si="497"/>
        <v>2E-3</v>
      </c>
      <c r="U502">
        <f t="shared" si="498"/>
        <v>3.4000559910414334E-2</v>
      </c>
      <c r="V502">
        <f t="shared" si="499"/>
        <v>2E-3</v>
      </c>
    </row>
    <row r="503" spans="1:22" x14ac:dyDescent="0.4">
      <c r="A503">
        <v>17</v>
      </c>
      <c r="B503" s="24">
        <v>0.21276595744680851</v>
      </c>
      <c r="C503" s="39">
        <f t="shared" si="504"/>
        <v>25.98722734042553</v>
      </c>
      <c r="E503">
        <f>0.5*BladeCompThickness!K19</f>
        <v>2</v>
      </c>
      <c r="F503">
        <f>0.5*BladeCompThickness!W19</f>
        <v>32.880739081746924</v>
      </c>
      <c r="G503">
        <f>0.5*BladeCompThickness!K19</f>
        <v>2</v>
      </c>
      <c r="K503">
        <f t="shared" si="505"/>
        <v>2</v>
      </c>
      <c r="L503">
        <f t="shared" ref="L503:M503" si="521">K503+F503</f>
        <v>34.880739081746924</v>
      </c>
      <c r="M503">
        <f t="shared" si="521"/>
        <v>36.880739081746924</v>
      </c>
      <c r="S503">
        <v>17</v>
      </c>
      <c r="T503">
        <f t="shared" si="497"/>
        <v>2E-3</v>
      </c>
      <c r="U503">
        <f t="shared" si="498"/>
        <v>3.2880739081746921E-2</v>
      </c>
      <c r="V503">
        <f t="shared" si="499"/>
        <v>2E-3</v>
      </c>
    </row>
    <row r="504" spans="1:22" x14ac:dyDescent="0.4">
      <c r="A504">
        <v>18</v>
      </c>
      <c r="B504" s="24">
        <v>0.22</v>
      </c>
      <c r="C504" s="39">
        <f t="shared" si="504"/>
        <v>26.870793069999998</v>
      </c>
      <c r="E504">
        <f>0.5*BladeCompThickness!K20</f>
        <v>2</v>
      </c>
      <c r="F504">
        <f>0.5*BladeCompThickness!W20</f>
        <v>32.5</v>
      </c>
      <c r="G504">
        <f>0.5*BladeCompThickness!K20</f>
        <v>2</v>
      </c>
      <c r="K504">
        <f t="shared" si="505"/>
        <v>2</v>
      </c>
      <c r="L504">
        <f t="shared" ref="L504:M504" si="522">K504+F504</f>
        <v>34.5</v>
      </c>
      <c r="M504">
        <f t="shared" si="522"/>
        <v>36.5</v>
      </c>
      <c r="S504">
        <v>18</v>
      </c>
      <c r="T504">
        <f t="shared" si="497"/>
        <v>2E-3</v>
      </c>
      <c r="U504">
        <f t="shared" si="498"/>
        <v>3.2500000000000001E-2</v>
      </c>
      <c r="V504">
        <f t="shared" si="499"/>
        <v>2E-3</v>
      </c>
    </row>
    <row r="505" spans="1:22" x14ac:dyDescent="0.4">
      <c r="A505">
        <v>19</v>
      </c>
      <c r="B505" s="24">
        <v>0.23404255319148937</v>
      </c>
      <c r="C505" s="39">
        <f t="shared" si="504"/>
        <v>28.585950074468084</v>
      </c>
      <c r="E505">
        <f>0.5*BladeCompThickness!K21</f>
        <v>2.0473492595042737</v>
      </c>
      <c r="F505">
        <f>0.5*BladeCompThickness!W21</f>
        <v>31.917321444336544</v>
      </c>
      <c r="G505">
        <f>0.5*BladeCompThickness!K21</f>
        <v>2.0473492595042737</v>
      </c>
      <c r="K505">
        <f t="shared" si="505"/>
        <v>2.0473492595042737</v>
      </c>
      <c r="L505">
        <f t="shared" ref="L505:M505" si="523">K505+F505</f>
        <v>33.964670703840817</v>
      </c>
      <c r="M505">
        <f t="shared" si="523"/>
        <v>36.012019963345089</v>
      </c>
      <c r="S505">
        <v>19</v>
      </c>
      <c r="T505">
        <f t="shared" si="497"/>
        <v>2.0473492595042735E-3</v>
      </c>
      <c r="U505">
        <f t="shared" si="498"/>
        <v>3.1917321444336545E-2</v>
      </c>
      <c r="V505">
        <f t="shared" si="499"/>
        <v>2.0473492595042735E-3</v>
      </c>
    </row>
    <row r="506" spans="1:22" x14ac:dyDescent="0.4">
      <c r="A506">
        <v>20</v>
      </c>
      <c r="B506" s="24">
        <v>0.25531914893617019</v>
      </c>
      <c r="C506" s="39">
        <f t="shared" si="504"/>
        <v>31.184672808510634</v>
      </c>
      <c r="E506">
        <f>0.5*BladeCompThickness!K22</f>
        <v>2.1190905617834765</v>
      </c>
      <c r="F506">
        <f>0.5*BladeCompThickness!W22</f>
        <v>31.034475147876755</v>
      </c>
      <c r="G506">
        <f>0.5*BladeCompThickness!K22</f>
        <v>2.1190905617834765</v>
      </c>
      <c r="K506">
        <f t="shared" si="505"/>
        <v>2.1190905617834765</v>
      </c>
      <c r="L506">
        <f t="shared" ref="L506:M506" si="524">K506+F506</f>
        <v>33.153565709660228</v>
      </c>
      <c r="M506">
        <f t="shared" si="524"/>
        <v>35.272656271443708</v>
      </c>
      <c r="S506">
        <v>20</v>
      </c>
      <c r="T506">
        <f t="shared" si="497"/>
        <v>2.1190905617834766E-3</v>
      </c>
      <c r="U506">
        <f t="shared" si="498"/>
        <v>3.1034475147876755E-2</v>
      </c>
      <c r="V506">
        <f t="shared" si="499"/>
        <v>2.1190905617834766E-3</v>
      </c>
    </row>
    <row r="507" spans="1:22" x14ac:dyDescent="0.4">
      <c r="A507">
        <v>21</v>
      </c>
      <c r="B507" s="24">
        <v>0.26819999999999999</v>
      </c>
      <c r="C507" s="39">
        <f t="shared" si="504"/>
        <v>32.757939551699998</v>
      </c>
      <c r="E507">
        <f>0.5*BladeCompThickness!K23</f>
        <v>2.1625227461833063</v>
      </c>
      <c r="F507">
        <f>0.5*BladeCompThickness!W23</f>
        <v>30.5</v>
      </c>
      <c r="G507">
        <f>0.5*BladeCompThickness!K23</f>
        <v>2.1625227461833063</v>
      </c>
      <c r="K507">
        <f t="shared" si="505"/>
        <v>2.1625227461833063</v>
      </c>
      <c r="L507">
        <f t="shared" ref="L507:M507" si="525">K507+F507</f>
        <v>32.662522746183306</v>
      </c>
      <c r="M507">
        <f t="shared" si="525"/>
        <v>34.825045492366613</v>
      </c>
      <c r="S507">
        <v>21</v>
      </c>
      <c r="T507">
        <f t="shared" si="497"/>
        <v>2.1625227461833062E-3</v>
      </c>
      <c r="U507">
        <f t="shared" si="498"/>
        <v>3.0499999999999999E-2</v>
      </c>
      <c r="V507">
        <f t="shared" si="499"/>
        <v>2.1625227461833062E-3</v>
      </c>
    </row>
    <row r="508" spans="1:22" x14ac:dyDescent="0.4">
      <c r="A508">
        <v>22</v>
      </c>
      <c r="B508" s="24">
        <v>0.27659574468085107</v>
      </c>
      <c r="C508" s="39">
        <f t="shared" si="504"/>
        <v>33.783395542553194</v>
      </c>
      <c r="E508">
        <f>0.5*BladeCompThickness!K24</f>
        <v>2.2471540325580848</v>
      </c>
      <c r="F508">
        <f>0.5*BladeCompThickness!W24</f>
        <v>29.889400386847196</v>
      </c>
      <c r="G508">
        <f>0.5*BladeCompThickness!K24</f>
        <v>2.2471540325580848</v>
      </c>
      <c r="K508">
        <f t="shared" si="505"/>
        <v>2.2471540325580848</v>
      </c>
      <c r="L508">
        <f t="shared" ref="L508:M508" si="526">K508+F508</f>
        <v>32.136554419405279</v>
      </c>
      <c r="M508">
        <f t="shared" si="526"/>
        <v>34.383708451963365</v>
      </c>
      <c r="S508">
        <v>22</v>
      </c>
      <c r="T508">
        <f t="shared" si="497"/>
        <v>2.2471540325580846E-3</v>
      </c>
      <c r="U508">
        <f t="shared" si="498"/>
        <v>2.9889400386847197E-2</v>
      </c>
      <c r="V508">
        <f t="shared" si="499"/>
        <v>2.2471540325580846E-3</v>
      </c>
    </row>
    <row r="509" spans="1:22" x14ac:dyDescent="0.4">
      <c r="A509">
        <v>23</v>
      </c>
      <c r="B509" s="24">
        <v>0.2978723404255319</v>
      </c>
      <c r="C509" s="39">
        <f t="shared" si="504"/>
        <v>36.38211827659574</v>
      </c>
      <c r="E509">
        <f>0.5*BladeCompThickness!K25</f>
        <v>2.4616276422255412</v>
      </c>
      <c r="F509">
        <f>0.5*BladeCompThickness!W25</f>
        <v>28.342011605415863</v>
      </c>
      <c r="G509">
        <f>0.5*BladeCompThickness!K25</f>
        <v>2.4616276422255412</v>
      </c>
      <c r="K509">
        <f t="shared" si="505"/>
        <v>2.4616276422255412</v>
      </c>
      <c r="L509">
        <f t="shared" ref="L509:M509" si="527">K509+F509</f>
        <v>30.803639247641403</v>
      </c>
      <c r="M509">
        <f t="shared" si="527"/>
        <v>33.265266889866943</v>
      </c>
      <c r="S509">
        <v>23</v>
      </c>
      <c r="T509">
        <f t="shared" si="497"/>
        <v>2.4616276422255411E-3</v>
      </c>
      <c r="U509">
        <f t="shared" si="498"/>
        <v>2.8342011605415864E-2</v>
      </c>
      <c r="V509">
        <f t="shared" si="499"/>
        <v>2.4616276422255411E-3</v>
      </c>
    </row>
    <row r="510" spans="1:22" x14ac:dyDescent="0.4">
      <c r="A510">
        <v>24</v>
      </c>
      <c r="B510" s="24">
        <v>0.31914893617021278</v>
      </c>
      <c r="C510" s="39">
        <f t="shared" si="504"/>
        <v>38.980841010638301</v>
      </c>
      <c r="E510">
        <f>0.5*BladeCompThickness!K26</f>
        <v>2.6761012518929981</v>
      </c>
      <c r="F510">
        <f>0.5*BladeCompThickness!W26</f>
        <v>26.794622823984522</v>
      </c>
      <c r="G510">
        <f>0.5*BladeCompThickness!K26</f>
        <v>2.6761012518929981</v>
      </c>
      <c r="K510">
        <f t="shared" si="505"/>
        <v>2.6761012518929981</v>
      </c>
      <c r="L510">
        <f t="shared" ref="L510:M510" si="528">K510+F510</f>
        <v>29.47072407587752</v>
      </c>
      <c r="M510">
        <f t="shared" si="528"/>
        <v>32.146825327770514</v>
      </c>
      <c r="S510">
        <v>24</v>
      </c>
      <c r="T510">
        <f t="shared" si="497"/>
        <v>2.676101251892998E-3</v>
      </c>
      <c r="U510">
        <f t="shared" si="498"/>
        <v>2.6794622823984524E-2</v>
      </c>
      <c r="V510">
        <f t="shared" si="499"/>
        <v>2.676101251892998E-3</v>
      </c>
    </row>
    <row r="511" spans="1:22" x14ac:dyDescent="0.4">
      <c r="A511">
        <v>25</v>
      </c>
      <c r="B511" s="24">
        <v>0.32319999999999999</v>
      </c>
      <c r="C511" s="39">
        <f t="shared" si="504"/>
        <v>39.475637819199996</v>
      </c>
      <c r="E511">
        <f>0.5*BladeCompThickness!K27</f>
        <v>2.7169370271736812</v>
      </c>
      <c r="F511">
        <f>0.5*BladeCompThickness!W27</f>
        <v>26.5</v>
      </c>
      <c r="G511">
        <f>0.5*BladeCompThickness!K27</f>
        <v>2.7169370271736812</v>
      </c>
      <c r="K511">
        <f t="shared" si="505"/>
        <v>2.7169370271736812</v>
      </c>
      <c r="L511">
        <f t="shared" ref="L511:M511" si="529">K511+F511</f>
        <v>29.216937027173682</v>
      </c>
      <c r="M511">
        <f t="shared" si="529"/>
        <v>31.933874054347363</v>
      </c>
      <c r="S511">
        <v>25</v>
      </c>
      <c r="T511">
        <f t="shared" si="497"/>
        <v>2.7169370271736813E-3</v>
      </c>
      <c r="U511">
        <f t="shared" si="498"/>
        <v>2.6499999999999999E-2</v>
      </c>
      <c r="V511">
        <f t="shared" si="499"/>
        <v>2.7169370271736813E-3</v>
      </c>
    </row>
    <row r="512" spans="1:22" x14ac:dyDescent="0.4">
      <c r="A512">
        <v>26</v>
      </c>
      <c r="B512" s="24">
        <v>0.34042553191489361</v>
      </c>
      <c r="C512" s="39">
        <f t="shared" si="504"/>
        <v>41.579563744680847</v>
      </c>
      <c r="E512">
        <f>0.5*BladeCompThickness!K28</f>
        <v>2.8417152030915207</v>
      </c>
      <c r="F512">
        <f>0.5*BladeCompThickness!W28</f>
        <v>25.744494214259056</v>
      </c>
      <c r="G512">
        <f>0.5*BladeCompThickness!K28</f>
        <v>2.8417152030915207</v>
      </c>
      <c r="K512">
        <f t="shared" si="505"/>
        <v>2.8417152030915207</v>
      </c>
      <c r="L512">
        <f t="shared" ref="L512:M512" si="530">K512+F512</f>
        <v>28.586209417350577</v>
      </c>
      <c r="M512">
        <f t="shared" si="530"/>
        <v>31.427924620442099</v>
      </c>
      <c r="S512">
        <v>26</v>
      </c>
      <c r="T512">
        <f t="shared" si="497"/>
        <v>2.8417152030915209E-3</v>
      </c>
      <c r="U512">
        <f t="shared" si="498"/>
        <v>2.5744494214259055E-2</v>
      </c>
      <c r="V512">
        <f t="shared" si="499"/>
        <v>2.8417152030915209E-3</v>
      </c>
    </row>
    <row r="513" spans="1:22" x14ac:dyDescent="0.4">
      <c r="A513">
        <v>27</v>
      </c>
      <c r="B513" s="24">
        <v>0.36170212765957449</v>
      </c>
      <c r="C513" s="39">
        <f t="shared" si="504"/>
        <v>44.178286478723408</v>
      </c>
      <c r="E513">
        <f>0.5*BladeCompThickness!K29</f>
        <v>2.9958384440967585</v>
      </c>
      <c r="F513">
        <f>0.5*BladeCompThickness!W29</f>
        <v>24.811310190369539</v>
      </c>
      <c r="G513">
        <f>0.5*BladeCompThickness!K29</f>
        <v>2.9958384440967585</v>
      </c>
      <c r="K513">
        <f t="shared" si="505"/>
        <v>2.9958384440967585</v>
      </c>
      <c r="L513">
        <f t="shared" ref="L513:M513" si="531">K513+F513</f>
        <v>27.807148634466298</v>
      </c>
      <c r="M513">
        <f t="shared" si="531"/>
        <v>30.802987078563056</v>
      </c>
      <c r="S513">
        <v>27</v>
      </c>
      <c r="T513">
        <f t="shared" si="497"/>
        <v>2.9958384440967583E-3</v>
      </c>
      <c r="U513">
        <f t="shared" si="498"/>
        <v>2.4811310190369539E-2</v>
      </c>
      <c r="V513">
        <f t="shared" si="499"/>
        <v>2.9958384440967583E-3</v>
      </c>
    </row>
    <row r="514" spans="1:22" x14ac:dyDescent="0.4">
      <c r="A514">
        <v>28</v>
      </c>
      <c r="B514" s="24">
        <v>0.36880000000000002</v>
      </c>
      <c r="C514" s="39">
        <f t="shared" si="504"/>
        <v>45.045220382799997</v>
      </c>
      <c r="E514">
        <f>0.5*BladeCompThickness!K30</f>
        <v>3.047253957296105</v>
      </c>
      <c r="F514">
        <f>0.5*BladeCompThickness!W30</f>
        <v>24.5</v>
      </c>
      <c r="G514">
        <f>0.5*BladeCompThickness!K30</f>
        <v>3.047253957296105</v>
      </c>
      <c r="K514">
        <f t="shared" si="505"/>
        <v>3.047253957296105</v>
      </c>
      <c r="L514">
        <f t="shared" ref="L514:M514" si="532">K514+F514</f>
        <v>27.547253957296107</v>
      </c>
      <c r="M514">
        <f t="shared" si="532"/>
        <v>30.594507914592214</v>
      </c>
      <c r="S514">
        <v>28</v>
      </c>
      <c r="T514">
        <f t="shared" si="497"/>
        <v>3.047253957296105E-3</v>
      </c>
      <c r="U514">
        <f t="shared" si="498"/>
        <v>2.4500000000000001E-2</v>
      </c>
      <c r="V514">
        <f t="shared" si="499"/>
        <v>3.047253957296105E-3</v>
      </c>
    </row>
    <row r="515" spans="1:22" x14ac:dyDescent="0.4">
      <c r="A515">
        <v>29</v>
      </c>
      <c r="B515" s="24">
        <v>0.38297872340425532</v>
      </c>
      <c r="C515" s="39">
        <f t="shared" si="504"/>
        <v>46.777009212765954</v>
      </c>
      <c r="E515">
        <f>0.5*BladeCompThickness!K31</f>
        <v>3.1845835979335124</v>
      </c>
      <c r="F515">
        <f>0.5*BladeCompThickness!W31</f>
        <v>23.801540719002205</v>
      </c>
      <c r="G515">
        <f>0.5*BladeCompThickness!K31</f>
        <v>3.1845835979335124</v>
      </c>
      <c r="K515">
        <f t="shared" si="505"/>
        <v>3.1845835979335124</v>
      </c>
      <c r="L515">
        <f t="shared" ref="L515:M515" si="533">K515+F515</f>
        <v>26.986124316935715</v>
      </c>
      <c r="M515">
        <f t="shared" si="533"/>
        <v>30.170707914869226</v>
      </c>
      <c r="S515">
        <v>29</v>
      </c>
      <c r="T515">
        <f t="shared" si="497"/>
        <v>3.1845835979335125E-3</v>
      </c>
      <c r="U515">
        <f t="shared" si="498"/>
        <v>2.3801540719002204E-2</v>
      </c>
      <c r="V515">
        <f t="shared" si="499"/>
        <v>3.1845835979335125E-3</v>
      </c>
    </row>
    <row r="516" spans="1:22" x14ac:dyDescent="0.4">
      <c r="A516">
        <v>30</v>
      </c>
      <c r="B516" s="24">
        <v>0.40425531914893614</v>
      </c>
      <c r="C516" s="39">
        <f t="shared" si="504"/>
        <v>49.375731946808507</v>
      </c>
      <c r="E516">
        <f>0.5*BladeCompThickness!K32</f>
        <v>3.3906604896463088</v>
      </c>
      <c r="F516">
        <f>0.5*BladeCompThickness!W32</f>
        <v>22.753432554239602</v>
      </c>
      <c r="G516">
        <f>0.5*BladeCompThickness!K32</f>
        <v>3.3906604896463088</v>
      </c>
      <c r="K516">
        <f t="shared" si="505"/>
        <v>3.3906604896463088</v>
      </c>
      <c r="L516">
        <f t="shared" ref="L516:M516" si="534">K516+F516</f>
        <v>26.14409304388591</v>
      </c>
      <c r="M516">
        <f t="shared" si="534"/>
        <v>29.534753533532218</v>
      </c>
      <c r="S516">
        <v>30</v>
      </c>
      <c r="T516">
        <f t="shared" si="497"/>
        <v>3.3906604896463089E-3</v>
      </c>
      <c r="U516">
        <f t="shared" si="498"/>
        <v>2.2753432554239603E-2</v>
      </c>
      <c r="V516">
        <f t="shared" si="499"/>
        <v>3.3906604896463089E-3</v>
      </c>
    </row>
    <row r="517" spans="1:22" x14ac:dyDescent="0.4">
      <c r="A517">
        <v>31</v>
      </c>
      <c r="B517" s="24">
        <v>0.42553191489361702</v>
      </c>
      <c r="C517" s="39">
        <f t="shared" si="504"/>
        <v>51.974454680851061</v>
      </c>
      <c r="E517">
        <f>0.5*BladeCompThickness!K33</f>
        <v>3.5967373813591057</v>
      </c>
      <c r="F517">
        <f>0.5*BladeCompThickness!W33</f>
        <v>21.705324389476996</v>
      </c>
      <c r="G517">
        <f>0.5*BladeCompThickness!K33</f>
        <v>3.5967373813591057</v>
      </c>
      <c r="K517">
        <f t="shared" si="505"/>
        <v>3.5967373813591057</v>
      </c>
      <c r="L517">
        <f t="shared" ref="L517:M517" si="535">K517+F517</f>
        <v>25.302061770836101</v>
      </c>
      <c r="M517">
        <f t="shared" si="535"/>
        <v>28.898799152195206</v>
      </c>
      <c r="S517">
        <v>31</v>
      </c>
      <c r="T517">
        <f t="shared" si="497"/>
        <v>3.5967373813591058E-3</v>
      </c>
      <c r="U517">
        <f t="shared" si="498"/>
        <v>2.1705324389476997E-2</v>
      </c>
      <c r="V517">
        <f t="shared" si="499"/>
        <v>3.5967373813591058E-3</v>
      </c>
    </row>
    <row r="518" spans="1:22" x14ac:dyDescent="0.4">
      <c r="A518">
        <v>32</v>
      </c>
      <c r="B518" s="24">
        <v>0.44680851063829785</v>
      </c>
      <c r="C518" s="39">
        <f t="shared" si="504"/>
        <v>54.573177414893614</v>
      </c>
      <c r="E518">
        <f>0.5*BladeCompThickness!K34</f>
        <v>3.8028142730719021</v>
      </c>
      <c r="F518">
        <f>0.5*BladeCompThickness!W34</f>
        <v>20.657216224714393</v>
      </c>
      <c r="G518">
        <f>0.5*BladeCompThickness!K34</f>
        <v>3.8028142730719021</v>
      </c>
      <c r="K518">
        <f t="shared" si="505"/>
        <v>3.8028142730719021</v>
      </c>
      <c r="L518">
        <f t="shared" ref="L518:M518" si="536">K518+F518</f>
        <v>24.460030497786295</v>
      </c>
      <c r="M518">
        <f t="shared" si="536"/>
        <v>28.262844770858198</v>
      </c>
      <c r="S518">
        <v>32</v>
      </c>
      <c r="T518">
        <f t="shared" si="497"/>
        <v>3.8028142730719022E-3</v>
      </c>
      <c r="U518">
        <f t="shared" si="498"/>
        <v>2.0657216224714392E-2</v>
      </c>
      <c r="V518">
        <f t="shared" si="499"/>
        <v>3.8028142730719022E-3</v>
      </c>
    </row>
    <row r="519" spans="1:22" x14ac:dyDescent="0.4">
      <c r="A519">
        <v>33</v>
      </c>
      <c r="B519" s="24">
        <v>0.45</v>
      </c>
      <c r="C519" s="39">
        <f t="shared" si="504"/>
        <v>54.962985824999997</v>
      </c>
      <c r="E519">
        <f>0.5*BladeCompThickness!K35</f>
        <v>3.8337258068288218</v>
      </c>
      <c r="F519">
        <f>0.5*BladeCompThickness!W35</f>
        <v>20.5</v>
      </c>
      <c r="G519">
        <f>0.5*BladeCompThickness!K35</f>
        <v>3.8337258068288218</v>
      </c>
      <c r="K519">
        <f t="shared" si="505"/>
        <v>3.8337258068288218</v>
      </c>
      <c r="L519">
        <f t="shared" ref="L519:M519" si="537">K519+F519</f>
        <v>24.333725806828824</v>
      </c>
      <c r="M519">
        <f t="shared" si="537"/>
        <v>28.167451613657647</v>
      </c>
      <c r="S519">
        <v>33</v>
      </c>
      <c r="T519">
        <f t="shared" si="497"/>
        <v>3.8337258068288217E-3</v>
      </c>
      <c r="U519">
        <f t="shared" si="498"/>
        <v>2.0500000000000001E-2</v>
      </c>
      <c r="V519">
        <f t="shared" si="499"/>
        <v>3.8337258068288217E-3</v>
      </c>
    </row>
    <row r="520" spans="1:22" x14ac:dyDescent="0.4">
      <c r="A520">
        <v>34</v>
      </c>
      <c r="B520" s="24">
        <v>0.46808510638297873</v>
      </c>
      <c r="C520" s="39">
        <f t="shared" si="504"/>
        <v>57.171900148936167</v>
      </c>
      <c r="E520">
        <f>0.5*BladeCompThickness!K36</f>
        <v>3.8456686782863243</v>
      </c>
      <c r="F520">
        <f>0.5*BladeCompThickness!W36</f>
        <v>19.776595744680854</v>
      </c>
      <c r="G520">
        <f>0.5*BladeCompThickness!K36</f>
        <v>3.8456686782863243</v>
      </c>
      <c r="K520">
        <f t="shared" si="505"/>
        <v>3.8456686782863243</v>
      </c>
      <c r="L520">
        <f t="shared" ref="L520:M520" si="538">K520+F520</f>
        <v>23.622264422967177</v>
      </c>
      <c r="M520">
        <f t="shared" si="538"/>
        <v>27.4679331012535</v>
      </c>
      <c r="S520">
        <v>34</v>
      </c>
      <c r="T520">
        <f t="shared" si="497"/>
        <v>3.8456686782863242E-3</v>
      </c>
      <c r="U520">
        <f t="shared" si="498"/>
        <v>1.9776595744680853E-2</v>
      </c>
      <c r="V520">
        <f t="shared" si="499"/>
        <v>3.8456686782863242E-3</v>
      </c>
    </row>
    <row r="521" spans="1:22" x14ac:dyDescent="0.4">
      <c r="A521">
        <v>35</v>
      </c>
      <c r="B521" s="24">
        <v>0.48936170212765956</v>
      </c>
      <c r="C521" s="39">
        <f t="shared" si="504"/>
        <v>59.770622882978721</v>
      </c>
      <c r="E521">
        <f>0.5*BladeCompThickness!K37</f>
        <v>3.8597191152951495</v>
      </c>
      <c r="F521">
        <f>0.5*BladeCompThickness!W37</f>
        <v>18.925531914893618</v>
      </c>
      <c r="G521">
        <f>0.5*BladeCompThickness!K37</f>
        <v>3.8597191152951495</v>
      </c>
      <c r="K521">
        <f t="shared" si="505"/>
        <v>3.8597191152951495</v>
      </c>
      <c r="L521">
        <f t="shared" ref="L521:M521" si="539">K521+F521</f>
        <v>22.785251030188768</v>
      </c>
      <c r="M521">
        <f t="shared" si="539"/>
        <v>26.644970145483917</v>
      </c>
      <c r="S521">
        <v>35</v>
      </c>
      <c r="T521">
        <f t="shared" si="497"/>
        <v>3.8597191152951495E-3</v>
      </c>
      <c r="U521">
        <f t="shared" si="498"/>
        <v>1.8925531914893618E-2</v>
      </c>
      <c r="V521">
        <f t="shared" si="499"/>
        <v>3.8597191152951495E-3</v>
      </c>
    </row>
    <row r="522" spans="1:22" x14ac:dyDescent="0.4">
      <c r="A522">
        <v>36</v>
      </c>
      <c r="B522" s="24">
        <v>0.5</v>
      </c>
      <c r="C522" s="39">
        <f t="shared" si="504"/>
        <v>61.069984249999997</v>
      </c>
      <c r="E522">
        <f>0.5*BladeCompThickness!K38</f>
        <v>3.8667443337995628</v>
      </c>
      <c r="F522">
        <f>0.5*BladeCompThickness!W38</f>
        <v>18.5</v>
      </c>
      <c r="G522">
        <f>0.5*BladeCompThickness!K38</f>
        <v>3.8667443337995628</v>
      </c>
      <c r="K522">
        <f t="shared" si="505"/>
        <v>3.8667443337995628</v>
      </c>
      <c r="L522">
        <f t="shared" ref="L522:M522" si="540">K522+F522</f>
        <v>22.366744333799563</v>
      </c>
      <c r="M522">
        <f t="shared" si="540"/>
        <v>26.233488667599126</v>
      </c>
      <c r="S522">
        <v>36</v>
      </c>
      <c r="T522">
        <f t="shared" si="497"/>
        <v>3.8667443337995627E-3</v>
      </c>
      <c r="U522">
        <f t="shared" si="498"/>
        <v>1.8499999999999999E-2</v>
      </c>
      <c r="V522">
        <f t="shared" si="499"/>
        <v>3.8667443337995627E-3</v>
      </c>
    </row>
    <row r="523" spans="1:22" x14ac:dyDescent="0.4">
      <c r="A523">
        <v>37</v>
      </c>
      <c r="B523" s="24">
        <v>0.51063829787234039</v>
      </c>
      <c r="C523" s="39">
        <f t="shared" si="504"/>
        <v>62.369345617021267</v>
      </c>
      <c r="E523">
        <f>0.5*BladeCompThickness!K39</f>
        <v>3.8761950902676787</v>
      </c>
      <c r="F523">
        <f>0.5*BladeCompThickness!W39</f>
        <v>18.074468085106382</v>
      </c>
      <c r="G523">
        <f>0.5*BladeCompThickness!K39</f>
        <v>3.8761950902676787</v>
      </c>
      <c r="K523">
        <f t="shared" si="505"/>
        <v>3.8761950902676787</v>
      </c>
      <c r="L523">
        <f t="shared" ref="L523:M523" si="541">K523+F523</f>
        <v>21.950663175374061</v>
      </c>
      <c r="M523">
        <f t="shared" si="541"/>
        <v>25.826858265641739</v>
      </c>
      <c r="S523">
        <v>37</v>
      </c>
      <c r="T523">
        <f t="shared" si="497"/>
        <v>3.8761950902676786E-3</v>
      </c>
      <c r="U523">
        <f t="shared" si="498"/>
        <v>1.8074468085106384E-2</v>
      </c>
      <c r="V523">
        <f t="shared" si="499"/>
        <v>3.8761950902676786E-3</v>
      </c>
    </row>
    <row r="524" spans="1:22" x14ac:dyDescent="0.4">
      <c r="A524">
        <v>38</v>
      </c>
      <c r="B524" s="24">
        <v>0.53191489361702127</v>
      </c>
      <c r="C524" s="39">
        <f t="shared" si="504"/>
        <v>64.96806835106382</v>
      </c>
      <c r="E524">
        <f>0.5*BladeCompThickness!K40</f>
        <v>3.8950966032039109</v>
      </c>
      <c r="F524">
        <f>0.5*BladeCompThickness!W40</f>
        <v>17.223404255319149</v>
      </c>
      <c r="G524">
        <f>0.5*BladeCompThickness!K40</f>
        <v>3.8950966032039109</v>
      </c>
      <c r="K524">
        <f t="shared" si="505"/>
        <v>3.8950966032039109</v>
      </c>
      <c r="L524">
        <f t="shared" ref="L524:M524" si="542">K524+F524</f>
        <v>21.11850085852306</v>
      </c>
      <c r="M524">
        <f t="shared" si="542"/>
        <v>25.01359746172697</v>
      </c>
      <c r="S524">
        <v>38</v>
      </c>
      <c r="T524">
        <f t="shared" si="497"/>
        <v>3.8950966032039111E-3</v>
      </c>
      <c r="U524">
        <f t="shared" si="498"/>
        <v>1.7223404255319149E-2</v>
      </c>
      <c r="V524">
        <f t="shared" si="499"/>
        <v>3.8950966032039111E-3</v>
      </c>
    </row>
    <row r="525" spans="1:22" x14ac:dyDescent="0.4">
      <c r="A525">
        <v>39</v>
      </c>
      <c r="B525" s="24">
        <v>0.55319148936170215</v>
      </c>
      <c r="C525" s="39">
        <f t="shared" si="504"/>
        <v>67.566791085106388</v>
      </c>
      <c r="E525">
        <f>0.5*BladeCompThickness!K41</f>
        <v>3.9139981161401427</v>
      </c>
      <c r="F525">
        <f>0.5*BladeCompThickness!W41</f>
        <v>16.372340425531913</v>
      </c>
      <c r="G525">
        <f>0.5*BladeCompThickness!K41</f>
        <v>3.9139981161401427</v>
      </c>
      <c r="K525">
        <f t="shared" si="505"/>
        <v>3.9139981161401427</v>
      </c>
      <c r="L525">
        <f t="shared" ref="L525:M525" si="543">K525+F525</f>
        <v>20.286338541672055</v>
      </c>
      <c r="M525">
        <f t="shared" si="543"/>
        <v>24.200336657812198</v>
      </c>
      <c r="S525">
        <v>39</v>
      </c>
      <c r="T525">
        <f t="shared" si="497"/>
        <v>3.9139981161401428E-3</v>
      </c>
      <c r="U525">
        <f t="shared" si="498"/>
        <v>1.6372340425531914E-2</v>
      </c>
      <c r="V525">
        <f t="shared" si="499"/>
        <v>3.9139981161401428E-3</v>
      </c>
    </row>
    <row r="526" spans="1:22" x14ac:dyDescent="0.4">
      <c r="A526">
        <v>40</v>
      </c>
      <c r="B526" s="24">
        <v>0.57446808510638303</v>
      </c>
      <c r="C526" s="39">
        <f t="shared" si="504"/>
        <v>70.165513819148941</v>
      </c>
      <c r="E526">
        <f>0.5*BladeCompThickness!K42</f>
        <v>3.9328996290763754</v>
      </c>
      <c r="F526">
        <f>0.5*BladeCompThickness!W42</f>
        <v>15.521276595744681</v>
      </c>
      <c r="G526">
        <f>0.5*BladeCompThickness!K42</f>
        <v>3.9328996290763754</v>
      </c>
      <c r="K526">
        <f t="shared" si="505"/>
        <v>3.9328996290763754</v>
      </c>
      <c r="L526">
        <f t="shared" ref="L526:M526" si="544">K526+F526</f>
        <v>19.454176224821055</v>
      </c>
      <c r="M526">
        <f t="shared" si="544"/>
        <v>23.387075853897429</v>
      </c>
      <c r="S526">
        <v>40</v>
      </c>
      <c r="T526">
        <f t="shared" si="497"/>
        <v>3.9328996290763753E-3</v>
      </c>
      <c r="U526">
        <f t="shared" si="498"/>
        <v>1.552127659574468E-2</v>
      </c>
      <c r="V526">
        <f t="shared" si="499"/>
        <v>3.9328996290763753E-3</v>
      </c>
    </row>
    <row r="527" spans="1:22" x14ac:dyDescent="0.4">
      <c r="A527">
        <v>41</v>
      </c>
      <c r="B527" s="24">
        <v>0.5957446808510638</v>
      </c>
      <c r="C527" s="39">
        <f t="shared" si="504"/>
        <v>72.764236553191481</v>
      </c>
      <c r="E527">
        <f>0.5*BladeCompThickness!K43</f>
        <v>3.951801142012608</v>
      </c>
      <c r="F527">
        <f>0.5*BladeCompThickness!W43</f>
        <v>14.670212765957448</v>
      </c>
      <c r="G527">
        <f>0.5*BladeCompThickness!K43</f>
        <v>3.951801142012608</v>
      </c>
      <c r="K527">
        <f t="shared" si="505"/>
        <v>3.951801142012608</v>
      </c>
      <c r="L527">
        <f t="shared" ref="L527:M527" si="545">K527+F527</f>
        <v>18.622013907970057</v>
      </c>
      <c r="M527">
        <f t="shared" si="545"/>
        <v>22.573815049982667</v>
      </c>
      <c r="S527">
        <v>41</v>
      </c>
      <c r="T527">
        <f t="shared" si="497"/>
        <v>3.9518011420126078E-3</v>
      </c>
      <c r="U527">
        <f t="shared" si="498"/>
        <v>1.4670212765957449E-2</v>
      </c>
      <c r="V527">
        <f t="shared" si="499"/>
        <v>3.9518011420126078E-3</v>
      </c>
    </row>
    <row r="528" spans="1:22" x14ac:dyDescent="0.4">
      <c r="A528">
        <v>42</v>
      </c>
      <c r="B528" s="24">
        <v>0.61702127659574468</v>
      </c>
      <c r="C528" s="39">
        <f t="shared" si="504"/>
        <v>75.362959287234034</v>
      </c>
      <c r="E528">
        <f>0.5*BladeCompThickness!K44</f>
        <v>3.9707026549488402</v>
      </c>
      <c r="F528">
        <f>0.5*BladeCompThickness!W44</f>
        <v>13.819148936170214</v>
      </c>
      <c r="G528">
        <f>0.5*BladeCompThickness!K44</f>
        <v>3.9707026549488402</v>
      </c>
      <c r="K528">
        <f t="shared" si="505"/>
        <v>3.9707026549488402</v>
      </c>
      <c r="L528">
        <f t="shared" ref="L528:M528" si="546">K528+F528</f>
        <v>17.789851591119053</v>
      </c>
      <c r="M528">
        <f t="shared" si="546"/>
        <v>21.760554246067894</v>
      </c>
      <c r="S528">
        <v>42</v>
      </c>
      <c r="T528">
        <f t="shared" si="497"/>
        <v>3.9707026549488404E-3</v>
      </c>
      <c r="U528">
        <f t="shared" si="498"/>
        <v>1.3819148936170214E-2</v>
      </c>
      <c r="V528">
        <f t="shared" si="499"/>
        <v>3.9707026549488404E-3</v>
      </c>
    </row>
    <row r="529" spans="1:22" x14ac:dyDescent="0.4">
      <c r="A529">
        <v>43</v>
      </c>
      <c r="B529" s="24">
        <v>0.63829787234042556</v>
      </c>
      <c r="C529" s="39">
        <f t="shared" si="504"/>
        <v>77.961682021276602</v>
      </c>
      <c r="E529">
        <f>0.5*BladeCompThickness!K45</f>
        <v>3.9896041678850729</v>
      </c>
      <c r="F529">
        <f>0.5*BladeCompThickness!W45</f>
        <v>12.968085106382979</v>
      </c>
      <c r="G529">
        <f>0.5*BladeCompThickness!K45</f>
        <v>3.9896041678850729</v>
      </c>
      <c r="K529">
        <f t="shared" si="505"/>
        <v>3.9896041678850729</v>
      </c>
      <c r="L529">
        <f t="shared" ref="L529:M529" si="547">K529+F529</f>
        <v>16.957689274268052</v>
      </c>
      <c r="M529">
        <f t="shared" si="547"/>
        <v>20.947293442153125</v>
      </c>
      <c r="S529">
        <v>43</v>
      </c>
      <c r="T529">
        <f t="shared" si="497"/>
        <v>3.9896041678850729E-3</v>
      </c>
      <c r="U529">
        <f t="shared" si="498"/>
        <v>1.296808510638298E-2</v>
      </c>
      <c r="V529">
        <f t="shared" si="499"/>
        <v>3.9896041678850729E-3</v>
      </c>
    </row>
    <row r="530" spans="1:22" x14ac:dyDescent="0.4">
      <c r="A530">
        <v>44</v>
      </c>
      <c r="B530" s="24">
        <v>0.65</v>
      </c>
      <c r="C530" s="39">
        <f t="shared" si="504"/>
        <v>79.390979525000006</v>
      </c>
      <c r="E530">
        <f>0.5*BladeCompThickness!K46</f>
        <v>4</v>
      </c>
      <c r="F530">
        <f>0.5*BladeCompThickness!W46</f>
        <v>12.5</v>
      </c>
      <c r="G530">
        <f>0.5*BladeCompThickness!K46</f>
        <v>4</v>
      </c>
      <c r="K530">
        <f t="shared" si="505"/>
        <v>4</v>
      </c>
      <c r="L530">
        <f t="shared" ref="L530:M530" si="548">K530+F530</f>
        <v>16.5</v>
      </c>
      <c r="M530">
        <f t="shared" si="548"/>
        <v>20.5</v>
      </c>
      <c r="S530">
        <v>44</v>
      </c>
      <c r="T530">
        <f t="shared" si="497"/>
        <v>4.0000000000000001E-3</v>
      </c>
      <c r="U530">
        <f t="shared" si="498"/>
        <v>1.2500000000000001E-2</v>
      </c>
      <c r="V530">
        <f t="shared" si="499"/>
        <v>4.0000000000000001E-3</v>
      </c>
    </row>
    <row r="531" spans="1:22" x14ac:dyDescent="0.4">
      <c r="A531">
        <v>45</v>
      </c>
      <c r="B531" s="24">
        <v>0.65957446808510634</v>
      </c>
      <c r="C531" s="39">
        <f t="shared" si="504"/>
        <v>80.560404755319141</v>
      </c>
      <c r="E531">
        <f>0.5*BladeCompThickness!K47</f>
        <v>3.9623153254432237</v>
      </c>
      <c r="F531">
        <f>0.5*BladeCompThickness!W47</f>
        <v>12.18085106382979</v>
      </c>
      <c r="G531">
        <f>0.5*BladeCompThickness!K47</f>
        <v>3.9623153254432237</v>
      </c>
      <c r="K531">
        <f t="shared" si="505"/>
        <v>3.9623153254432237</v>
      </c>
      <c r="L531">
        <f t="shared" ref="L531:M531" si="549">K531+F531</f>
        <v>16.143166389273013</v>
      </c>
      <c r="M531">
        <f t="shared" si="549"/>
        <v>20.105481714716237</v>
      </c>
      <c r="S531">
        <v>45</v>
      </c>
      <c r="T531">
        <f t="shared" si="497"/>
        <v>3.9623153254432237E-3</v>
      </c>
      <c r="U531">
        <f t="shared" si="498"/>
        <v>1.218085106382979E-2</v>
      </c>
      <c r="V531">
        <f t="shared" si="499"/>
        <v>3.9623153254432237E-3</v>
      </c>
    </row>
    <row r="532" spans="1:22" x14ac:dyDescent="0.4">
      <c r="A532">
        <v>46</v>
      </c>
      <c r="B532" s="24">
        <v>0.68085106382978722</v>
      </c>
      <c r="C532" s="39">
        <f t="shared" si="504"/>
        <v>83.159127489361694</v>
      </c>
      <c r="E532">
        <f>0.5*BladeCompThickness!K48</f>
        <v>3.8785716042059413</v>
      </c>
      <c r="F532">
        <f>0.5*BladeCompThickness!W48</f>
        <v>11.471631205673761</v>
      </c>
      <c r="G532">
        <f>0.5*BladeCompThickness!K48</f>
        <v>3.8785716042059413</v>
      </c>
      <c r="K532">
        <f t="shared" si="505"/>
        <v>3.8785716042059413</v>
      </c>
      <c r="L532">
        <f t="shared" ref="L532:M532" si="550">K532+F532</f>
        <v>15.350202809879702</v>
      </c>
      <c r="M532">
        <f t="shared" si="550"/>
        <v>19.228774414085642</v>
      </c>
      <c r="S532">
        <v>46</v>
      </c>
      <c r="T532">
        <f t="shared" si="497"/>
        <v>3.8785716042059413E-3</v>
      </c>
      <c r="U532">
        <f t="shared" si="498"/>
        <v>1.1471631205673761E-2</v>
      </c>
      <c r="V532">
        <f t="shared" si="499"/>
        <v>3.8785716042059413E-3</v>
      </c>
    </row>
    <row r="533" spans="1:22" x14ac:dyDescent="0.4">
      <c r="A533">
        <v>47</v>
      </c>
      <c r="B533" s="24">
        <v>0.7021276595744681</v>
      </c>
      <c r="C533" s="39">
        <f t="shared" si="504"/>
        <v>85.757850223404247</v>
      </c>
      <c r="E533">
        <f>0.5*BladeCompThickness!K49</f>
        <v>3.7948278829686588</v>
      </c>
      <c r="F533">
        <f>0.5*BladeCompThickness!W49</f>
        <v>10.76241134751773</v>
      </c>
      <c r="G533">
        <f>0.5*BladeCompThickness!K49</f>
        <v>3.7948278829686588</v>
      </c>
      <c r="K533">
        <f t="shared" si="505"/>
        <v>3.7948278829686588</v>
      </c>
      <c r="L533">
        <f t="shared" ref="L533:M533" si="551">K533+F533</f>
        <v>14.557239230486388</v>
      </c>
      <c r="M533">
        <f t="shared" si="551"/>
        <v>18.352067113455046</v>
      </c>
      <c r="S533">
        <v>47</v>
      </c>
      <c r="T533">
        <f t="shared" si="497"/>
        <v>3.7948278829686589E-3</v>
      </c>
      <c r="U533">
        <f t="shared" si="498"/>
        <v>1.0762411347517731E-2</v>
      </c>
      <c r="V533">
        <f t="shared" si="499"/>
        <v>3.7948278829686589E-3</v>
      </c>
    </row>
    <row r="534" spans="1:22" x14ac:dyDescent="0.4">
      <c r="A534">
        <v>48</v>
      </c>
      <c r="B534" s="24">
        <v>0.72340425531914898</v>
      </c>
      <c r="C534" s="39">
        <f t="shared" si="504"/>
        <v>88.356572957446815</v>
      </c>
      <c r="E534">
        <f>0.5*BladeCompThickness!K50</f>
        <v>3.7110841617313763</v>
      </c>
      <c r="F534">
        <f>0.5*BladeCompThickness!W50</f>
        <v>10.053191489361701</v>
      </c>
      <c r="G534">
        <f>0.5*BladeCompThickness!K50</f>
        <v>3.7110841617313763</v>
      </c>
      <c r="K534">
        <f t="shared" si="505"/>
        <v>3.7110841617313763</v>
      </c>
      <c r="L534">
        <f t="shared" ref="L534:M534" si="552">K534+F534</f>
        <v>13.764275651093078</v>
      </c>
      <c r="M534">
        <f t="shared" si="552"/>
        <v>17.475359812824454</v>
      </c>
      <c r="S534">
        <v>48</v>
      </c>
      <c r="T534">
        <f t="shared" si="497"/>
        <v>3.7110841617313765E-3</v>
      </c>
      <c r="U534">
        <f t="shared" si="498"/>
        <v>1.0053191489361702E-2</v>
      </c>
      <c r="V534">
        <f t="shared" si="499"/>
        <v>3.7110841617313765E-3</v>
      </c>
    </row>
    <row r="535" spans="1:22" x14ac:dyDescent="0.4">
      <c r="A535">
        <v>49</v>
      </c>
      <c r="B535" s="24">
        <v>0.74468085106382975</v>
      </c>
      <c r="C535" s="39">
        <f t="shared" si="504"/>
        <v>90.955295691489354</v>
      </c>
      <c r="E535">
        <f>0.5*BladeCompThickness!K51</f>
        <v>3.6273404404940948</v>
      </c>
      <c r="F535">
        <f>0.5*BladeCompThickness!W51</f>
        <v>9.3439716312056778</v>
      </c>
      <c r="G535">
        <f>0.5*BladeCompThickness!K51</f>
        <v>3.6273404404940948</v>
      </c>
      <c r="K535">
        <f t="shared" si="505"/>
        <v>3.6273404404940948</v>
      </c>
      <c r="L535">
        <f t="shared" ref="L535:M535" si="553">K535+F535</f>
        <v>12.971312071699773</v>
      </c>
      <c r="M535">
        <f t="shared" si="553"/>
        <v>16.598652512193866</v>
      </c>
      <c r="S535">
        <v>49</v>
      </c>
      <c r="T535">
        <f t="shared" si="497"/>
        <v>3.6273404404940949E-3</v>
      </c>
      <c r="U535">
        <f t="shared" si="498"/>
        <v>9.3439716312056775E-3</v>
      </c>
      <c r="V535">
        <f t="shared" si="499"/>
        <v>3.6273404404940949E-3</v>
      </c>
    </row>
    <row r="536" spans="1:22" x14ac:dyDescent="0.4">
      <c r="A536">
        <v>50</v>
      </c>
      <c r="B536" s="24">
        <v>0.76595744680851063</v>
      </c>
      <c r="C536" s="39">
        <f t="shared" si="504"/>
        <v>93.554018425531908</v>
      </c>
      <c r="E536">
        <f>0.5*BladeCompThickness!K52</f>
        <v>3.5435967192568123</v>
      </c>
      <c r="F536">
        <f>0.5*BladeCompThickness!W52</f>
        <v>8.634751773049647</v>
      </c>
      <c r="G536">
        <f>0.5*BladeCompThickness!K52</f>
        <v>3.5435967192568123</v>
      </c>
      <c r="K536">
        <f t="shared" si="505"/>
        <v>3.5435967192568123</v>
      </c>
      <c r="L536">
        <f t="shared" ref="L536:M536" si="554">K536+F536</f>
        <v>12.178348492306458</v>
      </c>
      <c r="M536">
        <f t="shared" si="554"/>
        <v>15.72194521156327</v>
      </c>
      <c r="S536">
        <v>50</v>
      </c>
      <c r="T536">
        <f t="shared" si="497"/>
        <v>3.5435967192568125E-3</v>
      </c>
      <c r="U536">
        <f t="shared" si="498"/>
        <v>8.6347517730496464E-3</v>
      </c>
      <c r="V536">
        <f t="shared" si="499"/>
        <v>3.5435967192568125E-3</v>
      </c>
    </row>
    <row r="537" spans="1:22" x14ac:dyDescent="0.4">
      <c r="A537">
        <v>51</v>
      </c>
      <c r="B537" s="24">
        <v>0.78723404255319152</v>
      </c>
      <c r="C537" s="39">
        <f t="shared" si="504"/>
        <v>96.152741159574461</v>
      </c>
      <c r="E537">
        <f>0.5*BladeCompThickness!K53</f>
        <v>3.4598529980195312</v>
      </c>
      <c r="F537">
        <f>0.5*BladeCompThickness!W53</f>
        <v>7.9255319148936172</v>
      </c>
      <c r="G537">
        <f>0.5*BladeCompThickness!K53</f>
        <v>3.4598529980195312</v>
      </c>
      <c r="K537">
        <f t="shared" si="505"/>
        <v>3.4598529980195312</v>
      </c>
      <c r="L537">
        <f t="shared" ref="L537:M537" si="555">K537+F537</f>
        <v>11.385384912913148</v>
      </c>
      <c r="M537">
        <f t="shared" si="555"/>
        <v>14.84523791093268</v>
      </c>
      <c r="S537">
        <v>51</v>
      </c>
      <c r="T537">
        <f t="shared" si="497"/>
        <v>3.459852998019531E-3</v>
      </c>
      <c r="U537">
        <f t="shared" si="498"/>
        <v>7.925531914893617E-3</v>
      </c>
      <c r="V537">
        <f t="shared" si="499"/>
        <v>3.459852998019531E-3</v>
      </c>
    </row>
    <row r="538" spans="1:22" x14ac:dyDescent="0.4">
      <c r="A538">
        <v>52</v>
      </c>
      <c r="B538" s="24">
        <v>0.8</v>
      </c>
      <c r="C538" s="39">
        <f t="shared" si="504"/>
        <v>97.711974800000007</v>
      </c>
      <c r="E538">
        <f>0.5*BladeCompThickness!K54</f>
        <v>3.4096067652771613</v>
      </c>
      <c r="F538">
        <f>0.5*BladeCompThickness!W54</f>
        <v>7.5</v>
      </c>
      <c r="G538">
        <f>0.5*BladeCompThickness!K54</f>
        <v>3.4096067652771613</v>
      </c>
      <c r="K538">
        <f t="shared" si="505"/>
        <v>3.4096067652771613</v>
      </c>
      <c r="L538">
        <f t="shared" ref="L538:M538" si="556">K538+F538</f>
        <v>10.909606765277161</v>
      </c>
      <c r="M538">
        <f t="shared" si="556"/>
        <v>14.319213530554322</v>
      </c>
      <c r="S538">
        <v>52</v>
      </c>
      <c r="T538">
        <f t="shared" si="497"/>
        <v>3.4096067652771614E-3</v>
      </c>
      <c r="U538">
        <f t="shared" si="498"/>
        <v>7.4999999999999997E-3</v>
      </c>
      <c r="V538">
        <f t="shared" si="499"/>
        <v>3.4096067652771614E-3</v>
      </c>
    </row>
    <row r="539" spans="1:22" x14ac:dyDescent="0.4">
      <c r="A539">
        <v>53</v>
      </c>
      <c r="B539" s="24">
        <v>0.80851063829787229</v>
      </c>
      <c r="C539" s="39">
        <f t="shared" si="504"/>
        <v>98.751463893617014</v>
      </c>
      <c r="E539">
        <f>0.5*BladeCompThickness!K55</f>
        <v>3.3538813953878162</v>
      </c>
      <c r="F539">
        <f>0.5*BladeCompThickness!W55</f>
        <v>7.3297872340425556</v>
      </c>
      <c r="G539">
        <f>0.5*BladeCompThickness!K55</f>
        <v>3.3538813953878162</v>
      </c>
      <c r="K539">
        <f t="shared" si="505"/>
        <v>3.3538813953878162</v>
      </c>
      <c r="L539">
        <f t="shared" ref="L539:M539" si="557">K539+F539</f>
        <v>10.683668629430372</v>
      </c>
      <c r="M539">
        <f t="shared" si="557"/>
        <v>14.037550024818188</v>
      </c>
      <c r="S539">
        <v>53</v>
      </c>
      <c r="T539">
        <f t="shared" si="497"/>
        <v>3.3538813953878162E-3</v>
      </c>
      <c r="U539">
        <f t="shared" si="498"/>
        <v>7.3297872340425552E-3</v>
      </c>
      <c r="V539">
        <f t="shared" si="499"/>
        <v>3.3538813953878162E-3</v>
      </c>
    </row>
    <row r="540" spans="1:22" x14ac:dyDescent="0.4">
      <c r="A540">
        <v>54</v>
      </c>
      <c r="B540" s="24">
        <v>0.82978723404255317</v>
      </c>
      <c r="C540" s="39">
        <f t="shared" si="504"/>
        <v>101.35018662765957</v>
      </c>
      <c r="E540">
        <f>0.5*BladeCompThickness!K56</f>
        <v>3.2145679706644512</v>
      </c>
      <c r="F540">
        <f>0.5*BladeCompThickness!W56</f>
        <v>6.9042553191489375</v>
      </c>
      <c r="G540">
        <f>0.5*BladeCompThickness!K56</f>
        <v>3.2145679706644512</v>
      </c>
      <c r="K540">
        <f t="shared" si="505"/>
        <v>3.2145679706644512</v>
      </c>
      <c r="L540">
        <f t="shared" ref="L540:M540" si="558">K540+F540</f>
        <v>10.118823289813388</v>
      </c>
      <c r="M540">
        <f t="shared" si="558"/>
        <v>13.333391260477839</v>
      </c>
      <c r="S540">
        <v>54</v>
      </c>
      <c r="T540">
        <f t="shared" si="497"/>
        <v>3.2145679706644514E-3</v>
      </c>
      <c r="U540">
        <f t="shared" si="498"/>
        <v>6.9042553191489379E-3</v>
      </c>
      <c r="V540">
        <f t="shared" si="499"/>
        <v>3.2145679706644514E-3</v>
      </c>
    </row>
    <row r="541" spans="1:22" x14ac:dyDescent="0.4">
      <c r="A541">
        <v>55</v>
      </c>
      <c r="B541" s="24">
        <v>0.85106382978723405</v>
      </c>
      <c r="C541" s="39">
        <f t="shared" si="504"/>
        <v>103.94890936170212</v>
      </c>
      <c r="E541">
        <f>0.5*BladeCompThickness!K57</f>
        <v>3.0752545459410863</v>
      </c>
      <c r="F541">
        <f>0.5*BladeCompThickness!W57</f>
        <v>6.4787234042553186</v>
      </c>
      <c r="G541">
        <f>0.5*BladeCompThickness!K57</f>
        <v>3.0752545459410863</v>
      </c>
      <c r="K541">
        <f t="shared" si="505"/>
        <v>3.0752545459410863</v>
      </c>
      <c r="L541">
        <f t="shared" ref="L541:M541" si="559">K541+F541</f>
        <v>9.5539779501964048</v>
      </c>
      <c r="M541">
        <f t="shared" si="559"/>
        <v>12.62923249613749</v>
      </c>
      <c r="S541">
        <v>55</v>
      </c>
      <c r="T541">
        <f t="shared" si="497"/>
        <v>3.0752545459410861E-3</v>
      </c>
      <c r="U541">
        <f t="shared" si="498"/>
        <v>6.4787234042553189E-3</v>
      </c>
      <c r="V541">
        <f t="shared" si="499"/>
        <v>3.0752545459410861E-3</v>
      </c>
    </row>
    <row r="542" spans="1:22" x14ac:dyDescent="0.4">
      <c r="A542">
        <v>56</v>
      </c>
      <c r="B542" s="24">
        <v>0.87234042553191493</v>
      </c>
      <c r="C542" s="39">
        <f t="shared" si="504"/>
        <v>106.54763209574467</v>
      </c>
      <c r="E542">
        <f>0.5*BladeCompThickness!K58</f>
        <v>2.9359411212177209</v>
      </c>
      <c r="F542">
        <f>0.5*BladeCompThickness!W58</f>
        <v>6.0531914893617014</v>
      </c>
      <c r="G542">
        <f>0.5*BladeCompThickness!K58</f>
        <v>2.9359411212177209</v>
      </c>
      <c r="K542">
        <f t="shared" si="505"/>
        <v>2.9359411212177209</v>
      </c>
      <c r="L542">
        <f t="shared" ref="L542:M542" si="560">K542+F542</f>
        <v>8.9891326105794214</v>
      </c>
      <c r="M542">
        <f t="shared" si="560"/>
        <v>11.925073731797141</v>
      </c>
      <c r="S542">
        <v>56</v>
      </c>
      <c r="T542">
        <f t="shared" ref="T542:T551" si="561">E542/1000</f>
        <v>2.9359411212177208E-3</v>
      </c>
      <c r="U542">
        <f t="shared" ref="U542:U551" si="562">F542/1000</f>
        <v>6.0531914893617016E-3</v>
      </c>
      <c r="V542">
        <f t="shared" ref="V542:V551" si="563">G542/1000</f>
        <v>2.9359411212177208E-3</v>
      </c>
    </row>
    <row r="543" spans="1:22" x14ac:dyDescent="0.4">
      <c r="A543">
        <v>57</v>
      </c>
      <c r="B543" s="24">
        <v>0.8936170212765957</v>
      </c>
      <c r="C543" s="39">
        <f t="shared" si="504"/>
        <v>109.14635482978723</v>
      </c>
      <c r="E543">
        <f>0.5*BladeCompThickness!K59</f>
        <v>2.7966276964943568</v>
      </c>
      <c r="F543">
        <f>0.5*BladeCompThickness!W59</f>
        <v>5.627659574468086</v>
      </c>
      <c r="G543">
        <f>0.5*BladeCompThickness!K59</f>
        <v>2.7966276964943568</v>
      </c>
      <c r="K543">
        <f t="shared" si="505"/>
        <v>2.7966276964943568</v>
      </c>
      <c r="L543">
        <f t="shared" ref="L543:M543" si="564">K543+F543</f>
        <v>8.4242872709624432</v>
      </c>
      <c r="M543">
        <f t="shared" si="564"/>
        <v>11.2209149674568</v>
      </c>
      <c r="S543">
        <v>57</v>
      </c>
      <c r="T543">
        <f t="shared" si="561"/>
        <v>2.7966276964943569E-3</v>
      </c>
      <c r="U543">
        <f t="shared" si="562"/>
        <v>5.6276595744680861E-3</v>
      </c>
      <c r="V543">
        <f t="shared" si="563"/>
        <v>2.7966276964943569E-3</v>
      </c>
    </row>
    <row r="544" spans="1:22" x14ac:dyDescent="0.4">
      <c r="A544">
        <v>58</v>
      </c>
      <c r="B544" s="24">
        <v>0.9</v>
      </c>
      <c r="C544" s="39">
        <f t="shared" si="504"/>
        <v>109.92597164999999</v>
      </c>
      <c r="E544">
        <f>0.5*BladeCompThickness!K60</f>
        <v>2.7548336690773469</v>
      </c>
      <c r="F544">
        <f>0.5*BladeCompThickness!W60</f>
        <v>5.5</v>
      </c>
      <c r="G544">
        <f>0.5*BladeCompThickness!K60</f>
        <v>2.7548336690773469</v>
      </c>
      <c r="K544">
        <f t="shared" si="505"/>
        <v>2.7548336690773469</v>
      </c>
      <c r="L544">
        <f t="shared" ref="L544:M544" si="565">K544+F544</f>
        <v>8.2548336690773461</v>
      </c>
      <c r="M544">
        <f t="shared" si="565"/>
        <v>11.009667338154692</v>
      </c>
      <c r="S544">
        <v>58</v>
      </c>
      <c r="T544">
        <f t="shared" si="561"/>
        <v>2.7548336690773468E-3</v>
      </c>
      <c r="U544">
        <f t="shared" si="562"/>
        <v>5.4999999999999997E-3</v>
      </c>
      <c r="V544">
        <f t="shared" si="563"/>
        <v>2.7548336690773468E-3</v>
      </c>
    </row>
    <row r="545" spans="1:26" x14ac:dyDescent="0.4">
      <c r="A545">
        <v>59</v>
      </c>
      <c r="B545" s="24">
        <v>0.91489361702127658</v>
      </c>
      <c r="C545" s="39">
        <f t="shared" si="504"/>
        <v>111.74507756382978</v>
      </c>
      <c r="E545">
        <f>0.5*BladeCompThickness!K61</f>
        <v>2.7032085214307449</v>
      </c>
      <c r="F545">
        <f>0.5*BladeCompThickness!W61</f>
        <v>4.6063829787234045</v>
      </c>
      <c r="G545">
        <f>0.5*BladeCompThickness!K61</f>
        <v>2.7032085214307449</v>
      </c>
      <c r="K545">
        <f t="shared" si="505"/>
        <v>2.7032085214307449</v>
      </c>
      <c r="L545">
        <f t="shared" ref="L545:M545" si="566">K545+F545</f>
        <v>7.3095915001541494</v>
      </c>
      <c r="M545">
        <f t="shared" si="566"/>
        <v>10.012800021584894</v>
      </c>
      <c r="S545">
        <v>59</v>
      </c>
      <c r="T545">
        <f t="shared" si="561"/>
        <v>2.7032085214307448E-3</v>
      </c>
      <c r="U545">
        <f t="shared" si="562"/>
        <v>4.6063829787234044E-3</v>
      </c>
      <c r="V545">
        <f t="shared" si="563"/>
        <v>2.7032085214307448E-3</v>
      </c>
    </row>
    <row r="546" spans="1:26" x14ac:dyDescent="0.4">
      <c r="A546">
        <v>60</v>
      </c>
      <c r="B546" s="24">
        <v>0.93617021276595747</v>
      </c>
      <c r="C546" s="39">
        <f t="shared" si="504"/>
        <v>114.34380029787233</v>
      </c>
      <c r="E546">
        <f>0.5*BladeCompThickness!K62</f>
        <v>2.6294583105070286</v>
      </c>
      <c r="F546">
        <f>0.5*BladeCompThickness!W62</f>
        <v>3.3297872340425503</v>
      </c>
      <c r="G546">
        <f>0.5*BladeCompThickness!K62</f>
        <v>2.6294583105070286</v>
      </c>
      <c r="K546">
        <f t="shared" si="505"/>
        <v>2.6294583105070286</v>
      </c>
      <c r="L546">
        <f t="shared" ref="L546:M546" si="567">K546+F546</f>
        <v>5.9592455445495789</v>
      </c>
      <c r="M546">
        <f t="shared" si="567"/>
        <v>8.5887038550566075</v>
      </c>
      <c r="S546">
        <v>60</v>
      </c>
      <c r="T546">
        <f t="shared" si="561"/>
        <v>2.6294583105070284E-3</v>
      </c>
      <c r="U546">
        <f t="shared" si="562"/>
        <v>3.3297872340425504E-3</v>
      </c>
      <c r="V546">
        <f t="shared" si="563"/>
        <v>2.6294583105070284E-3</v>
      </c>
    </row>
    <row r="547" spans="1:26" x14ac:dyDescent="0.4">
      <c r="A547">
        <v>61</v>
      </c>
      <c r="B547" s="24">
        <v>0.95</v>
      </c>
      <c r="C547" s="39">
        <f t="shared" si="504"/>
        <v>116.03297007499999</v>
      </c>
      <c r="E547">
        <f>0.5*BladeCompThickness!K63</f>
        <v>2.5815206734066125</v>
      </c>
      <c r="F547">
        <f>0.5*BladeCompThickness!W63</f>
        <v>2.5</v>
      </c>
      <c r="G547">
        <f>0.5*BladeCompThickness!K63</f>
        <v>2.5815206734066125</v>
      </c>
      <c r="K547">
        <f t="shared" si="505"/>
        <v>2.5815206734066125</v>
      </c>
      <c r="L547">
        <f t="shared" ref="L547:M547" si="568">K547+F547</f>
        <v>5.0815206734066125</v>
      </c>
      <c r="M547">
        <f t="shared" si="568"/>
        <v>7.663041346813225</v>
      </c>
      <c r="S547">
        <v>61</v>
      </c>
      <c r="T547">
        <f t="shared" si="561"/>
        <v>2.5815206734066125E-3</v>
      </c>
      <c r="U547">
        <f t="shared" si="562"/>
        <v>2.5000000000000001E-3</v>
      </c>
      <c r="V547">
        <f t="shared" si="563"/>
        <v>2.5815206734066125E-3</v>
      </c>
    </row>
    <row r="548" spans="1:26" x14ac:dyDescent="0.4">
      <c r="A548">
        <v>62</v>
      </c>
      <c r="B548" s="24">
        <v>0.95744680851063835</v>
      </c>
      <c r="C548" s="39">
        <f t="shared" si="504"/>
        <v>116.94252303191489</v>
      </c>
      <c r="E548">
        <f>0.5*BladeCompThickness!K64</f>
        <v>2.5625779567041169</v>
      </c>
      <c r="F548">
        <f>0.5*BladeCompThickness!W64</f>
        <v>2.2613202400436414</v>
      </c>
      <c r="G548">
        <f>0.5*BladeCompThickness!K64</f>
        <v>2.5625779567041169</v>
      </c>
      <c r="K548">
        <f t="shared" si="505"/>
        <v>2.5625779567041169</v>
      </c>
      <c r="L548">
        <f t="shared" ref="L548:M548" si="569">K548+F548</f>
        <v>4.8238981967477583</v>
      </c>
      <c r="M548">
        <f t="shared" si="569"/>
        <v>7.3864761534518752</v>
      </c>
      <c r="S548">
        <v>62</v>
      </c>
      <c r="T548">
        <f t="shared" si="561"/>
        <v>2.5625779567041169E-3</v>
      </c>
      <c r="U548">
        <f t="shared" si="562"/>
        <v>2.2613202400436415E-3</v>
      </c>
      <c r="V548">
        <f t="shared" si="563"/>
        <v>2.5625779567041169E-3</v>
      </c>
    </row>
    <row r="549" spans="1:26" x14ac:dyDescent="0.4">
      <c r="A549">
        <v>63</v>
      </c>
      <c r="B549" s="24">
        <v>0.97872340425531912</v>
      </c>
      <c r="C549" s="39">
        <f t="shared" si="504"/>
        <v>119.54124576595744</v>
      </c>
      <c r="E549">
        <f>0.5*BladeCompThickness!K65</f>
        <v>2.5084559089827034</v>
      </c>
      <c r="F549">
        <f>0.5*BladeCompThickness!W65</f>
        <v>1.5793780687397705</v>
      </c>
      <c r="G549">
        <f>0.5*BladeCompThickness!K65</f>
        <v>2.5084559089827034</v>
      </c>
      <c r="K549">
        <f t="shared" si="505"/>
        <v>2.5084559089827034</v>
      </c>
      <c r="L549">
        <f t="shared" ref="L549:M549" si="570">K549+F549</f>
        <v>4.0878339777224735</v>
      </c>
      <c r="M549">
        <f t="shared" si="570"/>
        <v>6.5962898867051774</v>
      </c>
      <c r="S549">
        <v>63</v>
      </c>
      <c r="T549">
        <f t="shared" si="561"/>
        <v>2.5084559089827035E-3</v>
      </c>
      <c r="U549">
        <f t="shared" si="562"/>
        <v>1.5793780687397706E-3</v>
      </c>
      <c r="V549">
        <f t="shared" si="563"/>
        <v>2.5084559089827035E-3</v>
      </c>
    </row>
    <row r="550" spans="1:26" x14ac:dyDescent="0.4">
      <c r="A550">
        <v>64</v>
      </c>
      <c r="B550" s="24">
        <v>0.98119999999999996</v>
      </c>
      <c r="C550" s="39">
        <f t="shared" si="504"/>
        <v>119.84373709219999</v>
      </c>
      <c r="E550">
        <f>0.5*BladeCompThickness!K66</f>
        <v>2.5021561026279304</v>
      </c>
      <c r="F550">
        <f>0.5*BladeCompThickness!W66</f>
        <v>1.5</v>
      </c>
      <c r="G550">
        <f>0.5*BladeCompThickness!K66</f>
        <v>2.5021561026279304</v>
      </c>
      <c r="K550">
        <f t="shared" si="505"/>
        <v>2.5021561026279304</v>
      </c>
      <c r="L550">
        <f t="shared" ref="L550:M550" si="571">K550+F550</f>
        <v>4.0021561026279304</v>
      </c>
      <c r="M550">
        <f t="shared" si="571"/>
        <v>6.5043122052558608</v>
      </c>
      <c r="S550">
        <v>64</v>
      </c>
      <c r="T550">
        <f t="shared" si="561"/>
        <v>2.5021561026279306E-3</v>
      </c>
      <c r="U550">
        <f t="shared" si="562"/>
        <v>1.5E-3</v>
      </c>
      <c r="V550">
        <f t="shared" si="563"/>
        <v>2.5021561026279306E-3</v>
      </c>
    </row>
    <row r="551" spans="1:26" x14ac:dyDescent="0.4">
      <c r="A551">
        <v>65</v>
      </c>
      <c r="B551" s="24">
        <v>1</v>
      </c>
      <c r="C551" s="39">
        <f t="shared" si="504"/>
        <v>122.13996849999999</v>
      </c>
      <c r="E551">
        <f>0.5*BladeCompThickness!K67</f>
        <v>0</v>
      </c>
      <c r="F551">
        <f>0.5*BladeCompThickness!W67</f>
        <v>0</v>
      </c>
      <c r="G551">
        <f>0.5*BladeCompThickness!K67</f>
        <v>0</v>
      </c>
      <c r="K551">
        <f t="shared" si="505"/>
        <v>0</v>
      </c>
      <c r="L551">
        <f t="shared" ref="L551:M551" si="572">K551+F551</f>
        <v>0</v>
      </c>
      <c r="M551">
        <f t="shared" si="572"/>
        <v>0</v>
      </c>
      <c r="S551">
        <v>65</v>
      </c>
      <c r="T551">
        <f t="shared" si="561"/>
        <v>0</v>
      </c>
      <c r="U551">
        <f t="shared" si="562"/>
        <v>0</v>
      </c>
      <c r="V551">
        <f t="shared" si="563"/>
        <v>0</v>
      </c>
    </row>
    <row r="553" spans="1:26" x14ac:dyDescent="0.4">
      <c r="B553" s="43" t="s">
        <v>360</v>
      </c>
      <c r="C553" s="43"/>
      <c r="E553" s="32" t="s">
        <v>340</v>
      </c>
      <c r="K553" s="32" t="s">
        <v>343</v>
      </c>
      <c r="S553" s="43" t="s">
        <v>414</v>
      </c>
      <c r="U553" s="32" t="s">
        <v>340</v>
      </c>
    </row>
    <row r="554" spans="1:26" x14ac:dyDescent="0.4">
      <c r="A554" t="s">
        <v>333</v>
      </c>
      <c r="B554" s="42" t="s">
        <v>81</v>
      </c>
      <c r="C554" s="42" t="s">
        <v>330</v>
      </c>
      <c r="D554" t="s">
        <v>335</v>
      </c>
      <c r="E554" t="s">
        <v>347</v>
      </c>
      <c r="F554" t="s">
        <v>346</v>
      </c>
      <c r="G554" t="s">
        <v>356</v>
      </c>
      <c r="H554" t="s">
        <v>357</v>
      </c>
      <c r="I554" t="s">
        <v>358</v>
      </c>
      <c r="J554" t="s">
        <v>359</v>
      </c>
      <c r="K554" t="s">
        <v>335</v>
      </c>
      <c r="L554" t="s">
        <v>347</v>
      </c>
      <c r="M554" t="s">
        <v>346</v>
      </c>
      <c r="N554" t="s">
        <v>356</v>
      </c>
      <c r="O554" t="s">
        <v>357</v>
      </c>
      <c r="P554" t="s">
        <v>358</v>
      </c>
      <c r="Q554" t="s">
        <v>359</v>
      </c>
      <c r="S554" t="s">
        <v>333</v>
      </c>
      <c r="T554" t="s">
        <v>402</v>
      </c>
      <c r="U554" t="s">
        <v>403</v>
      </c>
      <c r="V554" t="s">
        <v>403</v>
      </c>
      <c r="W554" t="s">
        <v>404</v>
      </c>
      <c r="X554" t="s">
        <v>403</v>
      </c>
      <c r="Y554" t="s">
        <v>403</v>
      </c>
      <c r="Z554" t="s">
        <v>402</v>
      </c>
    </row>
    <row r="555" spans="1:26" x14ac:dyDescent="0.4">
      <c r="B555" s="42" t="s">
        <v>58</v>
      </c>
      <c r="C555" s="42" t="s">
        <v>32</v>
      </c>
      <c r="D555" t="s">
        <v>91</v>
      </c>
      <c r="E555" t="s">
        <v>91</v>
      </c>
      <c r="F555" t="s">
        <v>91</v>
      </c>
      <c r="G555" t="s">
        <v>91</v>
      </c>
      <c r="H555" t="s">
        <v>91</v>
      </c>
      <c r="I555" t="s">
        <v>91</v>
      </c>
      <c r="J555" t="s">
        <v>91</v>
      </c>
      <c r="K555" t="s">
        <v>91</v>
      </c>
      <c r="L555" t="s">
        <v>91</v>
      </c>
      <c r="M555" t="s">
        <v>91</v>
      </c>
      <c r="N555" t="s">
        <v>91</v>
      </c>
      <c r="O555" t="s">
        <v>91</v>
      </c>
      <c r="P555" t="s">
        <v>91</v>
      </c>
      <c r="Q555" t="s">
        <v>91</v>
      </c>
      <c r="T555" t="s">
        <v>32</v>
      </c>
      <c r="U555" t="s">
        <v>32</v>
      </c>
      <c r="V555" t="s">
        <v>32</v>
      </c>
      <c r="W555" t="s">
        <v>32</v>
      </c>
      <c r="X555" t="s">
        <v>32</v>
      </c>
    </row>
    <row r="556" spans="1:26" x14ac:dyDescent="0.4">
      <c r="A556" s="32">
        <v>1</v>
      </c>
      <c r="B556" s="53">
        <v>0</v>
      </c>
      <c r="C556" s="54">
        <f>B556*122.1399685</f>
        <v>0</v>
      </c>
      <c r="D556" s="32">
        <f>0.25*(BladeCompThickness!D3+BladeCompThickness!E3)</f>
        <v>27.499999999999996</v>
      </c>
      <c r="E556" s="32">
        <f>0.5*BladeCompThickness!G3</f>
        <v>9.5</v>
      </c>
      <c r="F556" s="32">
        <f>0.5*BladeCompThickness!M3</f>
        <v>0</v>
      </c>
      <c r="G556" s="49">
        <f>MAX(BladeCompThickness!S3,BladeCompThickness!T3)</f>
        <v>0</v>
      </c>
      <c r="H556" s="32">
        <f>0.5*BladeCompThickness!M3</f>
        <v>0</v>
      </c>
      <c r="I556" s="32">
        <f>0.5*BladeCompThickness!G3</f>
        <v>9.5</v>
      </c>
      <c r="J556" s="32">
        <f>0.25*(BladeCompThickness!D3+BladeCompThickness!E3)</f>
        <v>27.499999999999996</v>
      </c>
      <c r="K556" s="32">
        <f>D556</f>
        <v>27.499999999999996</v>
      </c>
      <c r="L556" s="32">
        <f t="shared" ref="L556:P556" si="573">K556+E556</f>
        <v>37</v>
      </c>
      <c r="M556" s="32">
        <f t="shared" si="573"/>
        <v>37</v>
      </c>
      <c r="N556" s="49">
        <f t="shared" si="573"/>
        <v>37</v>
      </c>
      <c r="O556" s="49">
        <f t="shared" si="573"/>
        <v>37</v>
      </c>
      <c r="P556" s="49">
        <f t="shared" si="573"/>
        <v>46.5</v>
      </c>
      <c r="Q556" s="49">
        <f>P556+J556</f>
        <v>74</v>
      </c>
      <c r="R556" s="49"/>
      <c r="S556" s="32">
        <v>1</v>
      </c>
      <c r="T556" s="55">
        <f>D556/1000</f>
        <v>2.7499999999999997E-2</v>
      </c>
      <c r="U556" s="55">
        <f t="shared" ref="U556:Z556" si="574">E556/1000</f>
        <v>9.4999999999999998E-3</v>
      </c>
      <c r="V556" s="55">
        <f t="shared" si="574"/>
        <v>0</v>
      </c>
      <c r="W556" s="55">
        <f t="shared" si="574"/>
        <v>0</v>
      </c>
      <c r="X556" s="55">
        <f t="shared" si="574"/>
        <v>0</v>
      </c>
      <c r="Y556" s="55">
        <f t="shared" si="574"/>
        <v>9.4999999999999998E-3</v>
      </c>
      <c r="Z556" s="55">
        <f t="shared" si="574"/>
        <v>2.7499999999999997E-2</v>
      </c>
    </row>
    <row r="557" spans="1:26" x14ac:dyDescent="0.4">
      <c r="A557" s="32">
        <v>2</v>
      </c>
      <c r="B557" s="53">
        <v>0.01</v>
      </c>
      <c r="C557" s="54">
        <f t="shared" ref="C557:C620" si="575">B557*122.1399685</f>
        <v>1.221399685</v>
      </c>
      <c r="D557" s="32">
        <f>0.25*(BladeCompThickness!D4+BladeCompThickness!E4)</f>
        <v>27.5</v>
      </c>
      <c r="E557" s="32">
        <f>0.5*BladeCompThickness!G4</f>
        <v>9.5</v>
      </c>
      <c r="F557" s="32">
        <f>0.5*BladeCompThickness!M4</f>
        <v>0</v>
      </c>
      <c r="G557" s="49">
        <f>MAX(BladeCompThickness!S4,BladeCompThickness!T4)</f>
        <v>0</v>
      </c>
      <c r="H557" s="32">
        <f>0.5*BladeCompThickness!M4</f>
        <v>0</v>
      </c>
      <c r="I557" s="32">
        <f>0.5*BladeCompThickness!G4</f>
        <v>9.5</v>
      </c>
      <c r="J557" s="32">
        <f>0.25*(BladeCompThickness!D4+BladeCompThickness!E4)</f>
        <v>27.5</v>
      </c>
      <c r="K557" s="32">
        <f t="shared" ref="K557:K620" si="576">D557</f>
        <v>27.5</v>
      </c>
      <c r="L557" s="32">
        <f t="shared" ref="L557:P557" si="577">K557+E557</f>
        <v>37</v>
      </c>
      <c r="M557" s="32">
        <f t="shared" si="577"/>
        <v>37</v>
      </c>
      <c r="N557" s="49">
        <f t="shared" si="577"/>
        <v>37</v>
      </c>
      <c r="O557" s="49">
        <f t="shared" si="577"/>
        <v>37</v>
      </c>
      <c r="P557" s="49">
        <f t="shared" si="577"/>
        <v>46.5</v>
      </c>
      <c r="Q557" s="49">
        <f>P557+J557</f>
        <v>74</v>
      </c>
      <c r="R557" s="49"/>
      <c r="S557" s="32">
        <v>2</v>
      </c>
      <c r="T557" s="55">
        <f t="shared" ref="T557:T620" si="578">D557/1000</f>
        <v>2.75E-2</v>
      </c>
      <c r="U557" s="55">
        <f t="shared" ref="U557:U620" si="579">E557/1000</f>
        <v>9.4999999999999998E-3</v>
      </c>
      <c r="V557" s="55">
        <f t="shared" ref="V557:V620" si="580">F557/1000</f>
        <v>0</v>
      </c>
      <c r="W557" s="55">
        <f t="shared" ref="W557:W620" si="581">G557/1000</f>
        <v>0</v>
      </c>
      <c r="X557" s="55">
        <f t="shared" ref="X557:X620" si="582">H557/1000</f>
        <v>0</v>
      </c>
      <c r="Y557" s="55">
        <f t="shared" ref="Y557:Y620" si="583">I557/1000</f>
        <v>9.4999999999999998E-3</v>
      </c>
      <c r="Z557" s="55">
        <f t="shared" ref="Z557:Z620" si="584">J557/1000</f>
        <v>2.75E-2</v>
      </c>
    </row>
    <row r="558" spans="1:26" x14ac:dyDescent="0.4">
      <c r="A558" s="32">
        <v>3</v>
      </c>
      <c r="B558" s="53">
        <v>2.1276595744680851E-2</v>
      </c>
      <c r="C558" s="54">
        <f t="shared" si="575"/>
        <v>2.5987227340425529</v>
      </c>
      <c r="D558" s="32">
        <f>0.25*(BladeCompThickness!D5+BladeCompThickness!E5)</f>
        <v>19.9822695035461</v>
      </c>
      <c r="E558" s="32">
        <f>0.5*BladeCompThickness!G5</f>
        <v>9.5</v>
      </c>
      <c r="F558" s="32">
        <f>0.5*BladeCompThickness!M5</f>
        <v>0</v>
      </c>
      <c r="G558" s="49">
        <f>MAX(BladeCompThickness!S5,BladeCompThickness!T5)</f>
        <v>0.75177304964539005</v>
      </c>
      <c r="H558" s="32">
        <f>0.5*BladeCompThickness!M5</f>
        <v>0</v>
      </c>
      <c r="I558" s="32">
        <f>0.5*BladeCompThickness!G5</f>
        <v>9.5</v>
      </c>
      <c r="J558" s="32">
        <f>0.25*(BladeCompThickness!D5+BladeCompThickness!E5)</f>
        <v>19.9822695035461</v>
      </c>
      <c r="K558" s="32">
        <f t="shared" si="576"/>
        <v>19.9822695035461</v>
      </c>
      <c r="L558" s="32">
        <f t="shared" ref="L558:P558" si="585">K558+E558</f>
        <v>29.4822695035461</v>
      </c>
      <c r="M558" s="32">
        <f t="shared" si="585"/>
        <v>29.4822695035461</v>
      </c>
      <c r="N558" s="49">
        <f t="shared" si="585"/>
        <v>30.23404255319149</v>
      </c>
      <c r="O558" s="49">
        <f t="shared" si="585"/>
        <v>30.23404255319149</v>
      </c>
      <c r="P558" s="49">
        <f t="shared" si="585"/>
        <v>39.734042553191486</v>
      </c>
      <c r="Q558" s="49">
        <f>P558+J558</f>
        <v>59.716312056737586</v>
      </c>
      <c r="R558" s="49"/>
      <c r="S558" s="32">
        <v>3</v>
      </c>
      <c r="T558" s="55">
        <f t="shared" si="578"/>
        <v>1.9982269503546101E-2</v>
      </c>
      <c r="U558" s="55">
        <f t="shared" si="579"/>
        <v>9.4999999999999998E-3</v>
      </c>
      <c r="V558" s="55">
        <f t="shared" si="580"/>
        <v>0</v>
      </c>
      <c r="W558" s="55">
        <f t="shared" si="581"/>
        <v>7.5177304964539008E-4</v>
      </c>
      <c r="X558" s="55">
        <f t="shared" si="582"/>
        <v>0</v>
      </c>
      <c r="Y558" s="55">
        <f t="shared" si="583"/>
        <v>9.4999999999999998E-3</v>
      </c>
      <c r="Z558" s="55">
        <f t="shared" si="584"/>
        <v>1.9982269503546101E-2</v>
      </c>
    </row>
    <row r="559" spans="1:26" x14ac:dyDescent="0.4">
      <c r="A559" s="32">
        <v>4</v>
      </c>
      <c r="B559" s="53">
        <v>2.5000000000000001E-2</v>
      </c>
      <c r="C559" s="54">
        <f t="shared" si="575"/>
        <v>3.0534992125000002</v>
      </c>
      <c r="D559" s="32">
        <f>0.25*(BladeCompThickness!D6+BladeCompThickness!E6)</f>
        <v>17.5</v>
      </c>
      <c r="E559" s="32">
        <f>0.5*BladeCompThickness!G6</f>
        <v>9.5</v>
      </c>
      <c r="F559" s="32">
        <f>0.5*BladeCompThickness!M6</f>
        <v>0</v>
      </c>
      <c r="G559" s="49">
        <f>MAX(BladeCompThickness!S6,BladeCompThickness!T6)</f>
        <v>1</v>
      </c>
      <c r="H559" s="32">
        <f>0.5*BladeCompThickness!M6</f>
        <v>0</v>
      </c>
      <c r="I559" s="32">
        <f>0.5*BladeCompThickness!G6</f>
        <v>9.5</v>
      </c>
      <c r="J559" s="32">
        <f>0.25*(BladeCompThickness!D6+BladeCompThickness!E6)</f>
        <v>17.5</v>
      </c>
      <c r="K559" s="32">
        <f t="shared" si="576"/>
        <v>17.5</v>
      </c>
      <c r="L559" s="32">
        <f t="shared" ref="L559:P559" si="586">K559+E559</f>
        <v>27</v>
      </c>
      <c r="M559" s="32">
        <f t="shared" si="586"/>
        <v>27</v>
      </c>
      <c r="N559" s="49">
        <f t="shared" si="586"/>
        <v>28</v>
      </c>
      <c r="O559" s="49">
        <f t="shared" si="586"/>
        <v>28</v>
      </c>
      <c r="P559" s="49">
        <f t="shared" si="586"/>
        <v>37.5</v>
      </c>
      <c r="Q559" s="49">
        <f>P559+J559</f>
        <v>55</v>
      </c>
      <c r="R559" s="49"/>
      <c r="S559" s="32">
        <v>4</v>
      </c>
      <c r="T559" s="55">
        <f t="shared" si="578"/>
        <v>1.7500000000000002E-2</v>
      </c>
      <c r="U559" s="55">
        <f t="shared" si="579"/>
        <v>9.4999999999999998E-3</v>
      </c>
      <c r="V559" s="55">
        <f t="shared" si="580"/>
        <v>0</v>
      </c>
      <c r="W559" s="55">
        <f t="shared" si="581"/>
        <v>1E-3</v>
      </c>
      <c r="X559" s="55">
        <f t="shared" si="582"/>
        <v>0</v>
      </c>
      <c r="Y559" s="55">
        <f t="shared" si="583"/>
        <v>9.4999999999999998E-3</v>
      </c>
      <c r="Z559" s="55">
        <f t="shared" si="584"/>
        <v>1.7500000000000002E-2</v>
      </c>
    </row>
    <row r="560" spans="1:26" x14ac:dyDescent="0.4">
      <c r="A560" s="32">
        <v>5</v>
      </c>
      <c r="B560" s="53">
        <v>4.2553191489361701E-2</v>
      </c>
      <c r="C560" s="54">
        <f t="shared" si="575"/>
        <v>5.1974454680851059</v>
      </c>
      <c r="D560" s="32">
        <f>0.25*(BladeCompThickness!D7+BladeCompThickness!E7)</f>
        <v>15.393617021276595</v>
      </c>
      <c r="E560" s="32">
        <f>0.5*BladeCompThickness!G7</f>
        <v>8.9734042553191493</v>
      </c>
      <c r="F560" s="32">
        <f>0.5*BladeCompThickness!M7</f>
        <v>0</v>
      </c>
      <c r="G560" s="49">
        <f>MAX(BladeCompThickness!S7,BladeCompThickness!T7)</f>
        <v>3.8085106382978702</v>
      </c>
      <c r="H560" s="32">
        <f>0.5*BladeCompThickness!M7</f>
        <v>0</v>
      </c>
      <c r="I560" s="32">
        <f>0.5*BladeCompThickness!G7</f>
        <v>8.9734042553191493</v>
      </c>
      <c r="J560" s="32">
        <f>0.25*(BladeCompThickness!D7+BladeCompThickness!E7)</f>
        <v>15.393617021276595</v>
      </c>
      <c r="K560" s="32">
        <f t="shared" si="576"/>
        <v>15.393617021276595</v>
      </c>
      <c r="L560" s="32">
        <f t="shared" ref="L560:P560" si="587">K560+E560</f>
        <v>24.367021276595743</v>
      </c>
      <c r="M560" s="32">
        <f t="shared" si="587"/>
        <v>24.367021276595743</v>
      </c>
      <c r="N560" s="49">
        <f t="shared" si="587"/>
        <v>28.175531914893615</v>
      </c>
      <c r="O560" s="49">
        <f t="shared" si="587"/>
        <v>28.175531914893615</v>
      </c>
      <c r="P560" s="49">
        <f t="shared" si="587"/>
        <v>37.148936170212764</v>
      </c>
      <c r="Q560" s="49">
        <f>P560+J560</f>
        <v>52.542553191489361</v>
      </c>
      <c r="R560" s="49"/>
      <c r="S560" s="32">
        <v>5</v>
      </c>
      <c r="T560" s="55">
        <f t="shared" si="578"/>
        <v>1.5393617021276595E-2</v>
      </c>
      <c r="U560" s="55">
        <f t="shared" si="579"/>
        <v>8.9734042553191486E-3</v>
      </c>
      <c r="V560" s="55">
        <f t="shared" si="580"/>
        <v>0</v>
      </c>
      <c r="W560" s="55">
        <f t="shared" si="581"/>
        <v>3.80851063829787E-3</v>
      </c>
      <c r="X560" s="55">
        <f t="shared" si="582"/>
        <v>0</v>
      </c>
      <c r="Y560" s="55">
        <f t="shared" si="583"/>
        <v>8.9734042553191486E-3</v>
      </c>
      <c r="Z560" s="55">
        <f t="shared" si="584"/>
        <v>1.5393617021276595E-2</v>
      </c>
    </row>
    <row r="561" spans="1:26" x14ac:dyDescent="0.4">
      <c r="A561" s="32">
        <v>6</v>
      </c>
      <c r="B561" s="53">
        <v>0.05</v>
      </c>
      <c r="C561" s="54">
        <f t="shared" si="575"/>
        <v>6.1069984250000005</v>
      </c>
      <c r="D561" s="32">
        <f>0.25*(BladeCompThickness!D8+BladeCompThickness!E8)</f>
        <v>14.499999999999998</v>
      </c>
      <c r="E561" s="32">
        <f>0.5*BladeCompThickness!G8</f>
        <v>8.75</v>
      </c>
      <c r="F561" s="32">
        <f>0.5*BladeCompThickness!M8</f>
        <v>0</v>
      </c>
      <c r="G561" s="49">
        <f>MAX(BladeCompThickness!S8,BladeCompThickness!T8)</f>
        <v>5</v>
      </c>
      <c r="H561" s="32">
        <f>0.5*BladeCompThickness!M8</f>
        <v>0</v>
      </c>
      <c r="I561" s="32">
        <f>0.5*BladeCompThickness!G8</f>
        <v>8.75</v>
      </c>
      <c r="J561" s="32">
        <f>0.25*(BladeCompThickness!D8+BladeCompThickness!E8)</f>
        <v>14.499999999999998</v>
      </c>
      <c r="K561" s="32">
        <f t="shared" si="576"/>
        <v>14.499999999999998</v>
      </c>
      <c r="L561" s="32">
        <f t="shared" ref="L561:P561" si="588">K561+E561</f>
        <v>23.25</v>
      </c>
      <c r="M561" s="32">
        <f t="shared" si="588"/>
        <v>23.25</v>
      </c>
      <c r="N561" s="49">
        <f t="shared" si="588"/>
        <v>28.25</v>
      </c>
      <c r="O561" s="49">
        <f t="shared" si="588"/>
        <v>28.25</v>
      </c>
      <c r="P561" s="49">
        <f t="shared" si="588"/>
        <v>37</v>
      </c>
      <c r="Q561" s="49">
        <f>P561+J561</f>
        <v>51.5</v>
      </c>
      <c r="R561" s="49"/>
      <c r="S561" s="32">
        <v>6</v>
      </c>
      <c r="T561" s="55">
        <f t="shared" si="578"/>
        <v>1.4499999999999999E-2</v>
      </c>
      <c r="U561" s="55">
        <f t="shared" si="579"/>
        <v>8.7500000000000008E-3</v>
      </c>
      <c r="V561" s="55">
        <f t="shared" si="580"/>
        <v>0</v>
      </c>
      <c r="W561" s="55">
        <f t="shared" si="581"/>
        <v>5.0000000000000001E-3</v>
      </c>
      <c r="X561" s="55">
        <f t="shared" si="582"/>
        <v>0</v>
      </c>
      <c r="Y561" s="55">
        <f t="shared" si="583"/>
        <v>8.7500000000000008E-3</v>
      </c>
      <c r="Z561" s="55">
        <f t="shared" si="584"/>
        <v>1.4499999999999999E-2</v>
      </c>
    </row>
    <row r="562" spans="1:26" x14ac:dyDescent="0.4">
      <c r="A562" s="32">
        <v>7</v>
      </c>
      <c r="B562" s="53">
        <v>6.3829787234042548E-2</v>
      </c>
      <c r="C562" s="54">
        <f t="shared" si="575"/>
        <v>7.7961682021276584</v>
      </c>
      <c r="D562" s="32">
        <f>0.25*(BladeCompThickness!D9+BladeCompThickness!E9)</f>
        <v>13.878901770926232</v>
      </c>
      <c r="E562" s="32">
        <f>0.5*BladeCompThickness!G9</f>
        <v>8.2324181424385277</v>
      </c>
      <c r="F562" s="32">
        <f>0.5*BladeCompThickness!M9</f>
        <v>0</v>
      </c>
      <c r="G562" s="49">
        <f>MAX(BladeCompThickness!S9,BladeCompThickness!T9)</f>
        <v>5.83816892327531</v>
      </c>
      <c r="H562" s="32">
        <f>0.5*BladeCompThickness!M9</f>
        <v>0</v>
      </c>
      <c r="I562" s="32">
        <f>0.5*BladeCompThickness!G9</f>
        <v>8.2324181424385277</v>
      </c>
      <c r="J562" s="32">
        <f>0.25*(BladeCompThickness!D9+BladeCompThickness!E9)</f>
        <v>13.878901770926232</v>
      </c>
      <c r="K562" s="32">
        <f t="shared" si="576"/>
        <v>13.878901770926232</v>
      </c>
      <c r="L562" s="32">
        <f t="shared" ref="L562:P562" si="589">K562+E562</f>
        <v>22.11131991336476</v>
      </c>
      <c r="M562" s="32">
        <f t="shared" si="589"/>
        <v>22.11131991336476</v>
      </c>
      <c r="N562" s="49">
        <f t="shared" si="589"/>
        <v>27.949488836640072</v>
      </c>
      <c r="O562" s="49">
        <f t="shared" si="589"/>
        <v>27.949488836640072</v>
      </c>
      <c r="P562" s="49">
        <f t="shared" si="589"/>
        <v>36.181906979078597</v>
      </c>
      <c r="Q562" s="49">
        <f>P562+J562</f>
        <v>50.060808750004831</v>
      </c>
      <c r="R562" s="49"/>
      <c r="S562" s="32">
        <v>7</v>
      </c>
      <c r="T562" s="55">
        <f t="shared" si="578"/>
        <v>1.3878901770926232E-2</v>
      </c>
      <c r="U562" s="55">
        <f t="shared" si="579"/>
        <v>8.232418142438528E-3</v>
      </c>
      <c r="V562" s="55">
        <f t="shared" si="580"/>
        <v>0</v>
      </c>
      <c r="W562" s="55">
        <f t="shared" si="581"/>
        <v>5.8381689232753099E-3</v>
      </c>
      <c r="X562" s="55">
        <f t="shared" si="582"/>
        <v>0</v>
      </c>
      <c r="Y562" s="55">
        <f t="shared" si="583"/>
        <v>8.232418142438528E-3</v>
      </c>
      <c r="Z562" s="55">
        <f t="shared" si="584"/>
        <v>1.3878901770926232E-2</v>
      </c>
    </row>
    <row r="563" spans="1:26" x14ac:dyDescent="0.4">
      <c r="A563" s="32">
        <v>8</v>
      </c>
      <c r="B563" s="53">
        <v>8.3400000000000002E-2</v>
      </c>
      <c r="C563" s="54">
        <f t="shared" si="575"/>
        <v>10.1864733729</v>
      </c>
      <c r="D563" s="32">
        <f>0.25*(BladeCompThickness!D10+BladeCompThickness!E10)</f>
        <v>13.000000000000002</v>
      </c>
      <c r="E563" s="32">
        <f>0.5*BladeCompThickness!G10</f>
        <v>7.5000000000000009</v>
      </c>
      <c r="F563" s="32">
        <f>0.5*BladeCompThickness!M10</f>
        <v>0</v>
      </c>
      <c r="G563" s="49">
        <f>MAX(BladeCompThickness!S10,BladeCompThickness!T10)</f>
        <v>7.0470588235294098</v>
      </c>
      <c r="H563" s="32">
        <f>0.5*BladeCompThickness!M10</f>
        <v>0</v>
      </c>
      <c r="I563" s="32">
        <f>0.5*BladeCompThickness!G10</f>
        <v>7.5000000000000009</v>
      </c>
      <c r="J563" s="32">
        <f>0.25*(BladeCompThickness!D10+BladeCompThickness!E10)</f>
        <v>13.000000000000002</v>
      </c>
      <c r="K563" s="32">
        <f t="shared" si="576"/>
        <v>13.000000000000002</v>
      </c>
      <c r="L563" s="32">
        <f t="shared" ref="L563:P563" si="590">K563+E563</f>
        <v>20.500000000000004</v>
      </c>
      <c r="M563" s="32">
        <f t="shared" si="590"/>
        <v>20.500000000000004</v>
      </c>
      <c r="N563" s="49">
        <f t="shared" si="590"/>
        <v>27.547058823529412</v>
      </c>
      <c r="O563" s="49">
        <f t="shared" si="590"/>
        <v>27.547058823529412</v>
      </c>
      <c r="P563" s="49">
        <f t="shared" si="590"/>
        <v>35.047058823529412</v>
      </c>
      <c r="Q563" s="49">
        <f>P563+J563</f>
        <v>48.047058823529412</v>
      </c>
      <c r="R563" s="49"/>
      <c r="S563" s="32">
        <v>8</v>
      </c>
      <c r="T563" s="55">
        <f t="shared" si="578"/>
        <v>1.3000000000000001E-2</v>
      </c>
      <c r="U563" s="55">
        <f t="shared" si="579"/>
        <v>7.5000000000000006E-3</v>
      </c>
      <c r="V563" s="55">
        <f t="shared" si="580"/>
        <v>0</v>
      </c>
      <c r="W563" s="55">
        <f t="shared" si="581"/>
        <v>7.0470588235294097E-3</v>
      </c>
      <c r="X563" s="55">
        <f t="shared" si="582"/>
        <v>0</v>
      </c>
      <c r="Y563" s="55">
        <f t="shared" si="583"/>
        <v>7.5000000000000006E-3</v>
      </c>
      <c r="Z563" s="55">
        <f t="shared" si="584"/>
        <v>1.3000000000000001E-2</v>
      </c>
    </row>
    <row r="564" spans="1:26" x14ac:dyDescent="0.4">
      <c r="A564" s="32">
        <v>9</v>
      </c>
      <c r="B564" s="53">
        <v>8.5106382978723402E-2</v>
      </c>
      <c r="C564" s="54">
        <f t="shared" si="575"/>
        <v>10.394890936170212</v>
      </c>
      <c r="D564" s="32">
        <f>0.25*(BladeCompThickness!D11+BladeCompThickness!E11)</f>
        <v>12.89720584465522</v>
      </c>
      <c r="E564" s="32">
        <f>0.5*BladeCompThickness!G11</f>
        <v>7.3458087669828256</v>
      </c>
      <c r="F564" s="32">
        <f>0.5*BladeCompThickness!M11</f>
        <v>0</v>
      </c>
      <c r="G564" s="49">
        <f>MAX(BladeCompThickness!S11,BladeCompThickness!T11)</f>
        <v>7.24780976220275</v>
      </c>
      <c r="H564" s="32">
        <f>0.5*BladeCompThickness!M11</f>
        <v>0</v>
      </c>
      <c r="I564" s="32">
        <f>0.5*BladeCompThickness!G11</f>
        <v>7.3458087669828256</v>
      </c>
      <c r="J564" s="32">
        <f>0.25*(BladeCompThickness!D11+BladeCompThickness!E11)</f>
        <v>12.89720584465522</v>
      </c>
      <c r="K564" s="32">
        <f t="shared" si="576"/>
        <v>12.89720584465522</v>
      </c>
      <c r="L564" s="32">
        <f t="shared" ref="L564:P564" si="591">K564+E564</f>
        <v>20.243014611638046</v>
      </c>
      <c r="M564" s="32">
        <f t="shared" si="591"/>
        <v>20.243014611638046</v>
      </c>
      <c r="N564" s="49">
        <f t="shared" si="591"/>
        <v>27.490824373840795</v>
      </c>
      <c r="O564" s="49">
        <f t="shared" si="591"/>
        <v>27.490824373840795</v>
      </c>
      <c r="P564" s="49">
        <f t="shared" si="591"/>
        <v>34.836633140823622</v>
      </c>
      <c r="Q564" s="49">
        <f>P564+J564</f>
        <v>47.73383898547884</v>
      </c>
      <c r="R564" s="49"/>
      <c r="S564" s="32">
        <v>9</v>
      </c>
      <c r="T564" s="55">
        <f t="shared" si="578"/>
        <v>1.2897205844655219E-2</v>
      </c>
      <c r="U564" s="55">
        <f t="shared" si="579"/>
        <v>7.3458087669828259E-3</v>
      </c>
      <c r="V564" s="55">
        <f t="shared" si="580"/>
        <v>0</v>
      </c>
      <c r="W564" s="55">
        <f t="shared" si="581"/>
        <v>7.2478097622027497E-3</v>
      </c>
      <c r="X564" s="55">
        <f t="shared" si="582"/>
        <v>0</v>
      </c>
      <c r="Y564" s="55">
        <f t="shared" si="583"/>
        <v>7.3458087669828259E-3</v>
      </c>
      <c r="Z564" s="55">
        <f t="shared" si="584"/>
        <v>1.2897205844655219E-2</v>
      </c>
    </row>
    <row r="565" spans="1:26" x14ac:dyDescent="0.4">
      <c r="A565">
        <v>10</v>
      </c>
      <c r="B565" s="24">
        <v>0.1</v>
      </c>
      <c r="C565" s="41">
        <f t="shared" si="575"/>
        <v>12.213996850000001</v>
      </c>
      <c r="D565">
        <f>0.25*(BladeCompThickness!D12+BladeCompThickness!E12)</f>
        <v>12</v>
      </c>
      <c r="E565">
        <f>0.5*BladeCompThickness!G12</f>
        <v>5.9999999999999991</v>
      </c>
      <c r="F565">
        <f>0.5*BladeCompThickness!M12</f>
        <v>0.25</v>
      </c>
      <c r="G565" s="44">
        <f>MAX(BladeCompThickness!S12,BladeCompThickness!T12)</f>
        <v>9</v>
      </c>
      <c r="H565">
        <f>0.5*BladeCompThickness!M12</f>
        <v>0.25</v>
      </c>
      <c r="I565">
        <f>0.5*BladeCompThickness!G12</f>
        <v>5.9999999999999991</v>
      </c>
      <c r="J565">
        <f>0.25*(BladeCompThickness!D12+BladeCompThickness!E12)</f>
        <v>12</v>
      </c>
      <c r="K565">
        <f t="shared" si="576"/>
        <v>12</v>
      </c>
      <c r="L565">
        <f t="shared" ref="L565:P565" si="592">K565+E565</f>
        <v>18</v>
      </c>
      <c r="M565">
        <f t="shared" si="592"/>
        <v>18.25</v>
      </c>
      <c r="N565" s="44">
        <f t="shared" si="592"/>
        <v>27.25</v>
      </c>
      <c r="O565" s="44">
        <f t="shared" si="592"/>
        <v>27.5</v>
      </c>
      <c r="P565" s="44">
        <f t="shared" si="592"/>
        <v>33.5</v>
      </c>
      <c r="Q565" s="44">
        <f>P565+J565</f>
        <v>45.5</v>
      </c>
      <c r="R565" s="44"/>
      <c r="S565">
        <v>10</v>
      </c>
      <c r="T565" s="45">
        <f t="shared" si="578"/>
        <v>1.2E-2</v>
      </c>
      <c r="U565" s="45">
        <f t="shared" si="579"/>
        <v>5.9999999999999993E-3</v>
      </c>
      <c r="V565" s="45">
        <f t="shared" si="580"/>
        <v>2.5000000000000001E-4</v>
      </c>
      <c r="W565" s="45">
        <f t="shared" si="581"/>
        <v>8.9999999999999993E-3</v>
      </c>
      <c r="X565" s="45">
        <f t="shared" si="582"/>
        <v>2.5000000000000001E-4</v>
      </c>
      <c r="Y565" s="45">
        <f t="shared" si="583"/>
        <v>5.9999999999999993E-3</v>
      </c>
      <c r="Z565" s="45">
        <f t="shared" si="584"/>
        <v>1.2E-2</v>
      </c>
    </row>
    <row r="566" spans="1:26" x14ac:dyDescent="0.4">
      <c r="A566">
        <v>11</v>
      </c>
      <c r="B566" s="24">
        <v>0.10638297872340426</v>
      </c>
      <c r="C566" s="41">
        <f t="shared" si="575"/>
        <v>12.993613670212765</v>
      </c>
      <c r="D566">
        <f>0.25*(BladeCompThickness!D13+BladeCompThickness!E13)</f>
        <v>11.696048632218845</v>
      </c>
      <c r="E566">
        <f>0.5*BladeCompThickness!G13</f>
        <v>5.7973657548125628</v>
      </c>
      <c r="F566">
        <f>0.5*BladeCompThickness!M13</f>
        <v>0.35</v>
      </c>
      <c r="G566" s="44">
        <f>MAX(BladeCompThickness!S13,BladeCompThickness!T13)</f>
        <v>9.6079027355623108</v>
      </c>
      <c r="H566">
        <f>0.5*BladeCompThickness!M13</f>
        <v>0.35</v>
      </c>
      <c r="I566">
        <f>0.5*BladeCompThickness!G13</f>
        <v>5.7973657548125628</v>
      </c>
      <c r="J566">
        <f>0.25*(BladeCompThickness!D13+BladeCompThickness!E13)</f>
        <v>11.696048632218845</v>
      </c>
      <c r="K566">
        <f t="shared" si="576"/>
        <v>11.696048632218845</v>
      </c>
      <c r="L566">
        <f t="shared" ref="L566:P566" si="593">K566+E566</f>
        <v>17.493414387031407</v>
      </c>
      <c r="M566">
        <f t="shared" si="593"/>
        <v>17.843414387031409</v>
      </c>
      <c r="N566" s="44">
        <f t="shared" si="593"/>
        <v>27.451317122593721</v>
      </c>
      <c r="O566" s="44">
        <f t="shared" si="593"/>
        <v>27.801317122593723</v>
      </c>
      <c r="P566" s="44">
        <f t="shared" si="593"/>
        <v>33.598682877406283</v>
      </c>
      <c r="Q566" s="44">
        <f>P566+J566</f>
        <v>45.29473150962513</v>
      </c>
      <c r="R566" s="44"/>
      <c r="S566">
        <v>11</v>
      </c>
      <c r="T566" s="45">
        <f t="shared" si="578"/>
        <v>1.1696048632218846E-2</v>
      </c>
      <c r="U566" s="45">
        <f t="shared" si="579"/>
        <v>5.7973657548125628E-3</v>
      </c>
      <c r="V566" s="45">
        <f t="shared" si="580"/>
        <v>3.5E-4</v>
      </c>
      <c r="W566" s="45">
        <f t="shared" si="581"/>
        <v>9.6079027355623105E-3</v>
      </c>
      <c r="X566" s="45">
        <f t="shared" si="582"/>
        <v>3.5E-4</v>
      </c>
      <c r="Y566" s="45">
        <f t="shared" si="583"/>
        <v>5.7973657548125628E-3</v>
      </c>
      <c r="Z566" s="45">
        <f t="shared" si="584"/>
        <v>1.1696048632218846E-2</v>
      </c>
    </row>
    <row r="567" spans="1:26" x14ac:dyDescent="0.4">
      <c r="A567">
        <v>12</v>
      </c>
      <c r="B567" s="24">
        <v>0.1276595744680851</v>
      </c>
      <c r="C567" s="41">
        <f t="shared" si="575"/>
        <v>15.592336404255317</v>
      </c>
      <c r="D567">
        <f>0.25*(BladeCompThickness!D14+BladeCompThickness!E14)</f>
        <v>10.682877406281662</v>
      </c>
      <c r="E567">
        <f>0.5*BladeCompThickness!G14</f>
        <v>5.1219182708544411</v>
      </c>
      <c r="F567">
        <f>0.5*BladeCompThickness!M14</f>
        <v>1</v>
      </c>
      <c r="G567" s="44">
        <f>MAX(BladeCompThickness!S14,BladeCompThickness!T14)</f>
        <v>11.634245187436701</v>
      </c>
      <c r="H567">
        <f>0.5*BladeCompThickness!M14</f>
        <v>1</v>
      </c>
      <c r="I567">
        <f>0.5*BladeCompThickness!G14</f>
        <v>5.1219182708544411</v>
      </c>
      <c r="J567">
        <f>0.25*(BladeCompThickness!D14+BladeCompThickness!E14)</f>
        <v>10.682877406281662</v>
      </c>
      <c r="K567">
        <f t="shared" si="576"/>
        <v>10.682877406281662</v>
      </c>
      <c r="L567">
        <f t="shared" ref="L567:P567" si="594">K567+E567</f>
        <v>15.804795677136102</v>
      </c>
      <c r="M567">
        <f t="shared" si="594"/>
        <v>16.804795677136102</v>
      </c>
      <c r="N567" s="44">
        <f t="shared" si="594"/>
        <v>28.439040864572803</v>
      </c>
      <c r="O567" s="44">
        <f t="shared" si="594"/>
        <v>29.439040864572803</v>
      </c>
      <c r="P567" s="44">
        <f t="shared" si="594"/>
        <v>34.560959135427247</v>
      </c>
      <c r="Q567" s="44">
        <f>P567+J567</f>
        <v>45.243836541708909</v>
      </c>
      <c r="R567" s="44"/>
      <c r="S567">
        <v>12</v>
      </c>
      <c r="T567" s="45">
        <f t="shared" si="578"/>
        <v>1.0682877406281661E-2</v>
      </c>
      <c r="U567" s="45">
        <f t="shared" si="579"/>
        <v>5.1219182708544409E-3</v>
      </c>
      <c r="V567" s="45">
        <f t="shared" si="580"/>
        <v>1E-3</v>
      </c>
      <c r="W567" s="45">
        <f t="shared" si="581"/>
        <v>1.1634245187436701E-2</v>
      </c>
      <c r="X567" s="45">
        <f t="shared" si="582"/>
        <v>1E-3</v>
      </c>
      <c r="Y567" s="45">
        <f t="shared" si="583"/>
        <v>5.1219182708544409E-3</v>
      </c>
      <c r="Z567" s="45">
        <f t="shared" si="584"/>
        <v>1.0682877406281661E-2</v>
      </c>
    </row>
    <row r="568" spans="1:26" x14ac:dyDescent="0.4">
      <c r="A568">
        <v>13</v>
      </c>
      <c r="B568" s="24">
        <v>0.14893617021276595</v>
      </c>
      <c r="C568" s="41">
        <f t="shared" si="575"/>
        <v>18.19105913829787</v>
      </c>
      <c r="D568">
        <f>0.25*(BladeCompThickness!D15+BladeCompThickness!E15)</f>
        <v>9.6697061803444786</v>
      </c>
      <c r="E568">
        <f>0.5*BladeCompThickness!G15</f>
        <v>4.4464707868963194</v>
      </c>
      <c r="F568">
        <f>0.5*BladeCompThickness!M15</f>
        <v>1.35</v>
      </c>
      <c r="G568" s="44">
        <f>MAX(BladeCompThickness!S15,BladeCompThickness!T15)</f>
        <v>13.660587639311</v>
      </c>
      <c r="H568">
        <f>0.5*BladeCompThickness!M15</f>
        <v>1.35</v>
      </c>
      <c r="I568">
        <f>0.5*BladeCompThickness!G15</f>
        <v>4.4464707868963194</v>
      </c>
      <c r="J568">
        <f>0.25*(BladeCompThickness!D15+BladeCompThickness!E15)</f>
        <v>9.6697061803444786</v>
      </c>
      <c r="K568">
        <f t="shared" si="576"/>
        <v>9.6697061803444786</v>
      </c>
      <c r="L568">
        <f t="shared" ref="L568:P568" si="595">K568+E568</f>
        <v>14.116176967240797</v>
      </c>
      <c r="M568">
        <f t="shared" si="595"/>
        <v>15.466176967240797</v>
      </c>
      <c r="N568" s="44">
        <f t="shared" si="595"/>
        <v>29.126764606551795</v>
      </c>
      <c r="O568" s="44">
        <f t="shared" si="595"/>
        <v>30.476764606551797</v>
      </c>
      <c r="P568" s="44">
        <f t="shared" si="595"/>
        <v>34.923235393448117</v>
      </c>
      <c r="Q568" s="44">
        <f>P568+J568</f>
        <v>44.592941573792594</v>
      </c>
      <c r="R568" s="44"/>
      <c r="S568">
        <v>13</v>
      </c>
      <c r="T568" s="45">
        <f t="shared" si="578"/>
        <v>9.6697061803444791E-3</v>
      </c>
      <c r="U568" s="45">
        <f t="shared" si="579"/>
        <v>4.446470786896319E-3</v>
      </c>
      <c r="V568" s="45">
        <f t="shared" si="580"/>
        <v>1.3500000000000001E-3</v>
      </c>
      <c r="W568" s="45">
        <f t="shared" si="581"/>
        <v>1.3660587639311E-2</v>
      </c>
      <c r="X568" s="45">
        <f t="shared" si="582"/>
        <v>1.3500000000000001E-3</v>
      </c>
      <c r="Y568" s="45">
        <f t="shared" si="583"/>
        <v>4.446470786896319E-3</v>
      </c>
      <c r="Z568" s="45">
        <f t="shared" si="584"/>
        <v>9.6697061803444791E-3</v>
      </c>
    </row>
    <row r="569" spans="1:26" x14ac:dyDescent="0.4">
      <c r="A569">
        <v>14</v>
      </c>
      <c r="B569" s="24">
        <v>0.16300000000000001</v>
      </c>
      <c r="C569" s="41">
        <f t="shared" si="575"/>
        <v>19.908814865499998</v>
      </c>
      <c r="D569">
        <f>0.25*(BladeCompThickness!D16+BladeCompThickness!E16)</f>
        <v>9.0000000000000018</v>
      </c>
      <c r="E569">
        <f>0.5*BladeCompThickness!G16</f>
        <v>4</v>
      </c>
      <c r="F569">
        <f>0.5*BladeCompThickness!M16</f>
        <v>1.7696847085785337</v>
      </c>
      <c r="G569" s="44">
        <f>MAX(BladeCompThickness!S16,BladeCompThickness!T16)</f>
        <v>15</v>
      </c>
      <c r="H569">
        <f>0.5*BladeCompThickness!M16</f>
        <v>1.7696847085785337</v>
      </c>
      <c r="I569">
        <f>0.5*BladeCompThickness!G16</f>
        <v>4</v>
      </c>
      <c r="J569">
        <f>0.25*(BladeCompThickness!D16+BladeCompThickness!E16)</f>
        <v>9.0000000000000018</v>
      </c>
      <c r="K569">
        <f t="shared" si="576"/>
        <v>9.0000000000000018</v>
      </c>
      <c r="L569">
        <f t="shared" ref="L569:P569" si="596">K569+E569</f>
        <v>13.000000000000002</v>
      </c>
      <c r="M569">
        <f t="shared" si="596"/>
        <v>14.769684708578536</v>
      </c>
      <c r="N569" s="44">
        <f t="shared" si="596"/>
        <v>29.769684708578538</v>
      </c>
      <c r="O569" s="44">
        <f t="shared" si="596"/>
        <v>31.539369417157072</v>
      </c>
      <c r="P569" s="44">
        <f t="shared" si="596"/>
        <v>35.539369417157076</v>
      </c>
      <c r="Q569" s="44">
        <f>P569+J569</f>
        <v>44.539369417157076</v>
      </c>
      <c r="R569" s="44"/>
      <c r="S569">
        <v>14</v>
      </c>
      <c r="T569" s="45">
        <f t="shared" si="578"/>
        <v>9.0000000000000011E-3</v>
      </c>
      <c r="U569" s="45">
        <f t="shared" si="579"/>
        <v>4.0000000000000001E-3</v>
      </c>
      <c r="V569" s="45">
        <f t="shared" si="580"/>
        <v>1.7696847085785336E-3</v>
      </c>
      <c r="W569" s="45">
        <f t="shared" si="581"/>
        <v>1.4999999999999999E-2</v>
      </c>
      <c r="X569" s="45">
        <f t="shared" si="582"/>
        <v>1.7696847085785336E-3</v>
      </c>
      <c r="Y569" s="45">
        <f t="shared" si="583"/>
        <v>4.0000000000000001E-3</v>
      </c>
      <c r="Z569" s="45">
        <f t="shared" si="584"/>
        <v>9.0000000000000011E-3</v>
      </c>
    </row>
    <row r="570" spans="1:26" x14ac:dyDescent="0.4">
      <c r="A570">
        <v>15</v>
      </c>
      <c r="B570" s="24">
        <v>0.1702127659574468</v>
      </c>
      <c r="C570" s="41">
        <f t="shared" si="575"/>
        <v>20.789781872340424</v>
      </c>
      <c r="D570">
        <f>0.25*(BladeCompThickness!D17+BladeCompThickness!E17)</f>
        <v>8.3926091825307978</v>
      </c>
      <c r="E570">
        <f>0.5*BladeCompThickness!G17</f>
        <v>3.9565101734123744</v>
      </c>
      <c r="F570">
        <f>0.5*BladeCompThickness!M17</f>
        <v>1.8529470105673862</v>
      </c>
      <c r="G570" s="44">
        <f>MAX(BladeCompThickness!S17,BladeCompThickness!T17)</f>
        <v>15.759238521836499</v>
      </c>
      <c r="H570">
        <f>0.5*BladeCompThickness!M17</f>
        <v>1.8529470105673862</v>
      </c>
      <c r="I570">
        <f>0.5*BladeCompThickness!G17</f>
        <v>3.9565101734123744</v>
      </c>
      <c r="J570">
        <f>0.25*(BladeCompThickness!D17+BladeCompThickness!E17)</f>
        <v>8.3926091825307978</v>
      </c>
      <c r="K570">
        <f t="shared" si="576"/>
        <v>8.3926091825307978</v>
      </c>
      <c r="L570">
        <f t="shared" ref="L570:P570" si="597">K570+E570</f>
        <v>12.349119355943172</v>
      </c>
      <c r="M570">
        <f t="shared" si="597"/>
        <v>14.202066366510557</v>
      </c>
      <c r="N570" s="44">
        <f t="shared" si="597"/>
        <v>29.961304888347058</v>
      </c>
      <c r="O570" s="44">
        <f t="shared" si="597"/>
        <v>31.814251898914446</v>
      </c>
      <c r="P570" s="44">
        <f t="shared" si="597"/>
        <v>35.770762072326818</v>
      </c>
      <c r="Q570" s="44">
        <f>P570+J570</f>
        <v>44.163371254857616</v>
      </c>
      <c r="R570" s="44"/>
      <c r="S570">
        <v>15</v>
      </c>
      <c r="T570" s="45">
        <f t="shared" si="578"/>
        <v>8.3926091825307983E-3</v>
      </c>
      <c r="U570" s="45">
        <f t="shared" si="579"/>
        <v>3.9565101734123746E-3</v>
      </c>
      <c r="V570" s="45">
        <f t="shared" si="580"/>
        <v>1.8529470105673861E-3</v>
      </c>
      <c r="W570" s="45">
        <f t="shared" si="581"/>
        <v>1.5759238521836499E-2</v>
      </c>
      <c r="X570" s="45">
        <f t="shared" si="582"/>
        <v>1.8529470105673861E-3</v>
      </c>
      <c r="Y570" s="45">
        <f t="shared" si="583"/>
        <v>3.9565101734123746E-3</v>
      </c>
      <c r="Z570" s="45">
        <f t="shared" si="584"/>
        <v>8.3926091825307983E-3</v>
      </c>
    </row>
    <row r="571" spans="1:26" x14ac:dyDescent="0.4">
      <c r="A571">
        <v>16</v>
      </c>
      <c r="B571" s="24">
        <v>0.19148936170212766</v>
      </c>
      <c r="C571" s="41">
        <f t="shared" si="575"/>
        <v>23.388504606382977</v>
      </c>
      <c r="D571">
        <f>0.25*(BladeCompThickness!D18+BladeCompThickness!E18)</f>
        <v>6.6008958566629357</v>
      </c>
      <c r="E571">
        <f>0.5*BladeCompThickness!G18</f>
        <v>3.8282215994075797</v>
      </c>
      <c r="F571">
        <f>0.5*BladeCompThickness!M18</f>
        <v>2.0985585208589863</v>
      </c>
      <c r="G571" s="44">
        <f>MAX(BladeCompThickness!S18,BladeCompThickness!T18)</f>
        <v>17.998880179171302</v>
      </c>
      <c r="H571">
        <f>0.5*BladeCompThickness!M18</f>
        <v>2.0985585208589863</v>
      </c>
      <c r="I571">
        <f>0.5*BladeCompThickness!G18</f>
        <v>3.8282215994075797</v>
      </c>
      <c r="J571">
        <f>0.25*(BladeCompThickness!D18+BladeCompThickness!E18)</f>
        <v>6.6008958566629357</v>
      </c>
      <c r="K571">
        <f t="shared" si="576"/>
        <v>6.6008958566629357</v>
      </c>
      <c r="L571">
        <f t="shared" ref="L571:P571" si="598">K571+E571</f>
        <v>10.429117456070514</v>
      </c>
      <c r="M571">
        <f t="shared" si="598"/>
        <v>12.527675976929501</v>
      </c>
      <c r="N571" s="44">
        <f t="shared" si="598"/>
        <v>30.526556156100803</v>
      </c>
      <c r="O571" s="44">
        <f t="shared" si="598"/>
        <v>32.62511467695979</v>
      </c>
      <c r="P571" s="44">
        <f t="shared" si="598"/>
        <v>36.453336276367367</v>
      </c>
      <c r="Q571" s="44">
        <f>P571+J571</f>
        <v>43.054232133030304</v>
      </c>
      <c r="R571" s="44"/>
      <c r="S571">
        <v>16</v>
      </c>
      <c r="T571" s="45">
        <f t="shared" si="578"/>
        <v>6.6008958566629358E-3</v>
      </c>
      <c r="U571" s="45">
        <f t="shared" si="579"/>
        <v>3.8282215994075797E-3</v>
      </c>
      <c r="V571" s="45">
        <f t="shared" si="580"/>
        <v>2.0985585208589865E-3</v>
      </c>
      <c r="W571" s="45">
        <f t="shared" si="581"/>
        <v>1.7998880179171301E-2</v>
      </c>
      <c r="X571" s="45">
        <f t="shared" si="582"/>
        <v>2.0985585208589865E-3</v>
      </c>
      <c r="Y571" s="45">
        <f t="shared" si="583"/>
        <v>3.8282215994075797E-3</v>
      </c>
      <c r="Z571" s="45">
        <f t="shared" si="584"/>
        <v>6.6008958566629358E-3</v>
      </c>
    </row>
    <row r="572" spans="1:26" x14ac:dyDescent="0.4">
      <c r="A572">
        <v>17</v>
      </c>
      <c r="B572" s="24">
        <v>0.21276595744680851</v>
      </c>
      <c r="C572" s="41">
        <f t="shared" si="575"/>
        <v>25.98722734042553</v>
      </c>
      <c r="D572">
        <f>0.25*(BladeCompThickness!D19+BladeCompThickness!E19)</f>
        <v>4.8091825307950735</v>
      </c>
      <c r="E572">
        <f>0.5*BladeCompThickness!G19</f>
        <v>3.699933025402784</v>
      </c>
      <c r="F572">
        <f>0.5*BladeCompThickness!M19</f>
        <v>2.3441700311505871</v>
      </c>
      <c r="G572" s="44">
        <f>MAX(BladeCompThickness!S19,BladeCompThickness!T19)</f>
        <v>20.238521836506202</v>
      </c>
      <c r="H572">
        <f>0.5*BladeCompThickness!M19</f>
        <v>2.3441700311505871</v>
      </c>
      <c r="I572">
        <f>0.5*BladeCompThickness!G19</f>
        <v>3.699933025402784</v>
      </c>
      <c r="J572">
        <f>0.25*(BladeCompThickness!D19+BladeCompThickness!E19)</f>
        <v>4.8091825307950735</v>
      </c>
      <c r="K572">
        <f t="shared" si="576"/>
        <v>4.8091825307950735</v>
      </c>
      <c r="L572">
        <f t="shared" ref="L572:P572" si="599">K572+E572</f>
        <v>8.5091155561978571</v>
      </c>
      <c r="M572">
        <f t="shared" si="599"/>
        <v>10.853285587348445</v>
      </c>
      <c r="N572" s="44">
        <f t="shared" si="599"/>
        <v>31.091807423854647</v>
      </c>
      <c r="O572" s="44">
        <f t="shared" si="599"/>
        <v>33.435977455005236</v>
      </c>
      <c r="P572" s="44">
        <f t="shared" si="599"/>
        <v>37.135910480408022</v>
      </c>
      <c r="Q572" s="44">
        <f>P572+J572</f>
        <v>41.945093011203099</v>
      </c>
      <c r="R572" s="44"/>
      <c r="S572">
        <v>17</v>
      </c>
      <c r="T572" s="45">
        <f t="shared" si="578"/>
        <v>4.8091825307950732E-3</v>
      </c>
      <c r="U572" s="45">
        <f t="shared" si="579"/>
        <v>3.6999330254027839E-3</v>
      </c>
      <c r="V572" s="45">
        <f t="shared" si="580"/>
        <v>2.3441700311505869E-3</v>
      </c>
      <c r="W572" s="45">
        <f t="shared" si="581"/>
        <v>2.02385218365062E-2</v>
      </c>
      <c r="X572" s="45">
        <f t="shared" si="582"/>
        <v>2.3441700311505869E-3</v>
      </c>
      <c r="Y572" s="45">
        <f t="shared" si="583"/>
        <v>3.6999330254027839E-3</v>
      </c>
      <c r="Z572" s="45">
        <f t="shared" si="584"/>
        <v>4.8091825307950732E-3</v>
      </c>
    </row>
    <row r="573" spans="1:26" x14ac:dyDescent="0.4">
      <c r="A573">
        <v>18</v>
      </c>
      <c r="B573" s="24">
        <v>0.22</v>
      </c>
      <c r="C573" s="41">
        <f t="shared" si="575"/>
        <v>26.870793069999998</v>
      </c>
      <c r="D573">
        <f>0.25*(BladeCompThickness!D20+BladeCompThickness!E20)</f>
        <v>4.2</v>
      </c>
      <c r="E573">
        <f>0.5*BladeCompThickness!G20</f>
        <v>3.6563149102411536</v>
      </c>
      <c r="F573">
        <f>0.5*BladeCompThickness!M20</f>
        <v>2.427677944649731</v>
      </c>
      <c r="G573" s="44">
        <f>MAX(BladeCompThickness!S20,BladeCompThickness!T20)</f>
        <v>21</v>
      </c>
      <c r="H573">
        <f>0.5*BladeCompThickness!M20</f>
        <v>2.427677944649731</v>
      </c>
      <c r="I573">
        <f>0.5*BladeCompThickness!G20</f>
        <v>3.6563149102411536</v>
      </c>
      <c r="J573">
        <f>0.25*(BladeCompThickness!D20+BladeCompThickness!E20)</f>
        <v>4.2</v>
      </c>
      <c r="K573">
        <f t="shared" si="576"/>
        <v>4.2</v>
      </c>
      <c r="L573">
        <f t="shared" ref="L573:P573" si="600">K573+E573</f>
        <v>7.8563149102411538</v>
      </c>
      <c r="M573">
        <f t="shared" si="600"/>
        <v>10.283992854890885</v>
      </c>
      <c r="N573" s="44">
        <f t="shared" si="600"/>
        <v>31.283992854890883</v>
      </c>
      <c r="O573" s="44">
        <f t="shared" si="600"/>
        <v>33.711670799540613</v>
      </c>
      <c r="P573" s="44">
        <f t="shared" si="600"/>
        <v>37.367985709781763</v>
      </c>
      <c r="Q573" s="44">
        <f>P573+J573</f>
        <v>41.567985709781766</v>
      </c>
      <c r="R573" s="44"/>
      <c r="S573">
        <v>18</v>
      </c>
      <c r="T573" s="45">
        <f t="shared" si="578"/>
        <v>4.2000000000000006E-3</v>
      </c>
      <c r="U573" s="45">
        <f t="shared" si="579"/>
        <v>3.6563149102411536E-3</v>
      </c>
      <c r="V573" s="45">
        <f t="shared" si="580"/>
        <v>2.4276779446497309E-3</v>
      </c>
      <c r="W573" s="45">
        <f t="shared" si="581"/>
        <v>2.1000000000000001E-2</v>
      </c>
      <c r="X573" s="45">
        <f t="shared" si="582"/>
        <v>2.4276779446497309E-3</v>
      </c>
      <c r="Y573" s="45">
        <f t="shared" si="583"/>
        <v>3.6563149102411536E-3</v>
      </c>
      <c r="Z573" s="45">
        <f t="shared" si="584"/>
        <v>4.2000000000000006E-3</v>
      </c>
    </row>
    <row r="574" spans="1:26" x14ac:dyDescent="0.4">
      <c r="A574">
        <v>19</v>
      </c>
      <c r="B574" s="24">
        <v>0.23404255319148937</v>
      </c>
      <c r="C574" s="41">
        <f t="shared" si="575"/>
        <v>28.585950074468084</v>
      </c>
      <c r="D574">
        <f>0.25*(BladeCompThickness!D21+BladeCompThickness!E21)</f>
        <v>3.9960625055177887</v>
      </c>
      <c r="E574">
        <f>0.5*BladeCompThickness!G21</f>
        <v>3.6389712026805499</v>
      </c>
      <c r="F574">
        <f>0.5*BladeCompThickness!M21</f>
        <v>2.4514999389480323</v>
      </c>
      <c r="G574" s="44">
        <f>MAX(BladeCompThickness!S21,BladeCompThickness!T21)</f>
        <v>21.585106382978701</v>
      </c>
      <c r="H574">
        <f>0.5*BladeCompThickness!M21</f>
        <v>2.4514999389480323</v>
      </c>
      <c r="I574">
        <f>0.5*BladeCompThickness!G21</f>
        <v>3.6389712026805499</v>
      </c>
      <c r="J574">
        <f>0.25*(BladeCompThickness!D21+BladeCompThickness!E21)</f>
        <v>3.9960625055177887</v>
      </c>
      <c r="K574">
        <f t="shared" si="576"/>
        <v>3.9960625055177887</v>
      </c>
      <c r="L574">
        <f t="shared" ref="L574:P574" si="601">K574+E574</f>
        <v>7.635033708198339</v>
      </c>
      <c r="M574">
        <f t="shared" si="601"/>
        <v>10.086533647146371</v>
      </c>
      <c r="N574" s="44">
        <f t="shared" si="601"/>
        <v>31.671640030125072</v>
      </c>
      <c r="O574" s="44">
        <f t="shared" si="601"/>
        <v>34.123139969073108</v>
      </c>
      <c r="P574" s="44">
        <f t="shared" si="601"/>
        <v>37.762111171753659</v>
      </c>
      <c r="Q574" s="44">
        <f>P574+J574</f>
        <v>41.758173677271451</v>
      </c>
      <c r="R574" s="44"/>
      <c r="S574">
        <v>19</v>
      </c>
      <c r="T574" s="45">
        <f t="shared" si="578"/>
        <v>3.996062505517789E-3</v>
      </c>
      <c r="U574" s="45">
        <f t="shared" si="579"/>
        <v>3.6389712026805498E-3</v>
      </c>
      <c r="V574" s="45">
        <f t="shared" si="580"/>
        <v>2.4514999389480324E-3</v>
      </c>
      <c r="W574" s="45">
        <f t="shared" si="581"/>
        <v>2.1585106382978701E-2</v>
      </c>
      <c r="X574" s="45">
        <f t="shared" si="582"/>
        <v>2.4514999389480324E-3</v>
      </c>
      <c r="Y574" s="45">
        <f t="shared" si="583"/>
        <v>3.6389712026805498E-3</v>
      </c>
      <c r="Z574" s="45">
        <f t="shared" si="584"/>
        <v>3.996062505517789E-3</v>
      </c>
    </row>
    <row r="575" spans="1:26" x14ac:dyDescent="0.4">
      <c r="A575">
        <v>20</v>
      </c>
      <c r="B575" s="24">
        <v>0.25531914893617019</v>
      </c>
      <c r="C575" s="41">
        <f t="shared" si="575"/>
        <v>31.184672808510634</v>
      </c>
      <c r="D575">
        <f>0.25*(BladeCompThickness!D22+BladeCompThickness!E22)</f>
        <v>3.6870663017568646</v>
      </c>
      <c r="E575">
        <f>0.5*BladeCompThickness!G22</f>
        <v>3.6126928578917568</v>
      </c>
      <c r="F575">
        <f>0.5*BladeCompThickness!M22</f>
        <v>2.487593869703034</v>
      </c>
      <c r="G575" s="44">
        <f>MAX(BladeCompThickness!S22,BladeCompThickness!T22)</f>
        <v>22.471631205673798</v>
      </c>
      <c r="H575">
        <f>0.5*BladeCompThickness!M22</f>
        <v>2.487593869703034</v>
      </c>
      <c r="I575">
        <f>0.5*BladeCompThickness!G22</f>
        <v>3.6126928578917568</v>
      </c>
      <c r="J575">
        <f>0.25*(BladeCompThickness!D22+BladeCompThickness!E22)</f>
        <v>3.6870663017568646</v>
      </c>
      <c r="K575">
        <f t="shared" si="576"/>
        <v>3.6870663017568646</v>
      </c>
      <c r="L575">
        <f t="shared" ref="L575:P575" si="602">K575+E575</f>
        <v>7.2997591596486213</v>
      </c>
      <c r="M575">
        <f t="shared" si="602"/>
        <v>9.7873530293516549</v>
      </c>
      <c r="N575" s="44">
        <f t="shared" si="602"/>
        <v>32.258984235025451</v>
      </c>
      <c r="O575" s="44">
        <f t="shared" si="602"/>
        <v>34.746578104728485</v>
      </c>
      <c r="P575" s="44">
        <f t="shared" si="602"/>
        <v>38.359270962620243</v>
      </c>
      <c r="Q575" s="44">
        <f>P575+J575</f>
        <v>42.046337264377108</v>
      </c>
      <c r="R575" s="44"/>
      <c r="S575">
        <v>20</v>
      </c>
      <c r="T575" s="45">
        <f t="shared" si="578"/>
        <v>3.6870663017568644E-3</v>
      </c>
      <c r="U575" s="45">
        <f t="shared" si="579"/>
        <v>3.6126928578917566E-3</v>
      </c>
      <c r="V575" s="45">
        <f t="shared" si="580"/>
        <v>2.4875938697030342E-3</v>
      </c>
      <c r="W575" s="45">
        <f t="shared" si="581"/>
        <v>2.24716312056738E-2</v>
      </c>
      <c r="X575" s="45">
        <f t="shared" si="582"/>
        <v>2.4875938697030342E-3</v>
      </c>
      <c r="Y575" s="45">
        <f t="shared" si="583"/>
        <v>3.6126928578917566E-3</v>
      </c>
      <c r="Z575" s="45">
        <f t="shared" si="584"/>
        <v>3.6870663017568644E-3</v>
      </c>
    </row>
    <row r="576" spans="1:26" x14ac:dyDescent="0.4">
      <c r="A576">
        <v>21</v>
      </c>
      <c r="B576" s="24">
        <v>0.26819999999999999</v>
      </c>
      <c r="C576" s="41">
        <f t="shared" si="575"/>
        <v>32.757939551699998</v>
      </c>
      <c r="D576">
        <f>0.25*(BladeCompThickness!D23+BladeCompThickness!E23)</f>
        <v>3.4999999999999996</v>
      </c>
      <c r="E576">
        <f>0.5*BladeCompThickness!G23</f>
        <v>3.5967839479566206</v>
      </c>
      <c r="F576">
        <f>0.5*BladeCompThickness!M23</f>
        <v>2.5094451353821121</v>
      </c>
      <c r="G576" s="44">
        <f>MAX(BladeCompThickness!S23,BladeCompThickness!T23)</f>
        <v>22.992727272727301</v>
      </c>
      <c r="H576">
        <f>0.5*BladeCompThickness!M23</f>
        <v>2.5094451353821121</v>
      </c>
      <c r="I576">
        <f>0.5*BladeCompThickness!G23</f>
        <v>3.5967839479566206</v>
      </c>
      <c r="J576">
        <f>0.25*(BladeCompThickness!D23+BladeCompThickness!E23)</f>
        <v>3.4999999999999996</v>
      </c>
      <c r="K576">
        <f t="shared" si="576"/>
        <v>3.4999999999999996</v>
      </c>
      <c r="L576">
        <f t="shared" ref="L576:P576" si="603">K576+E576</f>
        <v>7.0967839479566202</v>
      </c>
      <c r="M576">
        <f t="shared" si="603"/>
        <v>9.6062290833387323</v>
      </c>
      <c r="N576" s="44">
        <f t="shared" si="603"/>
        <v>32.598956356066033</v>
      </c>
      <c r="O576" s="44">
        <f t="shared" si="603"/>
        <v>35.108401491448149</v>
      </c>
      <c r="P576" s="44">
        <f t="shared" si="603"/>
        <v>38.705185439404772</v>
      </c>
      <c r="Q576" s="44">
        <f>P576+J576</f>
        <v>42.205185439404772</v>
      </c>
      <c r="R576" s="44"/>
      <c r="S576">
        <v>21</v>
      </c>
      <c r="T576" s="45">
        <f t="shared" si="578"/>
        <v>3.4999999999999996E-3</v>
      </c>
      <c r="U576" s="45">
        <f t="shared" si="579"/>
        <v>3.5967839479566204E-3</v>
      </c>
      <c r="V576" s="45">
        <f t="shared" si="580"/>
        <v>2.5094451353821121E-3</v>
      </c>
      <c r="W576" s="45">
        <f t="shared" si="581"/>
        <v>2.29927272727273E-2</v>
      </c>
      <c r="X576" s="45">
        <f t="shared" si="582"/>
        <v>2.5094451353821121E-3</v>
      </c>
      <c r="Y576" s="45">
        <f t="shared" si="583"/>
        <v>3.5967839479566204E-3</v>
      </c>
      <c r="Z576" s="45">
        <f t="shared" si="584"/>
        <v>3.4999999999999996E-3</v>
      </c>
    </row>
    <row r="577" spans="1:26" x14ac:dyDescent="0.4">
      <c r="A577">
        <v>22</v>
      </c>
      <c r="B577" s="24">
        <v>0.27659574468085107</v>
      </c>
      <c r="C577" s="41">
        <f t="shared" si="575"/>
        <v>33.783395542553194</v>
      </c>
      <c r="D577">
        <f>0.25*(BladeCompThickness!D24+BladeCompThickness!E24)</f>
        <v>3.4618375241779495</v>
      </c>
      <c r="E577">
        <f>0.5*BladeCompThickness!G24</f>
        <v>3.5332467150239202</v>
      </c>
      <c r="F577">
        <f>0.5*BladeCompThickness!M24</f>
        <v>2.5189082794260402</v>
      </c>
      <c r="G577" s="44">
        <f>MAX(BladeCompThickness!S24,BladeCompThickness!T24)</f>
        <v>22.687427466150901</v>
      </c>
      <c r="H577">
        <f>0.5*BladeCompThickness!M24</f>
        <v>2.5189082794260402</v>
      </c>
      <c r="I577">
        <f>0.5*BladeCompThickness!G24</f>
        <v>3.5332467150239202</v>
      </c>
      <c r="J577">
        <f>0.25*(BladeCompThickness!D24+BladeCompThickness!E24)</f>
        <v>3.4618375241779495</v>
      </c>
      <c r="K577">
        <f t="shared" si="576"/>
        <v>3.4618375241779495</v>
      </c>
      <c r="L577">
        <f t="shared" ref="L577:P577" si="604">K577+E577</f>
        <v>6.9950842392018693</v>
      </c>
      <c r="M577">
        <f t="shared" si="604"/>
        <v>9.5139925186279086</v>
      </c>
      <c r="N577" s="44">
        <f t="shared" si="604"/>
        <v>32.201419984778809</v>
      </c>
      <c r="O577" s="44">
        <f t="shared" si="604"/>
        <v>34.720328264204852</v>
      </c>
      <c r="P577" s="44">
        <f t="shared" si="604"/>
        <v>38.253574979228773</v>
      </c>
      <c r="Q577" s="44">
        <f>P577+J577</f>
        <v>41.715412503406725</v>
      </c>
      <c r="R577" s="44"/>
      <c r="S577">
        <v>22</v>
      </c>
      <c r="T577" s="45">
        <f t="shared" si="578"/>
        <v>3.4618375241779495E-3</v>
      </c>
      <c r="U577" s="45">
        <f t="shared" si="579"/>
        <v>3.5332467150239202E-3</v>
      </c>
      <c r="V577" s="45">
        <f t="shared" si="580"/>
        <v>2.5189082794260403E-3</v>
      </c>
      <c r="W577" s="45">
        <f t="shared" si="581"/>
        <v>2.2687427466150902E-2</v>
      </c>
      <c r="X577" s="45">
        <f t="shared" si="582"/>
        <v>2.5189082794260403E-3</v>
      </c>
      <c r="Y577" s="45">
        <f t="shared" si="583"/>
        <v>3.5332467150239202E-3</v>
      </c>
      <c r="Z577" s="45">
        <f t="shared" si="584"/>
        <v>3.4618375241779495E-3</v>
      </c>
    </row>
    <row r="578" spans="1:26" x14ac:dyDescent="0.4">
      <c r="A578">
        <v>23</v>
      </c>
      <c r="B578" s="24">
        <v>0.2978723404255319</v>
      </c>
      <c r="C578" s="41">
        <f t="shared" si="575"/>
        <v>36.38211827659574</v>
      </c>
      <c r="D578">
        <f>0.25*(BladeCompThickness!D25+BladeCompThickness!E25)</f>
        <v>3.3651257253384914</v>
      </c>
      <c r="E578">
        <f>0.5*BladeCompThickness!G25</f>
        <v>3.3722299057672043</v>
      </c>
      <c r="F578">
        <f>0.5*BladeCompThickness!M25</f>
        <v>2.5428898912961069</v>
      </c>
      <c r="G578" s="44">
        <f>MAX(BladeCompThickness!S25,BladeCompThickness!T25)</f>
        <v>21.9137330754352</v>
      </c>
      <c r="H578">
        <f>0.5*BladeCompThickness!M25</f>
        <v>2.5428898912961069</v>
      </c>
      <c r="I578">
        <f>0.5*BladeCompThickness!G25</f>
        <v>3.3722299057672043</v>
      </c>
      <c r="J578">
        <f>0.25*(BladeCompThickness!D25+BladeCompThickness!E25)</f>
        <v>3.3651257253384914</v>
      </c>
      <c r="K578">
        <f t="shared" si="576"/>
        <v>3.3651257253384914</v>
      </c>
      <c r="L578">
        <f t="shared" ref="L578:P578" si="605">K578+E578</f>
        <v>6.7373556311056957</v>
      </c>
      <c r="M578">
        <f t="shared" si="605"/>
        <v>9.2802455224018026</v>
      </c>
      <c r="N578" s="44">
        <f t="shared" si="605"/>
        <v>31.193978597837003</v>
      </c>
      <c r="O578" s="44">
        <f t="shared" si="605"/>
        <v>33.736868489133109</v>
      </c>
      <c r="P578" s="44">
        <f t="shared" si="605"/>
        <v>37.109098394900315</v>
      </c>
      <c r="Q578" s="44">
        <f>P578+J578</f>
        <v>40.474224120238809</v>
      </c>
      <c r="R578" s="44"/>
      <c r="S578">
        <v>23</v>
      </c>
      <c r="T578" s="45">
        <f t="shared" si="578"/>
        <v>3.3651257253384916E-3</v>
      </c>
      <c r="U578" s="45">
        <f t="shared" si="579"/>
        <v>3.3722299057672043E-3</v>
      </c>
      <c r="V578" s="45">
        <f t="shared" si="580"/>
        <v>2.5428898912961068E-3</v>
      </c>
      <c r="W578" s="45">
        <f t="shared" si="581"/>
        <v>2.1913733075435201E-2</v>
      </c>
      <c r="X578" s="45">
        <f t="shared" si="582"/>
        <v>2.5428898912961068E-3</v>
      </c>
      <c r="Y578" s="45">
        <f t="shared" si="583"/>
        <v>3.3722299057672043E-3</v>
      </c>
      <c r="Z578" s="45">
        <f t="shared" si="584"/>
        <v>3.3651257253384916E-3</v>
      </c>
    </row>
    <row r="579" spans="1:26" x14ac:dyDescent="0.4">
      <c r="A579">
        <v>24</v>
      </c>
      <c r="B579" s="24">
        <v>0.31914893617021278</v>
      </c>
      <c r="C579" s="41">
        <f t="shared" si="575"/>
        <v>38.980841010638301</v>
      </c>
      <c r="D579">
        <f>0.25*(BladeCompThickness!D26+BladeCompThickness!E26)</f>
        <v>3.2684139264990333</v>
      </c>
      <c r="E579">
        <f>0.5*BladeCompThickness!G26</f>
        <v>3.211213096510487</v>
      </c>
      <c r="F579">
        <f>0.5*BladeCompThickness!M26</f>
        <v>2.5668715031661735</v>
      </c>
      <c r="G579" s="44">
        <f>MAX(BladeCompThickness!S26,BladeCompThickness!T26)</f>
        <v>21.140038684719499</v>
      </c>
      <c r="H579">
        <f>0.5*BladeCompThickness!M26</f>
        <v>2.5668715031661735</v>
      </c>
      <c r="I579">
        <f>0.5*BladeCompThickness!G26</f>
        <v>3.211213096510487</v>
      </c>
      <c r="J579">
        <f>0.25*(BladeCompThickness!D26+BladeCompThickness!E26)</f>
        <v>3.2684139264990333</v>
      </c>
      <c r="K579">
        <f t="shared" si="576"/>
        <v>3.2684139264990333</v>
      </c>
      <c r="L579">
        <f t="shared" ref="L579:P579" si="606">K579+E579</f>
        <v>6.4796270230095203</v>
      </c>
      <c r="M579">
        <f t="shared" si="606"/>
        <v>9.0464985261756929</v>
      </c>
      <c r="N579" s="44">
        <f t="shared" si="606"/>
        <v>30.186537210895192</v>
      </c>
      <c r="O579" s="44">
        <f t="shared" si="606"/>
        <v>32.753408714061365</v>
      </c>
      <c r="P579" s="44">
        <f t="shared" si="606"/>
        <v>35.964621810571849</v>
      </c>
      <c r="Q579" s="44">
        <f>P579+J579</f>
        <v>39.233035737070885</v>
      </c>
      <c r="R579" s="44"/>
      <c r="S579">
        <v>24</v>
      </c>
      <c r="T579" s="45">
        <f t="shared" si="578"/>
        <v>3.2684139264990333E-3</v>
      </c>
      <c r="U579" s="45">
        <f t="shared" si="579"/>
        <v>3.2112130965104872E-3</v>
      </c>
      <c r="V579" s="45">
        <f t="shared" si="580"/>
        <v>2.5668715031661733E-3</v>
      </c>
      <c r="W579" s="45">
        <f t="shared" si="581"/>
        <v>2.11400386847195E-2</v>
      </c>
      <c r="X579" s="45">
        <f t="shared" si="582"/>
        <v>2.5668715031661733E-3</v>
      </c>
      <c r="Y579" s="45">
        <f t="shared" si="583"/>
        <v>3.2112130965104872E-3</v>
      </c>
      <c r="Z579" s="45">
        <f t="shared" si="584"/>
        <v>3.2684139264990333E-3</v>
      </c>
    </row>
    <row r="580" spans="1:26" x14ac:dyDescent="0.4">
      <c r="A580">
        <v>25</v>
      </c>
      <c r="B580" s="24">
        <v>0.32319999999999999</v>
      </c>
      <c r="C580" s="41">
        <f t="shared" si="575"/>
        <v>39.475637819199996</v>
      </c>
      <c r="D580">
        <f>0.25*(BladeCompThickness!D27+BladeCompThickness!E27)</f>
        <v>3.2500000000000004</v>
      </c>
      <c r="E580">
        <f>0.5*BladeCompThickness!G27</f>
        <v>3.1805554960280089</v>
      </c>
      <c r="F580">
        <f>0.5*BladeCompThickness!M27</f>
        <v>2.5714376020662342</v>
      </c>
      <c r="G580" s="44">
        <f>MAX(BladeCompThickness!S27,BladeCompThickness!T27)</f>
        <v>21</v>
      </c>
      <c r="H580">
        <f>0.5*BladeCompThickness!M27</f>
        <v>2.5714376020662342</v>
      </c>
      <c r="I580">
        <f>0.5*BladeCompThickness!G27</f>
        <v>3.1805554960280089</v>
      </c>
      <c r="J580">
        <f>0.25*(BladeCompThickness!D27+BladeCompThickness!E27)</f>
        <v>3.2500000000000004</v>
      </c>
      <c r="K580">
        <f t="shared" si="576"/>
        <v>3.2500000000000004</v>
      </c>
      <c r="L580">
        <f t="shared" ref="L580:P580" si="607">K580+E580</f>
        <v>6.4305554960280098</v>
      </c>
      <c r="M580">
        <f t="shared" si="607"/>
        <v>9.0019930980942444</v>
      </c>
      <c r="N580" s="44">
        <f t="shared" si="607"/>
        <v>30.001993098094246</v>
      </c>
      <c r="O580" s="44">
        <f t="shared" si="607"/>
        <v>32.573430700160479</v>
      </c>
      <c r="P580" s="44">
        <f t="shared" si="607"/>
        <v>35.753986196188485</v>
      </c>
      <c r="Q580" s="44">
        <f>P580+J580</f>
        <v>39.003986196188485</v>
      </c>
      <c r="R580" s="44"/>
      <c r="S580">
        <v>25</v>
      </c>
      <c r="T580" s="45">
        <f t="shared" si="578"/>
        <v>3.2500000000000003E-3</v>
      </c>
      <c r="U580" s="45">
        <f t="shared" si="579"/>
        <v>3.1805554960280089E-3</v>
      </c>
      <c r="V580" s="45">
        <f t="shared" si="580"/>
        <v>2.5714376020662343E-3</v>
      </c>
      <c r="W580" s="45">
        <f t="shared" si="581"/>
        <v>2.1000000000000001E-2</v>
      </c>
      <c r="X580" s="45">
        <f t="shared" si="582"/>
        <v>2.5714376020662343E-3</v>
      </c>
      <c r="Y580" s="45">
        <f t="shared" si="583"/>
        <v>3.1805554960280089E-3</v>
      </c>
      <c r="Z580" s="45">
        <f t="shared" si="584"/>
        <v>3.2500000000000003E-3</v>
      </c>
    </row>
    <row r="581" spans="1:26" x14ac:dyDescent="0.4">
      <c r="A581">
        <v>26</v>
      </c>
      <c r="B581" s="24">
        <v>0.34042553191489361</v>
      </c>
      <c r="C581" s="41">
        <f t="shared" si="575"/>
        <v>41.579563744680847</v>
      </c>
      <c r="D581">
        <f>0.25*(BladeCompThickness!D28+BladeCompThickness!E28)</f>
        <v>3.1555617767823816</v>
      </c>
      <c r="E581">
        <f>0.5*BladeCompThickness!G28</f>
        <v>3.065054125394362</v>
      </c>
      <c r="F581">
        <f>0.5*BladeCompThickness!M28</f>
        <v>2.5932877815646331</v>
      </c>
      <c r="G581" s="44">
        <f>MAX(BladeCompThickness!S28,BladeCompThickness!T28)</f>
        <v>21</v>
      </c>
      <c r="H581">
        <f>0.5*BladeCompThickness!M28</f>
        <v>2.5932877815646331</v>
      </c>
      <c r="I581">
        <f>0.5*BladeCompThickness!G28</f>
        <v>3.065054125394362</v>
      </c>
      <c r="J581">
        <f>0.25*(BladeCompThickness!D28+BladeCompThickness!E28)</f>
        <v>3.1555617767823816</v>
      </c>
      <c r="K581">
        <f t="shared" si="576"/>
        <v>3.1555617767823816</v>
      </c>
      <c r="L581">
        <f t="shared" ref="L581:P581" si="608">K581+E581</f>
        <v>6.2206159021767435</v>
      </c>
      <c r="M581">
        <f t="shared" si="608"/>
        <v>8.8139036837413762</v>
      </c>
      <c r="N581" s="44">
        <f t="shared" si="608"/>
        <v>29.813903683741376</v>
      </c>
      <c r="O581" s="44">
        <f t="shared" si="608"/>
        <v>32.407191465306006</v>
      </c>
      <c r="P581" s="44">
        <f t="shared" si="608"/>
        <v>35.472245590700368</v>
      </c>
      <c r="Q581" s="44">
        <f>P581+J581</f>
        <v>38.627807367482752</v>
      </c>
      <c r="R581" s="44"/>
      <c r="S581">
        <v>26</v>
      </c>
      <c r="T581" s="45">
        <f t="shared" si="578"/>
        <v>3.1555617767823818E-3</v>
      </c>
      <c r="U581" s="45">
        <f t="shared" si="579"/>
        <v>3.0650541253943618E-3</v>
      </c>
      <c r="V581" s="45">
        <f t="shared" si="580"/>
        <v>2.593287781564633E-3</v>
      </c>
      <c r="W581" s="45">
        <f t="shared" si="581"/>
        <v>2.1000000000000001E-2</v>
      </c>
      <c r="X581" s="45">
        <f t="shared" si="582"/>
        <v>2.593287781564633E-3</v>
      </c>
      <c r="Y581" s="45">
        <f t="shared" si="583"/>
        <v>3.0650541253943618E-3</v>
      </c>
      <c r="Z581" s="45">
        <f t="shared" si="584"/>
        <v>3.1555617767823818E-3</v>
      </c>
    </row>
    <row r="582" spans="1:26" x14ac:dyDescent="0.4">
      <c r="A582">
        <v>27</v>
      </c>
      <c r="B582" s="24">
        <v>0.36170212765957449</v>
      </c>
      <c r="C582" s="41">
        <f t="shared" si="575"/>
        <v>44.178286478723408</v>
      </c>
      <c r="D582">
        <f>0.25*(BladeCompThickness!D29+BladeCompThickness!E29)</f>
        <v>3.0389137737961929</v>
      </c>
      <c r="E582">
        <f>0.5*BladeCompThickness!G29</f>
        <v>2.9223893889397581</v>
      </c>
      <c r="F582">
        <f>0.5*BladeCompThickness!M29</f>
        <v>2.6202766396407182</v>
      </c>
      <c r="G582" s="44">
        <f>MAX(BladeCompThickness!S29,BladeCompThickness!T29)</f>
        <v>21</v>
      </c>
      <c r="H582">
        <f>0.5*BladeCompThickness!M29</f>
        <v>2.6202766396407182</v>
      </c>
      <c r="I582">
        <f>0.5*BladeCompThickness!G29</f>
        <v>2.9223893889397581</v>
      </c>
      <c r="J582">
        <f>0.25*(BladeCompThickness!D29+BladeCompThickness!E29)</f>
        <v>3.0389137737961929</v>
      </c>
      <c r="K582">
        <f t="shared" si="576"/>
        <v>3.0389137737961929</v>
      </c>
      <c r="L582">
        <f t="shared" ref="L582:P582" si="609">K582+E582</f>
        <v>5.961303162735951</v>
      </c>
      <c r="M582">
        <f t="shared" si="609"/>
        <v>8.5815798023766696</v>
      </c>
      <c r="N582" s="44">
        <f t="shared" si="609"/>
        <v>29.58157980237667</v>
      </c>
      <c r="O582" s="44">
        <f t="shared" si="609"/>
        <v>32.201856442017387</v>
      </c>
      <c r="P582" s="44">
        <f t="shared" si="609"/>
        <v>35.124245830957143</v>
      </c>
      <c r="Q582" s="44">
        <f>P582+J582</f>
        <v>38.163159604753339</v>
      </c>
      <c r="R582" s="44"/>
      <c r="S582">
        <v>27</v>
      </c>
      <c r="T582" s="45">
        <f t="shared" si="578"/>
        <v>3.0389137737961928E-3</v>
      </c>
      <c r="U582" s="45">
        <f t="shared" si="579"/>
        <v>2.9223893889397581E-3</v>
      </c>
      <c r="V582" s="45">
        <f t="shared" si="580"/>
        <v>2.6202766396407184E-3</v>
      </c>
      <c r="W582" s="45">
        <f t="shared" si="581"/>
        <v>2.1000000000000001E-2</v>
      </c>
      <c r="X582" s="45">
        <f t="shared" si="582"/>
        <v>2.6202766396407184E-3</v>
      </c>
      <c r="Y582" s="45">
        <f t="shared" si="583"/>
        <v>2.9223893889397581E-3</v>
      </c>
      <c r="Z582" s="45">
        <f t="shared" si="584"/>
        <v>3.0389137737961928E-3</v>
      </c>
    </row>
    <row r="583" spans="1:26" x14ac:dyDescent="0.4">
      <c r="A583">
        <v>28</v>
      </c>
      <c r="B583" s="24">
        <v>0.36880000000000002</v>
      </c>
      <c r="C583" s="41">
        <f t="shared" si="575"/>
        <v>45.045220382799997</v>
      </c>
      <c r="D583">
        <f>0.25*(BladeCompThickness!D30+BladeCompThickness!E30)</f>
        <v>3</v>
      </c>
      <c r="E583">
        <f>0.5*BladeCompThickness!G30</f>
        <v>2.8747964328585023</v>
      </c>
      <c r="F583">
        <f>0.5*BladeCompThickness!M30</f>
        <v>2.6292801226949001</v>
      </c>
      <c r="G583" s="44">
        <f>MAX(BladeCompThickness!S30,BladeCompThickness!T30)</f>
        <v>21</v>
      </c>
      <c r="H583">
        <f>0.5*BladeCompThickness!M30</f>
        <v>2.6292801226949001</v>
      </c>
      <c r="I583">
        <f>0.5*BladeCompThickness!G30</f>
        <v>2.8747964328585023</v>
      </c>
      <c r="J583">
        <f>0.25*(BladeCompThickness!D30+BladeCompThickness!E30)</f>
        <v>3</v>
      </c>
      <c r="K583">
        <f t="shared" si="576"/>
        <v>3</v>
      </c>
      <c r="L583">
        <f t="shared" ref="L583:P583" si="610">K583+E583</f>
        <v>5.8747964328585027</v>
      </c>
      <c r="M583">
        <f t="shared" si="610"/>
        <v>8.5040765555534037</v>
      </c>
      <c r="N583" s="44">
        <f t="shared" si="610"/>
        <v>29.504076555553404</v>
      </c>
      <c r="O583" s="44">
        <f t="shared" si="610"/>
        <v>32.133356678248305</v>
      </c>
      <c r="P583" s="44">
        <f t="shared" si="610"/>
        <v>35.008153111106807</v>
      </c>
      <c r="Q583" s="44">
        <f>P583+J583</f>
        <v>38.008153111106807</v>
      </c>
      <c r="R583" s="44"/>
      <c r="S583">
        <v>28</v>
      </c>
      <c r="T583" s="45">
        <f t="shared" si="578"/>
        <v>3.0000000000000001E-3</v>
      </c>
      <c r="U583" s="45">
        <f t="shared" si="579"/>
        <v>2.8747964328585023E-3</v>
      </c>
      <c r="V583" s="45">
        <f t="shared" si="580"/>
        <v>2.6292801226949001E-3</v>
      </c>
      <c r="W583" s="45">
        <f t="shared" si="581"/>
        <v>2.1000000000000001E-2</v>
      </c>
      <c r="X583" s="45">
        <f t="shared" si="582"/>
        <v>2.6292801226949001E-3</v>
      </c>
      <c r="Y583" s="45">
        <f t="shared" si="583"/>
        <v>2.8747964328585023E-3</v>
      </c>
      <c r="Z583" s="45">
        <f t="shared" si="584"/>
        <v>3.0000000000000001E-3</v>
      </c>
    </row>
    <row r="584" spans="1:26" x14ac:dyDescent="0.4">
      <c r="A584">
        <v>29</v>
      </c>
      <c r="B584" s="24">
        <v>0.38297872340425532</v>
      </c>
      <c r="C584" s="41">
        <f t="shared" si="575"/>
        <v>46.777009212765954</v>
      </c>
      <c r="D584">
        <f>0.25*(BladeCompThickness!D31+BladeCompThickness!E31)</f>
        <v>2.9572695795925412</v>
      </c>
      <c r="E584">
        <f>0.5*BladeCompThickness!G31</f>
        <v>3.0156052933374422</v>
      </c>
      <c r="F584">
        <f>0.5*BladeCompThickness!M31</f>
        <v>2.6271646918463616</v>
      </c>
      <c r="G584" s="44">
        <f>MAX(BladeCompThickness!S31,BladeCompThickness!T31)</f>
        <v>20.6548463356974</v>
      </c>
      <c r="H584">
        <f>0.5*BladeCompThickness!M31</f>
        <v>2.6271646918463616</v>
      </c>
      <c r="I584">
        <f>0.5*BladeCompThickness!G31</f>
        <v>3.0156052933374422</v>
      </c>
      <c r="J584">
        <f>0.25*(BladeCompThickness!D31+BladeCompThickness!E31)</f>
        <v>2.9572695795925412</v>
      </c>
      <c r="K584">
        <f t="shared" si="576"/>
        <v>2.9572695795925412</v>
      </c>
      <c r="L584">
        <f t="shared" ref="L584:P584" si="611">K584+E584</f>
        <v>5.9728748729299834</v>
      </c>
      <c r="M584">
        <f t="shared" si="611"/>
        <v>8.6000395647763455</v>
      </c>
      <c r="N584" s="44">
        <f t="shared" si="611"/>
        <v>29.254885900473745</v>
      </c>
      <c r="O584" s="44">
        <f t="shared" si="611"/>
        <v>31.882050592320105</v>
      </c>
      <c r="P584" s="44">
        <f t="shared" si="611"/>
        <v>34.897655885657549</v>
      </c>
      <c r="Q584" s="44">
        <f>P584+J584</f>
        <v>37.854925465250091</v>
      </c>
      <c r="R584" s="44"/>
      <c r="S584">
        <v>29</v>
      </c>
      <c r="T584" s="45">
        <f t="shared" si="578"/>
        <v>2.9572695795925413E-3</v>
      </c>
      <c r="U584" s="45">
        <f t="shared" si="579"/>
        <v>3.0156052933374422E-3</v>
      </c>
      <c r="V584" s="45">
        <f t="shared" si="580"/>
        <v>2.6271646918463614E-3</v>
      </c>
      <c r="W584" s="45">
        <f t="shared" si="581"/>
        <v>2.0654846335697398E-2</v>
      </c>
      <c r="X584" s="45">
        <f t="shared" si="582"/>
        <v>2.6271646918463614E-3</v>
      </c>
      <c r="Y584" s="45">
        <f t="shared" si="583"/>
        <v>3.0156052933374422E-3</v>
      </c>
      <c r="Z584" s="45">
        <f t="shared" si="584"/>
        <v>2.9572695795925413E-3</v>
      </c>
    </row>
    <row r="585" spans="1:26" x14ac:dyDescent="0.4">
      <c r="A585">
        <v>30</v>
      </c>
      <c r="B585" s="24">
        <v>0.40425531914893614</v>
      </c>
      <c r="C585" s="41">
        <f t="shared" si="575"/>
        <v>49.375731946808507</v>
      </c>
      <c r="D585">
        <f>0.25*(BladeCompThickness!D32+BladeCompThickness!E32)</f>
        <v>2.8931483004697043</v>
      </c>
      <c r="E585">
        <f>0.5*BladeCompThickness!G32</f>
        <v>2.0582702795795269</v>
      </c>
      <c r="F585">
        <f>0.5*BladeCompThickness!M32</f>
        <v>2.6239902758071372</v>
      </c>
      <c r="G585" s="44">
        <f>MAX(BladeCompThickness!S32,BladeCompThickness!T32)</f>
        <v>20.129498292618901</v>
      </c>
      <c r="H585">
        <f>0.5*BladeCompThickness!M32</f>
        <v>2.6239902758071372</v>
      </c>
      <c r="I585">
        <f>0.5*BladeCompThickness!G32</f>
        <v>2.0582702795795269</v>
      </c>
      <c r="J585">
        <f>0.25*(BladeCompThickness!D32+BladeCompThickness!E32)</f>
        <v>2.8931483004697043</v>
      </c>
      <c r="K585">
        <f t="shared" si="576"/>
        <v>2.8931483004697043</v>
      </c>
      <c r="L585">
        <f t="shared" ref="L585:P585" si="612">K585+E585</f>
        <v>4.9514185800492312</v>
      </c>
      <c r="M585">
        <f t="shared" si="612"/>
        <v>7.5754088558563684</v>
      </c>
      <c r="N585" s="44">
        <f t="shared" si="612"/>
        <v>27.704907148475272</v>
      </c>
      <c r="O585" s="44">
        <f t="shared" si="612"/>
        <v>30.32889742428241</v>
      </c>
      <c r="P585" s="44">
        <f t="shared" si="612"/>
        <v>32.387167703861934</v>
      </c>
      <c r="Q585" s="44">
        <f>P585+J585</f>
        <v>35.280316004331638</v>
      </c>
      <c r="R585" s="44"/>
      <c r="S585">
        <v>30</v>
      </c>
      <c r="T585" s="45">
        <f t="shared" si="578"/>
        <v>2.8931483004697041E-3</v>
      </c>
      <c r="U585" s="45">
        <f t="shared" si="579"/>
        <v>2.0582702795795267E-3</v>
      </c>
      <c r="V585" s="45">
        <f t="shared" si="580"/>
        <v>2.6239902758071372E-3</v>
      </c>
      <c r="W585" s="45">
        <f t="shared" si="581"/>
        <v>2.01294982926189E-2</v>
      </c>
      <c r="X585" s="45">
        <f t="shared" si="582"/>
        <v>2.6239902758071372E-3</v>
      </c>
      <c r="Y585" s="45">
        <f t="shared" si="583"/>
        <v>2.0582702795795267E-3</v>
      </c>
      <c r="Z585" s="45">
        <f t="shared" si="584"/>
        <v>2.8931483004697041E-3</v>
      </c>
    </row>
    <row r="586" spans="1:26" x14ac:dyDescent="0.4">
      <c r="A586">
        <v>31</v>
      </c>
      <c r="B586" s="24">
        <v>0.42553191489361702</v>
      </c>
      <c r="C586" s="41">
        <f t="shared" si="575"/>
        <v>51.974454680851061</v>
      </c>
      <c r="D586">
        <f>0.25*(BladeCompThickness!D33+BladeCompThickness!E33)</f>
        <v>2.8290270213468665</v>
      </c>
      <c r="E586">
        <f>0.5*BladeCompThickness!G33</f>
        <v>1.1009352658216061</v>
      </c>
      <c r="F586">
        <f>0.5*BladeCompThickness!M33</f>
        <v>2.6208158597679132</v>
      </c>
      <c r="G586" s="44">
        <f>MAX(BladeCompThickness!S33,BladeCompThickness!T33)</f>
        <v>19.6041502495403</v>
      </c>
      <c r="H586">
        <f>0.5*BladeCompThickness!M33</f>
        <v>2.6208158597679132</v>
      </c>
      <c r="I586">
        <f>0.5*BladeCompThickness!G33</f>
        <v>1.1009352658216061</v>
      </c>
      <c r="J586">
        <f>0.25*(BladeCompThickness!D33+BladeCompThickness!E33)</f>
        <v>2.8290270213468665</v>
      </c>
      <c r="K586">
        <f t="shared" si="576"/>
        <v>2.8290270213468665</v>
      </c>
      <c r="L586">
        <f t="shared" ref="L586:P586" si="613">K586+E586</f>
        <v>3.9299622871684727</v>
      </c>
      <c r="M586">
        <f t="shared" si="613"/>
        <v>6.5507781469363859</v>
      </c>
      <c r="N586" s="44">
        <f t="shared" si="613"/>
        <v>26.154928396476684</v>
      </c>
      <c r="O586" s="44">
        <f t="shared" si="613"/>
        <v>28.775744256244597</v>
      </c>
      <c r="P586" s="44">
        <f t="shared" si="613"/>
        <v>29.876679522066201</v>
      </c>
      <c r="Q586" s="44">
        <f>P586+J586</f>
        <v>32.705706543413065</v>
      </c>
      <c r="R586" s="44"/>
      <c r="S586">
        <v>31</v>
      </c>
      <c r="T586" s="45">
        <f t="shared" si="578"/>
        <v>2.8290270213468666E-3</v>
      </c>
      <c r="U586" s="45">
        <f t="shared" si="579"/>
        <v>1.100935265821606E-3</v>
      </c>
      <c r="V586" s="45">
        <f t="shared" si="580"/>
        <v>2.6208158597679134E-3</v>
      </c>
      <c r="W586" s="45">
        <f t="shared" si="581"/>
        <v>1.9604150249540299E-2</v>
      </c>
      <c r="X586" s="45">
        <f t="shared" si="582"/>
        <v>2.6208158597679134E-3</v>
      </c>
      <c r="Y586" s="45">
        <f t="shared" si="583"/>
        <v>1.100935265821606E-3</v>
      </c>
      <c r="Z586" s="45">
        <f t="shared" si="584"/>
        <v>2.8290270213468666E-3</v>
      </c>
    </row>
    <row r="587" spans="1:26" x14ac:dyDescent="0.4">
      <c r="A587">
        <v>32</v>
      </c>
      <c r="B587" s="24">
        <v>0.44680851063829785</v>
      </c>
      <c r="C587" s="41">
        <f t="shared" si="575"/>
        <v>54.573177414893614</v>
      </c>
      <c r="D587">
        <f>0.25*(BladeCompThickness!D34+BladeCompThickness!E34)</f>
        <v>2.7649057422240295</v>
      </c>
      <c r="E587">
        <f>0.5*BladeCompThickness!G34</f>
        <v>0.14360025206368907</v>
      </c>
      <c r="F587">
        <f>0.5*BladeCompThickness!M34</f>
        <v>2.6176414437286892</v>
      </c>
      <c r="G587" s="44">
        <f>MAX(BladeCompThickness!S34,BladeCompThickness!T34)</f>
        <v>19.078802206461798</v>
      </c>
      <c r="H587">
        <f>0.5*BladeCompThickness!M34</f>
        <v>2.6176414437286892</v>
      </c>
      <c r="I587">
        <f>0.5*BladeCompThickness!G34</f>
        <v>0.14360025206368907</v>
      </c>
      <c r="J587">
        <f>0.25*(BladeCompThickness!D34+BladeCompThickness!E34)</f>
        <v>2.7649057422240295</v>
      </c>
      <c r="K587">
        <f t="shared" si="576"/>
        <v>2.7649057422240295</v>
      </c>
      <c r="L587">
        <f t="shared" ref="L587:P587" si="614">K587+E587</f>
        <v>2.9085059942877187</v>
      </c>
      <c r="M587">
        <f t="shared" si="614"/>
        <v>5.526147438016408</v>
      </c>
      <c r="N587" s="44">
        <f t="shared" si="614"/>
        <v>24.604949644478207</v>
      </c>
      <c r="O587" s="44">
        <f t="shared" si="614"/>
        <v>27.222591088206897</v>
      </c>
      <c r="P587" s="44">
        <f t="shared" si="614"/>
        <v>27.366191340270586</v>
      </c>
      <c r="Q587" s="44">
        <f>P587+J587</f>
        <v>30.131097082494616</v>
      </c>
      <c r="R587" s="44"/>
      <c r="S587">
        <v>32</v>
      </c>
      <c r="T587" s="45">
        <f t="shared" si="578"/>
        <v>2.7649057422240294E-3</v>
      </c>
      <c r="U587" s="45">
        <f t="shared" si="579"/>
        <v>1.4360025206368906E-4</v>
      </c>
      <c r="V587" s="45">
        <f t="shared" si="580"/>
        <v>2.6176414437286892E-3</v>
      </c>
      <c r="W587" s="45">
        <f t="shared" si="581"/>
        <v>1.9078802206461798E-2</v>
      </c>
      <c r="X587" s="45">
        <f t="shared" si="582"/>
        <v>2.6176414437286892E-3</v>
      </c>
      <c r="Y587" s="45">
        <f t="shared" si="583"/>
        <v>1.4360025206368906E-4</v>
      </c>
      <c r="Z587" s="45">
        <f t="shared" si="584"/>
        <v>2.7649057422240294E-3</v>
      </c>
    </row>
    <row r="588" spans="1:26" x14ac:dyDescent="0.4">
      <c r="A588">
        <v>33</v>
      </c>
      <c r="B588" s="24">
        <v>0.45</v>
      </c>
      <c r="C588" s="41">
        <f t="shared" si="575"/>
        <v>54.962985824999997</v>
      </c>
      <c r="D588">
        <f>0.25*(BladeCompThickness!D35+BladeCompThickness!E35)</f>
        <v>2.7552875503556038</v>
      </c>
      <c r="E588">
        <f>0.5*BladeCompThickness!G35</f>
        <v>0</v>
      </c>
      <c r="F588">
        <f>0.5*BladeCompThickness!M35</f>
        <v>2.6171652813228055</v>
      </c>
      <c r="G588" s="44">
        <f>MAX(BladeCompThickness!S35,BladeCompThickness!T35)</f>
        <v>19</v>
      </c>
      <c r="H588">
        <f>0.5*BladeCompThickness!M35</f>
        <v>2.6171652813228055</v>
      </c>
      <c r="I588">
        <f>0.5*BladeCompThickness!G35</f>
        <v>0</v>
      </c>
      <c r="J588">
        <f>0.25*(BladeCompThickness!D35+BladeCompThickness!E35)</f>
        <v>2.7552875503556038</v>
      </c>
      <c r="K588">
        <f t="shared" si="576"/>
        <v>2.7552875503556038</v>
      </c>
      <c r="L588">
        <f t="shared" ref="L588:P588" si="615">K588+E588</f>
        <v>2.7552875503556038</v>
      </c>
      <c r="M588">
        <f t="shared" si="615"/>
        <v>5.3724528316784088</v>
      </c>
      <c r="N588" s="44">
        <f t="shared" si="615"/>
        <v>24.372452831678409</v>
      </c>
      <c r="O588" s="44">
        <f t="shared" si="615"/>
        <v>26.989618113001214</v>
      </c>
      <c r="P588" s="44">
        <f t="shared" si="615"/>
        <v>26.989618113001214</v>
      </c>
      <c r="Q588" s="44">
        <f>P588+J588</f>
        <v>29.744905663356818</v>
      </c>
      <c r="R588" s="44"/>
      <c r="S588">
        <v>33</v>
      </c>
      <c r="T588" s="45">
        <f t="shared" si="578"/>
        <v>2.7552875503556039E-3</v>
      </c>
      <c r="U588" s="45">
        <f t="shared" si="579"/>
        <v>0</v>
      </c>
      <c r="V588" s="45">
        <f t="shared" si="580"/>
        <v>2.6171652813228056E-3</v>
      </c>
      <c r="W588" s="45">
        <f t="shared" si="581"/>
        <v>1.9E-2</v>
      </c>
      <c r="X588" s="45">
        <f t="shared" si="582"/>
        <v>2.6171652813228056E-3</v>
      </c>
      <c r="Y588" s="45">
        <f t="shared" si="583"/>
        <v>0</v>
      </c>
      <c r="Z588" s="45">
        <f t="shared" si="584"/>
        <v>2.7552875503556039E-3</v>
      </c>
    </row>
    <row r="589" spans="1:26" x14ac:dyDescent="0.4">
      <c r="A589">
        <v>34</v>
      </c>
      <c r="B589" s="24">
        <v>0.46808510638297873</v>
      </c>
      <c r="C589" s="41">
        <f t="shared" si="575"/>
        <v>57.171900148936167</v>
      </c>
      <c r="D589">
        <f>0.25*(BladeCompThickness!D36+BladeCompThickness!E36)</f>
        <v>2.6629495002269814</v>
      </c>
      <c r="E589">
        <f>0.5*BladeCompThickness!G36</f>
        <v>0</v>
      </c>
      <c r="F589">
        <f>0.5*BladeCompThickness!M36</f>
        <v>2.6593456069619439</v>
      </c>
      <c r="G589" s="44">
        <f>MAX(BladeCompThickness!S36,BladeCompThickness!T36)</f>
        <v>18.2765957446809</v>
      </c>
      <c r="H589">
        <f>0.5*BladeCompThickness!M36</f>
        <v>2.6593456069619439</v>
      </c>
      <c r="I589">
        <f>0.5*BladeCompThickness!G36</f>
        <v>0</v>
      </c>
      <c r="J589">
        <f>0.25*(BladeCompThickness!D36+BladeCompThickness!E36)</f>
        <v>2.6629495002269814</v>
      </c>
      <c r="K589">
        <f t="shared" si="576"/>
        <v>2.6629495002269814</v>
      </c>
      <c r="L589">
        <f t="shared" ref="L589:P589" si="616">K589+E589</f>
        <v>2.6629495002269814</v>
      </c>
      <c r="M589">
        <f t="shared" si="616"/>
        <v>5.3222951071889248</v>
      </c>
      <c r="N589" s="44">
        <f t="shared" si="616"/>
        <v>23.598890851869825</v>
      </c>
      <c r="O589" s="44">
        <f t="shared" si="616"/>
        <v>26.258236458831767</v>
      </c>
      <c r="P589" s="44">
        <f t="shared" si="616"/>
        <v>26.258236458831767</v>
      </c>
      <c r="Q589" s="44">
        <f>P589+J589</f>
        <v>28.92118595905875</v>
      </c>
      <c r="R589" s="44"/>
      <c r="S589">
        <v>34</v>
      </c>
      <c r="T589" s="45">
        <f t="shared" si="578"/>
        <v>2.6629495002269813E-3</v>
      </c>
      <c r="U589" s="45">
        <f t="shared" si="579"/>
        <v>0</v>
      </c>
      <c r="V589" s="45">
        <f t="shared" si="580"/>
        <v>2.6593456069619438E-3</v>
      </c>
      <c r="W589" s="45">
        <f t="shared" si="581"/>
        <v>1.82765957446809E-2</v>
      </c>
      <c r="X589" s="45">
        <f t="shared" si="582"/>
        <v>2.6593456069619438E-3</v>
      </c>
      <c r="Y589" s="45">
        <f t="shared" si="583"/>
        <v>0</v>
      </c>
      <c r="Z589" s="45">
        <f t="shared" si="584"/>
        <v>2.6629495002269813E-3</v>
      </c>
    </row>
    <row r="590" spans="1:26" x14ac:dyDescent="0.4">
      <c r="A590">
        <v>35</v>
      </c>
      <c r="B590" s="24">
        <v>0.48936170212765956</v>
      </c>
      <c r="C590" s="41">
        <f t="shared" si="575"/>
        <v>59.770622882978721</v>
      </c>
      <c r="D590">
        <f>0.25*(BladeCompThickness!D37+BladeCompThickness!E37)</f>
        <v>2.5543165000756605</v>
      </c>
      <c r="E590">
        <f>0.5*BladeCompThickness!G37</f>
        <v>0</v>
      </c>
      <c r="F590">
        <f>0.5*BladeCompThickness!M37</f>
        <v>2.7089695194785763</v>
      </c>
      <c r="G590" s="44">
        <f>MAX(BladeCompThickness!S37,BladeCompThickness!T37)</f>
        <v>17.4255319148936</v>
      </c>
      <c r="H590">
        <f>0.5*BladeCompThickness!M37</f>
        <v>2.7089695194785763</v>
      </c>
      <c r="I590">
        <f>0.5*BladeCompThickness!G37</f>
        <v>0</v>
      </c>
      <c r="J590">
        <f>0.25*(BladeCompThickness!D37+BladeCompThickness!E37)</f>
        <v>2.5543165000756605</v>
      </c>
      <c r="K590">
        <f t="shared" si="576"/>
        <v>2.5543165000756605</v>
      </c>
      <c r="L590">
        <f t="shared" ref="L590:P590" si="617">K590+E590</f>
        <v>2.5543165000756605</v>
      </c>
      <c r="M590">
        <f t="shared" si="617"/>
        <v>5.2632860195542364</v>
      </c>
      <c r="N590" s="44">
        <f t="shared" si="617"/>
        <v>22.688817934447837</v>
      </c>
      <c r="O590" s="44">
        <f t="shared" si="617"/>
        <v>25.397787453926412</v>
      </c>
      <c r="P590" s="44">
        <f t="shared" si="617"/>
        <v>25.397787453926412</v>
      </c>
      <c r="Q590" s="44">
        <f>P590+J590</f>
        <v>27.952103954002073</v>
      </c>
      <c r="R590" s="44"/>
      <c r="S590">
        <v>35</v>
      </c>
      <c r="T590" s="45">
        <f t="shared" si="578"/>
        <v>2.5543165000756606E-3</v>
      </c>
      <c r="U590" s="45">
        <f t="shared" si="579"/>
        <v>0</v>
      </c>
      <c r="V590" s="45">
        <f t="shared" si="580"/>
        <v>2.7089695194785763E-3</v>
      </c>
      <c r="W590" s="45">
        <f t="shared" si="581"/>
        <v>1.7425531914893599E-2</v>
      </c>
      <c r="X590" s="45">
        <f t="shared" si="582"/>
        <v>2.7089695194785763E-3</v>
      </c>
      <c r="Y590" s="45">
        <f t="shared" si="583"/>
        <v>0</v>
      </c>
      <c r="Z590" s="45">
        <f t="shared" si="584"/>
        <v>2.5543165000756606E-3</v>
      </c>
    </row>
    <row r="591" spans="1:26" x14ac:dyDescent="0.4">
      <c r="A591">
        <v>36</v>
      </c>
      <c r="B591" s="24">
        <v>0.5</v>
      </c>
      <c r="C591" s="41">
        <f t="shared" si="575"/>
        <v>61.069984249999997</v>
      </c>
      <c r="D591">
        <f>0.25*(BladeCompThickness!D38+BladeCompThickness!E38)</f>
        <v>2.5</v>
      </c>
      <c r="E591">
        <f>0.5*BladeCompThickness!G38</f>
        <v>0</v>
      </c>
      <c r="F591">
        <f>0.5*BladeCompThickness!M38</f>
        <v>2.733781475736893</v>
      </c>
      <c r="G591" s="44">
        <f>MAX(BladeCompThickness!S38,BladeCompThickness!T38)</f>
        <v>17</v>
      </c>
      <c r="H591">
        <f>0.5*BladeCompThickness!M38</f>
        <v>2.733781475736893</v>
      </c>
      <c r="I591">
        <f>0.5*BladeCompThickness!G38</f>
        <v>0</v>
      </c>
      <c r="J591">
        <f>0.25*(BladeCompThickness!D38+BladeCompThickness!E38)</f>
        <v>2.5</v>
      </c>
      <c r="K591">
        <f t="shared" si="576"/>
        <v>2.5</v>
      </c>
      <c r="L591">
        <f t="shared" ref="L591:P591" si="618">K591+E591</f>
        <v>2.5</v>
      </c>
      <c r="M591">
        <f t="shared" si="618"/>
        <v>5.233781475736893</v>
      </c>
      <c r="N591" s="44">
        <f t="shared" si="618"/>
        <v>22.233781475736894</v>
      </c>
      <c r="O591" s="44">
        <f t="shared" si="618"/>
        <v>24.967562951473788</v>
      </c>
      <c r="P591" s="44">
        <f t="shared" si="618"/>
        <v>24.967562951473788</v>
      </c>
      <c r="Q591" s="44">
        <f>P591+J591</f>
        <v>27.467562951473788</v>
      </c>
      <c r="R591" s="44"/>
      <c r="S591">
        <v>36</v>
      </c>
      <c r="T591" s="45">
        <f t="shared" si="578"/>
        <v>2.5000000000000001E-3</v>
      </c>
      <c r="U591" s="45">
        <f t="shared" si="579"/>
        <v>0</v>
      </c>
      <c r="V591" s="45">
        <f t="shared" si="580"/>
        <v>2.7337814757368928E-3</v>
      </c>
      <c r="W591" s="45">
        <f t="shared" si="581"/>
        <v>1.7000000000000001E-2</v>
      </c>
      <c r="X591" s="45">
        <f t="shared" si="582"/>
        <v>2.7337814757368928E-3</v>
      </c>
      <c r="Y591" s="45">
        <f t="shared" si="583"/>
        <v>0</v>
      </c>
      <c r="Z591" s="45">
        <f t="shared" si="584"/>
        <v>2.5000000000000001E-3</v>
      </c>
    </row>
    <row r="592" spans="1:26" x14ac:dyDescent="0.4">
      <c r="A592">
        <v>37</v>
      </c>
      <c r="B592" s="24">
        <v>0.51063829787234039</v>
      </c>
      <c r="C592" s="41">
        <f t="shared" si="575"/>
        <v>62.369345617021267</v>
      </c>
      <c r="D592">
        <f>0.25*(BladeCompThickness!D39+BladeCompThickness!E39)</f>
        <v>2.4267091646399166</v>
      </c>
      <c r="E592">
        <f>0.5*BladeCompThickness!G39</f>
        <v>0</v>
      </c>
      <c r="F592">
        <f>0.5*BladeCompThickness!M39</f>
        <v>2.7227310154838182</v>
      </c>
      <c r="G592" s="44">
        <f>MAX(BladeCompThickness!S39,BladeCompThickness!T39)</f>
        <v>17</v>
      </c>
      <c r="H592">
        <f>0.5*BladeCompThickness!M39</f>
        <v>2.7227310154838182</v>
      </c>
      <c r="I592">
        <f>0.5*BladeCompThickness!G39</f>
        <v>0</v>
      </c>
      <c r="J592">
        <f>0.25*(BladeCompThickness!D39+BladeCompThickness!E39)</f>
        <v>2.4267091646399166</v>
      </c>
      <c r="K592">
        <f t="shared" si="576"/>
        <v>2.4267091646399166</v>
      </c>
      <c r="L592">
        <f t="shared" ref="L592:P592" si="619">K592+E592</f>
        <v>2.4267091646399166</v>
      </c>
      <c r="M592">
        <f t="shared" si="619"/>
        <v>5.1494401801237348</v>
      </c>
      <c r="N592" s="44">
        <f t="shared" si="619"/>
        <v>22.149440180123733</v>
      </c>
      <c r="O592" s="44">
        <f t="shared" si="619"/>
        <v>24.87217119560755</v>
      </c>
      <c r="P592" s="44">
        <f t="shared" si="619"/>
        <v>24.87217119560755</v>
      </c>
      <c r="Q592" s="44">
        <f>P592+J592</f>
        <v>27.298880360247466</v>
      </c>
      <c r="R592" s="44"/>
      <c r="S592">
        <v>37</v>
      </c>
      <c r="T592" s="45">
        <f t="shared" si="578"/>
        <v>2.4267091646399167E-3</v>
      </c>
      <c r="U592" s="45">
        <f t="shared" si="579"/>
        <v>0</v>
      </c>
      <c r="V592" s="45">
        <f t="shared" si="580"/>
        <v>2.7227310154838182E-3</v>
      </c>
      <c r="W592" s="45">
        <f t="shared" si="581"/>
        <v>1.7000000000000001E-2</v>
      </c>
      <c r="X592" s="45">
        <f t="shared" si="582"/>
        <v>2.7227310154838182E-3</v>
      </c>
      <c r="Y592" s="45">
        <f t="shared" si="583"/>
        <v>0</v>
      </c>
      <c r="Z592" s="45">
        <f t="shared" si="584"/>
        <v>2.4267091646399167E-3</v>
      </c>
    </row>
    <row r="593" spans="1:26" x14ac:dyDescent="0.4">
      <c r="A593">
        <v>38</v>
      </c>
      <c r="B593" s="24">
        <v>0.53191489361702127</v>
      </c>
      <c r="C593" s="41">
        <f t="shared" si="575"/>
        <v>64.96806835106382</v>
      </c>
      <c r="D593">
        <f>0.25*(BladeCompThickness!D40+BladeCompThickness!E40)</f>
        <v>2.2801274939197498</v>
      </c>
      <c r="E593">
        <f>0.5*BladeCompThickness!G40</f>
        <v>0</v>
      </c>
      <c r="F593">
        <f>0.5*BladeCompThickness!M40</f>
        <v>2.7006300949776696</v>
      </c>
      <c r="G593" s="44">
        <f>MAX(BladeCompThickness!S40,BladeCompThickness!T40)</f>
        <v>17</v>
      </c>
      <c r="H593">
        <f>0.5*BladeCompThickness!M40</f>
        <v>2.7006300949776696</v>
      </c>
      <c r="I593">
        <f>0.5*BladeCompThickness!G40</f>
        <v>0</v>
      </c>
      <c r="J593">
        <f>0.25*(BladeCompThickness!D40+BladeCompThickness!E40)</f>
        <v>2.2801274939197498</v>
      </c>
      <c r="K593">
        <f t="shared" si="576"/>
        <v>2.2801274939197498</v>
      </c>
      <c r="L593">
        <f t="shared" ref="L593:P593" si="620">K593+E593</f>
        <v>2.2801274939197498</v>
      </c>
      <c r="M593">
        <f t="shared" si="620"/>
        <v>4.9807575888974194</v>
      </c>
      <c r="N593" s="44">
        <f t="shared" si="620"/>
        <v>21.980757588897418</v>
      </c>
      <c r="O593" s="44">
        <f t="shared" si="620"/>
        <v>24.681387683875087</v>
      </c>
      <c r="P593" s="44">
        <f t="shared" si="620"/>
        <v>24.681387683875087</v>
      </c>
      <c r="Q593" s="44">
        <f>P593+J593</f>
        <v>26.961515177794837</v>
      </c>
      <c r="R593" s="44"/>
      <c r="S593">
        <v>38</v>
      </c>
      <c r="T593" s="45">
        <f t="shared" si="578"/>
        <v>2.2801274939197496E-3</v>
      </c>
      <c r="U593" s="45">
        <f t="shared" si="579"/>
        <v>0</v>
      </c>
      <c r="V593" s="45">
        <f t="shared" si="580"/>
        <v>2.7006300949776697E-3</v>
      </c>
      <c r="W593" s="45">
        <f t="shared" si="581"/>
        <v>1.7000000000000001E-2</v>
      </c>
      <c r="X593" s="45">
        <f t="shared" si="582"/>
        <v>2.7006300949776697E-3</v>
      </c>
      <c r="Y593" s="45">
        <f t="shared" si="583"/>
        <v>0</v>
      </c>
      <c r="Z593" s="45">
        <f t="shared" si="584"/>
        <v>2.2801274939197496E-3</v>
      </c>
    </row>
    <row r="594" spans="1:26" x14ac:dyDescent="0.4">
      <c r="A594">
        <v>39</v>
      </c>
      <c r="B594" s="24">
        <v>0.55319148936170215</v>
      </c>
      <c r="C594" s="41">
        <f t="shared" si="575"/>
        <v>67.566791085106388</v>
      </c>
      <c r="D594">
        <f>0.25*(BladeCompThickness!D41+BladeCompThickness!E41)</f>
        <v>2.1335458231995816</v>
      </c>
      <c r="E594">
        <f>0.5*BladeCompThickness!G41</f>
        <v>0</v>
      </c>
      <c r="F594">
        <f>0.5*BladeCompThickness!M41</f>
        <v>2.6785291744715209</v>
      </c>
      <c r="G594" s="44">
        <f>MAX(BladeCompThickness!S41,BladeCompThickness!T41)</f>
        <v>17</v>
      </c>
      <c r="H594">
        <f>0.5*BladeCompThickness!M41</f>
        <v>2.6785291744715209</v>
      </c>
      <c r="I594">
        <f>0.5*BladeCompThickness!G41</f>
        <v>0</v>
      </c>
      <c r="J594">
        <f>0.25*(BladeCompThickness!D41+BladeCompThickness!E41)</f>
        <v>2.1335458231995816</v>
      </c>
      <c r="K594">
        <f t="shared" si="576"/>
        <v>2.1335458231995816</v>
      </c>
      <c r="L594">
        <f t="shared" ref="L594:P594" si="621">K594+E594</f>
        <v>2.1335458231995816</v>
      </c>
      <c r="M594">
        <f t="shared" si="621"/>
        <v>4.8120749976711021</v>
      </c>
      <c r="N594" s="44">
        <f t="shared" si="621"/>
        <v>21.812074997671104</v>
      </c>
      <c r="O594" s="44">
        <f t="shared" si="621"/>
        <v>24.490604172142625</v>
      </c>
      <c r="P594" s="44">
        <f t="shared" si="621"/>
        <v>24.490604172142625</v>
      </c>
      <c r="Q594" s="44">
        <f>P594+J594</f>
        <v>26.624149995342208</v>
      </c>
      <c r="R594" s="44"/>
      <c r="S594">
        <v>39</v>
      </c>
      <c r="T594" s="45">
        <f t="shared" si="578"/>
        <v>2.1335458231995816E-3</v>
      </c>
      <c r="U594" s="45">
        <f t="shared" si="579"/>
        <v>0</v>
      </c>
      <c r="V594" s="45">
        <f t="shared" si="580"/>
        <v>2.6785291744715208E-3</v>
      </c>
      <c r="W594" s="45">
        <f t="shared" si="581"/>
        <v>1.7000000000000001E-2</v>
      </c>
      <c r="X594" s="45">
        <f t="shared" si="582"/>
        <v>2.6785291744715208E-3</v>
      </c>
      <c r="Y594" s="45">
        <f t="shared" si="583"/>
        <v>0</v>
      </c>
      <c r="Z594" s="45">
        <f t="shared" si="584"/>
        <v>2.1335458231995816E-3</v>
      </c>
    </row>
    <row r="595" spans="1:26" x14ac:dyDescent="0.4">
      <c r="A595">
        <v>40</v>
      </c>
      <c r="B595" s="24">
        <v>0.57446808510638303</v>
      </c>
      <c r="C595" s="41">
        <f t="shared" si="575"/>
        <v>70.165513819148941</v>
      </c>
      <c r="D595">
        <f>0.25*(BladeCompThickness!D42+BladeCompThickness!E42)</f>
        <v>1.9869641524794139</v>
      </c>
      <c r="E595">
        <f>0.5*BladeCompThickness!G42</f>
        <v>0</v>
      </c>
      <c r="F595">
        <f>0.5*BladeCompThickness!M42</f>
        <v>2.6564282539653719</v>
      </c>
      <c r="G595" s="44">
        <f>MAX(BladeCompThickness!S42,BladeCompThickness!T42)</f>
        <v>17</v>
      </c>
      <c r="H595">
        <f>0.5*BladeCompThickness!M42</f>
        <v>2.6564282539653719</v>
      </c>
      <c r="I595">
        <f>0.5*BladeCompThickness!G42</f>
        <v>0</v>
      </c>
      <c r="J595">
        <f>0.25*(BladeCompThickness!D42+BladeCompThickness!E42)</f>
        <v>1.9869641524794139</v>
      </c>
      <c r="K595">
        <f t="shared" si="576"/>
        <v>1.9869641524794139</v>
      </c>
      <c r="L595">
        <f t="shared" ref="L595:P595" si="622">K595+E595</f>
        <v>1.9869641524794139</v>
      </c>
      <c r="M595">
        <f t="shared" si="622"/>
        <v>4.6433924064447858</v>
      </c>
      <c r="N595" s="44">
        <f t="shared" si="622"/>
        <v>21.643392406444786</v>
      </c>
      <c r="O595" s="44">
        <f t="shared" si="622"/>
        <v>24.299820660410159</v>
      </c>
      <c r="P595" s="44">
        <f t="shared" si="622"/>
        <v>24.299820660410159</v>
      </c>
      <c r="Q595" s="44">
        <f>P595+J595</f>
        <v>26.286784812889572</v>
      </c>
      <c r="R595" s="44"/>
      <c r="S595">
        <v>40</v>
      </c>
      <c r="T595" s="45">
        <f t="shared" si="578"/>
        <v>1.986964152479414E-3</v>
      </c>
      <c r="U595" s="45">
        <f t="shared" si="579"/>
        <v>0</v>
      </c>
      <c r="V595" s="45">
        <f t="shared" si="580"/>
        <v>2.6564282539653719E-3</v>
      </c>
      <c r="W595" s="45">
        <f t="shared" si="581"/>
        <v>1.7000000000000001E-2</v>
      </c>
      <c r="X595" s="45">
        <f t="shared" si="582"/>
        <v>2.6564282539653719E-3</v>
      </c>
      <c r="Y595" s="45">
        <f t="shared" si="583"/>
        <v>0</v>
      </c>
      <c r="Z595" s="45">
        <f t="shared" si="584"/>
        <v>1.986964152479414E-3</v>
      </c>
    </row>
    <row r="596" spans="1:26" x14ac:dyDescent="0.4">
      <c r="A596">
        <v>41</v>
      </c>
      <c r="B596" s="24">
        <v>0.5957446808510638</v>
      </c>
      <c r="C596" s="41">
        <f t="shared" si="575"/>
        <v>72.764236553191481</v>
      </c>
      <c r="D596">
        <f>0.25*(BladeCompThickness!D43+BladeCompThickness!E43)</f>
        <v>1.8403824817592473</v>
      </c>
      <c r="E596">
        <f>0.5*BladeCompThickness!G43</f>
        <v>0</v>
      </c>
      <c r="F596">
        <f>0.5*BladeCompThickness!M43</f>
        <v>2.6343273334592228</v>
      </c>
      <c r="G596" s="44">
        <f>MAX(BladeCompThickness!S43,BladeCompThickness!T43)</f>
        <v>17</v>
      </c>
      <c r="H596">
        <f>0.5*BladeCompThickness!M43</f>
        <v>2.6343273334592228</v>
      </c>
      <c r="I596">
        <f>0.5*BladeCompThickness!G43</f>
        <v>0</v>
      </c>
      <c r="J596">
        <f>0.25*(BladeCompThickness!D43+BladeCompThickness!E43)</f>
        <v>1.8403824817592473</v>
      </c>
      <c r="K596">
        <f t="shared" si="576"/>
        <v>1.8403824817592473</v>
      </c>
      <c r="L596">
        <f t="shared" ref="L596:P596" si="623">K596+E596</f>
        <v>1.8403824817592473</v>
      </c>
      <c r="M596">
        <f t="shared" si="623"/>
        <v>4.4747098152184703</v>
      </c>
      <c r="N596" s="44">
        <f t="shared" si="623"/>
        <v>21.474709815218471</v>
      </c>
      <c r="O596" s="44">
        <f t="shared" si="623"/>
        <v>24.109037148677693</v>
      </c>
      <c r="P596" s="44">
        <f t="shared" si="623"/>
        <v>24.109037148677693</v>
      </c>
      <c r="Q596" s="44">
        <f>P596+J596</f>
        <v>25.949419630436939</v>
      </c>
      <c r="R596" s="44"/>
      <c r="S596">
        <v>41</v>
      </c>
      <c r="T596" s="45">
        <f t="shared" si="578"/>
        <v>1.8403824817592473E-3</v>
      </c>
      <c r="U596" s="45">
        <f t="shared" si="579"/>
        <v>0</v>
      </c>
      <c r="V596" s="45">
        <f t="shared" si="580"/>
        <v>2.6343273334592226E-3</v>
      </c>
      <c r="W596" s="45">
        <f t="shared" si="581"/>
        <v>1.7000000000000001E-2</v>
      </c>
      <c r="X596" s="45">
        <f t="shared" si="582"/>
        <v>2.6343273334592226E-3</v>
      </c>
      <c r="Y596" s="45">
        <f t="shared" si="583"/>
        <v>0</v>
      </c>
      <c r="Z596" s="45">
        <f t="shared" si="584"/>
        <v>1.8403824817592473E-3</v>
      </c>
    </row>
    <row r="597" spans="1:26" x14ac:dyDescent="0.4">
      <c r="A597">
        <v>42</v>
      </c>
      <c r="B597" s="24">
        <v>0.61702127659574468</v>
      </c>
      <c r="C597" s="41">
        <f t="shared" si="575"/>
        <v>75.362959287234034</v>
      </c>
      <c r="D597">
        <f>0.25*(BladeCompThickness!D44+BladeCompThickness!E44)</f>
        <v>1.6938008110390794</v>
      </c>
      <c r="E597">
        <f>0.5*BladeCompThickness!G44</f>
        <v>0</v>
      </c>
      <c r="F597">
        <f>0.5*BladeCompThickness!M44</f>
        <v>2.6122264129530741</v>
      </c>
      <c r="G597" s="44">
        <f>MAX(BladeCompThickness!S44,BladeCompThickness!T44)</f>
        <v>17</v>
      </c>
      <c r="H597">
        <f>0.5*BladeCompThickness!M44</f>
        <v>2.6122264129530741</v>
      </c>
      <c r="I597">
        <f>0.5*BladeCompThickness!G44</f>
        <v>0</v>
      </c>
      <c r="J597">
        <f>0.25*(BladeCompThickness!D44+BladeCompThickness!E44)</f>
        <v>1.6938008110390794</v>
      </c>
      <c r="K597">
        <f t="shared" si="576"/>
        <v>1.6938008110390794</v>
      </c>
      <c r="L597">
        <f t="shared" ref="L597:P597" si="624">K597+E597</f>
        <v>1.6938008110390794</v>
      </c>
      <c r="M597">
        <f t="shared" si="624"/>
        <v>4.3060272239921531</v>
      </c>
      <c r="N597" s="44">
        <f t="shared" si="624"/>
        <v>21.306027223992153</v>
      </c>
      <c r="O597" s="44">
        <f t="shared" si="624"/>
        <v>23.918253636945227</v>
      </c>
      <c r="P597" s="44">
        <f t="shared" si="624"/>
        <v>23.918253636945227</v>
      </c>
      <c r="Q597" s="44">
        <f>P597+J597</f>
        <v>25.612054447984306</v>
      </c>
      <c r="R597" s="44"/>
      <c r="S597">
        <v>42</v>
      </c>
      <c r="T597" s="45">
        <f t="shared" si="578"/>
        <v>1.6938008110390795E-3</v>
      </c>
      <c r="U597" s="45">
        <f t="shared" si="579"/>
        <v>0</v>
      </c>
      <c r="V597" s="45">
        <f t="shared" si="580"/>
        <v>2.6122264129530741E-3</v>
      </c>
      <c r="W597" s="45">
        <f t="shared" si="581"/>
        <v>1.7000000000000001E-2</v>
      </c>
      <c r="X597" s="45">
        <f t="shared" si="582"/>
        <v>2.6122264129530741E-3</v>
      </c>
      <c r="Y597" s="45">
        <f t="shared" si="583"/>
        <v>0</v>
      </c>
      <c r="Z597" s="45">
        <f t="shared" si="584"/>
        <v>1.6938008110390795E-3</v>
      </c>
    </row>
    <row r="598" spans="1:26" x14ac:dyDescent="0.4">
      <c r="A598">
        <v>43</v>
      </c>
      <c r="B598" s="24">
        <v>0.63829787234042556</v>
      </c>
      <c r="C598" s="41">
        <f t="shared" si="575"/>
        <v>77.961682021276602</v>
      </c>
      <c r="D598">
        <f>0.25*(BladeCompThickness!D45+BladeCompThickness!E45)</f>
        <v>1.5472191403189119</v>
      </c>
      <c r="E598">
        <f>0.5*BladeCompThickness!G45</f>
        <v>0</v>
      </c>
      <c r="F598">
        <f>0.5*BladeCompThickness!M45</f>
        <v>2.590125492446925</v>
      </c>
      <c r="G598" s="44">
        <f>MAX(BladeCompThickness!S45,BladeCompThickness!T45)</f>
        <v>17</v>
      </c>
      <c r="H598">
        <f>0.5*BladeCompThickness!M45</f>
        <v>2.590125492446925</v>
      </c>
      <c r="I598">
        <f>0.5*BladeCompThickness!G45</f>
        <v>0</v>
      </c>
      <c r="J598">
        <f>0.25*(BladeCompThickness!D45+BladeCompThickness!E45)</f>
        <v>1.5472191403189119</v>
      </c>
      <c r="K598">
        <f t="shared" si="576"/>
        <v>1.5472191403189119</v>
      </c>
      <c r="L598">
        <f t="shared" ref="L598:P598" si="625">K598+E598</f>
        <v>1.5472191403189119</v>
      </c>
      <c r="M598">
        <f t="shared" si="625"/>
        <v>4.1373446327658367</v>
      </c>
      <c r="N598" s="44">
        <f t="shared" si="625"/>
        <v>21.137344632765839</v>
      </c>
      <c r="O598" s="44">
        <f t="shared" si="625"/>
        <v>23.727470125212765</v>
      </c>
      <c r="P598" s="44">
        <f t="shared" si="625"/>
        <v>23.727470125212765</v>
      </c>
      <c r="Q598" s="44">
        <f>P598+J598</f>
        <v>25.274689265531677</v>
      </c>
      <c r="R598" s="44"/>
      <c r="S598">
        <v>43</v>
      </c>
      <c r="T598" s="45">
        <f t="shared" si="578"/>
        <v>1.5472191403189119E-3</v>
      </c>
      <c r="U598" s="45">
        <f t="shared" si="579"/>
        <v>0</v>
      </c>
      <c r="V598" s="45">
        <f t="shared" si="580"/>
        <v>2.5901254924469252E-3</v>
      </c>
      <c r="W598" s="45">
        <f t="shared" si="581"/>
        <v>1.7000000000000001E-2</v>
      </c>
      <c r="X598" s="45">
        <f t="shared" si="582"/>
        <v>2.5901254924469252E-3</v>
      </c>
      <c r="Y598" s="45">
        <f t="shared" si="583"/>
        <v>0</v>
      </c>
      <c r="Z598" s="45">
        <f t="shared" si="584"/>
        <v>1.5472191403189119E-3</v>
      </c>
    </row>
    <row r="599" spans="1:26" x14ac:dyDescent="0.4">
      <c r="A599">
        <v>44</v>
      </c>
      <c r="B599" s="24">
        <v>0.65</v>
      </c>
      <c r="C599" s="41">
        <f t="shared" si="575"/>
        <v>79.390979525000006</v>
      </c>
      <c r="D599">
        <f>0.25*(BladeCompThickness!D46+BladeCompThickness!E46)</f>
        <v>1.4665992214228201</v>
      </c>
      <c r="E599">
        <f>0.5*BladeCompThickness!G46</f>
        <v>0</v>
      </c>
      <c r="F599">
        <f>0.5*BladeCompThickness!M46</f>
        <v>2.5779699861685432</v>
      </c>
      <c r="G599" s="44">
        <f>MAX(BladeCompThickness!S46,BladeCompThickness!T46)</f>
        <v>17</v>
      </c>
      <c r="H599">
        <f>0.5*BladeCompThickness!M46</f>
        <v>2.5779699861685432</v>
      </c>
      <c r="I599">
        <f>0.5*BladeCompThickness!G46</f>
        <v>0</v>
      </c>
      <c r="J599">
        <f>0.25*(BladeCompThickness!D46+BladeCompThickness!E46)</f>
        <v>1.4665992214228201</v>
      </c>
      <c r="K599">
        <f t="shared" si="576"/>
        <v>1.4665992214228201</v>
      </c>
      <c r="L599">
        <f t="shared" ref="L599:P599" si="626">K599+E599</f>
        <v>1.4665992214228201</v>
      </c>
      <c r="M599">
        <f t="shared" si="626"/>
        <v>4.0445692075913637</v>
      </c>
      <c r="N599" s="44">
        <f t="shared" si="626"/>
        <v>21.044569207591366</v>
      </c>
      <c r="O599" s="44">
        <f t="shared" si="626"/>
        <v>23.622539193759909</v>
      </c>
      <c r="P599" s="44">
        <f t="shared" si="626"/>
        <v>23.622539193759909</v>
      </c>
      <c r="Q599" s="44">
        <f>P599+J599</f>
        <v>25.089138415182731</v>
      </c>
      <c r="R599" s="44"/>
      <c r="S599">
        <v>44</v>
      </c>
      <c r="T599" s="45">
        <f t="shared" si="578"/>
        <v>1.46659922142282E-3</v>
      </c>
      <c r="U599" s="45">
        <f t="shared" si="579"/>
        <v>0</v>
      </c>
      <c r="V599" s="45">
        <f t="shared" si="580"/>
        <v>2.5779699861685434E-3</v>
      </c>
      <c r="W599" s="45">
        <f t="shared" si="581"/>
        <v>1.7000000000000001E-2</v>
      </c>
      <c r="X599" s="45">
        <f t="shared" si="582"/>
        <v>2.5779699861685434E-3</v>
      </c>
      <c r="Y599" s="45">
        <f t="shared" si="583"/>
        <v>0</v>
      </c>
      <c r="Z599" s="45">
        <f t="shared" si="584"/>
        <v>1.46659922142282E-3</v>
      </c>
    </row>
    <row r="600" spans="1:26" x14ac:dyDescent="0.4">
      <c r="A600">
        <v>45</v>
      </c>
      <c r="B600" s="24">
        <v>0.65957446808510634</v>
      </c>
      <c r="C600" s="41">
        <f t="shared" si="575"/>
        <v>80.560404755319141</v>
      </c>
      <c r="D600">
        <f>0.25*(BladeCompThickness!D47+BladeCompThickness!E47)</f>
        <v>1.4256801381942465</v>
      </c>
      <c r="E600">
        <f>0.5*BladeCompThickness!G47</f>
        <v>0</v>
      </c>
      <c r="F600">
        <f>0.5*BladeCompThickness!M47</f>
        <v>2.4757431799176461</v>
      </c>
      <c r="G600" s="44">
        <f>MAX(BladeCompThickness!S47,BladeCompThickness!T47)</f>
        <v>16.6170212765957</v>
      </c>
      <c r="H600">
        <f>0.5*BladeCompThickness!M47</f>
        <v>2.4757431799176461</v>
      </c>
      <c r="I600">
        <f>0.5*BladeCompThickness!G47</f>
        <v>0</v>
      </c>
      <c r="J600">
        <f>0.25*(BladeCompThickness!D47+BladeCompThickness!E47)</f>
        <v>1.4256801381942465</v>
      </c>
      <c r="K600">
        <f t="shared" si="576"/>
        <v>1.4256801381942465</v>
      </c>
      <c r="L600">
        <f t="shared" ref="L600:P600" si="627">K600+E600</f>
        <v>1.4256801381942465</v>
      </c>
      <c r="M600">
        <f t="shared" si="627"/>
        <v>3.9014233181118927</v>
      </c>
      <c r="N600" s="44">
        <f t="shared" si="627"/>
        <v>20.518444594707592</v>
      </c>
      <c r="O600" s="44">
        <f t="shared" si="627"/>
        <v>22.994187774625239</v>
      </c>
      <c r="P600" s="44">
        <f t="shared" si="627"/>
        <v>22.994187774625239</v>
      </c>
      <c r="Q600" s="44">
        <f>P600+J600</f>
        <v>24.419867912819484</v>
      </c>
      <c r="R600" s="44"/>
      <c r="S600">
        <v>45</v>
      </c>
      <c r="T600" s="45">
        <f t="shared" si="578"/>
        <v>1.4256801381942465E-3</v>
      </c>
      <c r="U600" s="45">
        <f t="shared" si="579"/>
        <v>0</v>
      </c>
      <c r="V600" s="45">
        <f t="shared" si="580"/>
        <v>2.4757431799176462E-3</v>
      </c>
      <c r="W600" s="45">
        <f t="shared" si="581"/>
        <v>1.66170212765957E-2</v>
      </c>
      <c r="X600" s="45">
        <f t="shared" si="582"/>
        <v>2.4757431799176462E-3</v>
      </c>
      <c r="Y600" s="45">
        <f t="shared" si="583"/>
        <v>0</v>
      </c>
      <c r="Z600" s="45">
        <f t="shared" si="584"/>
        <v>1.4256801381942465E-3</v>
      </c>
    </row>
    <row r="601" spans="1:26" x14ac:dyDescent="0.4">
      <c r="A601">
        <v>46</v>
      </c>
      <c r="B601" s="24">
        <v>0.68085106382978722</v>
      </c>
      <c r="C601" s="41">
        <f t="shared" si="575"/>
        <v>83.159127489361694</v>
      </c>
      <c r="D601">
        <f>0.25*(BladeCompThickness!D48+BladeCompThickness!E48)</f>
        <v>1.334748842130749</v>
      </c>
      <c r="E601">
        <f>0.5*BladeCompThickness!G48</f>
        <v>0</v>
      </c>
      <c r="F601">
        <f>0.5*BladeCompThickness!M48</f>
        <v>2.2485724993600957</v>
      </c>
      <c r="G601" s="44">
        <f>MAX(BladeCompThickness!S48,BladeCompThickness!T48)</f>
        <v>15.7659574468085</v>
      </c>
      <c r="H601">
        <f>0.5*BladeCompThickness!M48</f>
        <v>2.2485724993600957</v>
      </c>
      <c r="I601">
        <f>0.5*BladeCompThickness!G48</f>
        <v>0</v>
      </c>
      <c r="J601">
        <f>0.25*(BladeCompThickness!D48+BladeCompThickness!E48)</f>
        <v>1.334748842130749</v>
      </c>
      <c r="K601">
        <f t="shared" si="576"/>
        <v>1.334748842130749</v>
      </c>
      <c r="L601">
        <f t="shared" ref="L601:P601" si="628">K601+E601</f>
        <v>1.334748842130749</v>
      </c>
      <c r="M601">
        <f t="shared" si="628"/>
        <v>3.5833213414908447</v>
      </c>
      <c r="N601" s="44">
        <f t="shared" si="628"/>
        <v>19.349278788299344</v>
      </c>
      <c r="O601" s="44">
        <f t="shared" si="628"/>
        <v>21.597851287659438</v>
      </c>
      <c r="P601" s="44">
        <f t="shared" si="628"/>
        <v>21.597851287659438</v>
      </c>
      <c r="Q601" s="44">
        <f>P601+J601</f>
        <v>22.932600129790188</v>
      </c>
      <c r="R601" s="44"/>
      <c r="S601">
        <v>46</v>
      </c>
      <c r="T601" s="45">
        <f t="shared" si="578"/>
        <v>1.334748842130749E-3</v>
      </c>
      <c r="U601" s="45">
        <f t="shared" si="579"/>
        <v>0</v>
      </c>
      <c r="V601" s="45">
        <f t="shared" si="580"/>
        <v>2.2485724993600957E-3</v>
      </c>
      <c r="W601" s="45">
        <f t="shared" si="581"/>
        <v>1.5765957446808501E-2</v>
      </c>
      <c r="X601" s="45">
        <f t="shared" si="582"/>
        <v>2.2485724993600957E-3</v>
      </c>
      <c r="Y601" s="45">
        <f t="shared" si="583"/>
        <v>0</v>
      </c>
      <c r="Z601" s="45">
        <f t="shared" si="584"/>
        <v>1.334748842130749E-3</v>
      </c>
    </row>
    <row r="602" spans="1:26" x14ac:dyDescent="0.4">
      <c r="A602">
        <v>47</v>
      </c>
      <c r="B602" s="24">
        <v>0.7021276595744681</v>
      </c>
      <c r="C602" s="41">
        <f t="shared" si="575"/>
        <v>85.757850223404247</v>
      </c>
      <c r="D602">
        <f>0.25*(BladeCompThickness!D49+BladeCompThickness!E49)</f>
        <v>1.2438175460672514</v>
      </c>
      <c r="E602">
        <f>0.5*BladeCompThickness!G49</f>
        <v>0</v>
      </c>
      <c r="F602">
        <f>0.5*BladeCompThickness!M49</f>
        <v>2.0214018188025444</v>
      </c>
      <c r="G602" s="44">
        <f>MAX(BladeCompThickness!S49,BladeCompThickness!T49)</f>
        <v>14.914893617021299</v>
      </c>
      <c r="H602">
        <f>0.5*BladeCompThickness!M49</f>
        <v>2.0214018188025444</v>
      </c>
      <c r="I602">
        <f>0.5*BladeCompThickness!G49</f>
        <v>0</v>
      </c>
      <c r="J602">
        <f>0.25*(BladeCompThickness!D49+BladeCompThickness!E49)</f>
        <v>1.2438175460672514</v>
      </c>
      <c r="K602">
        <f t="shared" si="576"/>
        <v>1.2438175460672514</v>
      </c>
      <c r="L602">
        <f t="shared" ref="L602:P602" si="629">K602+E602</f>
        <v>1.2438175460672514</v>
      </c>
      <c r="M602">
        <f t="shared" si="629"/>
        <v>3.2652193648697958</v>
      </c>
      <c r="N602" s="44">
        <f t="shared" si="629"/>
        <v>18.180112981891096</v>
      </c>
      <c r="O602" s="44">
        <f t="shared" si="629"/>
        <v>20.201514800693641</v>
      </c>
      <c r="P602" s="44">
        <f t="shared" si="629"/>
        <v>20.201514800693641</v>
      </c>
      <c r="Q602" s="44">
        <f>P602+J602</f>
        <v>21.445332346760893</v>
      </c>
      <c r="R602" s="44"/>
      <c r="S602">
        <v>47</v>
      </c>
      <c r="T602" s="45">
        <f t="shared" si="578"/>
        <v>1.2438175460672515E-3</v>
      </c>
      <c r="U602" s="45">
        <f t="shared" si="579"/>
        <v>0</v>
      </c>
      <c r="V602" s="45">
        <f t="shared" si="580"/>
        <v>2.0214018188025444E-3</v>
      </c>
      <c r="W602" s="45">
        <f t="shared" si="581"/>
        <v>1.4914893617021299E-2</v>
      </c>
      <c r="X602" s="45">
        <f t="shared" si="582"/>
        <v>2.0214018188025444E-3</v>
      </c>
      <c r="Y602" s="45">
        <f t="shared" si="583"/>
        <v>0</v>
      </c>
      <c r="Z602" s="45">
        <f t="shared" si="584"/>
        <v>1.2438175460672515E-3</v>
      </c>
    </row>
    <row r="603" spans="1:26" x14ac:dyDescent="0.4">
      <c r="A603">
        <v>48</v>
      </c>
      <c r="B603" s="24">
        <v>0.72340425531914898</v>
      </c>
      <c r="C603" s="41">
        <f t="shared" si="575"/>
        <v>88.356572957446815</v>
      </c>
      <c r="D603">
        <f>0.25*(BladeCompThickness!D50+BladeCompThickness!E50)</f>
        <v>1.152886250003754</v>
      </c>
      <c r="E603">
        <f>0.5*BladeCompThickness!G50</f>
        <v>0</v>
      </c>
      <c r="F603">
        <f>0.5*BladeCompThickness!M50</f>
        <v>1.7942311382449934</v>
      </c>
      <c r="G603" s="44">
        <f>MAX(BladeCompThickness!S50,BladeCompThickness!T50)</f>
        <v>14.063829787234001</v>
      </c>
      <c r="H603">
        <f>0.5*BladeCompThickness!M50</f>
        <v>1.7942311382449934</v>
      </c>
      <c r="I603">
        <f>0.5*BladeCompThickness!G50</f>
        <v>0</v>
      </c>
      <c r="J603">
        <f>0.25*(BladeCompThickness!D50+BladeCompThickness!E50)</f>
        <v>1.152886250003754</v>
      </c>
      <c r="K603">
        <f t="shared" si="576"/>
        <v>1.152886250003754</v>
      </c>
      <c r="L603">
        <f t="shared" ref="L603:P603" si="630">K603+E603</f>
        <v>1.152886250003754</v>
      </c>
      <c r="M603">
        <f t="shared" si="630"/>
        <v>2.9471173882487474</v>
      </c>
      <c r="N603" s="44">
        <f t="shared" si="630"/>
        <v>17.010947175482748</v>
      </c>
      <c r="O603" s="44">
        <f t="shared" si="630"/>
        <v>18.80517831372774</v>
      </c>
      <c r="P603" s="44">
        <f t="shared" si="630"/>
        <v>18.80517831372774</v>
      </c>
      <c r="Q603" s="44">
        <f>P603+J603</f>
        <v>19.958064563731494</v>
      </c>
      <c r="R603" s="44"/>
      <c r="S603">
        <v>48</v>
      </c>
      <c r="T603" s="45">
        <f t="shared" si="578"/>
        <v>1.1528862500037539E-3</v>
      </c>
      <c r="U603" s="45">
        <f t="shared" si="579"/>
        <v>0</v>
      </c>
      <c r="V603" s="45">
        <f t="shared" si="580"/>
        <v>1.7942311382449934E-3</v>
      </c>
      <c r="W603" s="45">
        <f t="shared" si="581"/>
        <v>1.4063829787234E-2</v>
      </c>
      <c r="X603" s="45">
        <f t="shared" si="582"/>
        <v>1.7942311382449934E-3</v>
      </c>
      <c r="Y603" s="45">
        <f t="shared" si="583"/>
        <v>0</v>
      </c>
      <c r="Z603" s="45">
        <f t="shared" si="584"/>
        <v>1.1528862500037539E-3</v>
      </c>
    </row>
    <row r="604" spans="1:26" x14ac:dyDescent="0.4">
      <c r="A604">
        <v>49</v>
      </c>
      <c r="B604" s="24">
        <v>0.74468085106382975</v>
      </c>
      <c r="C604" s="41">
        <f t="shared" si="575"/>
        <v>90.955295691489354</v>
      </c>
      <c r="D604">
        <f>0.25*(BladeCompThickness!D51+BladeCompThickness!E51)</f>
        <v>1.0619549539402566</v>
      </c>
      <c r="E604">
        <f>0.5*BladeCompThickness!G51</f>
        <v>0</v>
      </c>
      <c r="F604">
        <f>0.5*BladeCompThickness!M51</f>
        <v>1.5670604576874434</v>
      </c>
      <c r="G604" s="44">
        <f>MAX(BladeCompThickness!S51,BladeCompThickness!T51)</f>
        <v>13.2127659574468</v>
      </c>
      <c r="H604">
        <f>0.5*BladeCompThickness!M51</f>
        <v>1.5670604576874434</v>
      </c>
      <c r="I604">
        <f>0.5*BladeCompThickness!G51</f>
        <v>0</v>
      </c>
      <c r="J604">
        <f>0.25*(BladeCompThickness!D51+BladeCompThickness!E51)</f>
        <v>1.0619549539402566</v>
      </c>
      <c r="K604">
        <f t="shared" si="576"/>
        <v>1.0619549539402566</v>
      </c>
      <c r="L604">
        <f t="shared" ref="L604:P604" si="631">K604+E604</f>
        <v>1.0619549539402566</v>
      </c>
      <c r="M604">
        <f t="shared" si="631"/>
        <v>2.6290154116276998</v>
      </c>
      <c r="N604" s="44">
        <f t="shared" si="631"/>
        <v>15.8417813690745</v>
      </c>
      <c r="O604" s="44">
        <f t="shared" si="631"/>
        <v>17.408841826761943</v>
      </c>
      <c r="P604" s="44">
        <f t="shared" si="631"/>
        <v>17.408841826761943</v>
      </c>
      <c r="Q604" s="44">
        <f>P604+J604</f>
        <v>18.470796780702202</v>
      </c>
      <c r="R604" s="44"/>
      <c r="S604">
        <v>49</v>
      </c>
      <c r="T604" s="45">
        <f t="shared" si="578"/>
        <v>1.0619549539402566E-3</v>
      </c>
      <c r="U604" s="45">
        <f t="shared" si="579"/>
        <v>0</v>
      </c>
      <c r="V604" s="45">
        <f t="shared" si="580"/>
        <v>1.5670604576874434E-3</v>
      </c>
      <c r="W604" s="45">
        <f t="shared" si="581"/>
        <v>1.32127659574468E-2</v>
      </c>
      <c r="X604" s="45">
        <f t="shared" si="582"/>
        <v>1.5670604576874434E-3</v>
      </c>
      <c r="Y604" s="45">
        <f t="shared" si="583"/>
        <v>0</v>
      </c>
      <c r="Z604" s="45">
        <f t="shared" si="584"/>
        <v>1.0619549539402566E-3</v>
      </c>
    </row>
    <row r="605" spans="1:26" x14ac:dyDescent="0.4">
      <c r="A605">
        <v>50</v>
      </c>
      <c r="B605" s="24">
        <v>0.76595744680851063</v>
      </c>
      <c r="C605" s="41">
        <f t="shared" si="575"/>
        <v>93.554018425531908</v>
      </c>
      <c r="D605">
        <f>0.25*(BladeCompThickness!D52+BladeCompThickness!E52)</f>
        <v>0.97102365787675915</v>
      </c>
      <c r="E605">
        <f>0.5*BladeCompThickness!G52</f>
        <v>0</v>
      </c>
      <c r="F605">
        <f>0.5*BladeCompThickness!M52</f>
        <v>1.3398897771298923</v>
      </c>
      <c r="G605" s="44">
        <f>MAX(BladeCompThickness!S52,BladeCompThickness!T52)</f>
        <v>12.3617021276596</v>
      </c>
      <c r="H605">
        <f>0.5*BladeCompThickness!M52</f>
        <v>1.3398897771298923</v>
      </c>
      <c r="I605">
        <f>0.5*BladeCompThickness!G52</f>
        <v>0</v>
      </c>
      <c r="J605">
        <f>0.25*(BladeCompThickness!D52+BladeCompThickness!E52)</f>
        <v>0.97102365787675915</v>
      </c>
      <c r="K605">
        <f t="shared" si="576"/>
        <v>0.97102365787675915</v>
      </c>
      <c r="L605">
        <f t="shared" ref="L605:P605" si="632">K605+E605</f>
        <v>0.97102365787675915</v>
      </c>
      <c r="M605">
        <f t="shared" si="632"/>
        <v>2.3109134350066514</v>
      </c>
      <c r="N605" s="44">
        <f t="shared" si="632"/>
        <v>14.672615562666252</v>
      </c>
      <c r="O605" s="44">
        <f t="shared" si="632"/>
        <v>16.012505339796142</v>
      </c>
      <c r="P605" s="44">
        <f t="shared" si="632"/>
        <v>16.012505339796142</v>
      </c>
      <c r="Q605" s="44">
        <f>P605+J605</f>
        <v>16.983528997672902</v>
      </c>
      <c r="R605" s="44"/>
      <c r="S605">
        <v>50</v>
      </c>
      <c r="T605" s="45">
        <f t="shared" si="578"/>
        <v>9.7102365787675915E-4</v>
      </c>
      <c r="U605" s="45">
        <f t="shared" si="579"/>
        <v>0</v>
      </c>
      <c r="V605" s="45">
        <f t="shared" si="580"/>
        <v>1.3398897771298923E-3</v>
      </c>
      <c r="W605" s="45">
        <f t="shared" si="581"/>
        <v>1.23617021276596E-2</v>
      </c>
      <c r="X605" s="45">
        <f t="shared" si="582"/>
        <v>1.3398897771298923E-3</v>
      </c>
      <c r="Y605" s="45">
        <f t="shared" si="583"/>
        <v>0</v>
      </c>
      <c r="Z605" s="45">
        <f t="shared" si="584"/>
        <v>9.7102365787675915E-4</v>
      </c>
    </row>
    <row r="606" spans="1:26" x14ac:dyDescent="0.4">
      <c r="A606">
        <v>51</v>
      </c>
      <c r="B606" s="24">
        <v>0.78723404255319152</v>
      </c>
      <c r="C606" s="41">
        <f t="shared" si="575"/>
        <v>96.152741159574461</v>
      </c>
      <c r="D606">
        <f>0.25*(BladeCompThickness!D53+BladeCompThickness!E53)</f>
        <v>0.88009236181326145</v>
      </c>
      <c r="E606">
        <f>0.5*BladeCompThickness!G53</f>
        <v>0</v>
      </c>
      <c r="F606">
        <f>0.5*BladeCompThickness!M53</f>
        <v>1.1127190965723412</v>
      </c>
      <c r="G606" s="44">
        <f>MAX(BladeCompThickness!S53,BladeCompThickness!T53)</f>
        <v>11.510638297872299</v>
      </c>
      <c r="H606">
        <f>0.5*BladeCompThickness!M53</f>
        <v>1.1127190965723412</v>
      </c>
      <c r="I606">
        <f>0.5*BladeCompThickness!G53</f>
        <v>0</v>
      </c>
      <c r="J606">
        <f>0.25*(BladeCompThickness!D53+BladeCompThickness!E53)</f>
        <v>0.88009236181326145</v>
      </c>
      <c r="K606">
        <f t="shared" si="576"/>
        <v>0.88009236181326145</v>
      </c>
      <c r="L606">
        <f t="shared" ref="L606:P606" si="633">K606+E606</f>
        <v>0.88009236181326145</v>
      </c>
      <c r="M606">
        <f t="shared" si="633"/>
        <v>1.9928114583856027</v>
      </c>
      <c r="N606" s="44">
        <f t="shared" si="633"/>
        <v>13.503449756257902</v>
      </c>
      <c r="O606" s="44">
        <f t="shared" si="633"/>
        <v>14.616168852830244</v>
      </c>
      <c r="P606" s="44">
        <f t="shared" si="633"/>
        <v>14.616168852830244</v>
      </c>
      <c r="Q606" s="44">
        <f>P606+J606</f>
        <v>15.496261214643505</v>
      </c>
      <c r="R606" s="44"/>
      <c r="S606">
        <v>51</v>
      </c>
      <c r="T606" s="45">
        <f t="shared" si="578"/>
        <v>8.800923618132615E-4</v>
      </c>
      <c r="U606" s="45">
        <f t="shared" si="579"/>
        <v>0</v>
      </c>
      <c r="V606" s="45">
        <f t="shared" si="580"/>
        <v>1.1127190965723413E-3</v>
      </c>
      <c r="W606" s="45">
        <f t="shared" si="581"/>
        <v>1.15106382978723E-2</v>
      </c>
      <c r="X606" s="45">
        <f t="shared" si="582"/>
        <v>1.1127190965723413E-3</v>
      </c>
      <c r="Y606" s="45">
        <f t="shared" si="583"/>
        <v>0</v>
      </c>
      <c r="Z606" s="45">
        <f t="shared" si="584"/>
        <v>8.800923618132615E-4</v>
      </c>
    </row>
    <row r="607" spans="1:26" x14ac:dyDescent="0.4">
      <c r="A607">
        <v>52</v>
      </c>
      <c r="B607" s="24">
        <v>0.8</v>
      </c>
      <c r="C607" s="41">
        <f t="shared" si="575"/>
        <v>97.711974800000007</v>
      </c>
      <c r="D607">
        <f>0.25*(BladeCompThickness!D54+BladeCompThickness!E54)</f>
        <v>0.82553358417516298</v>
      </c>
      <c r="E607">
        <f>0.5*BladeCompThickness!G54</f>
        <v>0</v>
      </c>
      <c r="F607">
        <f>0.5*BladeCompThickness!M54</f>
        <v>0.97641668823781058</v>
      </c>
      <c r="G607" s="44">
        <f>MAX(BladeCompThickness!S54,BladeCompThickness!T54)</f>
        <v>11</v>
      </c>
      <c r="H607">
        <f>0.5*BladeCompThickness!M54</f>
        <v>0.97641668823781058</v>
      </c>
      <c r="I607">
        <f>0.5*BladeCompThickness!G54</f>
        <v>0</v>
      </c>
      <c r="J607">
        <f>0.25*(BladeCompThickness!D54+BladeCompThickness!E54)</f>
        <v>0.82553358417516298</v>
      </c>
      <c r="K607">
        <f t="shared" si="576"/>
        <v>0.82553358417516298</v>
      </c>
      <c r="L607">
        <f t="shared" ref="L607:P607" si="634">K607+E607</f>
        <v>0.82553358417516298</v>
      </c>
      <c r="M607">
        <f t="shared" si="634"/>
        <v>1.8019502724129737</v>
      </c>
      <c r="N607" s="44">
        <f t="shared" si="634"/>
        <v>12.801950272412974</v>
      </c>
      <c r="O607" s="44">
        <f t="shared" si="634"/>
        <v>13.778366960650784</v>
      </c>
      <c r="P607" s="44">
        <f t="shared" si="634"/>
        <v>13.778366960650784</v>
      </c>
      <c r="Q607" s="44">
        <f>P607+J607</f>
        <v>14.603900544825947</v>
      </c>
      <c r="R607" s="44"/>
      <c r="S607">
        <v>52</v>
      </c>
      <c r="T607" s="45">
        <f t="shared" si="578"/>
        <v>8.2553358417516304E-4</v>
      </c>
      <c r="U607" s="45">
        <f t="shared" si="579"/>
        <v>0</v>
      </c>
      <c r="V607" s="45">
        <f t="shared" si="580"/>
        <v>9.7641668823781062E-4</v>
      </c>
      <c r="W607" s="45">
        <f t="shared" si="581"/>
        <v>1.0999999999999999E-2</v>
      </c>
      <c r="X607" s="45">
        <f t="shared" si="582"/>
        <v>9.7641668823781062E-4</v>
      </c>
      <c r="Y607" s="45">
        <f t="shared" si="583"/>
        <v>0</v>
      </c>
      <c r="Z607" s="45">
        <f t="shared" si="584"/>
        <v>8.2553358417516304E-4</v>
      </c>
    </row>
    <row r="608" spans="1:26" x14ac:dyDescent="0.4">
      <c r="A608">
        <v>53</v>
      </c>
      <c r="B608" s="24">
        <v>0.80851063829787229</v>
      </c>
      <c r="C608" s="41">
        <f t="shared" si="575"/>
        <v>98.751463893617014</v>
      </c>
      <c r="D608">
        <f>0.25*(BladeCompThickness!D55+BladeCompThickness!E55)</f>
        <v>0.83600229852693231</v>
      </c>
      <c r="E608">
        <f>0.5*BladeCompThickness!G55</f>
        <v>0</v>
      </c>
      <c r="F608">
        <f>0.5*BladeCompThickness!M55</f>
        <v>0.92818156812973274</v>
      </c>
      <c r="G608" s="44">
        <f>MAX(BladeCompThickness!S55,BladeCompThickness!T55)</f>
        <v>10.659574468085101</v>
      </c>
      <c r="H608">
        <f>0.5*BladeCompThickness!M55</f>
        <v>0.92818156812973274</v>
      </c>
      <c r="I608">
        <f>0.5*BladeCompThickness!G55</f>
        <v>0</v>
      </c>
      <c r="J608">
        <f>0.25*(BladeCompThickness!D55+BladeCompThickness!E55)</f>
        <v>0.83600229852693231</v>
      </c>
      <c r="K608">
        <f t="shared" si="576"/>
        <v>0.83600229852693231</v>
      </c>
      <c r="L608">
        <f t="shared" ref="L608:P608" si="635">K608+E608</f>
        <v>0.83600229852693231</v>
      </c>
      <c r="M608">
        <f t="shared" si="635"/>
        <v>1.7641838666566652</v>
      </c>
      <c r="N608" s="44">
        <f t="shared" si="635"/>
        <v>12.423758334741766</v>
      </c>
      <c r="O608" s="44">
        <f t="shared" si="635"/>
        <v>13.351939902871498</v>
      </c>
      <c r="P608" s="44">
        <f t="shared" si="635"/>
        <v>13.351939902871498</v>
      </c>
      <c r="Q608" s="44">
        <f>P608+J608</f>
        <v>14.18794220139843</v>
      </c>
      <c r="R608" s="44"/>
      <c r="S608">
        <v>53</v>
      </c>
      <c r="T608" s="45">
        <f t="shared" si="578"/>
        <v>8.3600229852693231E-4</v>
      </c>
      <c r="U608" s="45">
        <f t="shared" si="579"/>
        <v>0</v>
      </c>
      <c r="V608" s="45">
        <f t="shared" si="580"/>
        <v>9.2818156812973275E-4</v>
      </c>
      <c r="W608" s="45">
        <f t="shared" si="581"/>
        <v>1.06595744680851E-2</v>
      </c>
      <c r="X608" s="45">
        <f t="shared" si="582"/>
        <v>9.2818156812973275E-4</v>
      </c>
      <c r="Y608" s="45">
        <f t="shared" si="583"/>
        <v>0</v>
      </c>
      <c r="Z608" s="45">
        <f t="shared" si="584"/>
        <v>8.3600229852693231E-4</v>
      </c>
    </row>
    <row r="609" spans="1:26" x14ac:dyDescent="0.4">
      <c r="A609">
        <v>54</v>
      </c>
      <c r="B609" s="24">
        <v>0.82978723404255317</v>
      </c>
      <c r="C609" s="41">
        <f t="shared" si="575"/>
        <v>101.35018662765957</v>
      </c>
      <c r="D609">
        <f>0.25*(BladeCompThickness!D56+BladeCompThickness!E56)</f>
        <v>0.86217408440635601</v>
      </c>
      <c r="E609">
        <f>0.5*BladeCompThickness!G56</f>
        <v>0</v>
      </c>
      <c r="F609">
        <f>0.5*BladeCompThickness!M56</f>
        <v>0.80759376785953652</v>
      </c>
      <c r="G609" s="44">
        <f>MAX(BladeCompThickness!S56,BladeCompThickness!T56)</f>
        <v>9.8085106382978804</v>
      </c>
      <c r="H609">
        <f>0.5*BladeCompThickness!M56</f>
        <v>0.80759376785953652</v>
      </c>
      <c r="I609">
        <f>0.5*BladeCompThickness!G56</f>
        <v>0</v>
      </c>
      <c r="J609">
        <f>0.25*(BladeCompThickness!D56+BladeCompThickness!E56)</f>
        <v>0.86217408440635601</v>
      </c>
      <c r="K609">
        <f t="shared" si="576"/>
        <v>0.86217408440635601</v>
      </c>
      <c r="L609">
        <f t="shared" ref="L609:P609" si="636">K609+E609</f>
        <v>0.86217408440635601</v>
      </c>
      <c r="M609">
        <f t="shared" si="636"/>
        <v>1.6697678522658925</v>
      </c>
      <c r="N609" s="44">
        <f t="shared" si="636"/>
        <v>11.478278490563772</v>
      </c>
      <c r="O609" s="44">
        <f t="shared" si="636"/>
        <v>12.285872258423309</v>
      </c>
      <c r="P609" s="44">
        <f t="shared" si="636"/>
        <v>12.285872258423309</v>
      </c>
      <c r="Q609" s="44">
        <f>P609+J609</f>
        <v>13.148046342829664</v>
      </c>
      <c r="R609" s="44"/>
      <c r="S609">
        <v>54</v>
      </c>
      <c r="T609" s="45">
        <f t="shared" si="578"/>
        <v>8.6217408440635598E-4</v>
      </c>
      <c r="U609" s="45">
        <f t="shared" si="579"/>
        <v>0</v>
      </c>
      <c r="V609" s="45">
        <f t="shared" si="580"/>
        <v>8.0759376785953648E-4</v>
      </c>
      <c r="W609" s="45">
        <f t="shared" si="581"/>
        <v>9.808510638297881E-3</v>
      </c>
      <c r="X609" s="45">
        <f t="shared" si="582"/>
        <v>8.0759376785953648E-4</v>
      </c>
      <c r="Y609" s="45">
        <f t="shared" si="583"/>
        <v>0</v>
      </c>
      <c r="Z609" s="45">
        <f t="shared" si="584"/>
        <v>8.6217408440635598E-4</v>
      </c>
    </row>
    <row r="610" spans="1:26" x14ac:dyDescent="0.4">
      <c r="A610">
        <v>55</v>
      </c>
      <c r="B610" s="24">
        <v>0.85106382978723405</v>
      </c>
      <c r="C610" s="41">
        <f t="shared" si="575"/>
        <v>103.94890936170212</v>
      </c>
      <c r="D610">
        <f>0.25*(BladeCompThickness!D57+BladeCompThickness!E57)</f>
        <v>0.8883458702857796</v>
      </c>
      <c r="E610">
        <f>0.5*BladeCompThickness!G57</f>
        <v>0</v>
      </c>
      <c r="F610">
        <f>0.5*BladeCompThickness!M57</f>
        <v>0.68700596758934007</v>
      </c>
      <c r="G610" s="44">
        <f>MAX(BladeCompThickness!S57,BladeCompThickness!T57)</f>
        <v>8.9574468085106407</v>
      </c>
      <c r="H610">
        <f>0.5*BladeCompThickness!M57</f>
        <v>0.68700596758934007</v>
      </c>
      <c r="I610">
        <f>0.5*BladeCompThickness!G57</f>
        <v>0</v>
      </c>
      <c r="J610">
        <f>0.25*(BladeCompThickness!D57+BladeCompThickness!E57)</f>
        <v>0.8883458702857796</v>
      </c>
      <c r="K610">
        <f t="shared" si="576"/>
        <v>0.8883458702857796</v>
      </c>
      <c r="L610">
        <f t="shared" ref="L610:P610" si="637">K610+E610</f>
        <v>0.8883458702857796</v>
      </c>
      <c r="M610">
        <f t="shared" si="637"/>
        <v>1.5753518378751197</v>
      </c>
      <c r="N610" s="44">
        <f t="shared" si="637"/>
        <v>10.532798646385761</v>
      </c>
      <c r="O610" s="44">
        <f t="shared" si="637"/>
        <v>11.2198046139751</v>
      </c>
      <c r="P610" s="44">
        <f t="shared" si="637"/>
        <v>11.2198046139751</v>
      </c>
      <c r="Q610" s="44">
        <f>P610+J610</f>
        <v>12.108150484260879</v>
      </c>
      <c r="R610" s="44"/>
      <c r="S610">
        <v>55</v>
      </c>
      <c r="T610" s="45">
        <f t="shared" si="578"/>
        <v>8.8834587028577955E-4</v>
      </c>
      <c r="U610" s="45">
        <f t="shared" si="579"/>
        <v>0</v>
      </c>
      <c r="V610" s="45">
        <f t="shared" si="580"/>
        <v>6.8700596758934011E-4</v>
      </c>
      <c r="W610" s="45">
        <f t="shared" si="581"/>
        <v>8.9574468085106412E-3</v>
      </c>
      <c r="X610" s="45">
        <f t="shared" si="582"/>
        <v>6.8700596758934011E-4</v>
      </c>
      <c r="Y610" s="45">
        <f t="shared" si="583"/>
        <v>0</v>
      </c>
      <c r="Z610" s="45">
        <f t="shared" si="584"/>
        <v>8.8834587028577955E-4</v>
      </c>
    </row>
    <row r="611" spans="1:26" x14ac:dyDescent="0.4">
      <c r="A611">
        <v>56</v>
      </c>
      <c r="B611" s="24">
        <v>0.87234042553191493</v>
      </c>
      <c r="C611" s="41">
        <f t="shared" si="575"/>
        <v>106.54763209574467</v>
      </c>
      <c r="D611">
        <f>0.25*(BladeCompThickness!D58+BladeCompThickness!E58)</f>
        <v>0.91451765616520342</v>
      </c>
      <c r="E611">
        <f>0.5*BladeCompThickness!G58</f>
        <v>0</v>
      </c>
      <c r="F611">
        <f>0.5*BladeCompThickness!M58</f>
        <v>0.56641816731914385</v>
      </c>
      <c r="G611" s="44">
        <f>MAX(BladeCompThickness!S58,BladeCompThickness!T58)</f>
        <v>8.1063829787233992</v>
      </c>
      <c r="H611">
        <f>0.5*BladeCompThickness!M58</f>
        <v>0.56641816731914385</v>
      </c>
      <c r="I611">
        <f>0.5*BladeCompThickness!G58</f>
        <v>0</v>
      </c>
      <c r="J611">
        <f>0.25*(BladeCompThickness!D58+BladeCompThickness!E58)</f>
        <v>0.91451765616520342</v>
      </c>
      <c r="K611">
        <f t="shared" si="576"/>
        <v>0.91451765616520342</v>
      </c>
      <c r="L611">
        <f t="shared" ref="L611:P611" si="638">K611+E611</f>
        <v>0.91451765616520342</v>
      </c>
      <c r="M611">
        <f t="shared" si="638"/>
        <v>1.4809358234843473</v>
      </c>
      <c r="N611" s="44">
        <f t="shared" si="638"/>
        <v>9.5873188022077471</v>
      </c>
      <c r="O611" s="44">
        <f t="shared" si="638"/>
        <v>10.153736969526891</v>
      </c>
      <c r="P611" s="44">
        <f t="shared" si="638"/>
        <v>10.153736969526891</v>
      </c>
      <c r="Q611" s="44">
        <f>P611+J611</f>
        <v>11.068254625692095</v>
      </c>
      <c r="R611" s="44"/>
      <c r="S611">
        <v>56</v>
      </c>
      <c r="T611" s="45">
        <f t="shared" si="578"/>
        <v>9.1451765616520344E-4</v>
      </c>
      <c r="U611" s="45">
        <f t="shared" si="579"/>
        <v>0</v>
      </c>
      <c r="V611" s="45">
        <f t="shared" si="580"/>
        <v>5.6641816731914385E-4</v>
      </c>
      <c r="W611" s="45">
        <f t="shared" si="581"/>
        <v>8.1063829787233997E-3</v>
      </c>
      <c r="X611" s="45">
        <f t="shared" si="582"/>
        <v>5.6641816731914385E-4</v>
      </c>
      <c r="Y611" s="45">
        <f t="shared" si="583"/>
        <v>0</v>
      </c>
      <c r="Z611" s="45">
        <f t="shared" si="584"/>
        <v>9.1451765616520344E-4</v>
      </c>
    </row>
    <row r="612" spans="1:26" x14ac:dyDescent="0.4">
      <c r="A612">
        <v>57</v>
      </c>
      <c r="B612" s="24">
        <v>0.8936170212765957</v>
      </c>
      <c r="C612" s="41">
        <f t="shared" si="575"/>
        <v>109.14635482978723</v>
      </c>
      <c r="D612">
        <f>0.25*(BladeCompThickness!D59+BladeCompThickness!E59)</f>
        <v>0.9406894420446269</v>
      </c>
      <c r="E612">
        <f>0.5*BladeCompThickness!G59</f>
        <v>0</v>
      </c>
      <c r="F612">
        <f>0.5*BladeCompThickness!M59</f>
        <v>0.44583036704894813</v>
      </c>
      <c r="G612" s="44">
        <f>MAX(BladeCompThickness!S59,BladeCompThickness!T59)</f>
        <v>7.2553191489361701</v>
      </c>
      <c r="H612">
        <f>0.5*BladeCompThickness!M59</f>
        <v>0.44583036704894813</v>
      </c>
      <c r="I612">
        <f>0.5*BladeCompThickness!G59</f>
        <v>0</v>
      </c>
      <c r="J612">
        <f>0.25*(BladeCompThickness!D59+BladeCompThickness!E59)</f>
        <v>0.9406894420446269</v>
      </c>
      <c r="K612">
        <f t="shared" si="576"/>
        <v>0.9406894420446269</v>
      </c>
      <c r="L612">
        <f t="shared" ref="L612:P612" si="639">K612+E612</f>
        <v>0.9406894420446269</v>
      </c>
      <c r="M612">
        <f t="shared" si="639"/>
        <v>1.3865198090935751</v>
      </c>
      <c r="N612" s="44">
        <f t="shared" si="639"/>
        <v>8.6418389580297443</v>
      </c>
      <c r="O612" s="44">
        <f t="shared" si="639"/>
        <v>9.0876693250786929</v>
      </c>
      <c r="P612" s="44">
        <f t="shared" si="639"/>
        <v>9.0876693250786929</v>
      </c>
      <c r="Q612" s="44">
        <f>P612+J612</f>
        <v>10.02835876712332</v>
      </c>
      <c r="R612" s="44"/>
      <c r="S612">
        <v>57</v>
      </c>
      <c r="T612" s="45">
        <f t="shared" si="578"/>
        <v>9.406894420446269E-4</v>
      </c>
      <c r="U612" s="45">
        <f t="shared" si="579"/>
        <v>0</v>
      </c>
      <c r="V612" s="45">
        <f t="shared" si="580"/>
        <v>4.4583036704894813E-4</v>
      </c>
      <c r="W612" s="45">
        <f t="shared" si="581"/>
        <v>7.2553191489361703E-3</v>
      </c>
      <c r="X612" s="45">
        <f t="shared" si="582"/>
        <v>4.4583036704894813E-4</v>
      </c>
      <c r="Y612" s="45">
        <f t="shared" si="583"/>
        <v>0</v>
      </c>
      <c r="Z612" s="45">
        <f t="shared" si="584"/>
        <v>9.406894420446269E-4</v>
      </c>
    </row>
    <row r="613" spans="1:26" x14ac:dyDescent="0.4">
      <c r="A613">
        <v>58</v>
      </c>
      <c r="B613" s="24">
        <v>0.9</v>
      </c>
      <c r="C613" s="41">
        <f t="shared" si="575"/>
        <v>109.92597164999999</v>
      </c>
      <c r="D613">
        <f>0.25*(BladeCompThickness!D60+BladeCompThickness!E60)</f>
        <v>0.94854097780845414</v>
      </c>
      <c r="E613">
        <f>0.5*BladeCompThickness!G60</f>
        <v>0</v>
      </c>
      <c r="F613">
        <f>0.5*BladeCompThickness!M60</f>
        <v>0.40965402696788894</v>
      </c>
      <c r="G613" s="44">
        <f>MAX(BladeCompThickness!S60,BladeCompThickness!T60)</f>
        <v>7</v>
      </c>
      <c r="H613">
        <f>0.5*BladeCompThickness!M60</f>
        <v>0.40965402696788894</v>
      </c>
      <c r="I613">
        <f>0.5*BladeCompThickness!G60</f>
        <v>0</v>
      </c>
      <c r="J613">
        <f>0.25*(BladeCompThickness!D60+BladeCompThickness!E60)</f>
        <v>0.94854097780845414</v>
      </c>
      <c r="K613">
        <f t="shared" si="576"/>
        <v>0.94854097780845414</v>
      </c>
      <c r="L613">
        <f t="shared" ref="L613:P613" si="640">K613+E613</f>
        <v>0.94854097780845414</v>
      </c>
      <c r="M613">
        <f t="shared" si="640"/>
        <v>1.3581950047763431</v>
      </c>
      <c r="N613" s="44">
        <f t="shared" si="640"/>
        <v>8.3581950047763431</v>
      </c>
      <c r="O613" s="44">
        <f t="shared" si="640"/>
        <v>8.7678490317442321</v>
      </c>
      <c r="P613" s="44">
        <f t="shared" si="640"/>
        <v>8.7678490317442321</v>
      </c>
      <c r="Q613" s="44">
        <f>P613+J613</f>
        <v>9.7163900095526863</v>
      </c>
      <c r="R613" s="44"/>
      <c r="S613">
        <v>58</v>
      </c>
      <c r="T613" s="45">
        <f t="shared" si="578"/>
        <v>9.485409778084541E-4</v>
      </c>
      <c r="U613" s="45">
        <f t="shared" si="579"/>
        <v>0</v>
      </c>
      <c r="V613" s="45">
        <f t="shared" si="580"/>
        <v>4.0965402696788893E-4</v>
      </c>
      <c r="W613" s="45">
        <f t="shared" si="581"/>
        <v>7.0000000000000001E-3</v>
      </c>
      <c r="X613" s="45">
        <f t="shared" si="582"/>
        <v>4.0965402696788893E-4</v>
      </c>
      <c r="Y613" s="45">
        <f t="shared" si="583"/>
        <v>0</v>
      </c>
      <c r="Z613" s="45">
        <f t="shared" si="584"/>
        <v>9.485409778084541E-4</v>
      </c>
    </row>
    <row r="614" spans="1:26" x14ac:dyDescent="0.4">
      <c r="A614">
        <v>59</v>
      </c>
      <c r="B614" s="24">
        <v>0.91489361702127658</v>
      </c>
      <c r="C614" s="41">
        <f t="shared" si="575"/>
        <v>111.74507756382978</v>
      </c>
      <c r="D614">
        <f>0.25*(BladeCompThickness!D61+BladeCompThickness!E61)</f>
        <v>0.90377067718429749</v>
      </c>
      <c r="E614">
        <f>0.5*BladeCompThickness!G61</f>
        <v>0</v>
      </c>
      <c r="F614">
        <f>0.5*BladeCompThickness!M61</f>
        <v>0.37979856457728978</v>
      </c>
      <c r="G614" s="44">
        <f>MAX(BladeCompThickness!S61,BladeCompThickness!T61)</f>
        <v>5.8085106382978697</v>
      </c>
      <c r="H614">
        <f>0.5*BladeCompThickness!M61</f>
        <v>0.37979856457728978</v>
      </c>
      <c r="I614">
        <f>0.5*BladeCompThickness!G61</f>
        <v>0</v>
      </c>
      <c r="J614">
        <f>0.25*(BladeCompThickness!D61+BladeCompThickness!E61)</f>
        <v>0.90377067718429749</v>
      </c>
      <c r="K614">
        <f t="shared" si="576"/>
        <v>0.90377067718429749</v>
      </c>
      <c r="L614">
        <f t="shared" ref="L614:P614" si="641">K614+E614</f>
        <v>0.90377067718429749</v>
      </c>
      <c r="M614">
        <f t="shared" si="641"/>
        <v>1.2835692417615872</v>
      </c>
      <c r="N614" s="44">
        <f t="shared" si="641"/>
        <v>7.0920798800594564</v>
      </c>
      <c r="O614" s="44">
        <f t="shared" si="641"/>
        <v>7.4718784446367463</v>
      </c>
      <c r="P614" s="44">
        <f t="shared" si="641"/>
        <v>7.4718784446367463</v>
      </c>
      <c r="Q614" s="44">
        <f>P614+J614</f>
        <v>8.3756491218210432</v>
      </c>
      <c r="R614" s="44"/>
      <c r="S614">
        <v>59</v>
      </c>
      <c r="T614" s="45">
        <f t="shared" si="578"/>
        <v>9.0377067718429749E-4</v>
      </c>
      <c r="U614" s="45">
        <f t="shared" si="579"/>
        <v>0</v>
      </c>
      <c r="V614" s="45">
        <f t="shared" si="580"/>
        <v>3.797985645772898E-4</v>
      </c>
      <c r="W614" s="45">
        <f t="shared" si="581"/>
        <v>5.8085106382978697E-3</v>
      </c>
      <c r="X614" s="45">
        <f t="shared" si="582"/>
        <v>3.797985645772898E-4</v>
      </c>
      <c r="Y614" s="45">
        <f t="shared" si="583"/>
        <v>0</v>
      </c>
      <c r="Z614" s="45">
        <f t="shared" si="584"/>
        <v>9.0377067718429749E-4</v>
      </c>
    </row>
    <row r="615" spans="1:26" x14ac:dyDescent="0.4">
      <c r="A615">
        <v>60</v>
      </c>
      <c r="B615" s="24">
        <v>0.93617021276595747</v>
      </c>
      <c r="C615" s="41">
        <f t="shared" si="575"/>
        <v>114.34380029787233</v>
      </c>
      <c r="D615">
        <f>0.25*(BladeCompThickness!D62+BladeCompThickness!E62)</f>
        <v>0.83981310486407379</v>
      </c>
      <c r="E615">
        <f>0.5*BladeCompThickness!G62</f>
        <v>0</v>
      </c>
      <c r="F615">
        <f>0.5*BladeCompThickness!M62</f>
        <v>0.33714790401929096</v>
      </c>
      <c r="G615" s="44">
        <f>MAX(BladeCompThickness!S62,BladeCompThickness!T62)</f>
        <v>4.1063829787234001</v>
      </c>
      <c r="H615">
        <f>0.5*BladeCompThickness!M62</f>
        <v>0.33714790401929096</v>
      </c>
      <c r="I615">
        <f>0.5*BladeCompThickness!G62</f>
        <v>0</v>
      </c>
      <c r="J615">
        <f>0.25*(BladeCompThickness!D62+BladeCompThickness!E62)</f>
        <v>0.83981310486407379</v>
      </c>
      <c r="K615">
        <f t="shared" si="576"/>
        <v>0.83981310486407379</v>
      </c>
      <c r="L615">
        <f t="shared" ref="L615:P615" si="642">K615+E615</f>
        <v>0.83981310486407379</v>
      </c>
      <c r="M615">
        <f t="shared" si="642"/>
        <v>1.1769610088833646</v>
      </c>
      <c r="N615" s="44">
        <f t="shared" si="642"/>
        <v>5.2833439876067647</v>
      </c>
      <c r="O615" s="44">
        <f t="shared" si="642"/>
        <v>5.620491891626056</v>
      </c>
      <c r="P615" s="44">
        <f t="shared" si="642"/>
        <v>5.620491891626056</v>
      </c>
      <c r="Q615" s="44">
        <f>P615+J615</f>
        <v>6.4603049964901302</v>
      </c>
      <c r="R615" s="44"/>
      <c r="S615">
        <v>60</v>
      </c>
      <c r="T615" s="45">
        <f t="shared" si="578"/>
        <v>8.3981310486407382E-4</v>
      </c>
      <c r="U615" s="45">
        <f t="shared" si="579"/>
        <v>0</v>
      </c>
      <c r="V615" s="45">
        <f t="shared" si="580"/>
        <v>3.3714790401929095E-4</v>
      </c>
      <c r="W615" s="45">
        <f t="shared" si="581"/>
        <v>4.1063829787234005E-3</v>
      </c>
      <c r="X615" s="45">
        <f t="shared" si="582"/>
        <v>3.3714790401929095E-4</v>
      </c>
      <c r="Y615" s="45">
        <f t="shared" si="583"/>
        <v>0</v>
      </c>
      <c r="Z615" s="45">
        <f t="shared" si="584"/>
        <v>8.3981310486407382E-4</v>
      </c>
    </row>
    <row r="616" spans="1:26" x14ac:dyDescent="0.4">
      <c r="A616">
        <v>61</v>
      </c>
      <c r="B616" s="24">
        <v>0.95</v>
      </c>
      <c r="C616" s="41">
        <f t="shared" si="575"/>
        <v>116.03297007499999</v>
      </c>
      <c r="D616">
        <f>0.25*(BladeCompThickness!D63+BladeCompThickness!E63)</f>
        <v>0.79824068285592842</v>
      </c>
      <c r="E616">
        <f>0.5*BladeCompThickness!G63</f>
        <v>0</v>
      </c>
      <c r="F616">
        <f>0.5*BladeCompThickness!M63</f>
        <v>0.3094249746565918</v>
      </c>
      <c r="G616" s="44">
        <f>MAX(BladeCompThickness!S63,BladeCompThickness!T63)</f>
        <v>3</v>
      </c>
      <c r="H616">
        <f>0.5*BladeCompThickness!M63</f>
        <v>0.3094249746565918</v>
      </c>
      <c r="I616">
        <f>0.5*BladeCompThickness!G63</f>
        <v>0</v>
      </c>
      <c r="J616">
        <f>0.25*(BladeCompThickness!D63+BladeCompThickness!E63)</f>
        <v>0.79824068285592842</v>
      </c>
      <c r="K616">
        <f t="shared" si="576"/>
        <v>0.79824068285592842</v>
      </c>
      <c r="L616">
        <f t="shared" ref="L616:P616" si="643">K616+E616</f>
        <v>0.79824068285592842</v>
      </c>
      <c r="M616">
        <f t="shared" si="643"/>
        <v>1.1076656575125203</v>
      </c>
      <c r="N616" s="44">
        <f t="shared" si="643"/>
        <v>4.1076656575125199</v>
      </c>
      <c r="O616" s="44">
        <f t="shared" si="643"/>
        <v>4.4170906321691117</v>
      </c>
      <c r="P616" s="44">
        <f t="shared" si="643"/>
        <v>4.4170906321691117</v>
      </c>
      <c r="Q616" s="44">
        <f>P616+J616</f>
        <v>5.2153313150250398</v>
      </c>
      <c r="R616" s="44"/>
      <c r="S616">
        <v>61</v>
      </c>
      <c r="T616" s="45">
        <f t="shared" si="578"/>
        <v>7.9824068285592846E-4</v>
      </c>
      <c r="U616" s="45">
        <f t="shared" si="579"/>
        <v>0</v>
      </c>
      <c r="V616" s="45">
        <f t="shared" si="580"/>
        <v>3.094249746565918E-4</v>
      </c>
      <c r="W616" s="45">
        <f t="shared" si="581"/>
        <v>3.0000000000000001E-3</v>
      </c>
      <c r="X616" s="45">
        <f t="shared" si="582"/>
        <v>3.094249746565918E-4</v>
      </c>
      <c r="Y616" s="45">
        <f t="shared" si="583"/>
        <v>0</v>
      </c>
      <c r="Z616" s="45">
        <f t="shared" si="584"/>
        <v>7.9824068285592846E-4</v>
      </c>
    </row>
    <row r="617" spans="1:26" x14ac:dyDescent="0.4">
      <c r="A617" s="32">
        <v>62</v>
      </c>
      <c r="B617" s="53">
        <v>0.95744680851063835</v>
      </c>
      <c r="C617" s="54">
        <f t="shared" si="575"/>
        <v>116.94252303191489</v>
      </c>
      <c r="D617" s="32">
        <f>0.25*(BladeCompThickness!D64+BladeCompThickness!E64)</f>
        <v>0.88785148385414503</v>
      </c>
      <c r="E617" s="32">
        <f>0.5*BladeCompThickness!G64</f>
        <v>0</v>
      </c>
      <c r="F617" s="32">
        <f>0.5*BladeCompThickness!M64</f>
        <v>0.22839607201309239</v>
      </c>
      <c r="G617" s="49">
        <f>MAX(BladeCompThickness!S64,BladeCompThickness!T64)</f>
        <v>2.5195607412491401</v>
      </c>
      <c r="H617" s="32">
        <f>0.5*BladeCompThickness!M64</f>
        <v>0.22839607201309239</v>
      </c>
      <c r="I617" s="32">
        <f>0.5*BladeCompThickness!G64</f>
        <v>0</v>
      </c>
      <c r="J617" s="32">
        <f>0.25*(BladeCompThickness!D64+BladeCompThickness!E64)</f>
        <v>0.88785148385414503</v>
      </c>
      <c r="K617" s="32">
        <f t="shared" si="576"/>
        <v>0.88785148385414503</v>
      </c>
      <c r="L617" s="32">
        <f t="shared" ref="L617:P617" si="644">K617+E617</f>
        <v>0.88785148385414503</v>
      </c>
      <c r="M617" s="32">
        <f t="shared" si="644"/>
        <v>1.1162475558672373</v>
      </c>
      <c r="N617" s="49">
        <f t="shared" si="644"/>
        <v>3.6358082971163777</v>
      </c>
      <c r="O617" s="49">
        <f t="shared" si="644"/>
        <v>3.8642043691294701</v>
      </c>
      <c r="P617" s="49">
        <f t="shared" si="644"/>
        <v>3.8642043691294701</v>
      </c>
      <c r="Q617" s="49">
        <f>P617+J617</f>
        <v>4.7520558529836148</v>
      </c>
      <c r="R617" s="49"/>
      <c r="S617" s="32">
        <v>62</v>
      </c>
      <c r="T617" s="55">
        <f t="shared" si="578"/>
        <v>8.8785148385414506E-4</v>
      </c>
      <c r="U617" s="55">
        <f t="shared" si="579"/>
        <v>0</v>
      </c>
      <c r="V617" s="55">
        <f t="shared" si="580"/>
        <v>2.2839607201309239E-4</v>
      </c>
      <c r="W617" s="55">
        <f t="shared" si="581"/>
        <v>2.5195607412491399E-3</v>
      </c>
      <c r="X617" s="55">
        <f t="shared" si="582"/>
        <v>2.2839607201309239E-4</v>
      </c>
      <c r="Y617" s="55">
        <f t="shared" si="583"/>
        <v>0</v>
      </c>
      <c r="Z617" s="55">
        <f t="shared" si="584"/>
        <v>8.8785148385414506E-4</v>
      </c>
    </row>
    <row r="618" spans="1:26" x14ac:dyDescent="0.4">
      <c r="A618" s="32">
        <v>63</v>
      </c>
      <c r="B618" s="53">
        <v>0.97872340425531912</v>
      </c>
      <c r="C618" s="54">
        <f t="shared" si="575"/>
        <v>119.54124576595744</v>
      </c>
      <c r="D618" s="32">
        <f>0.25*(BladeCompThickness!D65+BladeCompThickness!E65)</f>
        <v>1.1438823438490455</v>
      </c>
      <c r="E618" s="32">
        <f>0.5*BladeCompThickness!G65</f>
        <v>0</v>
      </c>
      <c r="F618" s="32">
        <f>0.5*BladeCompThickness!M65</f>
        <v>2.3813420621931168E-2</v>
      </c>
      <c r="G618" s="49">
        <f>MAX(BladeCompThickness!S65,BladeCompThickness!T65)</f>
        <v>1.1468771448181201</v>
      </c>
      <c r="H618" s="32">
        <f>0.5*BladeCompThickness!M65</f>
        <v>2.3813420621931168E-2</v>
      </c>
      <c r="I618" s="32">
        <f>0.5*BladeCompThickness!G65</f>
        <v>0</v>
      </c>
      <c r="J618" s="32">
        <f>0.25*(BladeCompThickness!D65+BladeCompThickness!E65)</f>
        <v>1.1438823438490455</v>
      </c>
      <c r="K618" s="32">
        <f t="shared" si="576"/>
        <v>1.1438823438490455</v>
      </c>
      <c r="L618" s="32">
        <f t="shared" ref="L618:P618" si="645">K618+E618</f>
        <v>1.1438823438490455</v>
      </c>
      <c r="M618" s="32">
        <f t="shared" si="645"/>
        <v>1.1676957644709767</v>
      </c>
      <c r="N618" s="49">
        <f t="shared" si="645"/>
        <v>2.3145729092890965</v>
      </c>
      <c r="O618" s="49">
        <f t="shared" si="645"/>
        <v>2.3383863299110277</v>
      </c>
      <c r="P618" s="49">
        <f t="shared" si="645"/>
        <v>2.3383863299110277</v>
      </c>
      <c r="Q618" s="49">
        <f>P618+J618</f>
        <v>3.482268673760073</v>
      </c>
      <c r="R618" s="49"/>
      <c r="S618" s="32">
        <v>63</v>
      </c>
      <c r="T618" s="55">
        <f t="shared" si="578"/>
        <v>1.1438823438490455E-3</v>
      </c>
      <c r="U618" s="55">
        <f t="shared" si="579"/>
        <v>0</v>
      </c>
      <c r="V618" s="55">
        <f t="shared" si="580"/>
        <v>2.3813420621931169E-5</v>
      </c>
      <c r="W618" s="55">
        <f t="shared" si="581"/>
        <v>1.1468771448181201E-3</v>
      </c>
      <c r="X618" s="55">
        <f t="shared" si="582"/>
        <v>2.3813420621931169E-5</v>
      </c>
      <c r="Y618" s="55">
        <f t="shared" si="583"/>
        <v>0</v>
      </c>
      <c r="Z618" s="55">
        <f t="shared" si="584"/>
        <v>1.1438823438490455E-3</v>
      </c>
    </row>
    <row r="619" spans="1:26" x14ac:dyDescent="0.4">
      <c r="A619" s="32">
        <v>64</v>
      </c>
      <c r="B619" s="53">
        <v>0.98119999999999996</v>
      </c>
      <c r="C619" s="54">
        <f t="shared" si="575"/>
        <v>119.84373709219999</v>
      </c>
      <c r="D619" s="32">
        <f>0.25*(BladeCompThickness!D66+BladeCompThickness!E66)</f>
        <v>1.173684335952452</v>
      </c>
      <c r="E619" s="32">
        <f>0.5*BladeCompThickness!G66</f>
        <v>0</v>
      </c>
      <c r="F619" s="32">
        <f>0.5*BladeCompThickness!M66</f>
        <v>0</v>
      </c>
      <c r="G619" s="49">
        <f>MAX(BladeCompThickness!S66,BladeCompThickness!T66)</f>
        <v>0.98947368421052795</v>
      </c>
      <c r="H619" s="32">
        <f>0.5*BladeCompThickness!M66</f>
        <v>0</v>
      </c>
      <c r="I619" s="32">
        <f>0.5*BladeCompThickness!G66</f>
        <v>0</v>
      </c>
      <c r="J619" s="32">
        <f>0.25*(BladeCompThickness!D66+BladeCompThickness!E66)</f>
        <v>1.173684335952452</v>
      </c>
      <c r="K619" s="32">
        <f t="shared" si="576"/>
        <v>1.173684335952452</v>
      </c>
      <c r="L619" s="32">
        <f t="shared" ref="L619:P619" si="646">K619+E619</f>
        <v>1.173684335952452</v>
      </c>
      <c r="M619" s="32">
        <f t="shared" si="646"/>
        <v>1.173684335952452</v>
      </c>
      <c r="N619" s="49">
        <f t="shared" si="646"/>
        <v>2.1631580201629799</v>
      </c>
      <c r="O619" s="49">
        <f t="shared" si="646"/>
        <v>2.1631580201629799</v>
      </c>
      <c r="P619" s="49">
        <f t="shared" si="646"/>
        <v>2.1631580201629799</v>
      </c>
      <c r="Q619" s="49">
        <f>P619+J619</f>
        <v>3.3368423561154321</v>
      </c>
      <c r="R619" s="49"/>
      <c r="S619" s="32">
        <v>64</v>
      </c>
      <c r="T619" s="55">
        <f t="shared" si="578"/>
        <v>1.173684335952452E-3</v>
      </c>
      <c r="U619" s="55">
        <f t="shared" si="579"/>
        <v>0</v>
      </c>
      <c r="V619" s="55">
        <f t="shared" si="580"/>
        <v>0</v>
      </c>
      <c r="W619" s="55">
        <f t="shared" si="581"/>
        <v>9.8947368421052791E-4</v>
      </c>
      <c r="X619" s="55">
        <f t="shared" si="582"/>
        <v>0</v>
      </c>
      <c r="Y619" s="55">
        <f t="shared" si="583"/>
        <v>0</v>
      </c>
      <c r="Z619" s="55">
        <f t="shared" si="584"/>
        <v>1.173684335952452E-3</v>
      </c>
    </row>
    <row r="620" spans="1:26" x14ac:dyDescent="0.4">
      <c r="A620" s="32">
        <v>65</v>
      </c>
      <c r="B620" s="53">
        <v>1</v>
      </c>
      <c r="C620" s="54">
        <f t="shared" si="575"/>
        <v>122.13996849999999</v>
      </c>
      <c r="D620" s="32">
        <f>0.25*(BladeCompThickness!D67+BladeCompThickness!E67)</f>
        <v>0.5</v>
      </c>
      <c r="E620" s="32">
        <f>0.5*BladeCompThickness!G67</f>
        <v>0</v>
      </c>
      <c r="F620" s="32">
        <f>0.5*BladeCompThickness!M67</f>
        <v>0</v>
      </c>
      <c r="G620" s="49">
        <f>MAX(BladeCompThickness!S67,BladeCompThickness!T67)</f>
        <v>0</v>
      </c>
      <c r="H620" s="32">
        <f>0.5*BladeCompThickness!M67</f>
        <v>0</v>
      </c>
      <c r="I620" s="32">
        <f>0.5*BladeCompThickness!G67</f>
        <v>0</v>
      </c>
      <c r="J620" s="32">
        <f>0.25*(BladeCompThickness!D67+BladeCompThickness!E67)</f>
        <v>0.5</v>
      </c>
      <c r="K620" s="32">
        <f t="shared" si="576"/>
        <v>0.5</v>
      </c>
      <c r="L620" s="32">
        <f t="shared" ref="L620:P620" si="647">K620+E620</f>
        <v>0.5</v>
      </c>
      <c r="M620" s="32">
        <f t="shared" si="647"/>
        <v>0.5</v>
      </c>
      <c r="N620" s="49">
        <f t="shared" si="647"/>
        <v>0.5</v>
      </c>
      <c r="O620" s="49">
        <f t="shared" si="647"/>
        <v>0.5</v>
      </c>
      <c r="P620" s="49">
        <f t="shared" si="647"/>
        <v>0.5</v>
      </c>
      <c r="Q620" s="49">
        <f>P620+J620</f>
        <v>1</v>
      </c>
      <c r="R620" s="49"/>
      <c r="S620" s="32">
        <v>65</v>
      </c>
      <c r="T620" s="55">
        <f t="shared" si="578"/>
        <v>5.0000000000000001E-4</v>
      </c>
      <c r="U620" s="55">
        <f t="shared" si="579"/>
        <v>0</v>
      </c>
      <c r="V620" s="55">
        <f t="shared" si="580"/>
        <v>0</v>
      </c>
      <c r="W620" s="55">
        <f t="shared" si="581"/>
        <v>0</v>
      </c>
      <c r="X620" s="55">
        <f t="shared" si="582"/>
        <v>0</v>
      </c>
      <c r="Y620" s="55">
        <f t="shared" si="583"/>
        <v>0</v>
      </c>
      <c r="Z620" s="55">
        <f t="shared" si="584"/>
        <v>5.0000000000000001E-4</v>
      </c>
    </row>
    <row r="621" spans="1:26" x14ac:dyDescent="0.4">
      <c r="T621" s="45"/>
      <c r="U621" s="45"/>
      <c r="V621" s="45"/>
      <c r="W621" s="45"/>
      <c r="X621" s="45"/>
      <c r="Y621" s="45"/>
      <c r="Z621" s="45"/>
    </row>
    <row r="622" spans="1:26" x14ac:dyDescent="0.4">
      <c r="B622" s="43" t="s">
        <v>361</v>
      </c>
      <c r="C622" s="43"/>
      <c r="E622" s="32" t="s">
        <v>340</v>
      </c>
      <c r="K622" s="32" t="s">
        <v>343</v>
      </c>
      <c r="S622" s="43" t="s">
        <v>415</v>
      </c>
      <c r="U622" s="32" t="s">
        <v>340</v>
      </c>
    </row>
    <row r="623" spans="1:26" x14ac:dyDescent="0.4">
      <c r="A623" t="s">
        <v>333</v>
      </c>
      <c r="B623" s="42" t="s">
        <v>81</v>
      </c>
      <c r="C623" s="42" t="s">
        <v>330</v>
      </c>
      <c r="D623" t="s">
        <v>335</v>
      </c>
      <c r="E623" t="s">
        <v>347</v>
      </c>
      <c r="F623" t="s">
        <v>346</v>
      </c>
      <c r="G623" t="s">
        <v>356</v>
      </c>
      <c r="H623" t="s">
        <v>357</v>
      </c>
      <c r="I623" t="s">
        <v>358</v>
      </c>
      <c r="J623" t="s">
        <v>359</v>
      </c>
      <c r="K623" t="s">
        <v>335</v>
      </c>
      <c r="L623" t="s">
        <v>347</v>
      </c>
      <c r="M623" t="s">
        <v>346</v>
      </c>
      <c r="N623" t="s">
        <v>356</v>
      </c>
      <c r="O623" t="s">
        <v>357</v>
      </c>
      <c r="P623" t="s">
        <v>358</v>
      </c>
      <c r="Q623" t="s">
        <v>359</v>
      </c>
      <c r="S623" t="s">
        <v>333</v>
      </c>
      <c r="T623" t="s">
        <v>402</v>
      </c>
      <c r="U623" t="s">
        <v>403</v>
      </c>
      <c r="V623" t="s">
        <v>403</v>
      </c>
      <c r="W623" t="s">
        <v>404</v>
      </c>
      <c r="X623" t="s">
        <v>403</v>
      </c>
      <c r="Y623" t="s">
        <v>403</v>
      </c>
      <c r="Z623" t="s">
        <v>402</v>
      </c>
    </row>
    <row r="624" spans="1:26" x14ac:dyDescent="0.4">
      <c r="B624" s="42" t="s">
        <v>58</v>
      </c>
      <c r="C624" s="42" t="s">
        <v>32</v>
      </c>
      <c r="D624" t="s">
        <v>91</v>
      </c>
      <c r="E624" t="s">
        <v>91</v>
      </c>
      <c r="F624" t="s">
        <v>91</v>
      </c>
      <c r="G624" t="s">
        <v>91</v>
      </c>
      <c r="H624" t="s">
        <v>91</v>
      </c>
      <c r="I624" t="s">
        <v>91</v>
      </c>
      <c r="J624" t="s">
        <v>91</v>
      </c>
      <c r="K624" t="s">
        <v>91</v>
      </c>
      <c r="L624" t="s">
        <v>91</v>
      </c>
      <c r="M624" t="s">
        <v>91</v>
      </c>
      <c r="N624" t="s">
        <v>91</v>
      </c>
      <c r="O624" t="s">
        <v>91</v>
      </c>
      <c r="P624" t="s">
        <v>91</v>
      </c>
      <c r="Q624" t="s">
        <v>91</v>
      </c>
      <c r="T624" t="s">
        <v>32</v>
      </c>
      <c r="U624" t="s">
        <v>32</v>
      </c>
      <c r="V624" t="s">
        <v>32</v>
      </c>
      <c r="W624" t="s">
        <v>32</v>
      </c>
      <c r="X624" t="s">
        <v>32</v>
      </c>
      <c r="Y624" s="45"/>
      <c r="Z624" s="45"/>
    </row>
    <row r="625" spans="1:26" x14ac:dyDescent="0.4">
      <c r="A625" s="32">
        <v>1</v>
      </c>
      <c r="B625" s="53">
        <v>0</v>
      </c>
      <c r="C625" s="54">
        <f>B625*122.1399685</f>
        <v>0</v>
      </c>
      <c r="D625" s="32">
        <f>0.25*(BladeCompThickness!C3+BladeCompThickness!F3)</f>
        <v>27.499999999999996</v>
      </c>
      <c r="E625" s="32">
        <f>0.5*BladeCompThickness!G3</f>
        <v>9.5</v>
      </c>
      <c r="F625" s="32">
        <f>0.5*BladeCompThickness!N3</f>
        <v>0</v>
      </c>
      <c r="G625" s="49">
        <f>MAX(BladeCompThickness!R3,BladeCompThickness!U3)</f>
        <v>0</v>
      </c>
      <c r="H625" s="32">
        <f>0.5*BladeCompThickness!N3</f>
        <v>0</v>
      </c>
      <c r="I625" s="32">
        <f>0.5*BladeCompThickness!G3</f>
        <v>9.5</v>
      </c>
      <c r="J625" s="32">
        <f>0.25*(BladeCompThickness!C3+BladeCompThickness!F3)</f>
        <v>27.499999999999996</v>
      </c>
      <c r="K625" s="32">
        <f>D625</f>
        <v>27.499999999999996</v>
      </c>
      <c r="L625" s="32">
        <f t="shared" ref="L625:P625" si="648">K625+E625</f>
        <v>37</v>
      </c>
      <c r="M625" s="32">
        <f t="shared" si="648"/>
        <v>37</v>
      </c>
      <c r="N625" s="49">
        <f t="shared" si="648"/>
        <v>37</v>
      </c>
      <c r="O625" s="49">
        <f t="shared" si="648"/>
        <v>37</v>
      </c>
      <c r="P625" s="49">
        <f t="shared" si="648"/>
        <v>46.5</v>
      </c>
      <c r="Q625" s="49">
        <f>P625+J625</f>
        <v>74</v>
      </c>
      <c r="R625" s="49"/>
      <c r="S625" s="32">
        <v>1</v>
      </c>
      <c r="T625" s="55">
        <f t="shared" ref="T625:T684" si="649">D625/1000</f>
        <v>2.7499999999999997E-2</v>
      </c>
      <c r="U625" s="55">
        <f t="shared" ref="U625:U684" si="650">E625/1000</f>
        <v>9.4999999999999998E-3</v>
      </c>
      <c r="V625" s="55">
        <f t="shared" ref="V625:V684" si="651">F625/1000</f>
        <v>0</v>
      </c>
      <c r="W625" s="55">
        <f t="shared" ref="W625:W684" si="652">G625/1000</f>
        <v>0</v>
      </c>
      <c r="X625" s="55">
        <f t="shared" ref="X625:X684" si="653">H625/1000</f>
        <v>0</v>
      </c>
      <c r="Y625" s="55">
        <f t="shared" ref="Y625:Y684" si="654">I625/1000</f>
        <v>9.4999999999999998E-3</v>
      </c>
      <c r="Z625" s="55">
        <f t="shared" ref="Z625:Z684" si="655">J625/1000</f>
        <v>2.7499999999999997E-2</v>
      </c>
    </row>
    <row r="626" spans="1:26" x14ac:dyDescent="0.4">
      <c r="A626" s="32">
        <v>2</v>
      </c>
      <c r="B626" s="53">
        <v>0.01</v>
      </c>
      <c r="C626" s="54">
        <f t="shared" ref="C626:C689" si="656">B626*122.1399685</f>
        <v>1.221399685</v>
      </c>
      <c r="D626" s="32">
        <f>0.25*(BladeCompThickness!C4+BladeCompThickness!F4)</f>
        <v>27.5</v>
      </c>
      <c r="E626" s="32">
        <f>0.5*BladeCompThickness!G4</f>
        <v>9.5</v>
      </c>
      <c r="F626" s="32">
        <f>0.5*BladeCompThickness!N4</f>
        <v>0</v>
      </c>
      <c r="G626" s="49">
        <f>MAX(BladeCompThickness!R4,BladeCompThickness!U4)</f>
        <v>0</v>
      </c>
      <c r="H626" s="32">
        <f>0.5*BladeCompThickness!N4</f>
        <v>0</v>
      </c>
      <c r="I626" s="32">
        <f>0.5*BladeCompThickness!G4</f>
        <v>9.5</v>
      </c>
      <c r="J626" s="32">
        <f>0.25*(BladeCompThickness!C4+BladeCompThickness!F4)</f>
        <v>27.5</v>
      </c>
      <c r="K626" s="32">
        <f t="shared" ref="K626:K689" si="657">D626</f>
        <v>27.5</v>
      </c>
      <c r="L626" s="32">
        <f t="shared" ref="L626:P626" si="658">K626+E626</f>
        <v>37</v>
      </c>
      <c r="M626" s="32">
        <f t="shared" si="658"/>
        <v>37</v>
      </c>
      <c r="N626" s="49">
        <f t="shared" si="658"/>
        <v>37</v>
      </c>
      <c r="O626" s="49">
        <f t="shared" si="658"/>
        <v>37</v>
      </c>
      <c r="P626" s="49">
        <f t="shared" si="658"/>
        <v>46.5</v>
      </c>
      <c r="Q626" s="49">
        <f>P626+J626</f>
        <v>74</v>
      </c>
      <c r="R626" s="49"/>
      <c r="S626" s="32">
        <v>2</v>
      </c>
      <c r="T626" s="55">
        <f t="shared" si="649"/>
        <v>2.75E-2</v>
      </c>
      <c r="U626" s="55">
        <f t="shared" si="650"/>
        <v>9.4999999999999998E-3</v>
      </c>
      <c r="V626" s="55">
        <f t="shared" si="651"/>
        <v>0</v>
      </c>
      <c r="W626" s="55">
        <f t="shared" si="652"/>
        <v>0</v>
      </c>
      <c r="X626" s="55">
        <f t="shared" si="653"/>
        <v>0</v>
      </c>
      <c r="Y626" s="55">
        <f t="shared" si="654"/>
        <v>9.4999999999999998E-3</v>
      </c>
      <c r="Z626" s="55">
        <f t="shared" si="655"/>
        <v>2.75E-2</v>
      </c>
    </row>
    <row r="627" spans="1:26" x14ac:dyDescent="0.4">
      <c r="A627" s="32">
        <v>3</v>
      </c>
      <c r="B627" s="53">
        <v>2.1276595744680851E-2</v>
      </c>
      <c r="C627" s="54">
        <f t="shared" si="656"/>
        <v>2.5987227340425529</v>
      </c>
      <c r="D627" s="32">
        <f>0.25*(BladeCompThickness!C5+BladeCompThickness!F5)</f>
        <v>19.9822695035461</v>
      </c>
      <c r="E627" s="32">
        <f>0.5*BladeCompThickness!G5</f>
        <v>9.5</v>
      </c>
      <c r="F627" s="32">
        <f>0.5*BladeCompThickness!N5</f>
        <v>0</v>
      </c>
      <c r="G627" s="49">
        <f>MAX(BladeCompThickness!R5,BladeCompThickness!U5)</f>
        <v>0.75177304964539005</v>
      </c>
      <c r="H627" s="32">
        <f>0.5*BladeCompThickness!N5</f>
        <v>0</v>
      </c>
      <c r="I627" s="32">
        <f>0.5*BladeCompThickness!G5</f>
        <v>9.5</v>
      </c>
      <c r="J627" s="32">
        <f>0.25*(BladeCompThickness!C5+BladeCompThickness!F5)</f>
        <v>19.9822695035461</v>
      </c>
      <c r="K627" s="32">
        <f t="shared" si="657"/>
        <v>19.9822695035461</v>
      </c>
      <c r="L627" s="32">
        <f t="shared" ref="L627:P627" si="659">K627+E627</f>
        <v>29.4822695035461</v>
      </c>
      <c r="M627" s="32">
        <f t="shared" si="659"/>
        <v>29.4822695035461</v>
      </c>
      <c r="N627" s="49">
        <f t="shared" si="659"/>
        <v>30.23404255319149</v>
      </c>
      <c r="O627" s="49">
        <f t="shared" si="659"/>
        <v>30.23404255319149</v>
      </c>
      <c r="P627" s="49">
        <f t="shared" si="659"/>
        <v>39.734042553191486</v>
      </c>
      <c r="Q627" s="49">
        <f>P627+J627</f>
        <v>59.716312056737586</v>
      </c>
      <c r="R627" s="49"/>
      <c r="S627" s="32">
        <v>3</v>
      </c>
      <c r="T627" s="55">
        <f t="shared" si="649"/>
        <v>1.9982269503546101E-2</v>
      </c>
      <c r="U627" s="55">
        <f t="shared" si="650"/>
        <v>9.4999999999999998E-3</v>
      </c>
      <c r="V627" s="55">
        <f t="shared" si="651"/>
        <v>0</v>
      </c>
      <c r="W627" s="55">
        <f t="shared" si="652"/>
        <v>7.5177304964539008E-4</v>
      </c>
      <c r="X627" s="55">
        <f t="shared" si="653"/>
        <v>0</v>
      </c>
      <c r="Y627" s="55">
        <f t="shared" si="654"/>
        <v>9.4999999999999998E-3</v>
      </c>
      <c r="Z627" s="55">
        <f t="shared" si="655"/>
        <v>1.9982269503546101E-2</v>
      </c>
    </row>
    <row r="628" spans="1:26" x14ac:dyDescent="0.4">
      <c r="A628" s="32">
        <v>4</v>
      </c>
      <c r="B628" s="53">
        <v>2.5000000000000001E-2</v>
      </c>
      <c r="C628" s="54">
        <f t="shared" si="656"/>
        <v>3.0534992125000002</v>
      </c>
      <c r="D628" s="32">
        <f>0.25*(BladeCompThickness!C6+BladeCompThickness!F6)</f>
        <v>17.5</v>
      </c>
      <c r="E628" s="32">
        <f>0.5*BladeCompThickness!G6</f>
        <v>9.5</v>
      </c>
      <c r="F628" s="32">
        <f>0.5*BladeCompThickness!N6</f>
        <v>0</v>
      </c>
      <c r="G628" s="49">
        <f>MAX(BladeCompThickness!R6,BladeCompThickness!U6)</f>
        <v>1</v>
      </c>
      <c r="H628" s="32">
        <f>0.5*BladeCompThickness!N6</f>
        <v>0</v>
      </c>
      <c r="I628" s="32">
        <f>0.5*BladeCompThickness!G6</f>
        <v>9.5</v>
      </c>
      <c r="J628" s="32">
        <f>0.25*(BladeCompThickness!C6+BladeCompThickness!F6)</f>
        <v>17.5</v>
      </c>
      <c r="K628" s="32">
        <f t="shared" si="657"/>
        <v>17.5</v>
      </c>
      <c r="L628" s="32">
        <f t="shared" ref="L628:P628" si="660">K628+E628</f>
        <v>27</v>
      </c>
      <c r="M628" s="32">
        <f t="shared" si="660"/>
        <v>27</v>
      </c>
      <c r="N628" s="49">
        <f t="shared" si="660"/>
        <v>28</v>
      </c>
      <c r="O628" s="49">
        <f t="shared" si="660"/>
        <v>28</v>
      </c>
      <c r="P628" s="49">
        <f t="shared" si="660"/>
        <v>37.5</v>
      </c>
      <c r="Q628" s="49">
        <f>P628+J628</f>
        <v>55</v>
      </c>
      <c r="R628" s="49"/>
      <c r="S628" s="32">
        <v>4</v>
      </c>
      <c r="T628" s="55">
        <f t="shared" si="649"/>
        <v>1.7500000000000002E-2</v>
      </c>
      <c r="U628" s="55">
        <f t="shared" si="650"/>
        <v>9.4999999999999998E-3</v>
      </c>
      <c r="V628" s="55">
        <f t="shared" si="651"/>
        <v>0</v>
      </c>
      <c r="W628" s="55">
        <f t="shared" si="652"/>
        <v>1E-3</v>
      </c>
      <c r="X628" s="55">
        <f t="shared" si="653"/>
        <v>0</v>
      </c>
      <c r="Y628" s="55">
        <f t="shared" si="654"/>
        <v>9.4999999999999998E-3</v>
      </c>
      <c r="Z628" s="55">
        <f t="shared" si="655"/>
        <v>1.7500000000000002E-2</v>
      </c>
    </row>
    <row r="629" spans="1:26" x14ac:dyDescent="0.4">
      <c r="A629" s="32">
        <v>5</v>
      </c>
      <c r="B629" s="53">
        <v>4.2553191489361701E-2</v>
      </c>
      <c r="C629" s="54">
        <f t="shared" si="656"/>
        <v>5.1974454680851059</v>
      </c>
      <c r="D629" s="32">
        <f>0.25*(BladeCompThickness!C7+BladeCompThickness!F7)</f>
        <v>15.393617021276595</v>
      </c>
      <c r="E629" s="32">
        <f>0.5*BladeCompThickness!G7</f>
        <v>8.9734042553191493</v>
      </c>
      <c r="F629" s="32">
        <f>0.5*BladeCompThickness!N7</f>
        <v>0</v>
      </c>
      <c r="G629" s="49">
        <f>MAX(BladeCompThickness!R7,BladeCompThickness!U7)</f>
        <v>5.2127659574468099</v>
      </c>
      <c r="H629" s="32">
        <f>0.5*BladeCompThickness!N7</f>
        <v>0</v>
      </c>
      <c r="I629" s="32">
        <f>0.5*BladeCompThickness!G7</f>
        <v>8.9734042553191493</v>
      </c>
      <c r="J629" s="32">
        <f>0.25*(BladeCompThickness!C7+BladeCompThickness!F7)</f>
        <v>15.393617021276595</v>
      </c>
      <c r="K629" s="32">
        <f t="shared" si="657"/>
        <v>15.393617021276595</v>
      </c>
      <c r="L629" s="32">
        <f t="shared" ref="L629:P629" si="661">K629+E629</f>
        <v>24.367021276595743</v>
      </c>
      <c r="M629" s="32">
        <f t="shared" si="661"/>
        <v>24.367021276595743</v>
      </c>
      <c r="N629" s="49">
        <f t="shared" si="661"/>
        <v>29.579787234042552</v>
      </c>
      <c r="O629" s="49">
        <f t="shared" si="661"/>
        <v>29.579787234042552</v>
      </c>
      <c r="P629" s="49">
        <f t="shared" si="661"/>
        <v>38.553191489361701</v>
      </c>
      <c r="Q629" s="49">
        <f>P629+J629</f>
        <v>53.946808510638299</v>
      </c>
      <c r="R629" s="49"/>
      <c r="S629" s="32">
        <v>5</v>
      </c>
      <c r="T629" s="55">
        <f t="shared" si="649"/>
        <v>1.5393617021276595E-2</v>
      </c>
      <c r="U629" s="55">
        <f t="shared" si="650"/>
        <v>8.9734042553191486E-3</v>
      </c>
      <c r="V629" s="55">
        <f t="shared" si="651"/>
        <v>0</v>
      </c>
      <c r="W629" s="55">
        <f t="shared" si="652"/>
        <v>5.2127659574468096E-3</v>
      </c>
      <c r="X629" s="55">
        <f t="shared" si="653"/>
        <v>0</v>
      </c>
      <c r="Y629" s="55">
        <f t="shared" si="654"/>
        <v>8.9734042553191486E-3</v>
      </c>
      <c r="Z629" s="55">
        <f t="shared" si="655"/>
        <v>1.5393617021276595E-2</v>
      </c>
    </row>
    <row r="630" spans="1:26" x14ac:dyDescent="0.4">
      <c r="A630" s="32">
        <v>6</v>
      </c>
      <c r="B630" s="53">
        <v>0.05</v>
      </c>
      <c r="C630" s="54">
        <f t="shared" si="656"/>
        <v>6.1069984250000005</v>
      </c>
      <c r="D630" s="32">
        <f>0.25*(BladeCompThickness!C8+BladeCompThickness!F8)</f>
        <v>14.499999999999998</v>
      </c>
      <c r="E630" s="32">
        <f>0.5*BladeCompThickness!G8</f>
        <v>8.75</v>
      </c>
      <c r="F630" s="32">
        <f>0.5*BladeCompThickness!N8</f>
        <v>0</v>
      </c>
      <c r="G630" s="49">
        <f>MAX(BladeCompThickness!R8,BladeCompThickness!U8)</f>
        <v>7</v>
      </c>
      <c r="H630" s="32">
        <f>0.5*BladeCompThickness!N8</f>
        <v>0</v>
      </c>
      <c r="I630" s="32">
        <f>0.5*BladeCompThickness!G8</f>
        <v>8.75</v>
      </c>
      <c r="J630" s="32">
        <f>0.25*(BladeCompThickness!C8+BladeCompThickness!F8)</f>
        <v>14.499999999999998</v>
      </c>
      <c r="K630" s="32">
        <f t="shared" si="657"/>
        <v>14.499999999999998</v>
      </c>
      <c r="L630" s="32">
        <f t="shared" ref="L630:P630" si="662">K630+E630</f>
        <v>23.25</v>
      </c>
      <c r="M630" s="32">
        <f t="shared" si="662"/>
        <v>23.25</v>
      </c>
      <c r="N630" s="49">
        <f t="shared" si="662"/>
        <v>30.25</v>
      </c>
      <c r="O630" s="49">
        <f t="shared" si="662"/>
        <v>30.25</v>
      </c>
      <c r="P630" s="49">
        <f t="shared" si="662"/>
        <v>39</v>
      </c>
      <c r="Q630" s="49">
        <f>P630+J630</f>
        <v>53.5</v>
      </c>
      <c r="R630" s="49"/>
      <c r="S630" s="32">
        <v>6</v>
      </c>
      <c r="T630" s="55">
        <f t="shared" si="649"/>
        <v>1.4499999999999999E-2</v>
      </c>
      <c r="U630" s="55">
        <f t="shared" si="650"/>
        <v>8.7500000000000008E-3</v>
      </c>
      <c r="V630" s="55">
        <f t="shared" si="651"/>
        <v>0</v>
      </c>
      <c r="W630" s="55">
        <f t="shared" si="652"/>
        <v>7.0000000000000001E-3</v>
      </c>
      <c r="X630" s="55">
        <f t="shared" si="653"/>
        <v>0</v>
      </c>
      <c r="Y630" s="55">
        <f t="shared" si="654"/>
        <v>8.7500000000000008E-3</v>
      </c>
      <c r="Z630" s="55">
        <f t="shared" si="655"/>
        <v>1.4499999999999999E-2</v>
      </c>
    </row>
    <row r="631" spans="1:26" x14ac:dyDescent="0.4">
      <c r="A631" s="32">
        <v>7</v>
      </c>
      <c r="B631" s="53">
        <v>6.3829787234042548E-2</v>
      </c>
      <c r="C631" s="54">
        <f t="shared" si="656"/>
        <v>7.7961682021276584</v>
      </c>
      <c r="D631" s="32">
        <f>0.25*(BladeCompThickness!C9+BladeCompThickness!F9)</f>
        <v>13.878901770926232</v>
      </c>
      <c r="E631" s="32">
        <f>0.5*BladeCompThickness!G9</f>
        <v>8.2324181424385277</v>
      </c>
      <c r="F631" s="32">
        <f>0.5*BladeCompThickness!N9</f>
        <v>0</v>
      </c>
      <c r="G631" s="49">
        <f>MAX(BladeCompThickness!R9,BladeCompThickness!U9)</f>
        <v>8.6763378465506094</v>
      </c>
      <c r="H631" s="32">
        <f>0.5*BladeCompThickness!N9</f>
        <v>0</v>
      </c>
      <c r="I631" s="32">
        <f>0.5*BladeCompThickness!G9</f>
        <v>8.2324181424385277</v>
      </c>
      <c r="J631" s="32">
        <f>0.25*(BladeCompThickness!C9+BladeCompThickness!F9)</f>
        <v>13.878901770926232</v>
      </c>
      <c r="K631" s="32">
        <f t="shared" si="657"/>
        <v>13.878901770926232</v>
      </c>
      <c r="L631" s="32">
        <f t="shared" ref="L631:P631" si="663">K631+E631</f>
        <v>22.11131991336476</v>
      </c>
      <c r="M631" s="32">
        <f t="shared" si="663"/>
        <v>22.11131991336476</v>
      </c>
      <c r="N631" s="49">
        <f t="shared" si="663"/>
        <v>30.787657759915369</v>
      </c>
      <c r="O631" s="49">
        <f t="shared" si="663"/>
        <v>30.787657759915369</v>
      </c>
      <c r="P631" s="49">
        <f t="shared" si="663"/>
        <v>39.020075902353895</v>
      </c>
      <c r="Q631" s="49">
        <f>P631+J631</f>
        <v>52.898977673280129</v>
      </c>
      <c r="R631" s="49"/>
      <c r="S631" s="32">
        <v>7</v>
      </c>
      <c r="T631" s="55">
        <f t="shared" si="649"/>
        <v>1.3878901770926232E-2</v>
      </c>
      <c r="U631" s="55">
        <f t="shared" si="650"/>
        <v>8.232418142438528E-3</v>
      </c>
      <c r="V631" s="55">
        <f t="shared" si="651"/>
        <v>0</v>
      </c>
      <c r="W631" s="55">
        <f t="shared" si="652"/>
        <v>8.6763378465506101E-3</v>
      </c>
      <c r="X631" s="55">
        <f t="shared" si="653"/>
        <v>0</v>
      </c>
      <c r="Y631" s="55">
        <f t="shared" si="654"/>
        <v>8.232418142438528E-3</v>
      </c>
      <c r="Z631" s="55">
        <f t="shared" si="655"/>
        <v>1.3878901770926232E-2</v>
      </c>
    </row>
    <row r="632" spans="1:26" x14ac:dyDescent="0.4">
      <c r="A632" s="32">
        <v>8</v>
      </c>
      <c r="B632" s="53">
        <v>8.3400000000000002E-2</v>
      </c>
      <c r="C632" s="54">
        <f t="shared" si="656"/>
        <v>10.1864733729</v>
      </c>
      <c r="D632" s="32">
        <f>0.25*(BladeCompThickness!C10+BladeCompThickness!F10)</f>
        <v>13.000000000000002</v>
      </c>
      <c r="E632" s="32">
        <f>0.5*BladeCompThickness!G10</f>
        <v>7.5000000000000009</v>
      </c>
      <c r="F632" s="32">
        <f>0.5*BladeCompThickness!N10</f>
        <v>0</v>
      </c>
      <c r="G632" s="49">
        <f>MAX(BladeCompThickness!R10,BladeCompThickness!U10)</f>
        <v>11.1882352941176</v>
      </c>
      <c r="H632" s="32">
        <f>0.5*BladeCompThickness!N10</f>
        <v>0</v>
      </c>
      <c r="I632" s="32">
        <f>0.5*BladeCompThickness!G10</f>
        <v>7.5000000000000009</v>
      </c>
      <c r="J632" s="32">
        <f>0.25*(BladeCompThickness!C10+BladeCompThickness!F10)</f>
        <v>13.000000000000002</v>
      </c>
      <c r="K632" s="32">
        <f t="shared" si="657"/>
        <v>13.000000000000002</v>
      </c>
      <c r="L632" s="32">
        <f t="shared" ref="L632:P632" si="664">K632+E632</f>
        <v>20.500000000000004</v>
      </c>
      <c r="M632" s="32">
        <f t="shared" si="664"/>
        <v>20.500000000000004</v>
      </c>
      <c r="N632" s="49">
        <f t="shared" si="664"/>
        <v>31.688235294117604</v>
      </c>
      <c r="O632" s="49">
        <f t="shared" si="664"/>
        <v>31.688235294117604</v>
      </c>
      <c r="P632" s="49">
        <f t="shared" si="664"/>
        <v>39.188235294117604</v>
      </c>
      <c r="Q632" s="49">
        <f>P632+J632</f>
        <v>52.188235294117604</v>
      </c>
      <c r="R632" s="49"/>
      <c r="S632" s="32">
        <v>8</v>
      </c>
      <c r="T632" s="55">
        <f t="shared" si="649"/>
        <v>1.3000000000000001E-2</v>
      </c>
      <c r="U632" s="55">
        <f t="shared" si="650"/>
        <v>7.5000000000000006E-3</v>
      </c>
      <c r="V632" s="55">
        <f t="shared" si="651"/>
        <v>0</v>
      </c>
      <c r="W632" s="55">
        <f t="shared" si="652"/>
        <v>1.11882352941176E-2</v>
      </c>
      <c r="X632" s="55">
        <f t="shared" si="653"/>
        <v>0</v>
      </c>
      <c r="Y632" s="55">
        <f t="shared" si="654"/>
        <v>7.5000000000000006E-3</v>
      </c>
      <c r="Z632" s="55">
        <f t="shared" si="655"/>
        <v>1.3000000000000001E-2</v>
      </c>
    </row>
    <row r="633" spans="1:26" x14ac:dyDescent="0.4">
      <c r="A633" s="32">
        <v>9</v>
      </c>
      <c r="B633" s="53">
        <v>8.5106382978723402E-2</v>
      </c>
      <c r="C633" s="54">
        <f t="shared" si="656"/>
        <v>10.394890936170212</v>
      </c>
      <c r="D633" s="32">
        <f>0.25*(BladeCompThickness!C11+BladeCompThickness!F11)</f>
        <v>12.89720584465522</v>
      </c>
      <c r="E633" s="32">
        <f>0.5*BladeCompThickness!G11</f>
        <v>7.3458087669828256</v>
      </c>
      <c r="F633" s="32">
        <f>0.5*BladeCompThickness!N11</f>
        <v>0</v>
      </c>
      <c r="G633" s="49">
        <f>MAX(BladeCompThickness!R11,BladeCompThickness!U11)</f>
        <v>11.991239048811</v>
      </c>
      <c r="H633" s="32">
        <f>0.5*BladeCompThickness!N11</f>
        <v>0</v>
      </c>
      <c r="I633" s="32">
        <f>0.5*BladeCompThickness!G11</f>
        <v>7.3458087669828256</v>
      </c>
      <c r="J633" s="32">
        <f>0.25*(BladeCompThickness!C11+BladeCompThickness!F11)</f>
        <v>12.89720584465522</v>
      </c>
      <c r="K633" s="32">
        <f t="shared" si="657"/>
        <v>12.89720584465522</v>
      </c>
      <c r="L633" s="32">
        <f t="shared" ref="L633:P633" si="665">K633+E633</f>
        <v>20.243014611638046</v>
      </c>
      <c r="M633" s="32">
        <f t="shared" si="665"/>
        <v>20.243014611638046</v>
      </c>
      <c r="N633" s="49">
        <f t="shared" si="665"/>
        <v>32.234253660449042</v>
      </c>
      <c r="O633" s="49">
        <f t="shared" si="665"/>
        <v>32.234253660449042</v>
      </c>
      <c r="P633" s="49">
        <f t="shared" si="665"/>
        <v>39.580062427431869</v>
      </c>
      <c r="Q633" s="49">
        <f>P633+J633</f>
        <v>52.477268272087088</v>
      </c>
      <c r="R633" s="49"/>
      <c r="S633" s="32">
        <v>9</v>
      </c>
      <c r="T633" s="55">
        <f t="shared" si="649"/>
        <v>1.2897205844655219E-2</v>
      </c>
      <c r="U633" s="55">
        <f t="shared" si="650"/>
        <v>7.3458087669828259E-3</v>
      </c>
      <c r="V633" s="55">
        <f t="shared" si="651"/>
        <v>0</v>
      </c>
      <c r="W633" s="55">
        <f t="shared" si="652"/>
        <v>1.1991239048810999E-2</v>
      </c>
      <c r="X633" s="55">
        <f t="shared" si="653"/>
        <v>0</v>
      </c>
      <c r="Y633" s="55">
        <f t="shared" si="654"/>
        <v>7.3458087669828259E-3</v>
      </c>
      <c r="Z633" s="55">
        <f t="shared" si="655"/>
        <v>1.2897205844655219E-2</v>
      </c>
    </row>
    <row r="634" spans="1:26" x14ac:dyDescent="0.4">
      <c r="A634">
        <v>10</v>
      </c>
      <c r="B634" s="24">
        <v>0.1</v>
      </c>
      <c r="C634" s="41">
        <f t="shared" si="656"/>
        <v>12.213996850000001</v>
      </c>
      <c r="D634">
        <f>0.25*(BladeCompThickness!C12+BladeCompThickness!F12)</f>
        <v>12</v>
      </c>
      <c r="E634">
        <f>0.5*BladeCompThickness!G12</f>
        <v>5.9999999999999991</v>
      </c>
      <c r="F634">
        <f>0.5*BladeCompThickness!N12</f>
        <v>0.35</v>
      </c>
      <c r="G634" s="44">
        <f>MAX(BladeCompThickness!R12,BladeCompThickness!U12)</f>
        <v>19</v>
      </c>
      <c r="H634">
        <f>0.5*BladeCompThickness!N12</f>
        <v>0.35</v>
      </c>
      <c r="I634">
        <f>0.5*BladeCompThickness!G12</f>
        <v>5.9999999999999991</v>
      </c>
      <c r="J634">
        <f>0.25*(BladeCompThickness!C12+BladeCompThickness!F12)</f>
        <v>12</v>
      </c>
      <c r="K634">
        <f t="shared" si="657"/>
        <v>12</v>
      </c>
      <c r="L634">
        <f t="shared" ref="L634:P634" si="666">K634+E634</f>
        <v>18</v>
      </c>
      <c r="M634">
        <f t="shared" si="666"/>
        <v>18.350000000000001</v>
      </c>
      <c r="N634" s="44">
        <f t="shared" si="666"/>
        <v>37.35</v>
      </c>
      <c r="O634" s="44">
        <f t="shared" si="666"/>
        <v>37.700000000000003</v>
      </c>
      <c r="P634" s="44">
        <f t="shared" si="666"/>
        <v>43.7</v>
      </c>
      <c r="Q634" s="44">
        <f>P634+J634</f>
        <v>55.7</v>
      </c>
      <c r="R634" s="44"/>
      <c r="S634">
        <v>10</v>
      </c>
      <c r="T634" s="45">
        <f t="shared" si="649"/>
        <v>1.2E-2</v>
      </c>
      <c r="U634" s="45">
        <f t="shared" si="650"/>
        <v>5.9999999999999993E-3</v>
      </c>
      <c r="V634" s="45">
        <f t="shared" si="651"/>
        <v>3.5E-4</v>
      </c>
      <c r="W634" s="45">
        <f t="shared" si="652"/>
        <v>1.9E-2</v>
      </c>
      <c r="X634" s="45">
        <f t="shared" si="653"/>
        <v>3.5E-4</v>
      </c>
      <c r="Y634" s="45">
        <f t="shared" si="654"/>
        <v>5.9999999999999993E-3</v>
      </c>
      <c r="Z634" s="45">
        <f t="shared" si="655"/>
        <v>1.2E-2</v>
      </c>
    </row>
    <row r="635" spans="1:26" x14ac:dyDescent="0.4">
      <c r="A635">
        <v>11</v>
      </c>
      <c r="B635" s="24">
        <v>0.10638297872340426</v>
      </c>
      <c r="C635" s="41">
        <f t="shared" si="656"/>
        <v>12.993613670212765</v>
      </c>
      <c r="D635">
        <f>0.25*(BladeCompThickness!C13+BladeCompThickness!F13)</f>
        <v>11.696048632218845</v>
      </c>
      <c r="E635">
        <f>0.5*BladeCompThickness!G13</f>
        <v>5.7973657548125628</v>
      </c>
      <c r="F635">
        <f>0.5*BladeCompThickness!N13</f>
        <v>0.45000000000000018</v>
      </c>
      <c r="G635" s="44">
        <f>MAX(BladeCompThickness!R13,BladeCompThickness!U13)</f>
        <v>24.8763931104357</v>
      </c>
      <c r="H635">
        <f>0.5*BladeCompThickness!N13</f>
        <v>0.45000000000000018</v>
      </c>
      <c r="I635">
        <f>0.5*BladeCompThickness!G13</f>
        <v>5.7973657548125628</v>
      </c>
      <c r="J635">
        <f>0.25*(BladeCompThickness!C13+BladeCompThickness!F13)</f>
        <v>11.696048632218845</v>
      </c>
      <c r="K635">
        <f t="shared" si="657"/>
        <v>11.696048632218845</v>
      </c>
      <c r="L635">
        <f t="shared" ref="L635:P635" si="667">K635+E635</f>
        <v>17.493414387031407</v>
      </c>
      <c r="M635">
        <f t="shared" si="667"/>
        <v>17.943414387031407</v>
      </c>
      <c r="N635" s="44">
        <f t="shared" si="667"/>
        <v>42.81980749746711</v>
      </c>
      <c r="O635" s="44">
        <f t="shared" si="667"/>
        <v>43.269807497467113</v>
      </c>
      <c r="P635" s="44">
        <f t="shared" si="667"/>
        <v>49.067173252279673</v>
      </c>
      <c r="Q635" s="44">
        <f>P635+J635</f>
        <v>60.76322188449852</v>
      </c>
      <c r="R635" s="44"/>
      <c r="S635">
        <v>11</v>
      </c>
      <c r="T635" s="45">
        <f t="shared" si="649"/>
        <v>1.1696048632218846E-2</v>
      </c>
      <c r="U635" s="45">
        <f t="shared" si="650"/>
        <v>5.7973657548125628E-3</v>
      </c>
      <c r="V635" s="45">
        <f t="shared" si="651"/>
        <v>4.500000000000002E-4</v>
      </c>
      <c r="W635" s="45">
        <f t="shared" si="652"/>
        <v>2.4876393110435699E-2</v>
      </c>
      <c r="X635" s="45">
        <f t="shared" si="653"/>
        <v>4.500000000000002E-4</v>
      </c>
      <c r="Y635" s="45">
        <f t="shared" si="654"/>
        <v>5.7973657548125628E-3</v>
      </c>
      <c r="Z635" s="45">
        <f t="shared" si="655"/>
        <v>1.1696048632218846E-2</v>
      </c>
    </row>
    <row r="636" spans="1:26" x14ac:dyDescent="0.4">
      <c r="A636">
        <v>12</v>
      </c>
      <c r="B636" s="24">
        <v>0.1276595744680851</v>
      </c>
      <c r="C636" s="41">
        <f t="shared" si="656"/>
        <v>15.592336404255317</v>
      </c>
      <c r="D636">
        <f>0.25*(BladeCompThickness!C14+BladeCompThickness!F14)</f>
        <v>10.682877406281662</v>
      </c>
      <c r="E636">
        <f>0.5*BladeCompThickness!G14</f>
        <v>5.1219182708544411</v>
      </c>
      <c r="F636">
        <f>0.5*BladeCompThickness!N14</f>
        <v>1.2</v>
      </c>
      <c r="G636" s="44">
        <f>MAX(BladeCompThickness!R14,BladeCompThickness!U14)</f>
        <v>44.464370145221203</v>
      </c>
      <c r="H636">
        <f>0.5*BladeCompThickness!N14</f>
        <v>1.2</v>
      </c>
      <c r="I636">
        <f>0.5*BladeCompThickness!G14</f>
        <v>5.1219182708544411</v>
      </c>
      <c r="J636">
        <f>0.25*(BladeCompThickness!C14+BladeCompThickness!F14)</f>
        <v>10.682877406281662</v>
      </c>
      <c r="K636">
        <f t="shared" si="657"/>
        <v>10.682877406281662</v>
      </c>
      <c r="L636">
        <f t="shared" ref="L636:P636" si="668">K636+E636</f>
        <v>15.804795677136102</v>
      </c>
      <c r="M636">
        <f t="shared" si="668"/>
        <v>17.004795677136102</v>
      </c>
      <c r="N636" s="44">
        <f t="shared" si="668"/>
        <v>61.469165822357304</v>
      </c>
      <c r="O636" s="44">
        <f t="shared" si="668"/>
        <v>62.669165822357307</v>
      </c>
      <c r="P636" s="44">
        <f t="shared" si="668"/>
        <v>67.791084093211751</v>
      </c>
      <c r="Q636" s="44">
        <f>P636+J636</f>
        <v>78.473961499493413</v>
      </c>
      <c r="R636" s="44"/>
      <c r="S636">
        <v>12</v>
      </c>
      <c r="T636" s="45">
        <f t="shared" si="649"/>
        <v>1.0682877406281661E-2</v>
      </c>
      <c r="U636" s="45">
        <f t="shared" si="650"/>
        <v>5.1219182708544409E-3</v>
      </c>
      <c r="V636" s="45">
        <f t="shared" si="651"/>
        <v>1.1999999999999999E-3</v>
      </c>
      <c r="W636" s="45">
        <f t="shared" si="652"/>
        <v>4.4464370145221206E-2</v>
      </c>
      <c r="X636" s="45">
        <f t="shared" si="653"/>
        <v>1.1999999999999999E-3</v>
      </c>
      <c r="Y636" s="45">
        <f t="shared" si="654"/>
        <v>5.1219182708544409E-3</v>
      </c>
      <c r="Z636" s="45">
        <f t="shared" si="655"/>
        <v>1.0682877406281661E-2</v>
      </c>
    </row>
    <row r="637" spans="1:26" x14ac:dyDescent="0.4">
      <c r="A637">
        <v>13</v>
      </c>
      <c r="B637" s="24">
        <v>0.14893617021276595</v>
      </c>
      <c r="C637" s="41">
        <f t="shared" si="656"/>
        <v>18.19105913829787</v>
      </c>
      <c r="D637">
        <f>0.25*(BladeCompThickness!C15+BladeCompThickness!F15)</f>
        <v>9.6697061803444786</v>
      </c>
      <c r="E637">
        <f>0.5*BladeCompThickness!G15</f>
        <v>4.4464707868963194</v>
      </c>
      <c r="F637">
        <f>0.5*BladeCompThickness!N15</f>
        <v>1.65</v>
      </c>
      <c r="G637" s="44">
        <f>MAX(BladeCompThickness!R15,BladeCompThickness!U15)</f>
        <v>64.052347180006706</v>
      </c>
      <c r="H637">
        <f>0.5*BladeCompThickness!N15</f>
        <v>1.65</v>
      </c>
      <c r="I637">
        <f>0.5*BladeCompThickness!G15</f>
        <v>4.4464707868963194</v>
      </c>
      <c r="J637">
        <f>0.25*(BladeCompThickness!C15+BladeCompThickness!F15)</f>
        <v>9.6697061803444786</v>
      </c>
      <c r="K637">
        <f t="shared" si="657"/>
        <v>9.6697061803444786</v>
      </c>
      <c r="L637">
        <f t="shared" ref="L637:P637" si="669">K637+E637</f>
        <v>14.116176967240797</v>
      </c>
      <c r="M637">
        <f t="shared" si="669"/>
        <v>15.766176967240797</v>
      </c>
      <c r="N637" s="44">
        <f t="shared" si="669"/>
        <v>79.818524147247501</v>
      </c>
      <c r="O637" s="44">
        <f t="shared" si="669"/>
        <v>81.468524147247507</v>
      </c>
      <c r="P637" s="44">
        <f t="shared" si="669"/>
        <v>85.91499493414382</v>
      </c>
      <c r="Q637" s="44">
        <f>P637+J637</f>
        <v>95.584701114488297</v>
      </c>
      <c r="R637" s="44"/>
      <c r="S637">
        <v>13</v>
      </c>
      <c r="T637" s="45">
        <f t="shared" si="649"/>
        <v>9.6697061803444791E-3</v>
      </c>
      <c r="U637" s="45">
        <f t="shared" si="650"/>
        <v>4.446470786896319E-3</v>
      </c>
      <c r="V637" s="45">
        <f t="shared" si="651"/>
        <v>1.65E-3</v>
      </c>
      <c r="W637" s="45">
        <f t="shared" si="652"/>
        <v>6.40523471800067E-2</v>
      </c>
      <c r="X637" s="45">
        <f t="shared" si="653"/>
        <v>1.65E-3</v>
      </c>
      <c r="Y637" s="45">
        <f t="shared" si="654"/>
        <v>4.446470786896319E-3</v>
      </c>
      <c r="Z637" s="45">
        <f t="shared" si="655"/>
        <v>9.6697061803444791E-3</v>
      </c>
    </row>
    <row r="638" spans="1:26" x14ac:dyDescent="0.4">
      <c r="A638">
        <v>14</v>
      </c>
      <c r="B638" s="24">
        <v>0.16300000000000001</v>
      </c>
      <c r="C638" s="41">
        <f t="shared" si="656"/>
        <v>19.908814865499998</v>
      </c>
      <c r="D638">
        <f>0.25*(BladeCompThickness!C16+BladeCompThickness!F16)</f>
        <v>9.0000000000000018</v>
      </c>
      <c r="E638">
        <f>0.5*BladeCompThickness!G16</f>
        <v>4</v>
      </c>
      <c r="F638">
        <f>0.5*BladeCompThickness!N16</f>
        <v>2.1298056983498741</v>
      </c>
      <c r="G638" s="44">
        <f>MAX(BladeCompThickness!R16,BladeCompThickness!U16)</f>
        <v>77</v>
      </c>
      <c r="H638">
        <f>0.5*BladeCompThickness!N16</f>
        <v>2.1298056983498741</v>
      </c>
      <c r="I638">
        <f>0.5*BladeCompThickness!G16</f>
        <v>4</v>
      </c>
      <c r="J638">
        <f>0.25*(BladeCompThickness!C16+BladeCompThickness!F16)</f>
        <v>9.0000000000000018</v>
      </c>
      <c r="K638">
        <f t="shared" si="657"/>
        <v>9.0000000000000018</v>
      </c>
      <c r="L638">
        <f t="shared" ref="L638:P638" si="670">K638+E638</f>
        <v>13.000000000000002</v>
      </c>
      <c r="M638">
        <f t="shared" si="670"/>
        <v>15.129805698349877</v>
      </c>
      <c r="N638" s="44">
        <f t="shared" si="670"/>
        <v>92.129805698349884</v>
      </c>
      <c r="O638" s="44">
        <f t="shared" si="670"/>
        <v>94.259611396699754</v>
      </c>
      <c r="P638" s="44">
        <f t="shared" si="670"/>
        <v>98.259611396699754</v>
      </c>
      <c r="Q638" s="44">
        <f>P638+J638</f>
        <v>107.25961139669975</v>
      </c>
      <c r="R638" s="44"/>
      <c r="S638">
        <v>14</v>
      </c>
      <c r="T638" s="45">
        <f t="shared" si="649"/>
        <v>9.0000000000000011E-3</v>
      </c>
      <c r="U638" s="45">
        <f t="shared" si="650"/>
        <v>4.0000000000000001E-3</v>
      </c>
      <c r="V638" s="45">
        <f t="shared" si="651"/>
        <v>2.1298056983498743E-3</v>
      </c>
      <c r="W638" s="45">
        <f t="shared" si="652"/>
        <v>7.6999999999999999E-2</v>
      </c>
      <c r="X638" s="45">
        <f t="shared" si="653"/>
        <v>2.1298056983498743E-3</v>
      </c>
      <c r="Y638" s="45">
        <f t="shared" si="654"/>
        <v>4.0000000000000001E-3</v>
      </c>
      <c r="Z638" s="45">
        <f t="shared" si="655"/>
        <v>9.0000000000000011E-3</v>
      </c>
    </row>
    <row r="639" spans="1:26" x14ac:dyDescent="0.4">
      <c r="A639">
        <v>15</v>
      </c>
      <c r="B639" s="24">
        <v>0.1702127659574468</v>
      </c>
      <c r="C639" s="41">
        <f t="shared" si="656"/>
        <v>20.789781872340424</v>
      </c>
      <c r="D639">
        <f>0.25*(BladeCompThickness!C17+BladeCompThickness!F17)</f>
        <v>8.3926091825307978</v>
      </c>
      <c r="E639">
        <f>0.5*BladeCompThickness!G17</f>
        <v>3.9565101734123744</v>
      </c>
      <c r="F639">
        <f>0.5*BladeCompThickness!N17</f>
        <v>2.1998301639839193</v>
      </c>
      <c r="G639" s="44">
        <f>MAX(BladeCompThickness!R17,BladeCompThickness!U17)</f>
        <v>73.963045912653996</v>
      </c>
      <c r="H639">
        <f>0.5*BladeCompThickness!N17</f>
        <v>2.1998301639839193</v>
      </c>
      <c r="I639">
        <f>0.5*BladeCompThickness!G17</f>
        <v>3.9565101734123744</v>
      </c>
      <c r="J639">
        <f>0.25*(BladeCompThickness!C17+BladeCompThickness!F17)</f>
        <v>8.3926091825307978</v>
      </c>
      <c r="K639">
        <f t="shared" si="657"/>
        <v>8.3926091825307978</v>
      </c>
      <c r="L639">
        <f t="shared" ref="L639:P639" si="671">K639+E639</f>
        <v>12.349119355943172</v>
      </c>
      <c r="M639">
        <f t="shared" si="671"/>
        <v>14.548949519927092</v>
      </c>
      <c r="N639" s="44">
        <f t="shared" si="671"/>
        <v>88.511995432581088</v>
      </c>
      <c r="O639" s="44">
        <f t="shared" si="671"/>
        <v>90.711825596565006</v>
      </c>
      <c r="P639" s="44">
        <f t="shared" si="671"/>
        <v>94.668335769977375</v>
      </c>
      <c r="Q639" s="44">
        <f>P639+J639</f>
        <v>103.06094495250818</v>
      </c>
      <c r="R639" s="44"/>
      <c r="S639">
        <v>15</v>
      </c>
      <c r="T639" s="45">
        <f t="shared" si="649"/>
        <v>8.3926091825307983E-3</v>
      </c>
      <c r="U639" s="45">
        <f t="shared" si="650"/>
        <v>3.9565101734123746E-3</v>
      </c>
      <c r="V639" s="45">
        <f t="shared" si="651"/>
        <v>2.1998301639839192E-3</v>
      </c>
      <c r="W639" s="45">
        <f t="shared" si="652"/>
        <v>7.3963045912653999E-2</v>
      </c>
      <c r="X639" s="45">
        <f t="shared" si="653"/>
        <v>2.1998301639839192E-3</v>
      </c>
      <c r="Y639" s="45">
        <f t="shared" si="654"/>
        <v>3.9565101734123746E-3</v>
      </c>
      <c r="Z639" s="45">
        <f t="shared" si="655"/>
        <v>8.3926091825307983E-3</v>
      </c>
    </row>
    <row r="640" spans="1:26" x14ac:dyDescent="0.4">
      <c r="A640">
        <v>16</v>
      </c>
      <c r="B640" s="24">
        <v>0.19148936170212766</v>
      </c>
      <c r="C640" s="41">
        <f t="shared" si="656"/>
        <v>23.388504606382977</v>
      </c>
      <c r="D640">
        <f>0.25*(BladeCompThickness!C18+BladeCompThickness!F18)</f>
        <v>6.6008958566629357</v>
      </c>
      <c r="E640">
        <f>0.5*BladeCompThickness!G18</f>
        <v>3.8282215994075797</v>
      </c>
      <c r="F640">
        <f>0.5*BladeCompThickness!N18</f>
        <v>2.4063920095120754</v>
      </c>
      <c r="G640" s="44">
        <f>MAX(BladeCompThickness!R18,BladeCompThickness!U18)</f>
        <v>70.995520716685306</v>
      </c>
      <c r="H640">
        <f>0.5*BladeCompThickness!N18</f>
        <v>2.4063920095120754</v>
      </c>
      <c r="I640">
        <f>0.5*BladeCompThickness!G18</f>
        <v>3.8282215994075797</v>
      </c>
      <c r="J640">
        <f>0.25*(BladeCompThickness!C18+BladeCompThickness!F18)</f>
        <v>6.6008958566629357</v>
      </c>
      <c r="K640">
        <f t="shared" si="657"/>
        <v>6.6008958566629357</v>
      </c>
      <c r="L640">
        <f t="shared" ref="L640:P640" si="672">K640+E640</f>
        <v>10.429117456070514</v>
      </c>
      <c r="M640">
        <f t="shared" si="672"/>
        <v>12.835509465582589</v>
      </c>
      <c r="N640" s="44">
        <f t="shared" si="672"/>
        <v>83.831030182267895</v>
      </c>
      <c r="O640" s="44">
        <f t="shared" si="672"/>
        <v>86.23742219177997</v>
      </c>
      <c r="P640" s="44">
        <f t="shared" si="672"/>
        <v>90.065643791187554</v>
      </c>
      <c r="Q640" s="44">
        <f>P640+J640</f>
        <v>96.666539647850485</v>
      </c>
      <c r="R640" s="44"/>
      <c r="S640">
        <v>16</v>
      </c>
      <c r="T640" s="45">
        <f t="shared" si="649"/>
        <v>6.6008958566629358E-3</v>
      </c>
      <c r="U640" s="45">
        <f t="shared" si="650"/>
        <v>3.8282215994075797E-3</v>
      </c>
      <c r="V640" s="45">
        <f t="shared" si="651"/>
        <v>2.4063920095120754E-3</v>
      </c>
      <c r="W640" s="45">
        <f t="shared" si="652"/>
        <v>7.0995520716685301E-2</v>
      </c>
      <c r="X640" s="45">
        <f t="shared" si="653"/>
        <v>2.4063920095120754E-3</v>
      </c>
      <c r="Y640" s="45">
        <f t="shared" si="654"/>
        <v>3.8282215994075797E-3</v>
      </c>
      <c r="Z640" s="45">
        <f t="shared" si="655"/>
        <v>6.6008958566629358E-3</v>
      </c>
    </row>
    <row r="641" spans="1:26" x14ac:dyDescent="0.4">
      <c r="A641">
        <v>17</v>
      </c>
      <c r="B641" s="24">
        <v>0.21276595744680851</v>
      </c>
      <c r="C641" s="41">
        <f t="shared" si="656"/>
        <v>25.98722734042553</v>
      </c>
      <c r="D641">
        <f>0.25*(BladeCompThickness!C19+BladeCompThickness!F19)</f>
        <v>4.8091825307950735</v>
      </c>
      <c r="E641">
        <f>0.5*BladeCompThickness!G19</f>
        <v>3.699933025402784</v>
      </c>
      <c r="F641">
        <f>0.5*BladeCompThickness!N19</f>
        <v>2.6129538550402316</v>
      </c>
      <c r="G641" s="44">
        <f>MAX(BladeCompThickness!R19,BladeCompThickness!U19)</f>
        <v>79.954087346024593</v>
      </c>
      <c r="H641">
        <f>0.5*BladeCompThickness!N19</f>
        <v>2.6129538550402316</v>
      </c>
      <c r="I641">
        <f>0.5*BladeCompThickness!G19</f>
        <v>3.699933025402784</v>
      </c>
      <c r="J641">
        <f>0.25*(BladeCompThickness!C19+BladeCompThickness!F19)</f>
        <v>4.8091825307950735</v>
      </c>
      <c r="K641">
        <f t="shared" si="657"/>
        <v>4.8091825307950735</v>
      </c>
      <c r="L641">
        <f t="shared" ref="L641:P641" si="673">K641+E641</f>
        <v>8.5091155561978571</v>
      </c>
      <c r="M641">
        <f t="shared" si="673"/>
        <v>11.122069411238089</v>
      </c>
      <c r="N641" s="44">
        <f t="shared" si="673"/>
        <v>91.07615675726268</v>
      </c>
      <c r="O641" s="44">
        <f t="shared" si="673"/>
        <v>93.689110612302912</v>
      </c>
      <c r="P641" s="44">
        <f t="shared" si="673"/>
        <v>97.389043637705697</v>
      </c>
      <c r="Q641" s="44">
        <f>P641+J641</f>
        <v>102.19822616850077</v>
      </c>
      <c r="R641" s="44"/>
      <c r="S641">
        <v>17</v>
      </c>
      <c r="T641" s="45">
        <f t="shared" si="649"/>
        <v>4.8091825307950732E-3</v>
      </c>
      <c r="U641" s="45">
        <f t="shared" si="650"/>
        <v>3.6999330254027839E-3</v>
      </c>
      <c r="V641" s="45">
        <f t="shared" si="651"/>
        <v>2.6129538550402317E-3</v>
      </c>
      <c r="W641" s="45">
        <f t="shared" si="652"/>
        <v>7.9954087346024591E-2</v>
      </c>
      <c r="X641" s="45">
        <f t="shared" si="653"/>
        <v>2.6129538550402317E-3</v>
      </c>
      <c r="Y641" s="45">
        <f t="shared" si="654"/>
        <v>3.6999330254027839E-3</v>
      </c>
      <c r="Z641" s="45">
        <f t="shared" si="655"/>
        <v>4.8091825307950732E-3</v>
      </c>
    </row>
    <row r="642" spans="1:26" x14ac:dyDescent="0.4">
      <c r="A642">
        <v>18</v>
      </c>
      <c r="B642" s="24">
        <v>0.22</v>
      </c>
      <c r="C642" s="41">
        <f t="shared" si="656"/>
        <v>26.870793069999998</v>
      </c>
      <c r="D642">
        <f>0.25*(BladeCompThickness!C20+BladeCompThickness!F20)</f>
        <v>4.2</v>
      </c>
      <c r="E642">
        <f>0.5*BladeCompThickness!G20</f>
        <v>3.6563149102411536</v>
      </c>
      <c r="F642">
        <f>0.5*BladeCompThickness!N20</f>
        <v>2.6831848825198046</v>
      </c>
      <c r="G642" s="44">
        <f>MAX(BladeCompThickness!R20,BladeCompThickness!U20)</f>
        <v>83</v>
      </c>
      <c r="H642">
        <f>0.5*BladeCompThickness!N20</f>
        <v>2.6831848825198046</v>
      </c>
      <c r="I642">
        <f>0.5*BladeCompThickness!G20</f>
        <v>3.6563149102411536</v>
      </c>
      <c r="J642">
        <f>0.25*(BladeCompThickness!C20+BladeCompThickness!F20)</f>
        <v>4.2</v>
      </c>
      <c r="K642">
        <f t="shared" si="657"/>
        <v>4.2</v>
      </c>
      <c r="L642">
        <f t="shared" ref="L642:P642" si="674">K642+E642</f>
        <v>7.8563149102411538</v>
      </c>
      <c r="M642">
        <f t="shared" si="674"/>
        <v>10.539499792760958</v>
      </c>
      <c r="N642" s="44">
        <f t="shared" si="674"/>
        <v>93.539499792760964</v>
      </c>
      <c r="O642" s="44">
        <f t="shared" si="674"/>
        <v>96.222684675280775</v>
      </c>
      <c r="P642" s="44">
        <f t="shared" si="674"/>
        <v>99.878999585521925</v>
      </c>
      <c r="Q642" s="44">
        <f>P642+J642</f>
        <v>104.07899958552193</v>
      </c>
      <c r="R642" s="44"/>
      <c r="S642">
        <v>18</v>
      </c>
      <c r="T642" s="45">
        <f t="shared" si="649"/>
        <v>4.2000000000000006E-3</v>
      </c>
      <c r="U642" s="45">
        <f t="shared" si="650"/>
        <v>3.6563149102411536E-3</v>
      </c>
      <c r="V642" s="45">
        <f t="shared" si="651"/>
        <v>2.6831848825198045E-3</v>
      </c>
      <c r="W642" s="45">
        <f t="shared" si="652"/>
        <v>8.3000000000000004E-2</v>
      </c>
      <c r="X642" s="45">
        <f t="shared" si="653"/>
        <v>2.6831848825198045E-3</v>
      </c>
      <c r="Y642" s="45">
        <f t="shared" si="654"/>
        <v>3.6563149102411536E-3</v>
      </c>
      <c r="Z642" s="45">
        <f t="shared" si="655"/>
        <v>4.2000000000000006E-3</v>
      </c>
    </row>
    <row r="643" spans="1:26" x14ac:dyDescent="0.4">
      <c r="A643">
        <v>19</v>
      </c>
      <c r="B643" s="24">
        <v>0.23404255319148937</v>
      </c>
      <c r="C643" s="41">
        <f t="shared" si="656"/>
        <v>28.585950074468084</v>
      </c>
      <c r="D643">
        <f>0.25*(BladeCompThickness!C21+BladeCompThickness!F21)</f>
        <v>3.9960625055177887</v>
      </c>
      <c r="E643">
        <f>0.5*BladeCompThickness!G21</f>
        <v>3.6389712026805499</v>
      </c>
      <c r="F643">
        <f>0.5*BladeCompThickness!N21</f>
        <v>2.7028790131798006</v>
      </c>
      <c r="G643" s="44">
        <f>MAX(BladeCompThickness!R21,BladeCompThickness!U21)</f>
        <v>84.755319148936195</v>
      </c>
      <c r="H643">
        <f>0.5*BladeCompThickness!N21</f>
        <v>2.7028790131798006</v>
      </c>
      <c r="I643">
        <f>0.5*BladeCompThickness!G21</f>
        <v>3.6389712026805499</v>
      </c>
      <c r="J643">
        <f>0.25*(BladeCompThickness!C21+BladeCompThickness!F21)</f>
        <v>3.9960625055177887</v>
      </c>
      <c r="K643">
        <f t="shared" si="657"/>
        <v>3.9960625055177887</v>
      </c>
      <c r="L643">
        <f t="shared" ref="L643:P643" si="675">K643+E643</f>
        <v>7.635033708198339</v>
      </c>
      <c r="M643">
        <f t="shared" si="675"/>
        <v>10.337912721378139</v>
      </c>
      <c r="N643" s="44">
        <f t="shared" si="675"/>
        <v>95.093231870314327</v>
      </c>
      <c r="O643" s="44">
        <f t="shared" si="675"/>
        <v>97.796110883494123</v>
      </c>
      <c r="P643" s="44">
        <f t="shared" si="675"/>
        <v>101.43508208617467</v>
      </c>
      <c r="Q643" s="44">
        <f>P643+J643</f>
        <v>105.43114459169246</v>
      </c>
      <c r="R643" s="44"/>
      <c r="S643">
        <v>19</v>
      </c>
      <c r="T643" s="45">
        <f t="shared" si="649"/>
        <v>3.996062505517789E-3</v>
      </c>
      <c r="U643" s="45">
        <f t="shared" si="650"/>
        <v>3.6389712026805498E-3</v>
      </c>
      <c r="V643" s="45">
        <f t="shared" si="651"/>
        <v>2.7028790131798006E-3</v>
      </c>
      <c r="W643" s="45">
        <f t="shared" si="652"/>
        <v>8.4755319148936192E-2</v>
      </c>
      <c r="X643" s="45">
        <f t="shared" si="653"/>
        <v>2.7028790131798006E-3</v>
      </c>
      <c r="Y643" s="45">
        <f t="shared" si="654"/>
        <v>3.6389712026805498E-3</v>
      </c>
      <c r="Z643" s="45">
        <f t="shared" si="655"/>
        <v>3.996062505517789E-3</v>
      </c>
    </row>
    <row r="644" spans="1:26" x14ac:dyDescent="0.4">
      <c r="A644">
        <v>20</v>
      </c>
      <c r="B644" s="24">
        <v>0.25531914893617019</v>
      </c>
      <c r="C644" s="41">
        <f t="shared" si="656"/>
        <v>31.184672808510634</v>
      </c>
      <c r="D644">
        <f>0.25*(BladeCompThickness!C22+BladeCompThickness!F22)</f>
        <v>3.6870663017568646</v>
      </c>
      <c r="E644">
        <f>0.5*BladeCompThickness!G22</f>
        <v>3.6126928578917568</v>
      </c>
      <c r="F644">
        <f>0.5*BladeCompThickness!N22</f>
        <v>2.7327186050888854</v>
      </c>
      <c r="G644" s="44">
        <f>MAX(BladeCompThickness!R22,BladeCompThickness!U22)</f>
        <v>87.414893617021306</v>
      </c>
      <c r="H644">
        <f>0.5*BladeCompThickness!N22</f>
        <v>2.7327186050888854</v>
      </c>
      <c r="I644">
        <f>0.5*BladeCompThickness!G22</f>
        <v>3.6126928578917568</v>
      </c>
      <c r="J644">
        <f>0.25*(BladeCompThickness!C22+BladeCompThickness!F22)</f>
        <v>3.6870663017568646</v>
      </c>
      <c r="K644">
        <f t="shared" si="657"/>
        <v>3.6870663017568646</v>
      </c>
      <c r="L644">
        <f t="shared" ref="L644:P644" si="676">K644+E644</f>
        <v>7.2997591596486213</v>
      </c>
      <c r="M644">
        <f t="shared" si="676"/>
        <v>10.032477764737507</v>
      </c>
      <c r="N644" s="44">
        <f t="shared" si="676"/>
        <v>97.447371381758813</v>
      </c>
      <c r="O644" s="44">
        <f t="shared" si="676"/>
        <v>100.1800899868477</v>
      </c>
      <c r="P644" s="44">
        <f t="shared" si="676"/>
        <v>103.79278284473946</v>
      </c>
      <c r="Q644" s="44">
        <f>P644+J644</f>
        <v>107.47984914649632</v>
      </c>
      <c r="R644" s="44"/>
      <c r="S644">
        <v>20</v>
      </c>
      <c r="T644" s="45">
        <f t="shared" si="649"/>
        <v>3.6870663017568644E-3</v>
      </c>
      <c r="U644" s="45">
        <f t="shared" si="650"/>
        <v>3.6126928578917566E-3</v>
      </c>
      <c r="V644" s="45">
        <f t="shared" si="651"/>
        <v>2.7327186050888855E-3</v>
      </c>
      <c r="W644" s="45">
        <f t="shared" si="652"/>
        <v>8.7414893617021303E-2</v>
      </c>
      <c r="X644" s="45">
        <f t="shared" si="653"/>
        <v>2.7327186050888855E-3</v>
      </c>
      <c r="Y644" s="45">
        <f t="shared" si="654"/>
        <v>3.6126928578917566E-3</v>
      </c>
      <c r="Z644" s="45">
        <f t="shared" si="655"/>
        <v>3.6870663017568644E-3</v>
      </c>
    </row>
    <row r="645" spans="1:26" x14ac:dyDescent="0.4">
      <c r="A645">
        <v>21</v>
      </c>
      <c r="B645" s="24">
        <v>0.26819999999999999</v>
      </c>
      <c r="C645" s="41">
        <f t="shared" si="656"/>
        <v>32.757939551699998</v>
      </c>
      <c r="D645">
        <f>0.25*(BladeCompThickness!C23+BladeCompThickness!F23)</f>
        <v>3.4999999999999996</v>
      </c>
      <c r="E645">
        <f>0.5*BladeCompThickness!G23</f>
        <v>3.5967839479566206</v>
      </c>
      <c r="F645">
        <f>0.5*BladeCompThickness!N23</f>
        <v>2.750783494030645</v>
      </c>
      <c r="G645" s="44">
        <f>MAX(BladeCompThickness!R23,BladeCompThickness!U23)</f>
        <v>89.007272727272706</v>
      </c>
      <c r="H645">
        <f>0.5*BladeCompThickness!N23</f>
        <v>2.750783494030645</v>
      </c>
      <c r="I645">
        <f>0.5*BladeCompThickness!G23</f>
        <v>3.5967839479566206</v>
      </c>
      <c r="J645">
        <f>0.25*(BladeCompThickness!C23+BladeCompThickness!F23)</f>
        <v>3.4999999999999996</v>
      </c>
      <c r="K645">
        <f t="shared" si="657"/>
        <v>3.4999999999999996</v>
      </c>
      <c r="L645">
        <f t="shared" ref="L645:P645" si="677">K645+E645</f>
        <v>7.0967839479566202</v>
      </c>
      <c r="M645">
        <f t="shared" si="677"/>
        <v>9.8475674419872661</v>
      </c>
      <c r="N645" s="44">
        <f t="shared" si="677"/>
        <v>98.854840169259973</v>
      </c>
      <c r="O645" s="44">
        <f t="shared" si="677"/>
        <v>101.60562366329061</v>
      </c>
      <c r="P645" s="44">
        <f t="shared" si="677"/>
        <v>105.20240761124724</v>
      </c>
      <c r="Q645" s="44">
        <f>P645+J645</f>
        <v>108.70240761124724</v>
      </c>
      <c r="R645" s="44"/>
      <c r="S645">
        <v>21</v>
      </c>
      <c r="T645" s="45">
        <f t="shared" si="649"/>
        <v>3.4999999999999996E-3</v>
      </c>
      <c r="U645" s="45">
        <f t="shared" si="650"/>
        <v>3.5967839479566204E-3</v>
      </c>
      <c r="V645" s="45">
        <f t="shared" si="651"/>
        <v>2.7507834940306451E-3</v>
      </c>
      <c r="W645" s="45">
        <f t="shared" si="652"/>
        <v>8.9007272727272713E-2</v>
      </c>
      <c r="X645" s="45">
        <f t="shared" si="653"/>
        <v>2.7507834940306451E-3</v>
      </c>
      <c r="Y645" s="45">
        <f t="shared" si="654"/>
        <v>3.5967839479566204E-3</v>
      </c>
      <c r="Z645" s="45">
        <f t="shared" si="655"/>
        <v>3.4999999999999996E-3</v>
      </c>
    </row>
    <row r="646" spans="1:26" x14ac:dyDescent="0.4">
      <c r="A646">
        <v>22</v>
      </c>
      <c r="B646" s="24">
        <v>0.27659574468085107</v>
      </c>
      <c r="C646" s="41">
        <f t="shared" si="656"/>
        <v>33.783395542553194</v>
      </c>
      <c r="D646">
        <f>0.25*(BladeCompThickness!C24+BladeCompThickness!F24)</f>
        <v>3.4618375241779495</v>
      </c>
      <c r="E646">
        <f>0.5*BladeCompThickness!G24</f>
        <v>3.5332467150239202</v>
      </c>
      <c r="F646">
        <f>0.5*BladeCompThickness!N24</f>
        <v>2.7591798731612571</v>
      </c>
      <c r="G646" s="44">
        <f>MAX(BladeCompThickness!R24,BladeCompThickness!U24)</f>
        <v>89.312572533849107</v>
      </c>
      <c r="H646">
        <f>0.5*BladeCompThickness!N24</f>
        <v>2.7591798731612571</v>
      </c>
      <c r="I646">
        <f>0.5*BladeCompThickness!G24</f>
        <v>3.5332467150239202</v>
      </c>
      <c r="J646">
        <f>0.25*(BladeCompThickness!C24+BladeCompThickness!F24)</f>
        <v>3.4618375241779495</v>
      </c>
      <c r="K646">
        <f t="shared" si="657"/>
        <v>3.4618375241779495</v>
      </c>
      <c r="L646">
        <f t="shared" ref="L646:P646" si="678">K646+E646</f>
        <v>6.9950842392018693</v>
      </c>
      <c r="M646">
        <f t="shared" si="678"/>
        <v>9.754264112363126</v>
      </c>
      <c r="N646" s="44">
        <f t="shared" si="678"/>
        <v>99.066836646212238</v>
      </c>
      <c r="O646" s="44">
        <f t="shared" si="678"/>
        <v>101.8260165193735</v>
      </c>
      <c r="P646" s="44">
        <f t="shared" si="678"/>
        <v>105.35926323439742</v>
      </c>
      <c r="Q646" s="44">
        <f>P646+J646</f>
        <v>108.82110075857537</v>
      </c>
      <c r="R646" s="44"/>
      <c r="S646">
        <v>22</v>
      </c>
      <c r="T646" s="45">
        <f t="shared" si="649"/>
        <v>3.4618375241779495E-3</v>
      </c>
      <c r="U646" s="45">
        <f t="shared" si="650"/>
        <v>3.5332467150239202E-3</v>
      </c>
      <c r="V646" s="45">
        <f t="shared" si="651"/>
        <v>2.7591798731612573E-3</v>
      </c>
      <c r="W646" s="45">
        <f t="shared" si="652"/>
        <v>8.9312572533849111E-2</v>
      </c>
      <c r="X646" s="45">
        <f t="shared" si="653"/>
        <v>2.7591798731612573E-3</v>
      </c>
      <c r="Y646" s="45">
        <f t="shared" si="654"/>
        <v>3.5332467150239202E-3</v>
      </c>
      <c r="Z646" s="45">
        <f t="shared" si="655"/>
        <v>3.4618375241779495E-3</v>
      </c>
    </row>
    <row r="647" spans="1:26" x14ac:dyDescent="0.4">
      <c r="A647">
        <v>23</v>
      </c>
      <c r="B647" s="24">
        <v>0.2978723404255319</v>
      </c>
      <c r="C647" s="41">
        <f t="shared" si="656"/>
        <v>36.38211827659574</v>
      </c>
      <c r="D647">
        <f>0.25*(BladeCompThickness!C25+BladeCompThickness!F25)</f>
        <v>3.3651257253384914</v>
      </c>
      <c r="E647">
        <f>0.5*BladeCompThickness!G25</f>
        <v>3.3722299057672043</v>
      </c>
      <c r="F647">
        <f>0.5*BladeCompThickness!N25</f>
        <v>2.7804580767360481</v>
      </c>
      <c r="G647" s="44">
        <f>MAX(BladeCompThickness!R25,BladeCompThickness!U25)</f>
        <v>90.086266924564796</v>
      </c>
      <c r="H647">
        <f>0.5*BladeCompThickness!N25</f>
        <v>2.7804580767360481</v>
      </c>
      <c r="I647">
        <f>0.5*BladeCompThickness!G25</f>
        <v>3.3722299057672043</v>
      </c>
      <c r="J647">
        <f>0.25*(BladeCompThickness!C25+BladeCompThickness!F25)</f>
        <v>3.3651257253384914</v>
      </c>
      <c r="K647">
        <f t="shared" si="657"/>
        <v>3.3651257253384914</v>
      </c>
      <c r="L647">
        <f t="shared" ref="L647:P647" si="679">K647+E647</f>
        <v>6.7373556311056957</v>
      </c>
      <c r="M647">
        <f t="shared" si="679"/>
        <v>9.5178137078417429</v>
      </c>
      <c r="N647" s="44">
        <f t="shared" si="679"/>
        <v>99.604080632406536</v>
      </c>
      <c r="O647" s="44">
        <f t="shared" si="679"/>
        <v>102.38453870914259</v>
      </c>
      <c r="P647" s="44">
        <f t="shared" si="679"/>
        <v>105.75676861490979</v>
      </c>
      <c r="Q647" s="44">
        <f>P647+J647</f>
        <v>109.12189434024828</v>
      </c>
      <c r="R647" s="44"/>
      <c r="S647">
        <v>23</v>
      </c>
      <c r="T647" s="45">
        <f t="shared" si="649"/>
        <v>3.3651257253384916E-3</v>
      </c>
      <c r="U647" s="45">
        <f t="shared" si="650"/>
        <v>3.3722299057672043E-3</v>
      </c>
      <c r="V647" s="45">
        <f t="shared" si="651"/>
        <v>2.780458076736048E-3</v>
      </c>
      <c r="W647" s="45">
        <f t="shared" si="652"/>
        <v>9.0086266924564798E-2</v>
      </c>
      <c r="X647" s="45">
        <f t="shared" si="653"/>
        <v>2.780458076736048E-3</v>
      </c>
      <c r="Y647" s="45">
        <f t="shared" si="654"/>
        <v>3.3722299057672043E-3</v>
      </c>
      <c r="Z647" s="45">
        <f t="shared" si="655"/>
        <v>3.3651257253384916E-3</v>
      </c>
    </row>
    <row r="648" spans="1:26" x14ac:dyDescent="0.4">
      <c r="A648">
        <v>24</v>
      </c>
      <c r="B648" s="24">
        <v>0.31914893617021278</v>
      </c>
      <c r="C648" s="41">
        <f t="shared" si="656"/>
        <v>38.980841010638301</v>
      </c>
      <c r="D648">
        <f>0.25*(BladeCompThickness!C26+BladeCompThickness!F26)</f>
        <v>3.2684139264990333</v>
      </c>
      <c r="E648">
        <f>0.5*BladeCompThickness!G26</f>
        <v>3.211213096510487</v>
      </c>
      <c r="F648">
        <f>0.5*BladeCompThickness!N26</f>
        <v>2.8017362803108385</v>
      </c>
      <c r="G648" s="44">
        <f>MAX(BladeCompThickness!R26,BladeCompThickness!U26)</f>
        <v>90.859961315280501</v>
      </c>
      <c r="H648">
        <f>0.5*BladeCompThickness!N26</f>
        <v>2.8017362803108385</v>
      </c>
      <c r="I648">
        <f>0.5*BladeCompThickness!G26</f>
        <v>3.211213096510487</v>
      </c>
      <c r="J648">
        <f>0.25*(BladeCompThickness!C26+BladeCompThickness!F26)</f>
        <v>3.2684139264990333</v>
      </c>
      <c r="K648">
        <f t="shared" si="657"/>
        <v>3.2684139264990333</v>
      </c>
      <c r="L648">
        <f t="shared" ref="L648:P648" si="680">K648+E648</f>
        <v>6.4796270230095203</v>
      </c>
      <c r="M648">
        <f t="shared" si="680"/>
        <v>9.281363303320358</v>
      </c>
      <c r="N648" s="44">
        <f t="shared" si="680"/>
        <v>100.14132461860086</v>
      </c>
      <c r="O648" s="44">
        <f t="shared" si="680"/>
        <v>102.9430608989117</v>
      </c>
      <c r="P648" s="44">
        <f t="shared" si="680"/>
        <v>106.15427399542219</v>
      </c>
      <c r="Q648" s="44">
        <f>P648+J648</f>
        <v>109.42268792192122</v>
      </c>
      <c r="R648" s="44"/>
      <c r="S648">
        <v>24</v>
      </c>
      <c r="T648" s="45">
        <f t="shared" si="649"/>
        <v>3.2684139264990333E-3</v>
      </c>
      <c r="U648" s="45">
        <f t="shared" si="650"/>
        <v>3.2112130965104872E-3</v>
      </c>
      <c r="V648" s="45">
        <f t="shared" si="651"/>
        <v>2.8017362803108388E-3</v>
      </c>
      <c r="W648" s="45">
        <f t="shared" si="652"/>
        <v>9.0859961315280499E-2</v>
      </c>
      <c r="X648" s="45">
        <f t="shared" si="653"/>
        <v>2.8017362803108388E-3</v>
      </c>
      <c r="Y648" s="45">
        <f t="shared" si="654"/>
        <v>3.2112130965104872E-3</v>
      </c>
      <c r="Z648" s="45">
        <f t="shared" si="655"/>
        <v>3.2684139264990333E-3</v>
      </c>
    </row>
    <row r="649" spans="1:26" x14ac:dyDescent="0.4">
      <c r="A649">
        <v>25</v>
      </c>
      <c r="B649" s="24">
        <v>0.32319999999999999</v>
      </c>
      <c r="C649" s="41">
        <f t="shared" si="656"/>
        <v>39.475637819199996</v>
      </c>
      <c r="D649">
        <f>0.25*(BladeCompThickness!C27+BladeCompThickness!F27)</f>
        <v>3.2500000000000004</v>
      </c>
      <c r="E649">
        <f>0.5*BladeCompThickness!G27</f>
        <v>3.1805554960280089</v>
      </c>
      <c r="F649">
        <f>0.5*BladeCompThickness!N27</f>
        <v>2.8057876502714789</v>
      </c>
      <c r="G649" s="44">
        <f>MAX(BladeCompThickness!R27,BladeCompThickness!U27)</f>
        <v>90.991304347826102</v>
      </c>
      <c r="H649">
        <f>0.5*BladeCompThickness!N27</f>
        <v>2.8057876502714789</v>
      </c>
      <c r="I649">
        <f>0.5*BladeCompThickness!G27</f>
        <v>3.1805554960280089</v>
      </c>
      <c r="J649">
        <f>0.25*(BladeCompThickness!C27+BladeCompThickness!F27)</f>
        <v>3.2500000000000004</v>
      </c>
      <c r="K649">
        <f t="shared" si="657"/>
        <v>3.2500000000000004</v>
      </c>
      <c r="L649">
        <f t="shared" ref="L649:P649" si="681">K649+E649</f>
        <v>6.4305554960280098</v>
      </c>
      <c r="M649">
        <f t="shared" si="681"/>
        <v>9.2363431462994896</v>
      </c>
      <c r="N649" s="44">
        <f t="shared" si="681"/>
        <v>100.22764749412559</v>
      </c>
      <c r="O649" s="44">
        <f t="shared" si="681"/>
        <v>103.03343514439707</v>
      </c>
      <c r="P649" s="44">
        <f t="shared" si="681"/>
        <v>106.21399064042508</v>
      </c>
      <c r="Q649" s="44">
        <f>P649+J649</f>
        <v>109.46399064042508</v>
      </c>
      <c r="R649" s="44"/>
      <c r="S649">
        <v>25</v>
      </c>
      <c r="T649" s="45">
        <f t="shared" si="649"/>
        <v>3.2500000000000003E-3</v>
      </c>
      <c r="U649" s="45">
        <f t="shared" si="650"/>
        <v>3.1805554960280089E-3</v>
      </c>
      <c r="V649" s="45">
        <f t="shared" si="651"/>
        <v>2.8057876502714787E-3</v>
      </c>
      <c r="W649" s="45">
        <f t="shared" si="652"/>
        <v>9.0991304347826096E-2</v>
      </c>
      <c r="X649" s="45">
        <f t="shared" si="653"/>
        <v>2.8057876502714787E-3</v>
      </c>
      <c r="Y649" s="45">
        <f t="shared" si="654"/>
        <v>3.1805554960280089E-3</v>
      </c>
      <c r="Z649" s="45">
        <f t="shared" si="655"/>
        <v>3.2500000000000003E-3</v>
      </c>
    </row>
    <row r="650" spans="1:26" x14ac:dyDescent="0.4">
      <c r="A650">
        <v>26</v>
      </c>
      <c r="B650" s="24">
        <v>0.34042553191489361</v>
      </c>
      <c r="C650" s="41">
        <f t="shared" si="656"/>
        <v>41.579563744680847</v>
      </c>
      <c r="D650">
        <f>0.25*(BladeCompThickness!C28+BladeCompThickness!F28)</f>
        <v>3.1555617767823816</v>
      </c>
      <c r="E650">
        <f>0.5*BladeCompThickness!G28</f>
        <v>3.065054125394362</v>
      </c>
      <c r="F650">
        <f>0.5*BladeCompThickness!N28</f>
        <v>2.8105825130228603</v>
      </c>
      <c r="G650" s="44">
        <f>MAX(BladeCompThickness!R28,BladeCompThickness!U28)</f>
        <v>90.242368177613301</v>
      </c>
      <c r="H650">
        <f>0.5*BladeCompThickness!N28</f>
        <v>2.8105825130228603</v>
      </c>
      <c r="I650">
        <f>0.5*BladeCompThickness!G28</f>
        <v>3.065054125394362</v>
      </c>
      <c r="J650">
        <f>0.25*(BladeCompThickness!C28+BladeCompThickness!F28)</f>
        <v>3.1555617767823816</v>
      </c>
      <c r="K650">
        <f t="shared" si="657"/>
        <v>3.1555617767823816</v>
      </c>
      <c r="L650">
        <f t="shared" ref="L650:P650" si="682">K650+E650</f>
        <v>6.2206159021767435</v>
      </c>
      <c r="M650">
        <f t="shared" si="682"/>
        <v>9.0311984151996043</v>
      </c>
      <c r="N650" s="44">
        <f t="shared" si="682"/>
        <v>99.273566592812898</v>
      </c>
      <c r="O650" s="44">
        <f t="shared" si="682"/>
        <v>102.08414910583576</v>
      </c>
      <c r="P650" s="44">
        <f t="shared" si="682"/>
        <v>105.14920323123013</v>
      </c>
      <c r="Q650" s="44">
        <f>P650+J650</f>
        <v>108.30476500801251</v>
      </c>
      <c r="R650" s="44"/>
      <c r="S650">
        <v>26</v>
      </c>
      <c r="T650" s="45">
        <f t="shared" si="649"/>
        <v>3.1555617767823818E-3</v>
      </c>
      <c r="U650" s="45">
        <f t="shared" si="650"/>
        <v>3.0650541253943618E-3</v>
      </c>
      <c r="V650" s="45">
        <f t="shared" si="651"/>
        <v>2.8105825130228601E-3</v>
      </c>
      <c r="W650" s="45">
        <f t="shared" si="652"/>
        <v>9.0242368177613302E-2</v>
      </c>
      <c r="X650" s="45">
        <f t="shared" si="653"/>
        <v>2.8105825130228601E-3</v>
      </c>
      <c r="Y650" s="45">
        <f t="shared" si="654"/>
        <v>3.0650541253943618E-3</v>
      </c>
      <c r="Z650" s="45">
        <f t="shared" si="655"/>
        <v>3.1555617767823818E-3</v>
      </c>
    </row>
    <row r="651" spans="1:26" x14ac:dyDescent="0.4">
      <c r="A651">
        <v>27</v>
      </c>
      <c r="B651" s="24">
        <v>0.36170212765957449</v>
      </c>
      <c r="C651" s="41">
        <f t="shared" si="656"/>
        <v>44.178286478723408</v>
      </c>
      <c r="D651">
        <f>0.25*(BladeCompThickness!C29+BladeCompThickness!F29)</f>
        <v>3.0389137737961929</v>
      </c>
      <c r="E651">
        <f>0.5*BladeCompThickness!G29</f>
        <v>2.9223893889397581</v>
      </c>
      <c r="F651">
        <f>0.5*BladeCompThickness!N29</f>
        <v>2.8165050213620169</v>
      </c>
      <c r="G651" s="44">
        <f>MAX(BladeCompThickness!R29,BladeCompThickness!U29)</f>
        <v>89.317298797409805</v>
      </c>
      <c r="H651">
        <f>0.5*BladeCompThickness!N29</f>
        <v>2.8165050213620169</v>
      </c>
      <c r="I651">
        <f>0.5*BladeCompThickness!G29</f>
        <v>2.9223893889397581</v>
      </c>
      <c r="J651">
        <f>0.25*(BladeCompThickness!C29+BladeCompThickness!F29)</f>
        <v>3.0389137737961929</v>
      </c>
      <c r="K651">
        <f t="shared" si="657"/>
        <v>3.0389137737961929</v>
      </c>
      <c r="L651">
        <f t="shared" ref="L651:P651" si="683">K651+E651</f>
        <v>5.961303162735951</v>
      </c>
      <c r="M651">
        <f t="shared" si="683"/>
        <v>8.7778081840979674</v>
      </c>
      <c r="N651" s="44">
        <f t="shared" si="683"/>
        <v>98.095106981507769</v>
      </c>
      <c r="O651" s="44">
        <f t="shared" si="683"/>
        <v>100.91161200286979</v>
      </c>
      <c r="P651" s="44">
        <f t="shared" si="683"/>
        <v>103.83400139180955</v>
      </c>
      <c r="Q651" s="44">
        <f>P651+J651</f>
        <v>106.87291516560575</v>
      </c>
      <c r="R651" s="44"/>
      <c r="S651">
        <v>27</v>
      </c>
      <c r="T651" s="45">
        <f t="shared" si="649"/>
        <v>3.0389137737961928E-3</v>
      </c>
      <c r="U651" s="45">
        <f t="shared" si="650"/>
        <v>2.9223893889397581E-3</v>
      </c>
      <c r="V651" s="45">
        <f t="shared" si="651"/>
        <v>2.8165050213620167E-3</v>
      </c>
      <c r="W651" s="45">
        <f t="shared" si="652"/>
        <v>8.9317298797409808E-2</v>
      </c>
      <c r="X651" s="45">
        <f t="shared" si="653"/>
        <v>2.8165050213620167E-3</v>
      </c>
      <c r="Y651" s="45">
        <f t="shared" si="654"/>
        <v>2.9223893889397581E-3</v>
      </c>
      <c r="Z651" s="45">
        <f t="shared" si="655"/>
        <v>3.0389137737961928E-3</v>
      </c>
    </row>
    <row r="652" spans="1:26" x14ac:dyDescent="0.4">
      <c r="A652">
        <v>28</v>
      </c>
      <c r="B652" s="24">
        <v>0.36880000000000002</v>
      </c>
      <c r="C652" s="41">
        <f t="shared" si="656"/>
        <v>45.045220382799997</v>
      </c>
      <c r="D652">
        <f>0.25*(BladeCompThickness!C30+BladeCompThickness!F30)</f>
        <v>3</v>
      </c>
      <c r="E652">
        <f>0.5*BladeCompThickness!G30</f>
        <v>2.8747964328585023</v>
      </c>
      <c r="F652">
        <f>0.5*BladeCompThickness!N30</f>
        <v>2.8184807701439594</v>
      </c>
      <c r="G652" s="44">
        <f>MAX(BladeCompThickness!R30,BladeCompThickness!U30)</f>
        <v>89.008695652173898</v>
      </c>
      <c r="H652">
        <f>0.5*BladeCompThickness!N30</f>
        <v>2.8184807701439594</v>
      </c>
      <c r="I652">
        <f>0.5*BladeCompThickness!G30</f>
        <v>2.8747964328585023</v>
      </c>
      <c r="J652">
        <f>0.25*(BladeCompThickness!C30+BladeCompThickness!F30)</f>
        <v>3</v>
      </c>
      <c r="K652">
        <f t="shared" si="657"/>
        <v>3</v>
      </c>
      <c r="L652">
        <f t="shared" ref="L652:P652" si="684">K652+E652</f>
        <v>5.8747964328585027</v>
      </c>
      <c r="M652">
        <f t="shared" si="684"/>
        <v>8.693277203002463</v>
      </c>
      <c r="N652" s="44">
        <f t="shared" si="684"/>
        <v>97.701972855176365</v>
      </c>
      <c r="O652" s="44">
        <f t="shared" si="684"/>
        <v>100.52045362532033</v>
      </c>
      <c r="P652" s="44">
        <f t="shared" si="684"/>
        <v>103.39525005817883</v>
      </c>
      <c r="Q652" s="44">
        <f>P652+J652</f>
        <v>106.39525005817883</v>
      </c>
      <c r="R652" s="44"/>
      <c r="S652">
        <v>28</v>
      </c>
      <c r="T652" s="45">
        <f t="shared" si="649"/>
        <v>3.0000000000000001E-3</v>
      </c>
      <c r="U652" s="45">
        <f t="shared" si="650"/>
        <v>2.8747964328585023E-3</v>
      </c>
      <c r="V652" s="45">
        <f t="shared" si="651"/>
        <v>2.8184807701439594E-3</v>
      </c>
      <c r="W652" s="45">
        <f t="shared" si="652"/>
        <v>8.9008695652173897E-2</v>
      </c>
      <c r="X652" s="45">
        <f t="shared" si="653"/>
        <v>2.8184807701439594E-3</v>
      </c>
      <c r="Y652" s="45">
        <f t="shared" si="654"/>
        <v>2.8747964328585023E-3</v>
      </c>
      <c r="Z652" s="45">
        <f t="shared" si="655"/>
        <v>3.0000000000000001E-3</v>
      </c>
    </row>
    <row r="653" spans="1:26" x14ac:dyDescent="0.4">
      <c r="A653">
        <v>29</v>
      </c>
      <c r="B653" s="24">
        <v>0.38297872340425532</v>
      </c>
      <c r="C653" s="41">
        <f t="shared" si="656"/>
        <v>46.777009212765954</v>
      </c>
      <c r="D653">
        <f>0.25*(BladeCompThickness!C31+BladeCompThickness!F31)</f>
        <v>2.9572695795925412</v>
      </c>
      <c r="E653">
        <f>0.5*BladeCompThickness!G31</f>
        <v>3.0156052933374422</v>
      </c>
      <c r="F653">
        <f>0.5*BladeCompThickness!N31</f>
        <v>2.8123550886092143</v>
      </c>
      <c r="G653" s="44">
        <f>MAX(BladeCompThickness!R31,BladeCompThickness!U31)</f>
        <v>87.964539007092199</v>
      </c>
      <c r="H653">
        <f>0.5*BladeCompThickness!N31</f>
        <v>2.8123550886092143</v>
      </c>
      <c r="I653">
        <f>0.5*BladeCompThickness!G31</f>
        <v>3.0156052933374422</v>
      </c>
      <c r="J653">
        <f>0.25*(BladeCompThickness!C31+BladeCompThickness!F31)</f>
        <v>2.9572695795925412</v>
      </c>
      <c r="K653">
        <f t="shared" si="657"/>
        <v>2.9572695795925412</v>
      </c>
      <c r="L653">
        <f t="shared" ref="L653:P653" si="685">K653+E653</f>
        <v>5.9728748729299834</v>
      </c>
      <c r="M653">
        <f t="shared" si="685"/>
        <v>8.7852299615391978</v>
      </c>
      <c r="N653" s="44">
        <f t="shared" si="685"/>
        <v>96.7497689686314</v>
      </c>
      <c r="O653" s="44">
        <f t="shared" si="685"/>
        <v>99.562124057240609</v>
      </c>
      <c r="P653" s="44">
        <f t="shared" si="685"/>
        <v>102.57772935057805</v>
      </c>
      <c r="Q653" s="44">
        <f>P653+J653</f>
        <v>105.53499893017059</v>
      </c>
      <c r="R653" s="44"/>
      <c r="S653">
        <v>29</v>
      </c>
      <c r="T653" s="45">
        <f t="shared" si="649"/>
        <v>2.9572695795925413E-3</v>
      </c>
      <c r="U653" s="45">
        <f t="shared" si="650"/>
        <v>3.0156052933374422E-3</v>
      </c>
      <c r="V653" s="45">
        <f t="shared" si="651"/>
        <v>2.8123550886092145E-3</v>
      </c>
      <c r="W653" s="45">
        <f t="shared" si="652"/>
        <v>8.7964539007092196E-2</v>
      </c>
      <c r="X653" s="45">
        <f t="shared" si="653"/>
        <v>2.8123550886092145E-3</v>
      </c>
      <c r="Y653" s="45">
        <f t="shared" si="654"/>
        <v>3.0156052933374422E-3</v>
      </c>
      <c r="Z653" s="45">
        <f t="shared" si="655"/>
        <v>2.9572695795925413E-3</v>
      </c>
    </row>
    <row r="654" spans="1:26" x14ac:dyDescent="0.4">
      <c r="A654">
        <v>30</v>
      </c>
      <c r="B654" s="24">
        <v>0.40425531914893614</v>
      </c>
      <c r="C654" s="41">
        <f t="shared" si="656"/>
        <v>49.375731946808507</v>
      </c>
      <c r="D654">
        <f>0.25*(BladeCompThickness!C32+BladeCompThickness!F32)</f>
        <v>2.8931483004697043</v>
      </c>
      <c r="E654">
        <f>0.5*BladeCompThickness!G32</f>
        <v>2.0582702795795269</v>
      </c>
      <c r="F654">
        <f>0.5*BladeCompThickness!N32</f>
        <v>2.8031628894274245</v>
      </c>
      <c r="G654" s="44">
        <f>MAX(BladeCompThickness!R32,BladeCompThickness!U32)</f>
        <v>86.388494877856601</v>
      </c>
      <c r="H654">
        <f>0.5*BladeCompThickness!N32</f>
        <v>2.8031628894274245</v>
      </c>
      <c r="I654">
        <f>0.5*BladeCompThickness!G32</f>
        <v>2.0582702795795269</v>
      </c>
      <c r="J654">
        <f>0.25*(BladeCompThickness!C32+BladeCompThickness!F32)</f>
        <v>2.8931483004697043</v>
      </c>
      <c r="K654">
        <f t="shared" si="657"/>
        <v>2.8931483004697043</v>
      </c>
      <c r="L654">
        <f t="shared" ref="L654:P654" si="686">K654+E654</f>
        <v>4.9514185800492312</v>
      </c>
      <c r="M654">
        <f t="shared" si="686"/>
        <v>7.7545814694766557</v>
      </c>
      <c r="N654" s="44">
        <f t="shared" si="686"/>
        <v>94.143076347333263</v>
      </c>
      <c r="O654" s="44">
        <f t="shared" si="686"/>
        <v>96.94623923676069</v>
      </c>
      <c r="P654" s="44">
        <f t="shared" si="686"/>
        <v>99.004509516340221</v>
      </c>
      <c r="Q654" s="44">
        <f>P654+J654</f>
        <v>101.89765781680993</v>
      </c>
      <c r="R654" s="44"/>
      <c r="S654">
        <v>30</v>
      </c>
      <c r="T654" s="45">
        <f t="shared" si="649"/>
        <v>2.8931483004697041E-3</v>
      </c>
      <c r="U654" s="45">
        <f t="shared" si="650"/>
        <v>2.0582702795795267E-3</v>
      </c>
      <c r="V654" s="45">
        <f t="shared" si="651"/>
        <v>2.8031628894274246E-3</v>
      </c>
      <c r="W654" s="45">
        <f t="shared" si="652"/>
        <v>8.6388494877856603E-2</v>
      </c>
      <c r="X654" s="45">
        <f t="shared" si="653"/>
        <v>2.8031628894274246E-3</v>
      </c>
      <c r="Y654" s="45">
        <f t="shared" si="654"/>
        <v>2.0582702795795267E-3</v>
      </c>
      <c r="Z654" s="45">
        <f t="shared" si="655"/>
        <v>2.8931483004697041E-3</v>
      </c>
    </row>
    <row r="655" spans="1:26" x14ac:dyDescent="0.4">
      <c r="A655">
        <v>31</v>
      </c>
      <c r="B655" s="24">
        <v>0.42553191489361702</v>
      </c>
      <c r="C655" s="41">
        <f t="shared" si="656"/>
        <v>51.974454680851061</v>
      </c>
      <c r="D655">
        <f>0.25*(BladeCompThickness!C33+BladeCompThickness!F33)</f>
        <v>2.8290270213468665</v>
      </c>
      <c r="E655">
        <f>0.5*BladeCompThickness!G33</f>
        <v>1.1009352658216061</v>
      </c>
      <c r="F655">
        <f>0.5*BladeCompThickness!N33</f>
        <v>2.7939706902456347</v>
      </c>
      <c r="G655" s="44">
        <f>MAX(BladeCompThickness!R33,BladeCompThickness!U33)</f>
        <v>84.812450748621004</v>
      </c>
      <c r="H655">
        <f>0.5*BladeCompThickness!N33</f>
        <v>2.7939706902456347</v>
      </c>
      <c r="I655">
        <f>0.5*BladeCompThickness!G33</f>
        <v>1.1009352658216061</v>
      </c>
      <c r="J655">
        <f>0.25*(BladeCompThickness!C33+BladeCompThickness!F33)</f>
        <v>2.8290270213468665</v>
      </c>
      <c r="K655">
        <f t="shared" si="657"/>
        <v>2.8290270213468665</v>
      </c>
      <c r="L655">
        <f t="shared" ref="L655:P655" si="687">K655+E655</f>
        <v>3.9299622871684727</v>
      </c>
      <c r="M655">
        <f t="shared" si="687"/>
        <v>6.7239329774141074</v>
      </c>
      <c r="N655" s="44">
        <f t="shared" si="687"/>
        <v>91.536383726035112</v>
      </c>
      <c r="O655" s="44">
        <f t="shared" si="687"/>
        <v>94.330354416280741</v>
      </c>
      <c r="P655" s="44">
        <f t="shared" si="687"/>
        <v>95.431289682102346</v>
      </c>
      <c r="Q655" s="44">
        <f>P655+J655</f>
        <v>98.260316703449206</v>
      </c>
      <c r="R655" s="44"/>
      <c r="S655">
        <v>31</v>
      </c>
      <c r="T655" s="45">
        <f t="shared" si="649"/>
        <v>2.8290270213468666E-3</v>
      </c>
      <c r="U655" s="45">
        <f t="shared" si="650"/>
        <v>1.100935265821606E-3</v>
      </c>
      <c r="V655" s="45">
        <f t="shared" si="651"/>
        <v>2.7939706902456347E-3</v>
      </c>
      <c r="W655" s="45">
        <f t="shared" si="652"/>
        <v>8.481245074862101E-2</v>
      </c>
      <c r="X655" s="45">
        <f t="shared" si="653"/>
        <v>2.7939706902456347E-3</v>
      </c>
      <c r="Y655" s="45">
        <f t="shared" si="654"/>
        <v>1.100935265821606E-3</v>
      </c>
      <c r="Z655" s="45">
        <f t="shared" si="655"/>
        <v>2.8290270213468666E-3</v>
      </c>
    </row>
    <row r="656" spans="1:26" x14ac:dyDescent="0.4">
      <c r="A656">
        <v>32</v>
      </c>
      <c r="B656" s="24">
        <v>0.44680851063829785</v>
      </c>
      <c r="C656" s="41">
        <f t="shared" si="656"/>
        <v>54.573177414893614</v>
      </c>
      <c r="D656">
        <f>0.25*(BladeCompThickness!C34+BladeCompThickness!F34)</f>
        <v>2.7649057422240295</v>
      </c>
      <c r="E656">
        <f>0.5*BladeCompThickness!G34</f>
        <v>0.14360025206368907</v>
      </c>
      <c r="F656">
        <f>0.5*BladeCompThickness!N34</f>
        <v>2.7847784910638453</v>
      </c>
      <c r="G656" s="44">
        <f>MAX(BladeCompThickness!R34,BladeCompThickness!U34)</f>
        <v>83.236406619385306</v>
      </c>
      <c r="H656">
        <f>0.5*BladeCompThickness!N34</f>
        <v>2.7847784910638453</v>
      </c>
      <c r="I656">
        <f>0.5*BladeCompThickness!G34</f>
        <v>0.14360025206368907</v>
      </c>
      <c r="J656">
        <f>0.25*(BladeCompThickness!C34+BladeCompThickness!F34)</f>
        <v>2.7649057422240295</v>
      </c>
      <c r="K656">
        <f t="shared" si="657"/>
        <v>2.7649057422240295</v>
      </c>
      <c r="L656">
        <f t="shared" ref="L656:P656" si="688">K656+E656</f>
        <v>2.9085059942877187</v>
      </c>
      <c r="M656">
        <f t="shared" si="688"/>
        <v>5.6932844853515636</v>
      </c>
      <c r="N656" s="44">
        <f t="shared" si="688"/>
        <v>88.929691104736875</v>
      </c>
      <c r="O656" s="44">
        <f t="shared" si="688"/>
        <v>91.714469595800722</v>
      </c>
      <c r="P656" s="44">
        <f t="shared" si="688"/>
        <v>91.858069847864414</v>
      </c>
      <c r="Q656" s="44">
        <f>P656+J656</f>
        <v>94.622975590088444</v>
      </c>
      <c r="R656" s="44"/>
      <c r="S656">
        <v>32</v>
      </c>
      <c r="T656" s="45">
        <f t="shared" si="649"/>
        <v>2.7649057422240294E-3</v>
      </c>
      <c r="U656" s="45">
        <f t="shared" si="650"/>
        <v>1.4360025206368906E-4</v>
      </c>
      <c r="V656" s="45">
        <f t="shared" si="651"/>
        <v>2.7847784910638453E-3</v>
      </c>
      <c r="W656" s="45">
        <f t="shared" si="652"/>
        <v>8.3236406619385306E-2</v>
      </c>
      <c r="X656" s="45">
        <f t="shared" si="653"/>
        <v>2.7847784910638453E-3</v>
      </c>
      <c r="Y656" s="45">
        <f t="shared" si="654"/>
        <v>1.4360025206368906E-4</v>
      </c>
      <c r="Z656" s="45">
        <f t="shared" si="655"/>
        <v>2.7649057422240294E-3</v>
      </c>
    </row>
    <row r="657" spans="1:26" x14ac:dyDescent="0.4">
      <c r="A657">
        <v>33</v>
      </c>
      <c r="B657" s="24">
        <v>0.45</v>
      </c>
      <c r="C657" s="41">
        <f t="shared" si="656"/>
        <v>54.962985824999997</v>
      </c>
      <c r="D657">
        <f>0.25*(BladeCompThickness!C35+BladeCompThickness!F35)</f>
        <v>2.7552875503556038</v>
      </c>
      <c r="E657">
        <f>0.5*BladeCompThickness!G35</f>
        <v>0</v>
      </c>
      <c r="F657">
        <f>0.5*BladeCompThickness!N35</f>
        <v>2.7833996611865768</v>
      </c>
      <c r="G657" s="44">
        <f>MAX(BladeCompThickness!R35,BladeCompThickness!U35)</f>
        <v>83</v>
      </c>
      <c r="H657">
        <f>0.5*BladeCompThickness!N35</f>
        <v>2.7833996611865768</v>
      </c>
      <c r="I657">
        <f>0.5*BladeCompThickness!G35</f>
        <v>0</v>
      </c>
      <c r="J657">
        <f>0.25*(BladeCompThickness!C35+BladeCompThickness!F35)</f>
        <v>2.7552875503556038</v>
      </c>
      <c r="K657">
        <f t="shared" si="657"/>
        <v>2.7552875503556038</v>
      </c>
      <c r="L657">
        <f t="shared" ref="L657:P657" si="689">K657+E657</f>
        <v>2.7552875503556038</v>
      </c>
      <c r="M657">
        <f t="shared" si="689"/>
        <v>5.5386872115421806</v>
      </c>
      <c r="N657" s="44">
        <f t="shared" si="689"/>
        <v>88.538687211542182</v>
      </c>
      <c r="O657" s="44">
        <f t="shared" si="689"/>
        <v>91.322086872728761</v>
      </c>
      <c r="P657" s="44">
        <f t="shared" si="689"/>
        <v>91.322086872728761</v>
      </c>
      <c r="Q657" s="44">
        <f>P657+J657</f>
        <v>94.077374423084365</v>
      </c>
      <c r="R657" s="44"/>
      <c r="S657">
        <v>33</v>
      </c>
      <c r="T657" s="45">
        <f t="shared" si="649"/>
        <v>2.7552875503556039E-3</v>
      </c>
      <c r="U657" s="45">
        <f t="shared" si="650"/>
        <v>0</v>
      </c>
      <c r="V657" s="45">
        <f t="shared" si="651"/>
        <v>2.7833996611865766E-3</v>
      </c>
      <c r="W657" s="45">
        <f t="shared" si="652"/>
        <v>8.3000000000000004E-2</v>
      </c>
      <c r="X657" s="45">
        <f t="shared" si="653"/>
        <v>2.7833996611865766E-3</v>
      </c>
      <c r="Y657" s="45">
        <f t="shared" si="654"/>
        <v>0</v>
      </c>
      <c r="Z657" s="45">
        <f t="shared" si="655"/>
        <v>2.7552875503556039E-3</v>
      </c>
    </row>
    <row r="658" spans="1:26" x14ac:dyDescent="0.4">
      <c r="A658">
        <v>34</v>
      </c>
      <c r="B658" s="24">
        <v>0.46808510638297873</v>
      </c>
      <c r="C658" s="41">
        <f t="shared" si="656"/>
        <v>57.171900148936167</v>
      </c>
      <c r="D658">
        <f>0.25*(BladeCompThickness!C36+BladeCompThickness!F36)</f>
        <v>2.6629495002269814</v>
      </c>
      <c r="E658">
        <f>0.5*BladeCompThickness!G36</f>
        <v>0</v>
      </c>
      <c r="F658">
        <f>0.5*BladeCompThickness!N36</f>
        <v>2.6965707209978302</v>
      </c>
      <c r="G658" s="44">
        <f>MAX(BladeCompThickness!R36,BladeCompThickness!U36)</f>
        <v>80.106382978723403</v>
      </c>
      <c r="H658">
        <f>0.5*BladeCompThickness!N36</f>
        <v>2.6965707209978302</v>
      </c>
      <c r="I658">
        <f>0.5*BladeCompThickness!G36</f>
        <v>0</v>
      </c>
      <c r="J658">
        <f>0.25*(BladeCompThickness!C36+BladeCompThickness!F36)</f>
        <v>2.6629495002269814</v>
      </c>
      <c r="K658">
        <f t="shared" si="657"/>
        <v>2.6629495002269814</v>
      </c>
      <c r="L658">
        <f t="shared" ref="L658:P658" si="690">K658+E658</f>
        <v>2.6629495002269814</v>
      </c>
      <c r="M658">
        <f t="shared" si="690"/>
        <v>5.3595202212248116</v>
      </c>
      <c r="N658" s="44">
        <f t="shared" si="690"/>
        <v>85.465903199948215</v>
      </c>
      <c r="O658" s="44">
        <f t="shared" si="690"/>
        <v>88.162473920946042</v>
      </c>
      <c r="P658" s="44">
        <f t="shared" si="690"/>
        <v>88.162473920946042</v>
      </c>
      <c r="Q658" s="44">
        <f>P658+J658</f>
        <v>90.825423421173028</v>
      </c>
      <c r="R658" s="44"/>
      <c r="S658">
        <v>34</v>
      </c>
      <c r="T658" s="45">
        <f t="shared" si="649"/>
        <v>2.6629495002269813E-3</v>
      </c>
      <c r="U658" s="45">
        <f t="shared" si="650"/>
        <v>0</v>
      </c>
      <c r="V658" s="45">
        <f t="shared" si="651"/>
        <v>2.6965707209978301E-3</v>
      </c>
      <c r="W658" s="45">
        <f t="shared" si="652"/>
        <v>8.0106382978723398E-2</v>
      </c>
      <c r="X658" s="45">
        <f t="shared" si="653"/>
        <v>2.6965707209978301E-3</v>
      </c>
      <c r="Y658" s="45">
        <f t="shared" si="654"/>
        <v>0</v>
      </c>
      <c r="Z658" s="45">
        <f t="shared" si="655"/>
        <v>2.6629495002269813E-3</v>
      </c>
    </row>
    <row r="659" spans="1:26" x14ac:dyDescent="0.4">
      <c r="A659">
        <v>35</v>
      </c>
      <c r="B659" s="24">
        <v>0.48936170212765956</v>
      </c>
      <c r="C659" s="41">
        <f t="shared" si="656"/>
        <v>59.770622882978721</v>
      </c>
      <c r="D659">
        <f>0.25*(BladeCompThickness!C37+BladeCompThickness!F37)</f>
        <v>2.5543165000756605</v>
      </c>
      <c r="E659">
        <f>0.5*BladeCompThickness!G37</f>
        <v>0</v>
      </c>
      <c r="F659">
        <f>0.5*BladeCompThickness!N37</f>
        <v>2.594419026658128</v>
      </c>
      <c r="G659" s="44">
        <f>MAX(BladeCompThickness!R37,BladeCompThickness!U37)</f>
        <v>76.702127659574501</v>
      </c>
      <c r="H659">
        <f>0.5*BladeCompThickness!N37</f>
        <v>2.594419026658128</v>
      </c>
      <c r="I659">
        <f>0.5*BladeCompThickness!G37</f>
        <v>0</v>
      </c>
      <c r="J659">
        <f>0.25*(BladeCompThickness!C37+BladeCompThickness!F37)</f>
        <v>2.5543165000756605</v>
      </c>
      <c r="K659">
        <f t="shared" si="657"/>
        <v>2.5543165000756605</v>
      </c>
      <c r="L659">
        <f t="shared" ref="L659:P659" si="691">K659+E659</f>
        <v>2.5543165000756605</v>
      </c>
      <c r="M659">
        <f t="shared" si="691"/>
        <v>5.1487355267337884</v>
      </c>
      <c r="N659" s="44">
        <f t="shared" si="691"/>
        <v>81.850863186308288</v>
      </c>
      <c r="O659" s="44">
        <f t="shared" si="691"/>
        <v>84.445282212966418</v>
      </c>
      <c r="P659" s="44">
        <f t="shared" si="691"/>
        <v>84.445282212966418</v>
      </c>
      <c r="Q659" s="44">
        <f>P659+J659</f>
        <v>86.999598713042076</v>
      </c>
      <c r="R659" s="44"/>
      <c r="S659">
        <v>35</v>
      </c>
      <c r="T659" s="45">
        <f t="shared" si="649"/>
        <v>2.5543165000756606E-3</v>
      </c>
      <c r="U659" s="45">
        <f t="shared" si="650"/>
        <v>0</v>
      </c>
      <c r="V659" s="45">
        <f t="shared" si="651"/>
        <v>2.5944190266581281E-3</v>
      </c>
      <c r="W659" s="45">
        <f t="shared" si="652"/>
        <v>7.6702127659574501E-2</v>
      </c>
      <c r="X659" s="45">
        <f t="shared" si="653"/>
        <v>2.5944190266581281E-3</v>
      </c>
      <c r="Y659" s="45">
        <f t="shared" si="654"/>
        <v>0</v>
      </c>
      <c r="Z659" s="45">
        <f t="shared" si="655"/>
        <v>2.5543165000756606E-3</v>
      </c>
    </row>
    <row r="660" spans="1:26" x14ac:dyDescent="0.4">
      <c r="A660">
        <v>36</v>
      </c>
      <c r="B660" s="24">
        <v>0.5</v>
      </c>
      <c r="C660" s="41">
        <f t="shared" si="656"/>
        <v>61.069984249999997</v>
      </c>
      <c r="D660">
        <f>0.25*(BladeCompThickness!C38+BladeCompThickness!F38)</f>
        <v>2.5</v>
      </c>
      <c r="E660">
        <f>0.5*BladeCompThickness!G38</f>
        <v>0</v>
      </c>
      <c r="F660">
        <f>0.5*BladeCompThickness!N38</f>
        <v>2.5433431794882773</v>
      </c>
      <c r="G660" s="44">
        <f>MAX(BladeCompThickness!R38,BladeCompThickness!U38)</f>
        <v>75</v>
      </c>
      <c r="H660">
        <f>0.5*BladeCompThickness!N38</f>
        <v>2.5433431794882773</v>
      </c>
      <c r="I660">
        <f>0.5*BladeCompThickness!G38</f>
        <v>0</v>
      </c>
      <c r="J660">
        <f>0.25*(BladeCompThickness!C38+BladeCompThickness!F38)</f>
        <v>2.5</v>
      </c>
      <c r="K660">
        <f t="shared" si="657"/>
        <v>2.5</v>
      </c>
      <c r="L660">
        <f t="shared" ref="L660:P660" si="692">K660+E660</f>
        <v>2.5</v>
      </c>
      <c r="M660">
        <f t="shared" si="692"/>
        <v>5.0433431794882768</v>
      </c>
      <c r="N660" s="44">
        <f t="shared" si="692"/>
        <v>80.043343179488275</v>
      </c>
      <c r="O660" s="44">
        <f t="shared" si="692"/>
        <v>82.58668635897655</v>
      </c>
      <c r="P660" s="44">
        <f t="shared" si="692"/>
        <v>82.58668635897655</v>
      </c>
      <c r="Q660" s="44">
        <f>P660+J660</f>
        <v>85.08668635897655</v>
      </c>
      <c r="R660" s="44"/>
      <c r="S660">
        <v>36</v>
      </c>
      <c r="T660" s="45">
        <f t="shared" si="649"/>
        <v>2.5000000000000001E-3</v>
      </c>
      <c r="U660" s="45">
        <f t="shared" si="650"/>
        <v>0</v>
      </c>
      <c r="V660" s="45">
        <f t="shared" si="651"/>
        <v>2.5433431794882771E-3</v>
      </c>
      <c r="W660" s="45">
        <f t="shared" si="652"/>
        <v>7.4999999999999997E-2</v>
      </c>
      <c r="X660" s="45">
        <f t="shared" si="653"/>
        <v>2.5433431794882771E-3</v>
      </c>
      <c r="Y660" s="45">
        <f t="shared" si="654"/>
        <v>0</v>
      </c>
      <c r="Z660" s="45">
        <f t="shared" si="655"/>
        <v>2.5000000000000001E-3</v>
      </c>
    </row>
    <row r="661" spans="1:26" x14ac:dyDescent="0.4">
      <c r="A661">
        <v>37</v>
      </c>
      <c r="B661" s="24">
        <v>0.51063829787234039</v>
      </c>
      <c r="C661" s="41">
        <f t="shared" si="656"/>
        <v>62.369345617021267</v>
      </c>
      <c r="D661">
        <f>0.25*(BladeCompThickness!C39+BladeCompThickness!F39)</f>
        <v>2.4267091646399166</v>
      </c>
      <c r="E661">
        <f>0.5*BladeCompThickness!G39</f>
        <v>0</v>
      </c>
      <c r="F661">
        <f>0.5*BladeCompThickness!N39</f>
        <v>2.4985377043911416</v>
      </c>
      <c r="G661" s="44">
        <f>MAX(BladeCompThickness!R39,BladeCompThickness!U39)</f>
        <v>73.581560283687907</v>
      </c>
      <c r="H661">
        <f>0.5*BladeCompThickness!N39</f>
        <v>2.4985377043911416</v>
      </c>
      <c r="I661">
        <f>0.5*BladeCompThickness!G39</f>
        <v>0</v>
      </c>
      <c r="J661">
        <f>0.25*(BladeCompThickness!C39+BladeCompThickness!F39)</f>
        <v>2.4267091646399166</v>
      </c>
      <c r="K661">
        <f t="shared" si="657"/>
        <v>2.4267091646399166</v>
      </c>
      <c r="L661">
        <f t="shared" ref="L661:P661" si="693">K661+E661</f>
        <v>2.4267091646399166</v>
      </c>
      <c r="M661">
        <f t="shared" si="693"/>
        <v>4.9252468690310582</v>
      </c>
      <c r="N661" s="44">
        <f t="shared" si="693"/>
        <v>78.506807152718963</v>
      </c>
      <c r="O661" s="44">
        <f t="shared" si="693"/>
        <v>81.005344857110103</v>
      </c>
      <c r="P661" s="44">
        <f t="shared" si="693"/>
        <v>81.005344857110103</v>
      </c>
      <c r="Q661" s="44">
        <f>P661+J661</f>
        <v>83.43205402175002</v>
      </c>
      <c r="R661" s="44"/>
      <c r="S661">
        <v>37</v>
      </c>
      <c r="T661" s="45">
        <f t="shared" si="649"/>
        <v>2.4267091646399167E-3</v>
      </c>
      <c r="U661" s="45">
        <f t="shared" si="650"/>
        <v>0</v>
      </c>
      <c r="V661" s="45">
        <f t="shared" si="651"/>
        <v>2.4985377043911417E-3</v>
      </c>
      <c r="W661" s="45">
        <f t="shared" si="652"/>
        <v>7.3581560283687911E-2</v>
      </c>
      <c r="X661" s="45">
        <f t="shared" si="653"/>
        <v>2.4985377043911417E-3</v>
      </c>
      <c r="Y661" s="45">
        <f t="shared" si="654"/>
        <v>0</v>
      </c>
      <c r="Z661" s="45">
        <f t="shared" si="655"/>
        <v>2.4267091646399167E-3</v>
      </c>
    </row>
    <row r="662" spans="1:26" x14ac:dyDescent="0.4">
      <c r="A662">
        <v>38</v>
      </c>
      <c r="B662" s="24">
        <v>0.53191489361702127</v>
      </c>
      <c r="C662" s="41">
        <f t="shared" si="656"/>
        <v>64.96806835106382</v>
      </c>
      <c r="D662">
        <f>0.25*(BladeCompThickness!C40+BladeCompThickness!F40)</f>
        <v>2.2801274939197498</v>
      </c>
      <c r="E662">
        <f>0.5*BladeCompThickness!G40</f>
        <v>0</v>
      </c>
      <c r="F662">
        <f>0.5*BladeCompThickness!N40</f>
        <v>2.4089267541968704</v>
      </c>
      <c r="G662" s="44">
        <f>MAX(BladeCompThickness!R40,BladeCompThickness!U40)</f>
        <v>70.744680851063805</v>
      </c>
      <c r="H662">
        <f>0.5*BladeCompThickness!N40</f>
        <v>2.4089267541968704</v>
      </c>
      <c r="I662">
        <f>0.5*BladeCompThickness!G40</f>
        <v>0</v>
      </c>
      <c r="J662">
        <f>0.25*(BladeCompThickness!C40+BladeCompThickness!F40)</f>
        <v>2.2801274939197498</v>
      </c>
      <c r="K662">
        <f t="shared" si="657"/>
        <v>2.2801274939197498</v>
      </c>
      <c r="L662">
        <f t="shared" ref="L662:P662" si="694">K662+E662</f>
        <v>2.2801274939197498</v>
      </c>
      <c r="M662">
        <f t="shared" si="694"/>
        <v>4.6890542481166202</v>
      </c>
      <c r="N662" s="44">
        <f t="shared" si="694"/>
        <v>75.433735099180424</v>
      </c>
      <c r="O662" s="44">
        <f t="shared" si="694"/>
        <v>77.842661853377294</v>
      </c>
      <c r="P662" s="44">
        <f t="shared" si="694"/>
        <v>77.842661853377294</v>
      </c>
      <c r="Q662" s="44">
        <f>P662+J662</f>
        <v>80.122789347297044</v>
      </c>
      <c r="R662" s="44"/>
      <c r="S662">
        <v>38</v>
      </c>
      <c r="T662" s="45">
        <f t="shared" si="649"/>
        <v>2.2801274939197496E-3</v>
      </c>
      <c r="U662" s="45">
        <f t="shared" si="650"/>
        <v>0</v>
      </c>
      <c r="V662" s="45">
        <f t="shared" si="651"/>
        <v>2.4089267541968704E-3</v>
      </c>
      <c r="W662" s="45">
        <f t="shared" si="652"/>
        <v>7.0744680851063807E-2</v>
      </c>
      <c r="X662" s="45">
        <f t="shared" si="653"/>
        <v>2.4089267541968704E-3</v>
      </c>
      <c r="Y662" s="45">
        <f t="shared" si="654"/>
        <v>0</v>
      </c>
      <c r="Z662" s="45">
        <f t="shared" si="655"/>
        <v>2.2801274939197496E-3</v>
      </c>
    </row>
    <row r="663" spans="1:26" x14ac:dyDescent="0.4">
      <c r="A663">
        <v>39</v>
      </c>
      <c r="B663" s="24">
        <v>0.55319148936170215</v>
      </c>
      <c r="C663" s="41">
        <f t="shared" si="656"/>
        <v>67.566791085106388</v>
      </c>
      <c r="D663">
        <f>0.25*(BladeCompThickness!C41+BladeCompThickness!F41)</f>
        <v>2.1335458231995816</v>
      </c>
      <c r="E663">
        <f>0.5*BladeCompThickness!G41</f>
        <v>0</v>
      </c>
      <c r="F663">
        <f>0.5*BladeCompThickness!N41</f>
        <v>2.3193158040025987</v>
      </c>
      <c r="G663" s="44">
        <f>MAX(BladeCompThickness!R41,BladeCompThickness!U41)</f>
        <v>67.907801418439703</v>
      </c>
      <c r="H663">
        <f>0.5*BladeCompThickness!N41</f>
        <v>2.3193158040025987</v>
      </c>
      <c r="I663">
        <f>0.5*BladeCompThickness!G41</f>
        <v>0</v>
      </c>
      <c r="J663">
        <f>0.25*(BladeCompThickness!C41+BladeCompThickness!F41)</f>
        <v>2.1335458231995816</v>
      </c>
      <c r="K663">
        <f t="shared" si="657"/>
        <v>2.1335458231995816</v>
      </c>
      <c r="L663">
        <f t="shared" ref="L663:P663" si="695">K663+E663</f>
        <v>2.1335458231995816</v>
      </c>
      <c r="M663">
        <f t="shared" si="695"/>
        <v>4.4528616272021804</v>
      </c>
      <c r="N663" s="44">
        <f t="shared" si="695"/>
        <v>72.360663045641886</v>
      </c>
      <c r="O663" s="44">
        <f t="shared" si="695"/>
        <v>74.679978849644485</v>
      </c>
      <c r="P663" s="44">
        <f t="shared" si="695"/>
        <v>74.679978849644485</v>
      </c>
      <c r="Q663" s="44">
        <f>P663+J663</f>
        <v>76.813524672844068</v>
      </c>
      <c r="R663" s="44"/>
      <c r="S663">
        <v>39</v>
      </c>
      <c r="T663" s="45">
        <f t="shared" si="649"/>
        <v>2.1335458231995816E-3</v>
      </c>
      <c r="U663" s="45">
        <f t="shared" si="650"/>
        <v>0</v>
      </c>
      <c r="V663" s="45">
        <f t="shared" si="651"/>
        <v>2.3193158040025986E-3</v>
      </c>
      <c r="W663" s="45">
        <f t="shared" si="652"/>
        <v>6.7907801418439703E-2</v>
      </c>
      <c r="X663" s="45">
        <f t="shared" si="653"/>
        <v>2.3193158040025986E-3</v>
      </c>
      <c r="Y663" s="45">
        <f t="shared" si="654"/>
        <v>0</v>
      </c>
      <c r="Z663" s="45">
        <f t="shared" si="655"/>
        <v>2.1335458231995816E-3</v>
      </c>
    </row>
    <row r="664" spans="1:26" x14ac:dyDescent="0.4">
      <c r="A664">
        <v>40</v>
      </c>
      <c r="B664" s="24">
        <v>0.57446808510638303</v>
      </c>
      <c r="C664" s="41">
        <f t="shared" si="656"/>
        <v>70.165513819148941</v>
      </c>
      <c r="D664">
        <f>0.25*(BladeCompThickness!C42+BladeCompThickness!F42)</f>
        <v>1.9869641524794139</v>
      </c>
      <c r="E664">
        <f>0.5*BladeCompThickness!G42</f>
        <v>0</v>
      </c>
      <c r="F664">
        <f>0.5*BladeCompThickness!N42</f>
        <v>2.2297048538083275</v>
      </c>
      <c r="G664" s="44">
        <f>MAX(BladeCompThickness!R42,BladeCompThickness!U42)</f>
        <v>65.070921985815602</v>
      </c>
      <c r="H664">
        <f>0.5*BladeCompThickness!N42</f>
        <v>2.2297048538083275</v>
      </c>
      <c r="I664">
        <f>0.5*BladeCompThickness!G42</f>
        <v>0</v>
      </c>
      <c r="J664">
        <f>0.25*(BladeCompThickness!C42+BladeCompThickness!F42)</f>
        <v>1.9869641524794139</v>
      </c>
      <c r="K664">
        <f t="shared" si="657"/>
        <v>1.9869641524794139</v>
      </c>
      <c r="L664">
        <f t="shared" ref="L664:P664" si="696">K664+E664</f>
        <v>1.9869641524794139</v>
      </c>
      <c r="M664">
        <f t="shared" si="696"/>
        <v>4.2166690062877414</v>
      </c>
      <c r="N664" s="44">
        <f t="shared" si="696"/>
        <v>69.287590992103347</v>
      </c>
      <c r="O664" s="44">
        <f t="shared" si="696"/>
        <v>71.517295845911676</v>
      </c>
      <c r="P664" s="44">
        <f t="shared" si="696"/>
        <v>71.517295845911676</v>
      </c>
      <c r="Q664" s="44">
        <f>P664+J664</f>
        <v>73.504259998391092</v>
      </c>
      <c r="R664" s="44"/>
      <c r="S664">
        <v>40</v>
      </c>
      <c r="T664" s="45">
        <f t="shared" si="649"/>
        <v>1.986964152479414E-3</v>
      </c>
      <c r="U664" s="45">
        <f t="shared" si="650"/>
        <v>0</v>
      </c>
      <c r="V664" s="45">
        <f t="shared" si="651"/>
        <v>2.2297048538083273E-3</v>
      </c>
      <c r="W664" s="45">
        <f t="shared" si="652"/>
        <v>6.50709219858156E-2</v>
      </c>
      <c r="X664" s="45">
        <f t="shared" si="653"/>
        <v>2.2297048538083273E-3</v>
      </c>
      <c r="Y664" s="45">
        <f t="shared" si="654"/>
        <v>0</v>
      </c>
      <c r="Z664" s="45">
        <f t="shared" si="655"/>
        <v>1.986964152479414E-3</v>
      </c>
    </row>
    <row r="665" spans="1:26" x14ac:dyDescent="0.4">
      <c r="A665">
        <v>41</v>
      </c>
      <c r="B665" s="24">
        <v>0.5957446808510638</v>
      </c>
      <c r="C665" s="41">
        <f t="shared" si="656"/>
        <v>72.764236553191481</v>
      </c>
      <c r="D665">
        <f>0.25*(BladeCompThickness!C43+BladeCompThickness!F43)</f>
        <v>1.8403824817592473</v>
      </c>
      <c r="E665">
        <f>0.5*BladeCompThickness!G43</f>
        <v>0</v>
      </c>
      <c r="F665">
        <f>0.5*BladeCompThickness!N43</f>
        <v>2.1400939036140558</v>
      </c>
      <c r="G665" s="44">
        <f>MAX(BladeCompThickness!R43,BladeCompThickness!U43)</f>
        <v>62.2340425531915</v>
      </c>
      <c r="H665">
        <f>0.5*BladeCompThickness!N43</f>
        <v>2.1400939036140558</v>
      </c>
      <c r="I665">
        <f>0.5*BladeCompThickness!G43</f>
        <v>0</v>
      </c>
      <c r="J665">
        <f>0.25*(BladeCompThickness!C43+BladeCompThickness!F43)</f>
        <v>1.8403824817592473</v>
      </c>
      <c r="K665">
        <f t="shared" si="657"/>
        <v>1.8403824817592473</v>
      </c>
      <c r="L665">
        <f t="shared" ref="L665:P665" si="697">K665+E665</f>
        <v>1.8403824817592473</v>
      </c>
      <c r="M665">
        <f t="shared" si="697"/>
        <v>3.9804763853733034</v>
      </c>
      <c r="N665" s="44">
        <f t="shared" si="697"/>
        <v>66.214518938564808</v>
      </c>
      <c r="O665" s="44">
        <f t="shared" si="697"/>
        <v>68.354612842178867</v>
      </c>
      <c r="P665" s="44">
        <f t="shared" si="697"/>
        <v>68.354612842178867</v>
      </c>
      <c r="Q665" s="44">
        <f>P665+J665</f>
        <v>70.194995323938116</v>
      </c>
      <c r="R665" s="44"/>
      <c r="S665">
        <v>41</v>
      </c>
      <c r="T665" s="45">
        <f t="shared" si="649"/>
        <v>1.8403824817592473E-3</v>
      </c>
      <c r="U665" s="45">
        <f t="shared" si="650"/>
        <v>0</v>
      </c>
      <c r="V665" s="45">
        <f t="shared" si="651"/>
        <v>2.140093903614056E-3</v>
      </c>
      <c r="W665" s="45">
        <f t="shared" si="652"/>
        <v>6.2234042553191503E-2</v>
      </c>
      <c r="X665" s="45">
        <f t="shared" si="653"/>
        <v>2.140093903614056E-3</v>
      </c>
      <c r="Y665" s="45">
        <f t="shared" si="654"/>
        <v>0</v>
      </c>
      <c r="Z665" s="45">
        <f t="shared" si="655"/>
        <v>1.8403824817592473E-3</v>
      </c>
    </row>
    <row r="666" spans="1:26" x14ac:dyDescent="0.4">
      <c r="A666">
        <v>42</v>
      </c>
      <c r="B666" s="24">
        <v>0.61702127659574468</v>
      </c>
      <c r="C666" s="41">
        <f t="shared" si="656"/>
        <v>75.362959287234034</v>
      </c>
      <c r="D666">
        <f>0.25*(BladeCompThickness!C44+BladeCompThickness!F44)</f>
        <v>1.6938008110390794</v>
      </c>
      <c r="E666">
        <f>0.5*BladeCompThickness!G44</f>
        <v>0</v>
      </c>
      <c r="F666">
        <f>0.5*BladeCompThickness!N44</f>
        <v>2.0504829534197846</v>
      </c>
      <c r="G666" s="44">
        <f>MAX(BladeCompThickness!R44,BladeCompThickness!U44)</f>
        <v>59.397163120567399</v>
      </c>
      <c r="H666">
        <f>0.5*BladeCompThickness!N44</f>
        <v>2.0504829534197846</v>
      </c>
      <c r="I666">
        <f>0.5*BladeCompThickness!G44</f>
        <v>0</v>
      </c>
      <c r="J666">
        <f>0.25*(BladeCompThickness!C44+BladeCompThickness!F44)</f>
        <v>1.6938008110390794</v>
      </c>
      <c r="K666">
        <f t="shared" si="657"/>
        <v>1.6938008110390794</v>
      </c>
      <c r="L666">
        <f t="shared" ref="L666:P666" si="698">K666+E666</f>
        <v>1.6938008110390794</v>
      </c>
      <c r="M666">
        <f t="shared" si="698"/>
        <v>3.744283764458864</v>
      </c>
      <c r="N666" s="44">
        <f t="shared" si="698"/>
        <v>63.141446885026262</v>
      </c>
      <c r="O666" s="44">
        <f t="shared" si="698"/>
        <v>65.191929838446043</v>
      </c>
      <c r="P666" s="44">
        <f t="shared" si="698"/>
        <v>65.191929838446043</v>
      </c>
      <c r="Q666" s="44">
        <f>P666+J666</f>
        <v>66.885730649485126</v>
      </c>
      <c r="R666" s="44"/>
      <c r="S666">
        <v>42</v>
      </c>
      <c r="T666" s="45">
        <f t="shared" si="649"/>
        <v>1.6938008110390795E-3</v>
      </c>
      <c r="U666" s="45">
        <f t="shared" si="650"/>
        <v>0</v>
      </c>
      <c r="V666" s="45">
        <f t="shared" si="651"/>
        <v>2.0504829534197847E-3</v>
      </c>
      <c r="W666" s="45">
        <f t="shared" si="652"/>
        <v>5.9397163120567399E-2</v>
      </c>
      <c r="X666" s="45">
        <f t="shared" si="653"/>
        <v>2.0504829534197847E-3</v>
      </c>
      <c r="Y666" s="45">
        <f t="shared" si="654"/>
        <v>0</v>
      </c>
      <c r="Z666" s="45">
        <f t="shared" si="655"/>
        <v>1.6938008110390795E-3</v>
      </c>
    </row>
    <row r="667" spans="1:26" x14ac:dyDescent="0.4">
      <c r="A667">
        <v>43</v>
      </c>
      <c r="B667" s="24">
        <v>0.63829787234042556</v>
      </c>
      <c r="C667" s="41">
        <f t="shared" si="656"/>
        <v>77.961682021276602</v>
      </c>
      <c r="D667">
        <f>0.25*(BladeCompThickness!C45+BladeCompThickness!F45)</f>
        <v>1.5472191403189119</v>
      </c>
      <c r="E667">
        <f>0.5*BladeCompThickness!G45</f>
        <v>0</v>
      </c>
      <c r="F667">
        <f>0.5*BladeCompThickness!N45</f>
        <v>1.9608720032255134</v>
      </c>
      <c r="G667" s="44">
        <f>MAX(BladeCompThickness!R45,BladeCompThickness!U45)</f>
        <v>56.560283687943297</v>
      </c>
      <c r="H667">
        <f>0.5*BladeCompThickness!N45</f>
        <v>1.9608720032255134</v>
      </c>
      <c r="I667">
        <f>0.5*BladeCompThickness!G45</f>
        <v>0</v>
      </c>
      <c r="J667">
        <f>0.25*(BladeCompThickness!C45+BladeCompThickness!F45)</f>
        <v>1.5472191403189119</v>
      </c>
      <c r="K667">
        <f t="shared" si="657"/>
        <v>1.5472191403189119</v>
      </c>
      <c r="L667">
        <f t="shared" ref="L667:P667" si="699">K667+E667</f>
        <v>1.5472191403189119</v>
      </c>
      <c r="M667">
        <f t="shared" si="699"/>
        <v>3.5080911435444255</v>
      </c>
      <c r="N667" s="44">
        <f t="shared" si="699"/>
        <v>60.068374831487723</v>
      </c>
      <c r="O667" s="44">
        <f t="shared" si="699"/>
        <v>62.029246834713234</v>
      </c>
      <c r="P667" s="44">
        <f t="shared" si="699"/>
        <v>62.029246834713234</v>
      </c>
      <c r="Q667" s="44">
        <f>P667+J667</f>
        <v>63.576465975032143</v>
      </c>
      <c r="R667" s="44"/>
      <c r="S667">
        <v>43</v>
      </c>
      <c r="T667" s="45">
        <f t="shared" si="649"/>
        <v>1.5472191403189119E-3</v>
      </c>
      <c r="U667" s="45">
        <f t="shared" si="650"/>
        <v>0</v>
      </c>
      <c r="V667" s="45">
        <f t="shared" si="651"/>
        <v>1.9608720032255134E-3</v>
      </c>
      <c r="W667" s="45">
        <f t="shared" si="652"/>
        <v>5.6560283687943295E-2</v>
      </c>
      <c r="X667" s="45">
        <f t="shared" si="653"/>
        <v>1.9608720032255134E-3</v>
      </c>
      <c r="Y667" s="45">
        <f t="shared" si="654"/>
        <v>0</v>
      </c>
      <c r="Z667" s="45">
        <f t="shared" si="655"/>
        <v>1.5472191403189119E-3</v>
      </c>
    </row>
    <row r="668" spans="1:26" x14ac:dyDescent="0.4">
      <c r="A668">
        <v>44</v>
      </c>
      <c r="B668" s="24">
        <v>0.65</v>
      </c>
      <c r="C668" s="41">
        <f t="shared" si="656"/>
        <v>79.390979525000006</v>
      </c>
      <c r="D668">
        <f>0.25*(BladeCompThickness!C46+BladeCompThickness!F46)</f>
        <v>1.4665992214228201</v>
      </c>
      <c r="E668">
        <f>0.5*BladeCompThickness!G46</f>
        <v>0</v>
      </c>
      <c r="F668">
        <f>0.5*BladeCompThickness!N46</f>
        <v>1.9115859806186639</v>
      </c>
      <c r="G668" s="44">
        <f>MAX(BladeCompThickness!R46,BladeCompThickness!U46)</f>
        <v>55</v>
      </c>
      <c r="H668">
        <f>0.5*BladeCompThickness!N46</f>
        <v>1.9115859806186639</v>
      </c>
      <c r="I668">
        <f>0.5*BladeCompThickness!G46</f>
        <v>0</v>
      </c>
      <c r="J668">
        <f>0.25*(BladeCompThickness!C46+BladeCompThickness!F46)</f>
        <v>1.4665992214228201</v>
      </c>
      <c r="K668">
        <f t="shared" si="657"/>
        <v>1.4665992214228201</v>
      </c>
      <c r="L668">
        <f t="shared" ref="L668:P668" si="700">K668+E668</f>
        <v>1.4665992214228201</v>
      </c>
      <c r="M668">
        <f t="shared" si="700"/>
        <v>3.3781852020414842</v>
      </c>
      <c r="N668" s="44">
        <f t="shared" si="700"/>
        <v>58.378185202041486</v>
      </c>
      <c r="O668" s="44">
        <f t="shared" si="700"/>
        <v>60.289771182660147</v>
      </c>
      <c r="P668" s="44">
        <f t="shared" si="700"/>
        <v>60.289771182660147</v>
      </c>
      <c r="Q668" s="44">
        <f>P668+J668</f>
        <v>61.756370404082965</v>
      </c>
      <c r="R668" s="44"/>
      <c r="S668">
        <v>44</v>
      </c>
      <c r="T668" s="45">
        <f t="shared" si="649"/>
        <v>1.46659922142282E-3</v>
      </c>
      <c r="U668" s="45">
        <f t="shared" si="650"/>
        <v>0</v>
      </c>
      <c r="V668" s="45">
        <f t="shared" si="651"/>
        <v>1.9115859806186639E-3</v>
      </c>
      <c r="W668" s="45">
        <f t="shared" si="652"/>
        <v>5.5E-2</v>
      </c>
      <c r="X668" s="45">
        <f t="shared" si="653"/>
        <v>1.9115859806186639E-3</v>
      </c>
      <c r="Y668" s="45">
        <f t="shared" si="654"/>
        <v>0</v>
      </c>
      <c r="Z668" s="45">
        <f t="shared" si="655"/>
        <v>1.46659922142282E-3</v>
      </c>
    </row>
    <row r="669" spans="1:26" x14ac:dyDescent="0.4">
      <c r="A669">
        <v>45</v>
      </c>
      <c r="B669" s="24">
        <v>0.65957446808510634</v>
      </c>
      <c r="C669" s="41">
        <f t="shared" si="656"/>
        <v>80.560404755319141</v>
      </c>
      <c r="D669">
        <f>0.25*(BladeCompThickness!C47+BladeCompThickness!F47)</f>
        <v>1.4256801381942465</v>
      </c>
      <c r="E669">
        <f>0.5*BladeCompThickness!G47</f>
        <v>0</v>
      </c>
      <c r="F669">
        <f>0.5*BladeCompThickness!N47</f>
        <v>1.8740696334836138</v>
      </c>
      <c r="G669" s="44">
        <f>MAX(BladeCompThickness!R47,BladeCompThickness!U47)</f>
        <v>53.595744680851098</v>
      </c>
      <c r="H669">
        <f>0.5*BladeCompThickness!N47</f>
        <v>1.8740696334836138</v>
      </c>
      <c r="I669">
        <f>0.5*BladeCompThickness!G47</f>
        <v>0</v>
      </c>
      <c r="J669">
        <f>0.25*(BladeCompThickness!C47+BladeCompThickness!F47)</f>
        <v>1.4256801381942465</v>
      </c>
      <c r="K669">
        <f t="shared" si="657"/>
        <v>1.4256801381942465</v>
      </c>
      <c r="L669">
        <f t="shared" ref="L669:P669" si="701">K669+E669</f>
        <v>1.4256801381942465</v>
      </c>
      <c r="M669">
        <f t="shared" si="701"/>
        <v>3.2997497716778605</v>
      </c>
      <c r="N669" s="44">
        <f t="shared" si="701"/>
        <v>56.895494452528958</v>
      </c>
      <c r="O669" s="44">
        <f t="shared" si="701"/>
        <v>58.769564086012572</v>
      </c>
      <c r="P669" s="44">
        <f t="shared" si="701"/>
        <v>58.769564086012572</v>
      </c>
      <c r="Q669" s="44">
        <f>P669+J669</f>
        <v>60.195244224206817</v>
      </c>
      <c r="R669" s="44"/>
      <c r="S669">
        <v>45</v>
      </c>
      <c r="T669" s="45">
        <f t="shared" si="649"/>
        <v>1.4256801381942465E-3</v>
      </c>
      <c r="U669" s="45">
        <f t="shared" si="650"/>
        <v>0</v>
      </c>
      <c r="V669" s="45">
        <f t="shared" si="651"/>
        <v>1.8740696334836138E-3</v>
      </c>
      <c r="W669" s="45">
        <f t="shared" si="652"/>
        <v>5.3595744680851098E-2</v>
      </c>
      <c r="X669" s="45">
        <f t="shared" si="653"/>
        <v>1.8740696334836138E-3</v>
      </c>
      <c r="Y669" s="45">
        <f t="shared" si="654"/>
        <v>0</v>
      </c>
      <c r="Z669" s="45">
        <f t="shared" si="655"/>
        <v>1.4256801381942465E-3</v>
      </c>
    </row>
    <row r="670" spans="1:26" x14ac:dyDescent="0.4">
      <c r="A670">
        <v>46</v>
      </c>
      <c r="B670" s="24">
        <v>0.68085106382978722</v>
      </c>
      <c r="C670" s="41">
        <f t="shared" si="656"/>
        <v>83.159127489361694</v>
      </c>
      <c r="D670">
        <f>0.25*(BladeCompThickness!C48+BladeCompThickness!F48)</f>
        <v>1.334748842130749</v>
      </c>
      <c r="E670">
        <f>0.5*BladeCompThickness!G48</f>
        <v>0</v>
      </c>
      <c r="F670">
        <f>0.5*BladeCompThickness!N48</f>
        <v>1.7906999731835018</v>
      </c>
      <c r="G670" s="44">
        <f>MAX(BladeCompThickness!R48,BladeCompThickness!U48)</f>
        <v>50.475177304964497</v>
      </c>
      <c r="H670">
        <f>0.5*BladeCompThickness!N48</f>
        <v>1.7906999731835018</v>
      </c>
      <c r="I670">
        <f>0.5*BladeCompThickness!G48</f>
        <v>0</v>
      </c>
      <c r="J670">
        <f>0.25*(BladeCompThickness!C48+BladeCompThickness!F48)</f>
        <v>1.334748842130749</v>
      </c>
      <c r="K670">
        <f t="shared" si="657"/>
        <v>1.334748842130749</v>
      </c>
      <c r="L670">
        <f t="shared" ref="L670:P670" si="702">K670+E670</f>
        <v>1.334748842130749</v>
      </c>
      <c r="M670">
        <f t="shared" si="702"/>
        <v>3.1254488153142508</v>
      </c>
      <c r="N670" s="44">
        <f t="shared" si="702"/>
        <v>53.600626120278747</v>
      </c>
      <c r="O670" s="44">
        <f t="shared" si="702"/>
        <v>55.391326093462247</v>
      </c>
      <c r="P670" s="44">
        <f t="shared" si="702"/>
        <v>55.391326093462247</v>
      </c>
      <c r="Q670" s="44">
        <f>P670+J670</f>
        <v>56.726074935592997</v>
      </c>
      <c r="R670" s="44"/>
      <c r="S670">
        <v>46</v>
      </c>
      <c r="T670" s="45">
        <f t="shared" si="649"/>
        <v>1.334748842130749E-3</v>
      </c>
      <c r="U670" s="45">
        <f t="shared" si="650"/>
        <v>0</v>
      </c>
      <c r="V670" s="45">
        <f t="shared" si="651"/>
        <v>1.7906999731835019E-3</v>
      </c>
      <c r="W670" s="45">
        <f t="shared" si="652"/>
        <v>5.0475177304964494E-2</v>
      </c>
      <c r="X670" s="45">
        <f t="shared" si="653"/>
        <v>1.7906999731835019E-3</v>
      </c>
      <c r="Y670" s="45">
        <f t="shared" si="654"/>
        <v>0</v>
      </c>
      <c r="Z670" s="45">
        <f t="shared" si="655"/>
        <v>1.334748842130749E-3</v>
      </c>
    </row>
    <row r="671" spans="1:26" x14ac:dyDescent="0.4">
      <c r="A671">
        <v>47</v>
      </c>
      <c r="B671" s="24">
        <v>0.7021276595744681</v>
      </c>
      <c r="C671" s="41">
        <f t="shared" si="656"/>
        <v>85.757850223404247</v>
      </c>
      <c r="D671">
        <f>0.25*(BladeCompThickness!C49+BladeCompThickness!F49)</f>
        <v>1.2438175460672514</v>
      </c>
      <c r="E671">
        <f>0.5*BladeCompThickness!G49</f>
        <v>0</v>
      </c>
      <c r="F671">
        <f>0.5*BladeCompThickness!N49</f>
        <v>1.7073303128833897</v>
      </c>
      <c r="G671" s="44">
        <f>MAX(BladeCompThickness!R49,BladeCompThickness!U49)</f>
        <v>47.354609929078002</v>
      </c>
      <c r="H671">
        <f>0.5*BladeCompThickness!N49</f>
        <v>1.7073303128833897</v>
      </c>
      <c r="I671">
        <f>0.5*BladeCompThickness!G49</f>
        <v>0</v>
      </c>
      <c r="J671">
        <f>0.25*(BladeCompThickness!C49+BladeCompThickness!F49)</f>
        <v>1.2438175460672514</v>
      </c>
      <c r="K671">
        <f t="shared" si="657"/>
        <v>1.2438175460672514</v>
      </c>
      <c r="L671">
        <f t="shared" ref="L671:P671" si="703">K671+E671</f>
        <v>1.2438175460672514</v>
      </c>
      <c r="M671">
        <f t="shared" si="703"/>
        <v>2.951147858950641</v>
      </c>
      <c r="N671" s="44">
        <f t="shared" si="703"/>
        <v>50.305757788028643</v>
      </c>
      <c r="O671" s="44">
        <f t="shared" si="703"/>
        <v>52.013088100912036</v>
      </c>
      <c r="P671" s="44">
        <f t="shared" si="703"/>
        <v>52.013088100912036</v>
      </c>
      <c r="Q671" s="44">
        <f>P671+J671</f>
        <v>53.256905646979284</v>
      </c>
      <c r="R671" s="44"/>
      <c r="S671">
        <v>47</v>
      </c>
      <c r="T671" s="45">
        <f t="shared" si="649"/>
        <v>1.2438175460672515E-3</v>
      </c>
      <c r="U671" s="45">
        <f t="shared" si="650"/>
        <v>0</v>
      </c>
      <c r="V671" s="45">
        <f t="shared" si="651"/>
        <v>1.7073303128833897E-3</v>
      </c>
      <c r="W671" s="45">
        <f t="shared" si="652"/>
        <v>4.7354609929078001E-2</v>
      </c>
      <c r="X671" s="45">
        <f t="shared" si="653"/>
        <v>1.7073303128833897E-3</v>
      </c>
      <c r="Y671" s="45">
        <f t="shared" si="654"/>
        <v>0</v>
      </c>
      <c r="Z671" s="45">
        <f t="shared" si="655"/>
        <v>1.2438175460672515E-3</v>
      </c>
    </row>
    <row r="672" spans="1:26" x14ac:dyDescent="0.4">
      <c r="A672">
        <v>48</v>
      </c>
      <c r="B672" s="24">
        <v>0.72340425531914898</v>
      </c>
      <c r="C672" s="41">
        <f t="shared" si="656"/>
        <v>88.356572957446815</v>
      </c>
      <c r="D672">
        <f>0.25*(BladeCompThickness!C50+BladeCompThickness!F50)</f>
        <v>1.152886250003754</v>
      </c>
      <c r="E672">
        <f>0.5*BladeCompThickness!G50</f>
        <v>0</v>
      </c>
      <c r="F672">
        <f>0.5*BladeCompThickness!N50</f>
        <v>1.6239606525832775</v>
      </c>
      <c r="G672" s="44">
        <f>MAX(BladeCompThickness!R50,BladeCompThickness!U50)</f>
        <v>44.2340425531915</v>
      </c>
      <c r="H672">
        <f>0.5*BladeCompThickness!N50</f>
        <v>1.6239606525832775</v>
      </c>
      <c r="I672">
        <f>0.5*BladeCompThickness!G50</f>
        <v>0</v>
      </c>
      <c r="J672">
        <f>0.25*(BladeCompThickness!C50+BladeCompThickness!F50)</f>
        <v>1.152886250003754</v>
      </c>
      <c r="K672">
        <f t="shared" si="657"/>
        <v>1.152886250003754</v>
      </c>
      <c r="L672">
        <f t="shared" ref="L672:P672" si="704">K672+E672</f>
        <v>1.152886250003754</v>
      </c>
      <c r="M672">
        <f t="shared" si="704"/>
        <v>2.7768469025870317</v>
      </c>
      <c r="N672" s="44">
        <f t="shared" si="704"/>
        <v>47.010889455778532</v>
      </c>
      <c r="O672" s="44">
        <f t="shared" si="704"/>
        <v>48.63485010836181</v>
      </c>
      <c r="P672" s="44">
        <f t="shared" si="704"/>
        <v>48.63485010836181</v>
      </c>
      <c r="Q672" s="44">
        <f>P672+J672</f>
        <v>49.787736358365564</v>
      </c>
      <c r="R672" s="44"/>
      <c r="S672">
        <v>48</v>
      </c>
      <c r="T672" s="45">
        <f t="shared" si="649"/>
        <v>1.1528862500037539E-3</v>
      </c>
      <c r="U672" s="45">
        <f t="shared" si="650"/>
        <v>0</v>
      </c>
      <c r="V672" s="45">
        <f t="shared" si="651"/>
        <v>1.6239606525832776E-3</v>
      </c>
      <c r="W672" s="45">
        <f t="shared" si="652"/>
        <v>4.4234042553191501E-2</v>
      </c>
      <c r="X672" s="45">
        <f t="shared" si="653"/>
        <v>1.6239606525832776E-3</v>
      </c>
      <c r="Y672" s="45">
        <f t="shared" si="654"/>
        <v>0</v>
      </c>
      <c r="Z672" s="45">
        <f t="shared" si="655"/>
        <v>1.1528862500037539E-3</v>
      </c>
    </row>
    <row r="673" spans="1:26" x14ac:dyDescent="0.4">
      <c r="A673">
        <v>49</v>
      </c>
      <c r="B673" s="24">
        <v>0.74468085106382975</v>
      </c>
      <c r="C673" s="41">
        <f t="shared" si="656"/>
        <v>90.955295691489354</v>
      </c>
      <c r="D673">
        <f>0.25*(BladeCompThickness!C51+BladeCompThickness!F51)</f>
        <v>1.0619549539402566</v>
      </c>
      <c r="E673">
        <f>0.5*BladeCompThickness!G51</f>
        <v>0</v>
      </c>
      <c r="F673">
        <f>0.5*BladeCompThickness!N51</f>
        <v>1.5405909922831658</v>
      </c>
      <c r="G673" s="44">
        <f>MAX(BladeCompThickness!R51,BladeCompThickness!U51)</f>
        <v>41.113475177304998</v>
      </c>
      <c r="H673">
        <f>0.5*BladeCompThickness!N51</f>
        <v>1.5405909922831658</v>
      </c>
      <c r="I673">
        <f>0.5*BladeCompThickness!G51</f>
        <v>0</v>
      </c>
      <c r="J673">
        <f>0.25*(BladeCompThickness!C51+BladeCompThickness!F51)</f>
        <v>1.0619549539402566</v>
      </c>
      <c r="K673">
        <f t="shared" si="657"/>
        <v>1.0619549539402566</v>
      </c>
      <c r="L673">
        <f t="shared" ref="L673:P673" si="705">K673+E673</f>
        <v>1.0619549539402566</v>
      </c>
      <c r="M673">
        <f t="shared" si="705"/>
        <v>2.6025459462234224</v>
      </c>
      <c r="N673" s="44">
        <f t="shared" si="705"/>
        <v>43.716021123528421</v>
      </c>
      <c r="O673" s="44">
        <f t="shared" si="705"/>
        <v>45.256612115811585</v>
      </c>
      <c r="P673" s="44">
        <f t="shared" si="705"/>
        <v>45.256612115811585</v>
      </c>
      <c r="Q673" s="44">
        <f>P673+J673</f>
        <v>46.318567069751843</v>
      </c>
      <c r="R673" s="44"/>
      <c r="S673">
        <v>49</v>
      </c>
      <c r="T673" s="45">
        <f t="shared" si="649"/>
        <v>1.0619549539402566E-3</v>
      </c>
      <c r="U673" s="45">
        <f t="shared" si="650"/>
        <v>0</v>
      </c>
      <c r="V673" s="45">
        <f t="shared" si="651"/>
        <v>1.5405909922831657E-3</v>
      </c>
      <c r="W673" s="45">
        <f t="shared" si="652"/>
        <v>4.1113475177305001E-2</v>
      </c>
      <c r="X673" s="45">
        <f t="shared" si="653"/>
        <v>1.5405909922831657E-3</v>
      </c>
      <c r="Y673" s="45">
        <f t="shared" si="654"/>
        <v>0</v>
      </c>
      <c r="Z673" s="45">
        <f t="shared" si="655"/>
        <v>1.0619549539402566E-3</v>
      </c>
    </row>
    <row r="674" spans="1:26" x14ac:dyDescent="0.4">
      <c r="A674">
        <v>50</v>
      </c>
      <c r="B674" s="24">
        <v>0.76595744680851063</v>
      </c>
      <c r="C674" s="41">
        <f t="shared" si="656"/>
        <v>93.554018425531908</v>
      </c>
      <c r="D674">
        <f>0.25*(BladeCompThickness!C52+BladeCompThickness!F52)</f>
        <v>0.97102365787675915</v>
      </c>
      <c r="E674">
        <f>0.5*BladeCompThickness!G52</f>
        <v>0</v>
      </c>
      <c r="F674">
        <f>0.5*BladeCompThickness!N52</f>
        <v>1.4572213319830536</v>
      </c>
      <c r="G674" s="44">
        <f>MAX(BladeCompThickness!R52,BladeCompThickness!U52)</f>
        <v>37.992907801418397</v>
      </c>
      <c r="H674">
        <f>0.5*BladeCompThickness!N52</f>
        <v>1.4572213319830536</v>
      </c>
      <c r="I674">
        <f>0.5*BladeCompThickness!G52</f>
        <v>0</v>
      </c>
      <c r="J674">
        <f>0.25*(BladeCompThickness!C52+BladeCompThickness!F52)</f>
        <v>0.97102365787675915</v>
      </c>
      <c r="K674">
        <f t="shared" si="657"/>
        <v>0.97102365787675915</v>
      </c>
      <c r="L674">
        <f t="shared" ref="L674:P674" si="706">K674+E674</f>
        <v>0.97102365787675915</v>
      </c>
      <c r="M674">
        <f t="shared" si="706"/>
        <v>2.4282449898598126</v>
      </c>
      <c r="N674" s="44">
        <f t="shared" si="706"/>
        <v>40.42115279127821</v>
      </c>
      <c r="O674" s="44">
        <f t="shared" si="706"/>
        <v>41.878374123261267</v>
      </c>
      <c r="P674" s="44">
        <f t="shared" si="706"/>
        <v>41.878374123261267</v>
      </c>
      <c r="Q674" s="44">
        <f>P674+J674</f>
        <v>42.849397781138023</v>
      </c>
      <c r="R674" s="44"/>
      <c r="S674">
        <v>50</v>
      </c>
      <c r="T674" s="45">
        <f t="shared" si="649"/>
        <v>9.7102365787675915E-4</v>
      </c>
      <c r="U674" s="45">
        <f t="shared" si="650"/>
        <v>0</v>
      </c>
      <c r="V674" s="45">
        <f t="shared" si="651"/>
        <v>1.4572213319830535E-3</v>
      </c>
      <c r="W674" s="45">
        <f t="shared" si="652"/>
        <v>3.7992907801418396E-2</v>
      </c>
      <c r="X674" s="45">
        <f t="shared" si="653"/>
        <v>1.4572213319830535E-3</v>
      </c>
      <c r="Y674" s="45">
        <f t="shared" si="654"/>
        <v>0</v>
      </c>
      <c r="Z674" s="45">
        <f t="shared" si="655"/>
        <v>9.7102365787675915E-4</v>
      </c>
    </row>
    <row r="675" spans="1:26" x14ac:dyDescent="0.4">
      <c r="A675">
        <v>51</v>
      </c>
      <c r="B675" s="24">
        <v>0.78723404255319152</v>
      </c>
      <c r="C675" s="41">
        <f t="shared" si="656"/>
        <v>96.152741159574461</v>
      </c>
      <c r="D675">
        <f>0.25*(BladeCompThickness!C53+BladeCompThickness!F53)</f>
        <v>0.88009236181326145</v>
      </c>
      <c r="E675">
        <f>0.5*BladeCompThickness!G53</f>
        <v>0</v>
      </c>
      <c r="F675">
        <f>0.5*BladeCompThickness!N53</f>
        <v>1.3738516716829416</v>
      </c>
      <c r="G675" s="44">
        <f>MAX(BladeCompThickness!R53,BladeCompThickness!U53)</f>
        <v>34.872340425531902</v>
      </c>
      <c r="H675">
        <f>0.5*BladeCompThickness!N53</f>
        <v>1.3738516716829416</v>
      </c>
      <c r="I675">
        <f>0.5*BladeCompThickness!G53</f>
        <v>0</v>
      </c>
      <c r="J675">
        <f>0.25*(BladeCompThickness!C53+BladeCompThickness!F53)</f>
        <v>0.88009236181326145</v>
      </c>
      <c r="K675">
        <f t="shared" si="657"/>
        <v>0.88009236181326145</v>
      </c>
      <c r="L675">
        <f t="shared" ref="L675:P675" si="707">K675+E675</f>
        <v>0.88009236181326145</v>
      </c>
      <c r="M675">
        <f t="shared" si="707"/>
        <v>2.2539440334962029</v>
      </c>
      <c r="N675" s="44">
        <f t="shared" si="707"/>
        <v>37.126284459028106</v>
      </c>
      <c r="O675" s="44">
        <f t="shared" si="707"/>
        <v>38.500136130711049</v>
      </c>
      <c r="P675" s="44">
        <f t="shared" si="707"/>
        <v>38.500136130711049</v>
      </c>
      <c r="Q675" s="44">
        <f>P675+J675</f>
        <v>39.38022849252431</v>
      </c>
      <c r="R675" s="44"/>
      <c r="S675">
        <v>51</v>
      </c>
      <c r="T675" s="45">
        <f t="shared" si="649"/>
        <v>8.800923618132615E-4</v>
      </c>
      <c r="U675" s="45">
        <f t="shared" si="650"/>
        <v>0</v>
      </c>
      <c r="V675" s="45">
        <f t="shared" si="651"/>
        <v>1.3738516716829416E-3</v>
      </c>
      <c r="W675" s="45">
        <f t="shared" si="652"/>
        <v>3.4872340425531903E-2</v>
      </c>
      <c r="X675" s="45">
        <f t="shared" si="653"/>
        <v>1.3738516716829416E-3</v>
      </c>
      <c r="Y675" s="45">
        <f t="shared" si="654"/>
        <v>0</v>
      </c>
      <c r="Z675" s="45">
        <f t="shared" si="655"/>
        <v>8.800923618132615E-4</v>
      </c>
    </row>
    <row r="676" spans="1:26" x14ac:dyDescent="0.4">
      <c r="A676">
        <v>52</v>
      </c>
      <c r="B676" s="24">
        <v>0.8</v>
      </c>
      <c r="C676" s="41">
        <f t="shared" si="656"/>
        <v>97.711974800000007</v>
      </c>
      <c r="D676">
        <f>0.25*(BladeCompThickness!C54+BladeCompThickness!F54)</f>
        <v>0.82553358417516298</v>
      </c>
      <c r="E676">
        <f>0.5*BladeCompThickness!G54</f>
        <v>0</v>
      </c>
      <c r="F676">
        <f>0.5*BladeCompThickness!N54</f>
        <v>1.3238298755028743</v>
      </c>
      <c r="G676" s="44">
        <f>MAX(BladeCompThickness!R54,BladeCompThickness!U54)</f>
        <v>33</v>
      </c>
      <c r="H676">
        <f>0.5*BladeCompThickness!N54</f>
        <v>1.3238298755028743</v>
      </c>
      <c r="I676">
        <f>0.5*BladeCompThickness!G54</f>
        <v>0</v>
      </c>
      <c r="J676">
        <f>0.25*(BladeCompThickness!C54+BladeCompThickness!F54)</f>
        <v>0.82553358417516298</v>
      </c>
      <c r="K676">
        <f t="shared" si="657"/>
        <v>0.82553358417516298</v>
      </c>
      <c r="L676">
        <f t="shared" ref="L676:P676" si="708">K676+E676</f>
        <v>0.82553358417516298</v>
      </c>
      <c r="M676">
        <f t="shared" si="708"/>
        <v>2.1493634596780371</v>
      </c>
      <c r="N676" s="44">
        <f t="shared" si="708"/>
        <v>35.149363459678035</v>
      </c>
      <c r="O676" s="44">
        <f t="shared" si="708"/>
        <v>36.473193335180909</v>
      </c>
      <c r="P676" s="44">
        <f t="shared" si="708"/>
        <v>36.473193335180909</v>
      </c>
      <c r="Q676" s="44">
        <f>P676+J676</f>
        <v>37.298726919356071</v>
      </c>
      <c r="R676" s="44"/>
      <c r="S676">
        <v>52</v>
      </c>
      <c r="T676" s="45">
        <f t="shared" si="649"/>
        <v>8.2553358417516304E-4</v>
      </c>
      <c r="U676" s="45">
        <f t="shared" si="650"/>
        <v>0</v>
      </c>
      <c r="V676" s="45">
        <f t="shared" si="651"/>
        <v>1.3238298755028743E-3</v>
      </c>
      <c r="W676" s="45">
        <f t="shared" si="652"/>
        <v>3.3000000000000002E-2</v>
      </c>
      <c r="X676" s="45">
        <f t="shared" si="653"/>
        <v>1.3238298755028743E-3</v>
      </c>
      <c r="Y676" s="45">
        <f t="shared" si="654"/>
        <v>0</v>
      </c>
      <c r="Z676" s="45">
        <f t="shared" si="655"/>
        <v>8.2553358417516304E-4</v>
      </c>
    </row>
    <row r="677" spans="1:26" x14ac:dyDescent="0.4">
      <c r="A677">
        <v>53</v>
      </c>
      <c r="B677" s="24">
        <v>0.80851063829787229</v>
      </c>
      <c r="C677" s="41">
        <f t="shared" si="656"/>
        <v>98.751463893617014</v>
      </c>
      <c r="D677">
        <f>0.25*(BladeCompThickness!C55+BladeCompThickness!F55)</f>
        <v>0.83600229852693231</v>
      </c>
      <c r="E677">
        <f>0.5*BladeCompThickness!G55</f>
        <v>0</v>
      </c>
      <c r="F677">
        <f>0.5*BladeCompThickness!N55</f>
        <v>1.2624145473162023</v>
      </c>
      <c r="G677" s="44">
        <f>MAX(BladeCompThickness!R55,BladeCompThickness!U55)</f>
        <v>32.148936170212799</v>
      </c>
      <c r="H677">
        <f>0.5*BladeCompThickness!N55</f>
        <v>1.2624145473162023</v>
      </c>
      <c r="I677">
        <f>0.5*BladeCompThickness!G55</f>
        <v>0</v>
      </c>
      <c r="J677">
        <f>0.25*(BladeCompThickness!C55+BladeCompThickness!F55)</f>
        <v>0.83600229852693231</v>
      </c>
      <c r="K677">
        <f t="shared" si="657"/>
        <v>0.83600229852693231</v>
      </c>
      <c r="L677">
        <f t="shared" ref="L677:P677" si="709">K677+E677</f>
        <v>0.83600229852693231</v>
      </c>
      <c r="M677">
        <f t="shared" si="709"/>
        <v>2.0984168458431345</v>
      </c>
      <c r="N677" s="44">
        <f t="shared" si="709"/>
        <v>34.247353016055932</v>
      </c>
      <c r="O677" s="44">
        <f t="shared" si="709"/>
        <v>35.509767563372137</v>
      </c>
      <c r="P677" s="44">
        <f t="shared" si="709"/>
        <v>35.509767563372137</v>
      </c>
      <c r="Q677" s="44">
        <f>P677+J677</f>
        <v>36.345769861899072</v>
      </c>
      <c r="R677" s="44"/>
      <c r="S677">
        <v>53</v>
      </c>
      <c r="T677" s="45">
        <f t="shared" si="649"/>
        <v>8.3600229852693231E-4</v>
      </c>
      <c r="U677" s="45">
        <f t="shared" si="650"/>
        <v>0</v>
      </c>
      <c r="V677" s="45">
        <f t="shared" si="651"/>
        <v>1.2624145473162022E-3</v>
      </c>
      <c r="W677" s="45">
        <f t="shared" si="652"/>
        <v>3.2148936170212798E-2</v>
      </c>
      <c r="X677" s="45">
        <f t="shared" si="653"/>
        <v>1.2624145473162022E-3</v>
      </c>
      <c r="Y677" s="45">
        <f t="shared" si="654"/>
        <v>0</v>
      </c>
      <c r="Z677" s="45">
        <f t="shared" si="655"/>
        <v>8.3600229852693231E-4</v>
      </c>
    </row>
    <row r="678" spans="1:26" x14ac:dyDescent="0.4">
      <c r="A678">
        <v>54</v>
      </c>
      <c r="B678" s="24">
        <v>0.82978723404255317</v>
      </c>
      <c r="C678" s="41">
        <f t="shared" si="656"/>
        <v>101.35018662765957</v>
      </c>
      <c r="D678">
        <f>0.25*(BladeCompThickness!C56+BladeCompThickness!F56)</f>
        <v>0.86217408440635601</v>
      </c>
      <c r="E678">
        <f>0.5*BladeCompThickness!G56</f>
        <v>0</v>
      </c>
      <c r="F678">
        <f>0.5*BladeCompThickness!N56</f>
        <v>1.1088762268495205</v>
      </c>
      <c r="G678" s="44">
        <f>MAX(BladeCompThickness!R56,BladeCompThickness!U56)</f>
        <v>30.021276595744698</v>
      </c>
      <c r="H678">
        <f>0.5*BladeCompThickness!N56</f>
        <v>1.1088762268495205</v>
      </c>
      <c r="I678">
        <f>0.5*BladeCompThickness!G56</f>
        <v>0</v>
      </c>
      <c r="J678">
        <f>0.25*(BladeCompThickness!C56+BladeCompThickness!F56)</f>
        <v>0.86217408440635601</v>
      </c>
      <c r="K678">
        <f t="shared" si="657"/>
        <v>0.86217408440635601</v>
      </c>
      <c r="L678">
        <f t="shared" ref="L678:P678" si="710">K678+E678</f>
        <v>0.86217408440635601</v>
      </c>
      <c r="M678">
        <f t="shared" si="710"/>
        <v>1.9710503112558766</v>
      </c>
      <c r="N678" s="44">
        <f t="shared" si="710"/>
        <v>31.992326907000574</v>
      </c>
      <c r="O678" s="44">
        <f t="shared" si="710"/>
        <v>33.101203133850092</v>
      </c>
      <c r="P678" s="44">
        <f t="shared" si="710"/>
        <v>33.101203133850092</v>
      </c>
      <c r="Q678" s="44">
        <f>P678+J678</f>
        <v>33.963377218256447</v>
      </c>
      <c r="R678" s="44"/>
      <c r="S678">
        <v>54</v>
      </c>
      <c r="T678" s="45">
        <f t="shared" si="649"/>
        <v>8.6217408440635598E-4</v>
      </c>
      <c r="U678" s="45">
        <f t="shared" si="650"/>
        <v>0</v>
      </c>
      <c r="V678" s="45">
        <f t="shared" si="651"/>
        <v>1.1088762268495205E-3</v>
      </c>
      <c r="W678" s="45">
        <f t="shared" si="652"/>
        <v>3.00212765957447E-2</v>
      </c>
      <c r="X678" s="45">
        <f t="shared" si="653"/>
        <v>1.1088762268495205E-3</v>
      </c>
      <c r="Y678" s="45">
        <f t="shared" si="654"/>
        <v>0</v>
      </c>
      <c r="Z678" s="45">
        <f t="shared" si="655"/>
        <v>8.6217408440635598E-4</v>
      </c>
    </row>
    <row r="679" spans="1:26" x14ac:dyDescent="0.4">
      <c r="A679">
        <v>55</v>
      </c>
      <c r="B679" s="24">
        <v>0.85106382978723405</v>
      </c>
      <c r="C679" s="41">
        <f t="shared" si="656"/>
        <v>103.94890936170212</v>
      </c>
      <c r="D679">
        <f>0.25*(BladeCompThickness!C57+BladeCompThickness!F57)</f>
        <v>0.8883458702857796</v>
      </c>
      <c r="E679">
        <f>0.5*BladeCompThickness!G57</f>
        <v>0</v>
      </c>
      <c r="F679">
        <f>0.5*BladeCompThickness!N57</f>
        <v>0.95533790638283855</v>
      </c>
      <c r="G679" s="44">
        <f>MAX(BladeCompThickness!R57,BladeCompThickness!U57)</f>
        <v>27.893617021276601</v>
      </c>
      <c r="H679">
        <f>0.5*BladeCompThickness!N57</f>
        <v>0.95533790638283855</v>
      </c>
      <c r="I679">
        <f>0.5*BladeCompThickness!G57</f>
        <v>0</v>
      </c>
      <c r="J679">
        <f>0.25*(BladeCompThickness!C57+BladeCompThickness!F57)</f>
        <v>0.8883458702857796</v>
      </c>
      <c r="K679">
        <f t="shared" si="657"/>
        <v>0.8883458702857796</v>
      </c>
      <c r="L679">
        <f t="shared" ref="L679:P679" si="711">K679+E679</f>
        <v>0.8883458702857796</v>
      </c>
      <c r="M679">
        <f t="shared" si="711"/>
        <v>1.8436837766686183</v>
      </c>
      <c r="N679" s="44">
        <f t="shared" si="711"/>
        <v>29.73730079794522</v>
      </c>
      <c r="O679" s="44">
        <f t="shared" si="711"/>
        <v>30.692638704328058</v>
      </c>
      <c r="P679" s="44">
        <f t="shared" si="711"/>
        <v>30.692638704328058</v>
      </c>
      <c r="Q679" s="44">
        <f>P679+J679</f>
        <v>31.580984574613836</v>
      </c>
      <c r="R679" s="44"/>
      <c r="S679">
        <v>55</v>
      </c>
      <c r="T679" s="45">
        <f t="shared" si="649"/>
        <v>8.8834587028577955E-4</v>
      </c>
      <c r="U679" s="45">
        <f t="shared" si="650"/>
        <v>0</v>
      </c>
      <c r="V679" s="45">
        <f t="shared" si="651"/>
        <v>9.5533790638283858E-4</v>
      </c>
      <c r="W679" s="45">
        <f t="shared" si="652"/>
        <v>2.7893617021276601E-2</v>
      </c>
      <c r="X679" s="45">
        <f t="shared" si="653"/>
        <v>9.5533790638283858E-4</v>
      </c>
      <c r="Y679" s="45">
        <f t="shared" si="654"/>
        <v>0</v>
      </c>
      <c r="Z679" s="45">
        <f t="shared" si="655"/>
        <v>8.8834587028577955E-4</v>
      </c>
    </row>
    <row r="680" spans="1:26" x14ac:dyDescent="0.4">
      <c r="A680">
        <v>56</v>
      </c>
      <c r="B680" s="24">
        <v>0.87234042553191493</v>
      </c>
      <c r="C680" s="41">
        <f t="shared" si="656"/>
        <v>106.54763209574467</v>
      </c>
      <c r="D680">
        <f>0.25*(BladeCompThickness!C58+BladeCompThickness!F58)</f>
        <v>0.91451765616520342</v>
      </c>
      <c r="E680">
        <f>0.5*BladeCompThickness!G58</f>
        <v>0</v>
      </c>
      <c r="F680">
        <f>0.5*BladeCompThickness!N58</f>
        <v>0.80179958591615674</v>
      </c>
      <c r="G680" s="44">
        <f>MAX(BladeCompThickness!R58,BladeCompThickness!U58)</f>
        <v>25.7659574468085</v>
      </c>
      <c r="H680">
        <f>0.5*BladeCompThickness!N58</f>
        <v>0.80179958591615674</v>
      </c>
      <c r="I680">
        <f>0.5*BladeCompThickness!G58</f>
        <v>0</v>
      </c>
      <c r="J680">
        <f>0.25*(BladeCompThickness!C58+BladeCompThickness!F58)</f>
        <v>0.91451765616520342</v>
      </c>
      <c r="K680">
        <f t="shared" si="657"/>
        <v>0.91451765616520342</v>
      </c>
      <c r="L680">
        <f t="shared" ref="L680:P680" si="712">K680+E680</f>
        <v>0.91451765616520342</v>
      </c>
      <c r="M680">
        <f t="shared" si="712"/>
        <v>1.7163172420813602</v>
      </c>
      <c r="N680" s="44">
        <f t="shared" si="712"/>
        <v>27.482274688889859</v>
      </c>
      <c r="O680" s="44">
        <f t="shared" si="712"/>
        <v>28.284074274806017</v>
      </c>
      <c r="P680" s="44">
        <f t="shared" si="712"/>
        <v>28.284074274806017</v>
      </c>
      <c r="Q680" s="44">
        <f>P680+J680</f>
        <v>29.198591930971219</v>
      </c>
      <c r="R680" s="44"/>
      <c r="S680">
        <v>56</v>
      </c>
      <c r="T680" s="45">
        <f t="shared" si="649"/>
        <v>9.1451765616520344E-4</v>
      </c>
      <c r="U680" s="45">
        <f t="shared" si="650"/>
        <v>0</v>
      </c>
      <c r="V680" s="45">
        <f t="shared" si="651"/>
        <v>8.017995859161567E-4</v>
      </c>
      <c r="W680" s="45">
        <f t="shared" si="652"/>
        <v>2.5765957446808499E-2</v>
      </c>
      <c r="X680" s="45">
        <f t="shared" si="653"/>
        <v>8.017995859161567E-4</v>
      </c>
      <c r="Y680" s="45">
        <f t="shared" si="654"/>
        <v>0</v>
      </c>
      <c r="Z680" s="45">
        <f t="shared" si="655"/>
        <v>9.1451765616520344E-4</v>
      </c>
    </row>
    <row r="681" spans="1:26" x14ac:dyDescent="0.4">
      <c r="A681">
        <v>57</v>
      </c>
      <c r="B681" s="24">
        <v>0.8936170212765957</v>
      </c>
      <c r="C681" s="41">
        <f t="shared" si="656"/>
        <v>109.14635482978723</v>
      </c>
      <c r="D681">
        <f>0.25*(BladeCompThickness!C59+BladeCompThickness!F59)</f>
        <v>0.9406894420446269</v>
      </c>
      <c r="E681">
        <f>0.5*BladeCompThickness!G59</f>
        <v>0</v>
      </c>
      <c r="F681">
        <f>0.5*BladeCompThickness!N59</f>
        <v>0.6482612654494756</v>
      </c>
      <c r="G681" s="44">
        <f>MAX(BladeCompThickness!R59,BladeCompThickness!U59)</f>
        <v>23.638297872340399</v>
      </c>
      <c r="H681">
        <f>0.5*BladeCompThickness!N59</f>
        <v>0.6482612654494756</v>
      </c>
      <c r="I681">
        <f>0.5*BladeCompThickness!G59</f>
        <v>0</v>
      </c>
      <c r="J681">
        <f>0.25*(BladeCompThickness!C59+BladeCompThickness!F59)</f>
        <v>0.9406894420446269</v>
      </c>
      <c r="K681">
        <f t="shared" si="657"/>
        <v>0.9406894420446269</v>
      </c>
      <c r="L681">
        <f t="shared" ref="L681:P681" si="713">K681+E681</f>
        <v>0.9406894420446269</v>
      </c>
      <c r="M681">
        <f t="shared" si="713"/>
        <v>1.5889507074941025</v>
      </c>
      <c r="N681" s="44">
        <f t="shared" si="713"/>
        <v>25.227248579834502</v>
      </c>
      <c r="O681" s="44">
        <f t="shared" si="713"/>
        <v>25.875509845283979</v>
      </c>
      <c r="P681" s="44">
        <f t="shared" si="713"/>
        <v>25.875509845283979</v>
      </c>
      <c r="Q681" s="44">
        <f>P681+J681</f>
        <v>26.816199287328605</v>
      </c>
      <c r="R681" s="44"/>
      <c r="S681">
        <v>57</v>
      </c>
      <c r="T681" s="45">
        <f t="shared" si="649"/>
        <v>9.406894420446269E-4</v>
      </c>
      <c r="U681" s="45">
        <f t="shared" si="650"/>
        <v>0</v>
      </c>
      <c r="V681" s="45">
        <f t="shared" si="651"/>
        <v>6.4826126544947557E-4</v>
      </c>
      <c r="W681" s="45">
        <f t="shared" si="652"/>
        <v>2.36382978723404E-2</v>
      </c>
      <c r="X681" s="45">
        <f t="shared" si="653"/>
        <v>6.4826126544947557E-4</v>
      </c>
      <c r="Y681" s="45">
        <f t="shared" si="654"/>
        <v>0</v>
      </c>
      <c r="Z681" s="45">
        <f t="shared" si="655"/>
        <v>9.406894420446269E-4</v>
      </c>
    </row>
    <row r="682" spans="1:26" x14ac:dyDescent="0.4">
      <c r="A682">
        <v>58</v>
      </c>
      <c r="B682" s="24">
        <v>0.9</v>
      </c>
      <c r="C682" s="41">
        <f t="shared" si="656"/>
        <v>109.92597164999999</v>
      </c>
      <c r="D682">
        <f>0.25*(BladeCompThickness!C60+BladeCompThickness!F60)</f>
        <v>0.94854097780845414</v>
      </c>
      <c r="E682">
        <f>0.5*BladeCompThickness!G60</f>
        <v>0</v>
      </c>
      <c r="F682">
        <f>0.5*BladeCompThickness!N60</f>
        <v>0.60219976930947061</v>
      </c>
      <c r="G682" s="44">
        <f>MAX(BladeCompThickness!R60,BladeCompThickness!U60)</f>
        <v>23</v>
      </c>
      <c r="H682">
        <f>0.5*BladeCompThickness!N60</f>
        <v>0.60219976930947061</v>
      </c>
      <c r="I682">
        <f>0.5*BladeCompThickness!G60</f>
        <v>0</v>
      </c>
      <c r="J682">
        <f>0.25*(BladeCompThickness!C60+BladeCompThickness!F60)</f>
        <v>0.94854097780845414</v>
      </c>
      <c r="K682">
        <f t="shared" si="657"/>
        <v>0.94854097780845414</v>
      </c>
      <c r="L682">
        <f t="shared" ref="L682:P682" si="714">K682+E682</f>
        <v>0.94854097780845414</v>
      </c>
      <c r="M682">
        <f t="shared" si="714"/>
        <v>1.5507407471179246</v>
      </c>
      <c r="N682" s="44">
        <f t="shared" si="714"/>
        <v>24.550740747117924</v>
      </c>
      <c r="O682" s="44">
        <f t="shared" si="714"/>
        <v>25.152940516427396</v>
      </c>
      <c r="P682" s="44">
        <f t="shared" si="714"/>
        <v>25.152940516427396</v>
      </c>
      <c r="Q682" s="44">
        <f>P682+J682</f>
        <v>26.101481494235848</v>
      </c>
      <c r="R682" s="44"/>
      <c r="S682">
        <v>58</v>
      </c>
      <c r="T682" s="45">
        <f t="shared" si="649"/>
        <v>9.485409778084541E-4</v>
      </c>
      <c r="U682" s="45">
        <f t="shared" si="650"/>
        <v>0</v>
      </c>
      <c r="V682" s="45">
        <f t="shared" si="651"/>
        <v>6.021997693094706E-4</v>
      </c>
      <c r="W682" s="45">
        <f t="shared" si="652"/>
        <v>2.3E-2</v>
      </c>
      <c r="X682" s="45">
        <f t="shared" si="653"/>
        <v>6.021997693094706E-4</v>
      </c>
      <c r="Y682" s="45">
        <f t="shared" si="654"/>
        <v>0</v>
      </c>
      <c r="Z682" s="45">
        <f t="shared" si="655"/>
        <v>9.485409778084541E-4</v>
      </c>
    </row>
    <row r="683" spans="1:26" x14ac:dyDescent="0.4">
      <c r="A683">
        <v>59</v>
      </c>
      <c r="B683" s="24">
        <v>0.91489361702127658</v>
      </c>
      <c r="C683" s="41">
        <f t="shared" si="656"/>
        <v>111.74507756382978</v>
      </c>
      <c r="D683">
        <f>0.25*(BladeCompThickness!C61+BladeCompThickness!F61)</f>
        <v>0.90377067718429749</v>
      </c>
      <c r="E683">
        <f>0.5*BladeCompThickness!G61</f>
        <v>0</v>
      </c>
      <c r="F683">
        <f>0.5*BladeCompThickness!N61</f>
        <v>0.53431281072134618</v>
      </c>
      <c r="G683" s="44">
        <f>MAX(BladeCompThickness!R61,BladeCompThickness!U61)</f>
        <v>20.021276595744698</v>
      </c>
      <c r="H683">
        <f>0.5*BladeCompThickness!N61</f>
        <v>0.53431281072134618</v>
      </c>
      <c r="I683">
        <f>0.5*BladeCompThickness!G61</f>
        <v>0</v>
      </c>
      <c r="J683">
        <f>0.25*(BladeCompThickness!C61+BladeCompThickness!F61)</f>
        <v>0.90377067718429749</v>
      </c>
      <c r="K683">
        <f t="shared" si="657"/>
        <v>0.90377067718429749</v>
      </c>
      <c r="L683">
        <f t="shared" ref="L683:P683" si="715">K683+E683</f>
        <v>0.90377067718429749</v>
      </c>
      <c r="M683">
        <f t="shared" si="715"/>
        <v>1.4380834879056437</v>
      </c>
      <c r="N683" s="44">
        <f t="shared" si="715"/>
        <v>21.459360083650342</v>
      </c>
      <c r="O683" s="44">
        <f t="shared" si="715"/>
        <v>21.993672894371688</v>
      </c>
      <c r="P683" s="44">
        <f t="shared" si="715"/>
        <v>21.993672894371688</v>
      </c>
      <c r="Q683" s="44">
        <f>P683+J683</f>
        <v>22.897443571555986</v>
      </c>
      <c r="R683" s="44"/>
      <c r="S683">
        <v>59</v>
      </c>
      <c r="T683" s="45">
        <f t="shared" si="649"/>
        <v>9.0377067718429749E-4</v>
      </c>
      <c r="U683" s="45">
        <f t="shared" si="650"/>
        <v>0</v>
      </c>
      <c r="V683" s="45">
        <f t="shared" si="651"/>
        <v>5.3431281072134618E-4</v>
      </c>
      <c r="W683" s="45">
        <f t="shared" si="652"/>
        <v>2.0021276595744698E-2</v>
      </c>
      <c r="X683" s="45">
        <f t="shared" si="653"/>
        <v>5.3431281072134618E-4</v>
      </c>
      <c r="Y683" s="45">
        <f t="shared" si="654"/>
        <v>0</v>
      </c>
      <c r="Z683" s="45">
        <f t="shared" si="655"/>
        <v>9.0377067718429749E-4</v>
      </c>
    </row>
    <row r="684" spans="1:26" x14ac:dyDescent="0.4">
      <c r="A684">
        <v>60</v>
      </c>
      <c r="B684" s="24">
        <v>0.93617021276595747</v>
      </c>
      <c r="C684" s="41">
        <f t="shared" si="656"/>
        <v>114.34380029787233</v>
      </c>
      <c r="D684">
        <f>0.25*(BladeCompThickness!C62+BladeCompThickness!F62)</f>
        <v>0.83981310486407379</v>
      </c>
      <c r="E684">
        <f>0.5*BladeCompThickness!G62</f>
        <v>0</v>
      </c>
      <c r="F684">
        <f>0.5*BladeCompThickness!N62</f>
        <v>0.43733144130973955</v>
      </c>
      <c r="G684" s="44">
        <f>MAX(BladeCompThickness!R62,BladeCompThickness!U62)</f>
        <v>15.7659574468085</v>
      </c>
      <c r="H684">
        <f>0.5*BladeCompThickness!N62</f>
        <v>0.43733144130973955</v>
      </c>
      <c r="I684">
        <f>0.5*BladeCompThickness!G62</f>
        <v>0</v>
      </c>
      <c r="J684">
        <f>0.25*(BladeCompThickness!C62+BladeCompThickness!F62)</f>
        <v>0.83981310486407379</v>
      </c>
      <c r="K684">
        <f t="shared" si="657"/>
        <v>0.83981310486407379</v>
      </c>
      <c r="L684">
        <f t="shared" ref="L684:P684" si="716">K684+E684</f>
        <v>0.83981310486407379</v>
      </c>
      <c r="M684">
        <f t="shared" si="716"/>
        <v>1.2771445461738133</v>
      </c>
      <c r="N684" s="44">
        <f t="shared" si="716"/>
        <v>17.043101992982312</v>
      </c>
      <c r="O684" s="44">
        <f t="shared" si="716"/>
        <v>17.480433434292053</v>
      </c>
      <c r="P684" s="44">
        <f t="shared" si="716"/>
        <v>17.480433434292053</v>
      </c>
      <c r="Q684" s="44">
        <f>P684+J684</f>
        <v>18.320246539156127</v>
      </c>
      <c r="R684" s="44"/>
      <c r="S684">
        <v>60</v>
      </c>
      <c r="T684" s="45">
        <f t="shared" si="649"/>
        <v>8.3981310486407382E-4</v>
      </c>
      <c r="U684" s="45">
        <f t="shared" si="650"/>
        <v>0</v>
      </c>
      <c r="V684" s="45">
        <f t="shared" si="651"/>
        <v>4.3733144130973957E-4</v>
      </c>
      <c r="W684" s="45">
        <f t="shared" si="652"/>
        <v>1.5765957446808501E-2</v>
      </c>
      <c r="X684" s="45">
        <f t="shared" si="653"/>
        <v>4.3733144130973957E-4</v>
      </c>
      <c r="Y684" s="45">
        <f t="shared" si="654"/>
        <v>0</v>
      </c>
      <c r="Z684" s="45">
        <f t="shared" si="655"/>
        <v>8.3981310486407382E-4</v>
      </c>
    </row>
    <row r="685" spans="1:26" x14ac:dyDescent="0.4">
      <c r="A685">
        <v>61</v>
      </c>
      <c r="B685" s="24">
        <v>0.95</v>
      </c>
      <c r="C685" s="41">
        <f t="shared" si="656"/>
        <v>116.03297007499999</v>
      </c>
      <c r="D685">
        <f>0.25*(BladeCompThickness!C63+BladeCompThickness!F63)</f>
        <v>0.79824068285592842</v>
      </c>
      <c r="E685">
        <f>0.5*BladeCompThickness!G63</f>
        <v>0</v>
      </c>
      <c r="F685">
        <f>0.5*BladeCompThickness!N63</f>
        <v>0.37429355119219565</v>
      </c>
      <c r="G685" s="44">
        <f>MAX(BladeCompThickness!R63,BladeCompThickness!U63)</f>
        <v>13</v>
      </c>
      <c r="H685">
        <f>0.5*BladeCompThickness!N63</f>
        <v>0.37429355119219565</v>
      </c>
      <c r="I685">
        <f>0.5*BladeCompThickness!G63</f>
        <v>0</v>
      </c>
      <c r="J685">
        <f>0.25*(BladeCompThickness!C63+BladeCompThickness!F63)</f>
        <v>0.79824068285592842</v>
      </c>
      <c r="K685">
        <f t="shared" si="657"/>
        <v>0.79824068285592842</v>
      </c>
      <c r="L685">
        <f t="shared" ref="L685:P685" si="717">K685+E685</f>
        <v>0.79824068285592842</v>
      </c>
      <c r="M685">
        <f t="shared" si="717"/>
        <v>1.1725342340481242</v>
      </c>
      <c r="N685" s="44">
        <f t="shared" si="717"/>
        <v>14.172534234048124</v>
      </c>
      <c r="O685" s="44">
        <f t="shared" si="717"/>
        <v>14.546827785240319</v>
      </c>
      <c r="P685" s="44">
        <f t="shared" si="717"/>
        <v>14.546827785240319</v>
      </c>
      <c r="Q685" s="44">
        <f>P685+J685</f>
        <v>15.345068468096247</v>
      </c>
      <c r="R685" s="44"/>
      <c r="S685">
        <v>61</v>
      </c>
      <c r="T685" s="45">
        <f t="shared" ref="T685:T689" si="718">D685/1000</f>
        <v>7.9824068285592846E-4</v>
      </c>
      <c r="U685" s="45">
        <f t="shared" ref="U685:U689" si="719">E685/1000</f>
        <v>0</v>
      </c>
      <c r="V685" s="45">
        <f t="shared" ref="V685:V689" si="720">F685/1000</f>
        <v>3.7429355119219566E-4</v>
      </c>
      <c r="W685" s="45">
        <f t="shared" ref="W685:W689" si="721">G685/1000</f>
        <v>1.2999999999999999E-2</v>
      </c>
      <c r="X685" s="45">
        <f t="shared" ref="X685:X689" si="722">H685/1000</f>
        <v>3.7429355119219566E-4</v>
      </c>
      <c r="Y685" s="45">
        <f t="shared" ref="Y685:Y689" si="723">I685/1000</f>
        <v>0</v>
      </c>
      <c r="Z685" s="45">
        <f t="shared" ref="Z685:Z689" si="724">J685/1000</f>
        <v>7.9824068285592846E-4</v>
      </c>
    </row>
    <row r="686" spans="1:26" x14ac:dyDescent="0.4">
      <c r="A686" s="32">
        <v>62</v>
      </c>
      <c r="B686" s="53">
        <v>0.95744680851063835</v>
      </c>
      <c r="C686" s="54">
        <f t="shared" si="656"/>
        <v>116.94252303191489</v>
      </c>
      <c r="D686" s="32">
        <f>0.25*(BladeCompThickness!C64+BladeCompThickness!F64)</f>
        <v>0.88785148385414503</v>
      </c>
      <c r="E686" s="32">
        <f>0.5*BladeCompThickness!G64</f>
        <v>0</v>
      </c>
      <c r="F686" s="32">
        <f>0.5*BladeCompThickness!N64</f>
        <v>0.28611955889300639</v>
      </c>
      <c r="G686" s="49">
        <f>MAX(BladeCompThickness!R64,BladeCompThickness!U64)</f>
        <v>12.039121482498301</v>
      </c>
      <c r="H686" s="32">
        <f>0.5*BladeCompThickness!N64</f>
        <v>0.28611955889300639</v>
      </c>
      <c r="I686" s="32">
        <f>0.5*BladeCompThickness!G64</f>
        <v>0</v>
      </c>
      <c r="J686" s="32">
        <f>0.25*(BladeCompThickness!C64+BladeCompThickness!F64)</f>
        <v>0.88785148385414503</v>
      </c>
      <c r="K686" s="32">
        <f t="shared" si="657"/>
        <v>0.88785148385414503</v>
      </c>
      <c r="L686" s="32">
        <f t="shared" ref="L686:P686" si="725">K686+E686</f>
        <v>0.88785148385414503</v>
      </c>
      <c r="M686" s="32">
        <f t="shared" si="725"/>
        <v>1.1739710427471515</v>
      </c>
      <c r="N686" s="49">
        <f t="shared" si="725"/>
        <v>13.213092525245452</v>
      </c>
      <c r="O686" s="49">
        <f t="shared" si="725"/>
        <v>13.499212084138458</v>
      </c>
      <c r="P686" s="49">
        <f t="shared" si="725"/>
        <v>13.499212084138458</v>
      </c>
      <c r="Q686" s="49">
        <f>P686+J686</f>
        <v>14.387063567992604</v>
      </c>
      <c r="R686" s="49"/>
      <c r="S686" s="32">
        <v>62</v>
      </c>
      <c r="T686" s="55">
        <f t="shared" si="718"/>
        <v>8.8785148385414506E-4</v>
      </c>
      <c r="U686" s="55">
        <f t="shared" si="719"/>
        <v>0</v>
      </c>
      <c r="V686" s="55">
        <f t="shared" si="720"/>
        <v>2.8611955889300641E-4</v>
      </c>
      <c r="W686" s="55">
        <f t="shared" si="721"/>
        <v>1.20391214824983E-2</v>
      </c>
      <c r="X686" s="55">
        <f t="shared" si="722"/>
        <v>2.8611955889300641E-4</v>
      </c>
      <c r="Y686" s="55">
        <f t="shared" si="723"/>
        <v>0</v>
      </c>
      <c r="Z686" s="55">
        <f t="shared" si="724"/>
        <v>8.8785148385414506E-4</v>
      </c>
    </row>
    <row r="687" spans="1:26" x14ac:dyDescent="0.4">
      <c r="A687" s="32">
        <v>63</v>
      </c>
      <c r="B687" s="53">
        <v>0.97872340425531912</v>
      </c>
      <c r="C687" s="54">
        <f t="shared" si="656"/>
        <v>119.54124576595744</v>
      </c>
      <c r="D687" s="32">
        <f>0.25*(BladeCompThickness!C65+BladeCompThickness!F65)</f>
        <v>1.1438823438490455</v>
      </c>
      <c r="E687" s="32">
        <f>0.5*BladeCompThickness!G65</f>
        <v>0</v>
      </c>
      <c r="F687" s="32">
        <f>0.5*BladeCompThickness!N65</f>
        <v>2.983188521600318E-2</v>
      </c>
      <c r="G687" s="49">
        <f>MAX(BladeCompThickness!R65,BladeCompThickness!U65)</f>
        <v>9.2937542896362402</v>
      </c>
      <c r="H687" s="32">
        <f>0.5*BladeCompThickness!N65</f>
        <v>2.983188521600318E-2</v>
      </c>
      <c r="I687" s="32">
        <f>0.5*BladeCompThickness!G65</f>
        <v>0</v>
      </c>
      <c r="J687" s="32">
        <f>0.25*(BladeCompThickness!C65+BladeCompThickness!F65)</f>
        <v>1.1438823438490455</v>
      </c>
      <c r="K687" s="32">
        <f t="shared" si="657"/>
        <v>1.1438823438490455</v>
      </c>
      <c r="L687" s="32">
        <f t="shared" ref="L687:P687" si="726">K687+E687</f>
        <v>1.1438823438490455</v>
      </c>
      <c r="M687" s="32">
        <f t="shared" si="726"/>
        <v>1.1737142290650486</v>
      </c>
      <c r="N687" s="49">
        <f t="shared" si="726"/>
        <v>10.467468518701288</v>
      </c>
      <c r="O687" s="49">
        <f t="shared" si="726"/>
        <v>10.497300403917292</v>
      </c>
      <c r="P687" s="49">
        <f t="shared" si="726"/>
        <v>10.497300403917292</v>
      </c>
      <c r="Q687" s="49">
        <f>P687+J687</f>
        <v>11.641182747766337</v>
      </c>
      <c r="R687" s="49"/>
      <c r="S687" s="32">
        <v>63</v>
      </c>
      <c r="T687" s="55">
        <f t="shared" si="718"/>
        <v>1.1438823438490455E-3</v>
      </c>
      <c r="U687" s="55">
        <f t="shared" si="719"/>
        <v>0</v>
      </c>
      <c r="V687" s="55">
        <f t="shared" si="720"/>
        <v>2.983188521600318E-5</v>
      </c>
      <c r="W687" s="55">
        <f t="shared" si="721"/>
        <v>9.2937542896362399E-3</v>
      </c>
      <c r="X687" s="55">
        <f t="shared" si="722"/>
        <v>2.983188521600318E-5</v>
      </c>
      <c r="Y687" s="55">
        <f t="shared" si="723"/>
        <v>0</v>
      </c>
      <c r="Z687" s="55">
        <f t="shared" si="724"/>
        <v>1.1438823438490455E-3</v>
      </c>
    </row>
    <row r="688" spans="1:26" x14ac:dyDescent="0.4">
      <c r="A688" s="32">
        <v>64</v>
      </c>
      <c r="B688" s="53">
        <v>0.98119999999999996</v>
      </c>
      <c r="C688" s="54">
        <f t="shared" si="656"/>
        <v>119.84373709219999</v>
      </c>
      <c r="D688" s="32">
        <f>0.25*(BladeCompThickness!C66+BladeCompThickness!F66)</f>
        <v>1.173684335952452</v>
      </c>
      <c r="E688" s="32">
        <f>0.5*BladeCompThickness!G66</f>
        <v>0</v>
      </c>
      <c r="F688" s="32">
        <f>0.5*BladeCompThickness!N66</f>
        <v>0</v>
      </c>
      <c r="G688" s="49">
        <f>MAX(BladeCompThickness!R66,BladeCompThickness!U66)</f>
        <v>8.9052631578947494</v>
      </c>
      <c r="H688" s="32">
        <f>0.5*BladeCompThickness!N66</f>
        <v>0</v>
      </c>
      <c r="I688" s="32">
        <f>0.5*BladeCompThickness!G66</f>
        <v>0</v>
      </c>
      <c r="J688" s="32">
        <f>0.25*(BladeCompThickness!C66+BladeCompThickness!F66)</f>
        <v>1.173684335952452</v>
      </c>
      <c r="K688" s="32">
        <f t="shared" si="657"/>
        <v>1.173684335952452</v>
      </c>
      <c r="L688" s="32">
        <f t="shared" ref="L688:P688" si="727">K688+E688</f>
        <v>1.173684335952452</v>
      </c>
      <c r="M688" s="32">
        <f t="shared" si="727"/>
        <v>1.173684335952452</v>
      </c>
      <c r="N688" s="49">
        <f t="shared" si="727"/>
        <v>10.078947493847201</v>
      </c>
      <c r="O688" s="49">
        <f t="shared" si="727"/>
        <v>10.078947493847201</v>
      </c>
      <c r="P688" s="49">
        <f t="shared" si="727"/>
        <v>10.078947493847201</v>
      </c>
      <c r="Q688" s="49">
        <f>P688+J688</f>
        <v>11.252631829799652</v>
      </c>
      <c r="R688" s="49"/>
      <c r="S688" s="32">
        <v>64</v>
      </c>
      <c r="T688" s="55">
        <f t="shared" si="718"/>
        <v>1.173684335952452E-3</v>
      </c>
      <c r="U688" s="55">
        <f t="shared" si="719"/>
        <v>0</v>
      </c>
      <c r="V688" s="55">
        <f t="shared" si="720"/>
        <v>0</v>
      </c>
      <c r="W688" s="55">
        <f t="shared" si="721"/>
        <v>8.9052631578947494E-3</v>
      </c>
      <c r="X688" s="55">
        <f t="shared" si="722"/>
        <v>0</v>
      </c>
      <c r="Y688" s="55">
        <f t="shared" si="723"/>
        <v>0</v>
      </c>
      <c r="Z688" s="55">
        <f t="shared" si="724"/>
        <v>1.173684335952452E-3</v>
      </c>
    </row>
    <row r="689" spans="1:26" x14ac:dyDescent="0.4">
      <c r="A689" s="32">
        <v>65</v>
      </c>
      <c r="B689" s="53">
        <v>1</v>
      </c>
      <c r="C689" s="54">
        <f t="shared" si="656"/>
        <v>122.13996849999999</v>
      </c>
      <c r="D689" s="32">
        <f>0.25*(BladeCompThickness!C67+BladeCompThickness!F67)</f>
        <v>0.5</v>
      </c>
      <c r="E689" s="32">
        <f>0.5*BladeCompThickness!G67</f>
        <v>0</v>
      </c>
      <c r="F689" s="32">
        <f>0.5*BladeCompThickness!N67</f>
        <v>0</v>
      </c>
      <c r="G689" s="49">
        <f>MAX(BladeCompThickness!R67,BladeCompThickness!U67)</f>
        <v>0</v>
      </c>
      <c r="H689" s="32">
        <f>0.5*BladeCompThickness!N67</f>
        <v>0</v>
      </c>
      <c r="I689" s="32">
        <f>0.5*BladeCompThickness!G67</f>
        <v>0</v>
      </c>
      <c r="J689" s="32">
        <f>0.25*(BladeCompThickness!C67+BladeCompThickness!F67)</f>
        <v>0.5</v>
      </c>
      <c r="K689" s="32">
        <f t="shared" si="657"/>
        <v>0.5</v>
      </c>
      <c r="L689" s="32">
        <f t="shared" ref="L689:P689" si="728">K689+E689</f>
        <v>0.5</v>
      </c>
      <c r="M689" s="32">
        <f t="shared" si="728"/>
        <v>0.5</v>
      </c>
      <c r="N689" s="49">
        <f t="shared" si="728"/>
        <v>0.5</v>
      </c>
      <c r="O689" s="49">
        <f t="shared" si="728"/>
        <v>0.5</v>
      </c>
      <c r="P689" s="49">
        <f t="shared" si="728"/>
        <v>0.5</v>
      </c>
      <c r="Q689" s="49">
        <f>P689+J689</f>
        <v>1</v>
      </c>
      <c r="R689" s="49"/>
      <c r="S689" s="32">
        <v>65</v>
      </c>
      <c r="T689" s="55">
        <f t="shared" si="718"/>
        <v>5.0000000000000001E-4</v>
      </c>
      <c r="U689" s="55">
        <f t="shared" si="719"/>
        <v>0</v>
      </c>
      <c r="V689" s="55">
        <f t="shared" si="720"/>
        <v>0</v>
      </c>
      <c r="W689" s="55">
        <f t="shared" si="721"/>
        <v>0</v>
      </c>
      <c r="X689" s="55">
        <f t="shared" si="722"/>
        <v>0</v>
      </c>
      <c r="Y689" s="55">
        <f t="shared" si="723"/>
        <v>0</v>
      </c>
      <c r="Z689" s="55">
        <f t="shared" si="724"/>
        <v>5.0000000000000001E-4</v>
      </c>
    </row>
    <row r="691" spans="1:26" x14ac:dyDescent="0.4">
      <c r="B691" s="43" t="s">
        <v>362</v>
      </c>
      <c r="C691" s="43"/>
      <c r="E691" s="32" t="s">
        <v>340</v>
      </c>
      <c r="K691" s="32" t="s">
        <v>343</v>
      </c>
      <c r="S691" s="43" t="s">
        <v>416</v>
      </c>
      <c r="T691" s="32" t="s">
        <v>340</v>
      </c>
    </row>
    <row r="692" spans="1:26" x14ac:dyDescent="0.4">
      <c r="A692" t="s">
        <v>333</v>
      </c>
      <c r="B692" s="42" t="s">
        <v>81</v>
      </c>
      <c r="C692" s="42" t="s">
        <v>330</v>
      </c>
      <c r="E692" t="s">
        <v>352</v>
      </c>
      <c r="F692" t="s">
        <v>353</v>
      </c>
      <c r="G692" t="s">
        <v>354</v>
      </c>
      <c r="K692" t="s">
        <v>352</v>
      </c>
      <c r="L692" t="s">
        <v>353</v>
      </c>
      <c r="M692" t="s">
        <v>354</v>
      </c>
      <c r="S692" t="s">
        <v>333</v>
      </c>
      <c r="T692" t="s">
        <v>405</v>
      </c>
      <c r="U692" t="s">
        <v>404</v>
      </c>
      <c r="V692" t="s">
        <v>405</v>
      </c>
    </row>
    <row r="693" spans="1:26" x14ac:dyDescent="0.4">
      <c r="B693" s="42" t="s">
        <v>58</v>
      </c>
      <c r="C693" s="42" t="s">
        <v>32</v>
      </c>
      <c r="E693" t="s">
        <v>91</v>
      </c>
      <c r="F693" t="s">
        <v>91</v>
      </c>
      <c r="G693" t="s">
        <v>91</v>
      </c>
      <c r="K693" t="s">
        <v>91</v>
      </c>
      <c r="L693" t="s">
        <v>91</v>
      </c>
      <c r="M693" t="s">
        <v>91</v>
      </c>
      <c r="T693" t="s">
        <v>32</v>
      </c>
      <c r="U693" t="s">
        <v>32</v>
      </c>
      <c r="V693" t="s">
        <v>32</v>
      </c>
      <c r="W693" t="s">
        <v>363</v>
      </c>
    </row>
    <row r="694" spans="1:26" x14ac:dyDescent="0.4">
      <c r="A694">
        <v>1</v>
      </c>
      <c r="B694" s="24">
        <v>0</v>
      </c>
      <c r="C694" s="41">
        <f>B694*122.1399685</f>
        <v>0</v>
      </c>
      <c r="E694">
        <f>0.5*(BladeCompThickness!L3)</f>
        <v>0</v>
      </c>
      <c r="F694" s="44">
        <f>BladeCompThickness!X3</f>
        <v>0</v>
      </c>
      <c r="G694">
        <f>0.5*(BladeCompThickness!L3)</f>
        <v>0</v>
      </c>
      <c r="K694">
        <f>E694</f>
        <v>0</v>
      </c>
      <c r="L694" s="44">
        <f>K694+F694</f>
        <v>0</v>
      </c>
      <c r="M694" s="44">
        <f>L694+G694</f>
        <v>0</v>
      </c>
      <c r="S694">
        <v>1</v>
      </c>
      <c r="T694">
        <f>E694/1000</f>
        <v>0</v>
      </c>
      <c r="U694">
        <f t="shared" ref="U694:V694" si="729">F694/1000</f>
        <v>0</v>
      </c>
      <c r="V694">
        <f t="shared" si="729"/>
        <v>0</v>
      </c>
      <c r="W694" t="s">
        <v>364</v>
      </c>
    </row>
    <row r="695" spans="1:26" x14ac:dyDescent="0.4">
      <c r="A695">
        <v>2</v>
      </c>
      <c r="B695" s="24">
        <v>0.01</v>
      </c>
      <c r="C695" s="41">
        <f t="shared" ref="C695:C758" si="730">B695*122.1399685</f>
        <v>1.221399685</v>
      </c>
      <c r="E695">
        <f>0.5*(BladeCompThickness!L4)</f>
        <v>0</v>
      </c>
      <c r="F695" s="44">
        <f>BladeCompThickness!X4</f>
        <v>0</v>
      </c>
      <c r="G695">
        <f>0.5*(BladeCompThickness!L4)</f>
        <v>0</v>
      </c>
      <c r="K695">
        <f t="shared" ref="K695:K758" si="731">E695</f>
        <v>0</v>
      </c>
      <c r="L695" s="44">
        <f t="shared" ref="L695:M695" si="732">K695+F695</f>
        <v>0</v>
      </c>
      <c r="M695" s="44">
        <f t="shared" si="732"/>
        <v>0</v>
      </c>
      <c r="S695">
        <v>2</v>
      </c>
      <c r="T695">
        <f t="shared" ref="T695:T758" si="733">E695/1000</f>
        <v>0</v>
      </c>
      <c r="U695">
        <f t="shared" ref="U695:U758" si="734">F695/1000</f>
        <v>0</v>
      </c>
      <c r="V695">
        <f t="shared" ref="V695:V758" si="735">G695/1000</f>
        <v>0</v>
      </c>
      <c r="W695" t="s">
        <v>365</v>
      </c>
    </row>
    <row r="696" spans="1:26" x14ac:dyDescent="0.4">
      <c r="A696">
        <v>3</v>
      </c>
      <c r="B696" s="24">
        <v>2.1276595744680851E-2</v>
      </c>
      <c r="C696" s="41">
        <f t="shared" si="730"/>
        <v>2.5987227340425529</v>
      </c>
      <c r="E696">
        <f>0.5*(BladeCompThickness!L5)</f>
        <v>0</v>
      </c>
      <c r="F696" s="44">
        <f>BladeCompThickness!X5</f>
        <v>0</v>
      </c>
      <c r="G696">
        <f>0.5*(BladeCompThickness!L5)</f>
        <v>0</v>
      </c>
      <c r="K696">
        <f t="shared" si="731"/>
        <v>0</v>
      </c>
      <c r="L696" s="44">
        <f t="shared" ref="L696:M696" si="736">K696+F696</f>
        <v>0</v>
      </c>
      <c r="M696" s="44">
        <f t="shared" si="736"/>
        <v>0</v>
      </c>
      <c r="S696">
        <v>3</v>
      </c>
      <c r="T696">
        <f t="shared" si="733"/>
        <v>0</v>
      </c>
      <c r="U696">
        <f t="shared" si="734"/>
        <v>0</v>
      </c>
      <c r="V696">
        <f t="shared" si="735"/>
        <v>0</v>
      </c>
      <c r="W696" t="s">
        <v>366</v>
      </c>
    </row>
    <row r="697" spans="1:26" x14ac:dyDescent="0.4">
      <c r="A697">
        <v>4</v>
      </c>
      <c r="B697" s="24">
        <v>2.5000000000000001E-2</v>
      </c>
      <c r="C697" s="41">
        <f t="shared" si="730"/>
        <v>3.0534992125000002</v>
      </c>
      <c r="E697">
        <f>0.5*(BladeCompThickness!L6)</f>
        <v>0</v>
      </c>
      <c r="F697" s="44">
        <f>BladeCompThickness!X6</f>
        <v>0</v>
      </c>
      <c r="G697">
        <f>0.5*(BladeCompThickness!L6)</f>
        <v>0</v>
      </c>
      <c r="K697">
        <f t="shared" si="731"/>
        <v>0</v>
      </c>
      <c r="L697" s="44">
        <f t="shared" ref="L697:M697" si="737">K697+F697</f>
        <v>0</v>
      </c>
      <c r="M697" s="44">
        <f t="shared" si="737"/>
        <v>0</v>
      </c>
      <c r="S697">
        <v>4</v>
      </c>
      <c r="T697">
        <f t="shared" si="733"/>
        <v>0</v>
      </c>
      <c r="U697">
        <f t="shared" si="734"/>
        <v>0</v>
      </c>
      <c r="V697">
        <f t="shared" si="735"/>
        <v>0</v>
      </c>
    </row>
    <row r="698" spans="1:26" x14ac:dyDescent="0.4">
      <c r="A698">
        <v>5</v>
      </c>
      <c r="B698" s="24">
        <v>4.2553191489361701E-2</v>
      </c>
      <c r="C698" s="41">
        <f t="shared" si="730"/>
        <v>5.1974454680851059</v>
      </c>
      <c r="E698">
        <f>0.5*(BladeCompThickness!L7)</f>
        <v>0</v>
      </c>
      <c r="F698" s="44">
        <f>BladeCompThickness!X7</f>
        <v>0</v>
      </c>
      <c r="G698">
        <f>0.5*(BladeCompThickness!L7)</f>
        <v>0</v>
      </c>
      <c r="K698">
        <f t="shared" si="731"/>
        <v>0</v>
      </c>
      <c r="L698" s="44">
        <f t="shared" ref="L698:M698" si="738">K698+F698</f>
        <v>0</v>
      </c>
      <c r="M698" s="44">
        <f t="shared" si="738"/>
        <v>0</v>
      </c>
      <c r="S698">
        <v>5</v>
      </c>
      <c r="T698">
        <f t="shared" si="733"/>
        <v>0</v>
      </c>
      <c r="U698">
        <f t="shared" si="734"/>
        <v>0</v>
      </c>
      <c r="V698">
        <f t="shared" si="735"/>
        <v>0</v>
      </c>
    </row>
    <row r="699" spans="1:26" x14ac:dyDescent="0.4">
      <c r="A699">
        <v>6</v>
      </c>
      <c r="B699" s="24">
        <v>0.05</v>
      </c>
      <c r="C699" s="41">
        <f t="shared" si="730"/>
        <v>6.1069984250000005</v>
      </c>
      <c r="E699">
        <f>0.5*(BladeCompThickness!L8)</f>
        <v>0</v>
      </c>
      <c r="F699" s="44">
        <f>BladeCompThickness!X8</f>
        <v>0</v>
      </c>
      <c r="G699">
        <f>0.5*(BladeCompThickness!L8)</f>
        <v>0</v>
      </c>
      <c r="K699">
        <f t="shared" si="731"/>
        <v>0</v>
      </c>
      <c r="L699" s="44">
        <f t="shared" ref="L699:M699" si="739">K699+F699</f>
        <v>0</v>
      </c>
      <c r="M699" s="44">
        <f t="shared" si="739"/>
        <v>0</v>
      </c>
      <c r="S699">
        <v>6</v>
      </c>
      <c r="T699">
        <f t="shared" si="733"/>
        <v>0</v>
      </c>
      <c r="U699">
        <f t="shared" si="734"/>
        <v>0</v>
      </c>
      <c r="V699">
        <f t="shared" si="735"/>
        <v>0</v>
      </c>
    </row>
    <row r="700" spans="1:26" x14ac:dyDescent="0.4">
      <c r="A700">
        <v>7</v>
      </c>
      <c r="B700" s="24">
        <v>6.3829787234042548E-2</v>
      </c>
      <c r="C700" s="41">
        <f t="shared" si="730"/>
        <v>7.7961682021276584</v>
      </c>
      <c r="E700">
        <f>0.5*(BladeCompThickness!L9)</f>
        <v>0</v>
      </c>
      <c r="F700" s="44">
        <f>BladeCompThickness!X9</f>
        <v>0</v>
      </c>
      <c r="G700">
        <f>0.5*(BladeCompThickness!L9)</f>
        <v>0</v>
      </c>
      <c r="K700">
        <f t="shared" si="731"/>
        <v>0</v>
      </c>
      <c r="L700" s="44">
        <f t="shared" ref="L700:M700" si="740">K700+F700</f>
        <v>0</v>
      </c>
      <c r="M700" s="44">
        <f t="shared" si="740"/>
        <v>0</v>
      </c>
      <c r="S700">
        <v>7</v>
      </c>
      <c r="T700">
        <f t="shared" si="733"/>
        <v>0</v>
      </c>
      <c r="U700">
        <f t="shared" si="734"/>
        <v>0</v>
      </c>
      <c r="V700">
        <f t="shared" si="735"/>
        <v>0</v>
      </c>
    </row>
    <row r="701" spans="1:26" x14ac:dyDescent="0.4">
      <c r="A701">
        <v>8</v>
      </c>
      <c r="B701" s="24">
        <v>8.3400000000000002E-2</v>
      </c>
      <c r="C701" s="41">
        <f t="shared" si="730"/>
        <v>10.1864733729</v>
      </c>
      <c r="E701">
        <f>0.5*(BladeCompThickness!L10)</f>
        <v>0</v>
      </c>
      <c r="F701" s="44">
        <f>BladeCompThickness!X10</f>
        <v>0</v>
      </c>
      <c r="G701">
        <f>0.5*(BladeCompThickness!L10)</f>
        <v>0</v>
      </c>
      <c r="K701">
        <f t="shared" si="731"/>
        <v>0</v>
      </c>
      <c r="L701" s="44">
        <f t="shared" ref="L701:M701" si="741">K701+F701</f>
        <v>0</v>
      </c>
      <c r="M701" s="44">
        <f t="shared" si="741"/>
        <v>0</v>
      </c>
      <c r="S701">
        <v>8</v>
      </c>
      <c r="T701">
        <f t="shared" si="733"/>
        <v>0</v>
      </c>
      <c r="U701">
        <f t="shared" si="734"/>
        <v>0</v>
      </c>
      <c r="V701">
        <f t="shared" si="735"/>
        <v>0</v>
      </c>
    </row>
    <row r="702" spans="1:26" x14ac:dyDescent="0.4">
      <c r="A702">
        <v>9</v>
      </c>
      <c r="B702" s="24">
        <v>8.5106382978723402E-2</v>
      </c>
      <c r="C702" s="41">
        <f t="shared" si="730"/>
        <v>10.394890936170212</v>
      </c>
      <c r="E702">
        <f>0.5*(BladeCompThickness!L11)</f>
        <v>0</v>
      </c>
      <c r="F702" s="44">
        <f>BladeCompThickness!X11</f>
        <v>0</v>
      </c>
      <c r="G702">
        <f>0.5*(BladeCompThickness!L11)</f>
        <v>0</v>
      </c>
      <c r="K702">
        <f t="shared" si="731"/>
        <v>0</v>
      </c>
      <c r="L702" s="44">
        <f t="shared" ref="L702:M702" si="742">K702+F702</f>
        <v>0</v>
      </c>
      <c r="M702" s="44">
        <f t="shared" si="742"/>
        <v>0</v>
      </c>
      <c r="S702">
        <v>9</v>
      </c>
      <c r="T702">
        <f t="shared" si="733"/>
        <v>0</v>
      </c>
      <c r="U702">
        <f t="shared" si="734"/>
        <v>0</v>
      </c>
      <c r="V702">
        <f t="shared" si="735"/>
        <v>0</v>
      </c>
    </row>
    <row r="703" spans="1:26" x14ac:dyDescent="0.4">
      <c r="A703">
        <v>10</v>
      </c>
      <c r="B703" s="24">
        <v>0.1</v>
      </c>
      <c r="C703" s="41">
        <f t="shared" si="730"/>
        <v>12.213996850000001</v>
      </c>
      <c r="E703">
        <f>0.5*(BladeCompThickness!L12)</f>
        <v>0</v>
      </c>
      <c r="F703" s="44">
        <f>BladeCompThickness!X12</f>
        <v>0</v>
      </c>
      <c r="G703">
        <f>0.5*(BladeCompThickness!L12)</f>
        <v>0</v>
      </c>
      <c r="K703">
        <f t="shared" si="731"/>
        <v>0</v>
      </c>
      <c r="L703" s="44">
        <f t="shared" ref="L703:M703" si="743">K703+F703</f>
        <v>0</v>
      </c>
      <c r="M703" s="44">
        <f t="shared" si="743"/>
        <v>0</v>
      </c>
      <c r="S703">
        <v>10</v>
      </c>
      <c r="T703">
        <f t="shared" si="733"/>
        <v>0</v>
      </c>
      <c r="U703">
        <f t="shared" si="734"/>
        <v>0</v>
      </c>
      <c r="V703">
        <f t="shared" si="735"/>
        <v>0</v>
      </c>
    </row>
    <row r="704" spans="1:26" x14ac:dyDescent="0.4">
      <c r="A704">
        <v>11</v>
      </c>
      <c r="B704" s="24">
        <v>0.10638297872340426</v>
      </c>
      <c r="C704" s="41">
        <f t="shared" si="730"/>
        <v>12.993613670212765</v>
      </c>
      <c r="E704">
        <f>0.5*(BladeCompThickness!L13)</f>
        <v>0</v>
      </c>
      <c r="F704" s="44">
        <f>BladeCompThickness!X13</f>
        <v>0</v>
      </c>
      <c r="G704">
        <f>0.5*(BladeCompThickness!L13)</f>
        <v>0</v>
      </c>
      <c r="K704">
        <f t="shared" si="731"/>
        <v>0</v>
      </c>
      <c r="L704" s="44">
        <f t="shared" ref="L704:M704" si="744">K704+F704</f>
        <v>0</v>
      </c>
      <c r="M704" s="44">
        <f t="shared" si="744"/>
        <v>0</v>
      </c>
      <c r="S704">
        <v>11</v>
      </c>
      <c r="T704">
        <f t="shared" si="733"/>
        <v>0</v>
      </c>
      <c r="U704">
        <f t="shared" si="734"/>
        <v>0</v>
      </c>
      <c r="V704">
        <f t="shared" si="735"/>
        <v>0</v>
      </c>
    </row>
    <row r="705" spans="1:22" x14ac:dyDescent="0.4">
      <c r="A705">
        <v>12</v>
      </c>
      <c r="B705" s="24">
        <v>0.1276595744680851</v>
      </c>
      <c r="C705" s="41">
        <f t="shared" si="730"/>
        <v>15.592336404255317</v>
      </c>
      <c r="E705">
        <f>0.5*(BladeCompThickness!L14)</f>
        <v>0</v>
      </c>
      <c r="F705" s="44">
        <f>BladeCompThickness!X14</f>
        <v>0</v>
      </c>
      <c r="G705">
        <f>0.5*(BladeCompThickness!L14)</f>
        <v>0</v>
      </c>
      <c r="K705">
        <f t="shared" si="731"/>
        <v>0</v>
      </c>
      <c r="L705" s="44">
        <f t="shared" ref="L705:M705" si="745">K705+F705</f>
        <v>0</v>
      </c>
      <c r="M705" s="44">
        <f t="shared" si="745"/>
        <v>0</v>
      </c>
      <c r="S705">
        <v>12</v>
      </c>
      <c r="T705">
        <f t="shared" si="733"/>
        <v>0</v>
      </c>
      <c r="U705">
        <f t="shared" si="734"/>
        <v>0</v>
      </c>
      <c r="V705">
        <f t="shared" si="735"/>
        <v>0</v>
      </c>
    </row>
    <row r="706" spans="1:22" x14ac:dyDescent="0.4">
      <c r="A706">
        <v>13</v>
      </c>
      <c r="B706" s="24">
        <v>0.14893617021276595</v>
      </c>
      <c r="C706" s="41">
        <f t="shared" si="730"/>
        <v>18.19105913829787</v>
      </c>
      <c r="E706">
        <f>0.5*(BladeCompThickness!L15)</f>
        <v>0</v>
      </c>
      <c r="F706" s="44">
        <f>BladeCompThickness!X15</f>
        <v>0</v>
      </c>
      <c r="G706">
        <f>0.5*(BladeCompThickness!L15)</f>
        <v>0</v>
      </c>
      <c r="K706">
        <f t="shared" si="731"/>
        <v>0</v>
      </c>
      <c r="L706" s="44">
        <f t="shared" ref="L706:M706" si="746">K706+F706</f>
        <v>0</v>
      </c>
      <c r="M706" s="44">
        <f t="shared" si="746"/>
        <v>0</v>
      </c>
      <c r="S706">
        <v>13</v>
      </c>
      <c r="T706">
        <f t="shared" si="733"/>
        <v>0</v>
      </c>
      <c r="U706">
        <f t="shared" si="734"/>
        <v>0</v>
      </c>
      <c r="V706">
        <f t="shared" si="735"/>
        <v>0</v>
      </c>
    </row>
    <row r="707" spans="1:22" x14ac:dyDescent="0.4">
      <c r="A707">
        <v>14</v>
      </c>
      <c r="B707" s="24">
        <v>0.16300000000000001</v>
      </c>
      <c r="C707" s="41">
        <f t="shared" si="730"/>
        <v>19.908814865499998</v>
      </c>
      <c r="E707">
        <f>0.5*(BladeCompThickness!L16)</f>
        <v>0</v>
      </c>
      <c r="F707" s="44">
        <f>BladeCompThickness!X16</f>
        <v>0</v>
      </c>
      <c r="G707">
        <f>0.5*(BladeCompThickness!L16)</f>
        <v>0</v>
      </c>
      <c r="K707">
        <f t="shared" si="731"/>
        <v>0</v>
      </c>
      <c r="L707" s="44">
        <f t="shared" ref="L707:M707" si="747">K707+F707</f>
        <v>0</v>
      </c>
      <c r="M707" s="44">
        <f t="shared" si="747"/>
        <v>0</v>
      </c>
      <c r="S707">
        <v>14</v>
      </c>
      <c r="T707">
        <f t="shared" si="733"/>
        <v>0</v>
      </c>
      <c r="U707">
        <f t="shared" si="734"/>
        <v>0</v>
      </c>
      <c r="V707">
        <f t="shared" si="735"/>
        <v>0</v>
      </c>
    </row>
    <row r="708" spans="1:22" x14ac:dyDescent="0.4">
      <c r="A708">
        <v>15</v>
      </c>
      <c r="B708" s="24">
        <v>0.1702127659574468</v>
      </c>
      <c r="C708" s="41">
        <f t="shared" si="730"/>
        <v>20.789781872340424</v>
      </c>
      <c r="E708">
        <f>0.5*(BladeCompThickness!L17)</f>
        <v>0</v>
      </c>
      <c r="F708" s="44">
        <f>BladeCompThickness!X17</f>
        <v>1.8980963045912627</v>
      </c>
      <c r="G708">
        <f>0.5*(BladeCompThickness!L17)</f>
        <v>0</v>
      </c>
      <c r="K708">
        <f t="shared" si="731"/>
        <v>0</v>
      </c>
      <c r="L708" s="44">
        <f t="shared" ref="L708:M708" si="748">K708+F708</f>
        <v>1.8980963045912627</v>
      </c>
      <c r="M708" s="44">
        <f t="shared" si="748"/>
        <v>1.8980963045912627</v>
      </c>
      <c r="S708">
        <v>15</v>
      </c>
      <c r="T708">
        <f t="shared" si="733"/>
        <v>0</v>
      </c>
      <c r="U708">
        <f t="shared" si="734"/>
        <v>1.8980963045912627E-3</v>
      </c>
      <c r="V708">
        <f t="shared" si="735"/>
        <v>0</v>
      </c>
    </row>
    <row r="709" spans="1:22" x14ac:dyDescent="0.4">
      <c r="A709">
        <v>16</v>
      </c>
      <c r="B709" s="24">
        <v>0.19148936170212766</v>
      </c>
      <c r="C709" s="41">
        <f t="shared" si="730"/>
        <v>23.388504606382977</v>
      </c>
      <c r="E709">
        <f>0.5*(BladeCompThickness!L18)</f>
        <v>0</v>
      </c>
      <c r="F709" s="44">
        <f>BladeCompThickness!X18</f>
        <v>7.4972004479283294</v>
      </c>
      <c r="G709">
        <f>0.5*(BladeCompThickness!L18)</f>
        <v>0</v>
      </c>
      <c r="K709">
        <f t="shared" si="731"/>
        <v>0</v>
      </c>
      <c r="L709" s="44">
        <f t="shared" ref="L709:M709" si="749">K709+F709</f>
        <v>7.4972004479283294</v>
      </c>
      <c r="M709" s="44">
        <f t="shared" si="749"/>
        <v>7.4972004479283294</v>
      </c>
      <c r="S709">
        <v>16</v>
      </c>
      <c r="T709">
        <f t="shared" si="733"/>
        <v>0</v>
      </c>
      <c r="U709">
        <f t="shared" si="734"/>
        <v>7.4972004479283297E-3</v>
      </c>
      <c r="V709">
        <f t="shared" si="735"/>
        <v>0</v>
      </c>
    </row>
    <row r="710" spans="1:22" x14ac:dyDescent="0.4">
      <c r="A710">
        <v>17</v>
      </c>
      <c r="B710" s="24">
        <v>0.21276595744680851</v>
      </c>
      <c r="C710" s="41">
        <f t="shared" si="730"/>
        <v>25.98722734042553</v>
      </c>
      <c r="E710">
        <f>0.5*(BladeCompThickness!L19)</f>
        <v>0</v>
      </c>
      <c r="F710" s="44">
        <f>BladeCompThickness!X19</f>
        <v>13.096304591265397</v>
      </c>
      <c r="G710">
        <f>0.5*(BladeCompThickness!L19)</f>
        <v>0</v>
      </c>
      <c r="K710">
        <f t="shared" si="731"/>
        <v>0</v>
      </c>
      <c r="L710" s="44">
        <f t="shared" ref="L710:M710" si="750">K710+F710</f>
        <v>13.096304591265397</v>
      </c>
      <c r="M710" s="44">
        <f t="shared" si="750"/>
        <v>13.096304591265397</v>
      </c>
      <c r="S710">
        <v>17</v>
      </c>
      <c r="T710">
        <f t="shared" si="733"/>
        <v>0</v>
      </c>
      <c r="U710">
        <f t="shared" si="734"/>
        <v>1.3096304591265397E-2</v>
      </c>
      <c r="V710">
        <f t="shared" si="735"/>
        <v>0</v>
      </c>
    </row>
    <row r="711" spans="1:22" x14ac:dyDescent="0.4">
      <c r="A711">
        <v>18</v>
      </c>
      <c r="B711" s="24">
        <v>0.22</v>
      </c>
      <c r="C711" s="41">
        <f t="shared" si="730"/>
        <v>26.870793069999998</v>
      </c>
      <c r="E711">
        <f>0.5*(BladeCompThickness!L20)</f>
        <v>3.3966275555887711</v>
      </c>
      <c r="F711" s="44">
        <f>BladeCompThickness!X20</f>
        <v>15</v>
      </c>
      <c r="G711">
        <f>0.5*(BladeCompThickness!L20)</f>
        <v>3.3966275555887711</v>
      </c>
      <c r="K711">
        <f t="shared" si="731"/>
        <v>3.3966275555887711</v>
      </c>
      <c r="L711" s="44">
        <f t="shared" ref="L711:M711" si="751">K711+F711</f>
        <v>18.396627555588772</v>
      </c>
      <c r="M711" s="44">
        <f t="shared" si="751"/>
        <v>21.793255111177544</v>
      </c>
      <c r="S711">
        <v>18</v>
      </c>
      <c r="T711">
        <f t="shared" si="733"/>
        <v>3.3966275555887709E-3</v>
      </c>
      <c r="U711">
        <f t="shared" si="734"/>
        <v>1.4999999999999999E-2</v>
      </c>
      <c r="V711">
        <f t="shared" si="735"/>
        <v>3.3966275555887709E-3</v>
      </c>
    </row>
    <row r="712" spans="1:22" x14ac:dyDescent="0.4">
      <c r="A712">
        <v>19</v>
      </c>
      <c r="B712" s="24">
        <v>0.23404255319148937</v>
      </c>
      <c r="C712" s="41">
        <f t="shared" si="730"/>
        <v>28.585950074468084</v>
      </c>
      <c r="E712">
        <f>0.5*(BladeCompThickness!L21)</f>
        <v>3.4036220958032453</v>
      </c>
      <c r="F712" s="44">
        <f>BladeCompThickness!X21</f>
        <v>13.834642888673081</v>
      </c>
      <c r="G712">
        <f>0.5*(BladeCompThickness!L21)</f>
        <v>3.4036220958032453</v>
      </c>
      <c r="K712">
        <f t="shared" si="731"/>
        <v>3.4036220958032453</v>
      </c>
      <c r="L712" s="44">
        <f t="shared" ref="L712:M712" si="752">K712+F712</f>
        <v>17.238264984476327</v>
      </c>
      <c r="M712" s="44">
        <f t="shared" si="752"/>
        <v>20.641887080279574</v>
      </c>
      <c r="S712">
        <v>19</v>
      </c>
      <c r="T712">
        <f t="shared" si="733"/>
        <v>3.4036220958032454E-3</v>
      </c>
      <c r="U712">
        <f t="shared" si="734"/>
        <v>1.3834642888673081E-2</v>
      </c>
      <c r="V712">
        <f t="shared" si="735"/>
        <v>3.4036220958032454E-3</v>
      </c>
    </row>
    <row r="713" spans="1:22" x14ac:dyDescent="0.4">
      <c r="A713">
        <v>20</v>
      </c>
      <c r="B713" s="24">
        <v>0.25531914893617019</v>
      </c>
      <c r="C713" s="41">
        <f t="shared" si="730"/>
        <v>31.184672808510634</v>
      </c>
      <c r="E713">
        <f>0.5*(BladeCompThickness!L22)</f>
        <v>3.4142198840069944</v>
      </c>
      <c r="F713" s="44">
        <f>BladeCompThickness!X22</f>
        <v>12.06895029575351</v>
      </c>
      <c r="G713">
        <f>0.5*(BladeCompThickness!L22)</f>
        <v>3.4142198840069944</v>
      </c>
      <c r="K713">
        <f t="shared" si="731"/>
        <v>3.4142198840069944</v>
      </c>
      <c r="L713" s="44">
        <f t="shared" ref="L713:M713" si="753">K713+F713</f>
        <v>15.483170179760505</v>
      </c>
      <c r="M713" s="44">
        <f t="shared" si="753"/>
        <v>18.897390063767499</v>
      </c>
      <c r="S713">
        <v>20</v>
      </c>
      <c r="T713">
        <f t="shared" si="733"/>
        <v>3.4142198840069944E-3</v>
      </c>
      <c r="U713">
        <f t="shared" si="734"/>
        <v>1.206895029575351E-2</v>
      </c>
      <c r="V713">
        <f t="shared" si="735"/>
        <v>3.4142198840069944E-3</v>
      </c>
    </row>
    <row r="714" spans="1:22" x14ac:dyDescent="0.4">
      <c r="A714">
        <v>21</v>
      </c>
      <c r="B714" s="24">
        <v>0.26819999999999999</v>
      </c>
      <c r="C714" s="41">
        <f t="shared" si="730"/>
        <v>32.757939551699998</v>
      </c>
      <c r="E714">
        <f>0.5*(BladeCompThickness!L23)</f>
        <v>3.420635784985544</v>
      </c>
      <c r="F714" s="44">
        <f>BladeCompThickness!X23</f>
        <v>11</v>
      </c>
      <c r="G714">
        <f>0.5*(BladeCompThickness!L23)</f>
        <v>3.420635784985544</v>
      </c>
      <c r="K714">
        <f t="shared" si="731"/>
        <v>3.420635784985544</v>
      </c>
      <c r="L714" s="44">
        <f t="shared" ref="L714:M714" si="754">K714+F714</f>
        <v>14.420635784985544</v>
      </c>
      <c r="M714" s="44">
        <f t="shared" si="754"/>
        <v>17.841271569971088</v>
      </c>
      <c r="S714">
        <v>21</v>
      </c>
      <c r="T714">
        <f t="shared" si="733"/>
        <v>3.420635784985544E-3</v>
      </c>
      <c r="U714">
        <f t="shared" si="734"/>
        <v>1.0999999999999999E-2</v>
      </c>
      <c r="V714">
        <f t="shared" si="735"/>
        <v>3.420635784985544E-3</v>
      </c>
    </row>
    <row r="715" spans="1:22" x14ac:dyDescent="0.4">
      <c r="A715">
        <v>22</v>
      </c>
      <c r="B715" s="24">
        <v>0.27659574468085107</v>
      </c>
      <c r="C715" s="41">
        <f t="shared" si="730"/>
        <v>33.783395542553194</v>
      </c>
      <c r="E715">
        <f>0.5*(BladeCompThickness!L24)</f>
        <v>3.4229439260363916</v>
      </c>
      <c r="F715" s="44">
        <f>BladeCompThickness!X24</f>
        <v>10.389400386847193</v>
      </c>
      <c r="G715">
        <f>0.5*(BladeCompThickness!L24)</f>
        <v>3.4229439260363916</v>
      </c>
      <c r="K715">
        <f t="shared" si="731"/>
        <v>3.4229439260363916</v>
      </c>
      <c r="L715" s="44">
        <f t="shared" ref="L715:M715" si="755">K715+F715</f>
        <v>13.812344312883585</v>
      </c>
      <c r="M715" s="44">
        <f t="shared" si="755"/>
        <v>17.235288238919978</v>
      </c>
      <c r="S715">
        <v>22</v>
      </c>
      <c r="T715">
        <f t="shared" si="733"/>
        <v>3.4229439260363916E-3</v>
      </c>
      <c r="U715">
        <f t="shared" si="734"/>
        <v>1.0389400386847193E-2</v>
      </c>
      <c r="V715">
        <f t="shared" si="735"/>
        <v>3.4229439260363916E-3</v>
      </c>
    </row>
    <row r="716" spans="1:22" x14ac:dyDescent="0.4">
      <c r="A716">
        <v>23</v>
      </c>
      <c r="B716" s="24">
        <v>0.2978723404255319</v>
      </c>
      <c r="C716" s="41">
        <f t="shared" si="730"/>
        <v>36.38211827659574</v>
      </c>
      <c r="E716">
        <f>0.5*(BladeCompThickness!L25)</f>
        <v>3.42879324446226</v>
      </c>
      <c r="F716" s="44">
        <f>BladeCompThickness!X25</f>
        <v>8.8420116054158608</v>
      </c>
      <c r="G716">
        <f>0.5*(BladeCompThickness!L25)</f>
        <v>3.42879324446226</v>
      </c>
      <c r="K716">
        <f t="shared" si="731"/>
        <v>3.42879324446226</v>
      </c>
      <c r="L716" s="44">
        <f t="shared" ref="L716:M716" si="756">K716+F716</f>
        <v>12.270804849878122</v>
      </c>
      <c r="M716" s="44">
        <f t="shared" si="756"/>
        <v>15.699598094340381</v>
      </c>
      <c r="S716">
        <v>23</v>
      </c>
      <c r="T716">
        <f t="shared" si="733"/>
        <v>3.4287932444622598E-3</v>
      </c>
      <c r="U716">
        <f t="shared" si="734"/>
        <v>8.8420116054158601E-3</v>
      </c>
      <c r="V716">
        <f t="shared" si="735"/>
        <v>3.4287932444622598E-3</v>
      </c>
    </row>
    <row r="717" spans="1:22" x14ac:dyDescent="0.4">
      <c r="A717">
        <v>24</v>
      </c>
      <c r="B717" s="24">
        <v>0.31914893617021278</v>
      </c>
      <c r="C717" s="41">
        <f t="shared" si="730"/>
        <v>38.980841010638301</v>
      </c>
      <c r="E717">
        <f>0.5*(BladeCompThickness!L26)</f>
        <v>3.4346425628881283</v>
      </c>
      <c r="F717" s="44">
        <f>BladeCompThickness!X26</f>
        <v>7.2946228239845237</v>
      </c>
      <c r="G717">
        <f>0.5*(BladeCompThickness!L26)</f>
        <v>3.4346425628881283</v>
      </c>
      <c r="K717">
        <f t="shared" si="731"/>
        <v>3.4346425628881283</v>
      </c>
      <c r="L717" s="44">
        <f t="shared" ref="L717:M717" si="757">K717+F717</f>
        <v>10.729265386872651</v>
      </c>
      <c r="M717" s="44">
        <f t="shared" si="757"/>
        <v>14.16390794976078</v>
      </c>
      <c r="S717">
        <v>24</v>
      </c>
      <c r="T717">
        <f t="shared" si="733"/>
        <v>3.4346425628881284E-3</v>
      </c>
      <c r="U717">
        <f t="shared" si="734"/>
        <v>7.2946228239845236E-3</v>
      </c>
      <c r="V717">
        <f t="shared" si="735"/>
        <v>3.4346425628881284E-3</v>
      </c>
    </row>
    <row r="718" spans="1:22" x14ac:dyDescent="0.4">
      <c r="A718">
        <v>25</v>
      </c>
      <c r="B718" s="24">
        <v>0.32319999999999999</v>
      </c>
      <c r="C718" s="41">
        <f t="shared" si="730"/>
        <v>39.475637819199996</v>
      </c>
      <c r="E718">
        <f>0.5*(BladeCompThickness!L27)</f>
        <v>3.435756273116414</v>
      </c>
      <c r="F718" s="44">
        <f>BladeCompThickness!X27</f>
        <v>7</v>
      </c>
      <c r="G718">
        <f>0.5*(BladeCompThickness!L27)</f>
        <v>3.435756273116414</v>
      </c>
      <c r="K718">
        <f t="shared" si="731"/>
        <v>3.435756273116414</v>
      </c>
      <c r="L718" s="44">
        <f t="shared" ref="L718:M718" si="758">K718+F718</f>
        <v>10.435756273116414</v>
      </c>
      <c r="M718" s="44">
        <f t="shared" si="758"/>
        <v>13.871512546232829</v>
      </c>
      <c r="S718">
        <v>25</v>
      </c>
      <c r="T718">
        <f t="shared" si="733"/>
        <v>3.4357562731164139E-3</v>
      </c>
      <c r="U718">
        <f t="shared" si="734"/>
        <v>7.0000000000000001E-3</v>
      </c>
      <c r="V718">
        <f t="shared" si="735"/>
        <v>3.4357562731164139E-3</v>
      </c>
    </row>
    <row r="719" spans="1:22" x14ac:dyDescent="0.4">
      <c r="A719">
        <v>26</v>
      </c>
      <c r="B719" s="24">
        <v>0.34042553191489361</v>
      </c>
      <c r="C719" s="41">
        <f t="shared" si="730"/>
        <v>41.579563744680847</v>
      </c>
      <c r="E719">
        <f>0.5*(BladeCompThickness!L28)</f>
        <v>3.437007857404105</v>
      </c>
      <c r="F719" s="44">
        <f>BladeCompThickness!X28</f>
        <v>6.2444942142590527</v>
      </c>
      <c r="G719">
        <f>0.5*(BladeCompThickness!L28)</f>
        <v>3.437007857404105</v>
      </c>
      <c r="K719">
        <f t="shared" si="731"/>
        <v>3.437007857404105</v>
      </c>
      <c r="L719" s="44">
        <f t="shared" ref="L719:M719" si="759">K719+F719</f>
        <v>9.6815020716631572</v>
      </c>
      <c r="M719" s="44">
        <f t="shared" si="759"/>
        <v>13.118509929067262</v>
      </c>
      <c r="S719">
        <v>26</v>
      </c>
      <c r="T719">
        <f t="shared" si="733"/>
        <v>3.4370078574041049E-3</v>
      </c>
      <c r="U719">
        <f t="shared" si="734"/>
        <v>6.2444942142590529E-3</v>
      </c>
      <c r="V719">
        <f t="shared" si="735"/>
        <v>3.4370078574041049E-3</v>
      </c>
    </row>
    <row r="720" spans="1:22" x14ac:dyDescent="0.4">
      <c r="A720">
        <v>27</v>
      </c>
      <c r="B720" s="24">
        <v>0.36170212765957449</v>
      </c>
      <c r="C720" s="41">
        <f t="shared" si="730"/>
        <v>44.178286478723408</v>
      </c>
      <c r="E720">
        <f>0.5*(BladeCompThickness!L29)</f>
        <v>3.438553786613209</v>
      </c>
      <c r="F720" s="44">
        <f>BladeCompThickness!X29</f>
        <v>5.3113101903695412</v>
      </c>
      <c r="G720">
        <f>0.5*(BladeCompThickness!L29)</f>
        <v>3.438553786613209</v>
      </c>
      <c r="K720">
        <f t="shared" si="731"/>
        <v>3.438553786613209</v>
      </c>
      <c r="L720" s="44">
        <f t="shared" ref="L720:M720" si="760">K720+F720</f>
        <v>8.7498639769827502</v>
      </c>
      <c r="M720" s="44">
        <f t="shared" si="760"/>
        <v>12.188417763595959</v>
      </c>
      <c r="S720">
        <v>27</v>
      </c>
      <c r="T720">
        <f t="shared" si="733"/>
        <v>3.438553786613209E-3</v>
      </c>
      <c r="U720">
        <f t="shared" si="734"/>
        <v>5.311310190369541E-3</v>
      </c>
      <c r="V720">
        <f t="shared" si="735"/>
        <v>3.438553786613209E-3</v>
      </c>
    </row>
    <row r="721" spans="1:22" x14ac:dyDescent="0.4">
      <c r="A721">
        <v>28</v>
      </c>
      <c r="B721" s="24">
        <v>0.36880000000000002</v>
      </c>
      <c r="C721" s="41">
        <f t="shared" si="730"/>
        <v>45.045220382799997</v>
      </c>
      <c r="E721">
        <f>0.5*(BladeCompThickness!L30)</f>
        <v>3.4390695085973664</v>
      </c>
      <c r="F721" s="44">
        <f>BladeCompThickness!X30</f>
        <v>5</v>
      </c>
      <c r="G721">
        <f>0.5*(BladeCompThickness!L30)</f>
        <v>3.4390695085973664</v>
      </c>
      <c r="K721">
        <f t="shared" si="731"/>
        <v>3.4390695085973664</v>
      </c>
      <c r="L721" s="44">
        <f t="shared" ref="L721:M721" si="761">K721+F721</f>
        <v>8.4390695085973668</v>
      </c>
      <c r="M721" s="44">
        <f t="shared" si="761"/>
        <v>11.878139017194734</v>
      </c>
      <c r="S721">
        <v>28</v>
      </c>
      <c r="T721">
        <f t="shared" si="733"/>
        <v>3.4390695085973664E-3</v>
      </c>
      <c r="U721">
        <f t="shared" si="734"/>
        <v>5.0000000000000001E-3</v>
      </c>
      <c r="V721">
        <f t="shared" si="735"/>
        <v>3.4390695085973664E-3</v>
      </c>
    </row>
    <row r="722" spans="1:22" x14ac:dyDescent="0.4">
      <c r="A722">
        <v>29</v>
      </c>
      <c r="B722" s="24">
        <v>0.38297872340425532</v>
      </c>
      <c r="C722" s="41">
        <f t="shared" si="730"/>
        <v>46.777009212765954</v>
      </c>
      <c r="E722">
        <f>0.5*(BladeCompThickness!L31)</f>
        <v>3.434474352139</v>
      </c>
      <c r="F722" s="44">
        <f>BladeCompThickness!X31</f>
        <v>4.6507703595011014</v>
      </c>
      <c r="G722">
        <f>0.5*(BladeCompThickness!L31)</f>
        <v>3.434474352139</v>
      </c>
      <c r="K722">
        <f t="shared" si="731"/>
        <v>3.434474352139</v>
      </c>
      <c r="L722" s="44">
        <f t="shared" ref="L722:M722" si="762">K722+F722</f>
        <v>8.0852447116401009</v>
      </c>
      <c r="M722" s="44">
        <f t="shared" si="762"/>
        <v>11.519719063779101</v>
      </c>
      <c r="S722">
        <v>29</v>
      </c>
      <c r="T722">
        <f t="shared" si="733"/>
        <v>3.4344743521390001E-3</v>
      </c>
      <c r="U722">
        <f t="shared" si="734"/>
        <v>4.650770359501101E-3</v>
      </c>
      <c r="V722">
        <f t="shared" si="735"/>
        <v>3.4344743521390001E-3</v>
      </c>
    </row>
    <row r="723" spans="1:22" x14ac:dyDescent="0.4">
      <c r="A723">
        <v>30</v>
      </c>
      <c r="B723" s="24">
        <v>0.40425531914893614</v>
      </c>
      <c r="C723" s="41">
        <f t="shared" si="730"/>
        <v>49.375731946808507</v>
      </c>
      <c r="E723">
        <f>0.5*(BladeCompThickness!L32)</f>
        <v>3.4275788592542966</v>
      </c>
      <c r="F723" s="44">
        <f>BladeCompThickness!X32</f>
        <v>4.1267162771198</v>
      </c>
      <c r="G723">
        <f>0.5*(BladeCompThickness!L32)</f>
        <v>3.4275788592542966</v>
      </c>
      <c r="K723">
        <f t="shared" si="731"/>
        <v>3.4275788592542966</v>
      </c>
      <c r="L723" s="44">
        <f t="shared" ref="L723:M723" si="763">K723+F723</f>
        <v>7.5542951363740967</v>
      </c>
      <c r="M723" s="44">
        <f t="shared" si="763"/>
        <v>10.981873995628394</v>
      </c>
      <c r="S723">
        <v>30</v>
      </c>
      <c r="T723">
        <f t="shared" si="733"/>
        <v>3.4275788592542968E-3</v>
      </c>
      <c r="U723">
        <f t="shared" si="734"/>
        <v>4.1267162771198001E-3</v>
      </c>
      <c r="V723">
        <f t="shared" si="735"/>
        <v>3.4275788592542968E-3</v>
      </c>
    </row>
    <row r="724" spans="1:22" x14ac:dyDescent="0.4">
      <c r="A724">
        <v>31</v>
      </c>
      <c r="B724" s="24">
        <v>0.42553191489361702</v>
      </c>
      <c r="C724" s="41">
        <f t="shared" si="730"/>
        <v>51.974454680851061</v>
      </c>
      <c r="E724">
        <f>0.5*(BladeCompThickness!L33)</f>
        <v>3.4206833663695932</v>
      </c>
      <c r="F724" s="44">
        <f>BladeCompThickness!X33</f>
        <v>3.6026621947384974</v>
      </c>
      <c r="G724">
        <f>0.5*(BladeCompThickness!L33)</f>
        <v>3.4206833663695932</v>
      </c>
      <c r="K724">
        <f t="shared" si="731"/>
        <v>3.4206833663695932</v>
      </c>
      <c r="L724" s="44">
        <f t="shared" ref="L724:M724" si="764">K724+F724</f>
        <v>7.0233455611080906</v>
      </c>
      <c r="M724" s="44">
        <f t="shared" si="764"/>
        <v>10.444028927477683</v>
      </c>
      <c r="S724">
        <v>31</v>
      </c>
      <c r="T724">
        <f t="shared" si="733"/>
        <v>3.4206833663695934E-3</v>
      </c>
      <c r="U724">
        <f t="shared" si="734"/>
        <v>3.6026621947384974E-3</v>
      </c>
      <c r="V724">
        <f t="shared" si="735"/>
        <v>3.4206833663695934E-3</v>
      </c>
    </row>
    <row r="725" spans="1:22" x14ac:dyDescent="0.4">
      <c r="A725">
        <v>32</v>
      </c>
      <c r="B725" s="24">
        <v>0.44680851063829785</v>
      </c>
      <c r="C725" s="41">
        <f t="shared" si="730"/>
        <v>54.573177414893614</v>
      </c>
      <c r="E725">
        <f>0.5*(BladeCompThickness!L34)</f>
        <v>3.4137878734848899</v>
      </c>
      <c r="F725" s="44">
        <f>BladeCompThickness!X34</f>
        <v>3.0786081123571964</v>
      </c>
      <c r="G725">
        <f>0.5*(BladeCompThickness!L34)</f>
        <v>3.4137878734848899</v>
      </c>
      <c r="K725">
        <f t="shared" si="731"/>
        <v>3.4137878734848899</v>
      </c>
      <c r="L725" s="44">
        <f t="shared" ref="L725:M725" si="765">K725+F725</f>
        <v>6.4923959858420863</v>
      </c>
      <c r="M725" s="44">
        <f t="shared" si="765"/>
        <v>9.9061838593269762</v>
      </c>
      <c r="S725">
        <v>32</v>
      </c>
      <c r="T725">
        <f t="shared" si="733"/>
        <v>3.41378787348489E-3</v>
      </c>
      <c r="U725">
        <f t="shared" si="734"/>
        <v>3.0786081123571965E-3</v>
      </c>
      <c r="V725">
        <f t="shared" si="735"/>
        <v>3.41378787348489E-3</v>
      </c>
    </row>
    <row r="726" spans="1:22" x14ac:dyDescent="0.4">
      <c r="A726">
        <v>33</v>
      </c>
      <c r="B726" s="24">
        <v>0.45</v>
      </c>
      <c r="C726" s="41">
        <f t="shared" si="730"/>
        <v>54.962985824999997</v>
      </c>
      <c r="E726">
        <f>0.5*(BladeCompThickness!L35)</f>
        <v>3.4127535495521841</v>
      </c>
      <c r="F726" s="44">
        <f>BladeCompThickness!X35</f>
        <v>3</v>
      </c>
      <c r="G726">
        <f>0.5*(BladeCompThickness!L35)</f>
        <v>3.4127535495521841</v>
      </c>
      <c r="K726">
        <f t="shared" si="731"/>
        <v>3.4127535495521841</v>
      </c>
      <c r="L726" s="44">
        <f t="shared" ref="L726:M726" si="766">K726+F726</f>
        <v>6.4127535495521837</v>
      </c>
      <c r="M726" s="44">
        <f t="shared" si="766"/>
        <v>9.8255070991043674</v>
      </c>
      <c r="S726">
        <v>33</v>
      </c>
      <c r="T726">
        <f t="shared" si="733"/>
        <v>3.4127535495521843E-3</v>
      </c>
      <c r="U726">
        <f t="shared" si="734"/>
        <v>3.0000000000000001E-3</v>
      </c>
      <c r="V726">
        <f t="shared" si="735"/>
        <v>3.4127535495521843E-3</v>
      </c>
    </row>
    <row r="727" spans="1:22" x14ac:dyDescent="0.4">
      <c r="A727">
        <v>34</v>
      </c>
      <c r="B727" s="24">
        <v>0.46808510638297873</v>
      </c>
      <c r="C727" s="41">
        <f t="shared" si="730"/>
        <v>57.171900148936167</v>
      </c>
      <c r="E727">
        <f>0.5*(BladeCompThickness!L36)</f>
        <v>3.4125392196312219</v>
      </c>
      <c r="F727" s="44">
        <f>BladeCompThickness!X36</f>
        <v>3</v>
      </c>
      <c r="G727">
        <f>0.5*(BladeCompThickness!L36)</f>
        <v>3.4125392196312219</v>
      </c>
      <c r="K727">
        <f t="shared" si="731"/>
        <v>3.4125392196312219</v>
      </c>
      <c r="L727" s="44">
        <f t="shared" ref="L727:M727" si="767">K727+F727</f>
        <v>6.4125392196312223</v>
      </c>
      <c r="M727" s="44">
        <f t="shared" si="767"/>
        <v>9.8250784392624446</v>
      </c>
      <c r="S727">
        <v>34</v>
      </c>
      <c r="T727">
        <f t="shared" si="733"/>
        <v>3.4125392196312217E-3</v>
      </c>
      <c r="U727">
        <f t="shared" si="734"/>
        <v>3.0000000000000001E-3</v>
      </c>
      <c r="V727">
        <f t="shared" si="735"/>
        <v>3.4125392196312217E-3</v>
      </c>
    </row>
    <row r="728" spans="1:22" x14ac:dyDescent="0.4">
      <c r="A728">
        <v>35</v>
      </c>
      <c r="B728" s="24">
        <v>0.48936170212765956</v>
      </c>
      <c r="C728" s="41">
        <f t="shared" si="730"/>
        <v>59.770622882978721</v>
      </c>
      <c r="E728">
        <f>0.5*(BladeCompThickness!L37)</f>
        <v>3.4122870667830294</v>
      </c>
      <c r="F728" s="44">
        <f>BladeCompThickness!X37</f>
        <v>3</v>
      </c>
      <c r="G728">
        <f>0.5*(BladeCompThickness!L37)</f>
        <v>3.4122870667830294</v>
      </c>
      <c r="K728">
        <f t="shared" si="731"/>
        <v>3.4122870667830294</v>
      </c>
      <c r="L728" s="44">
        <f t="shared" ref="L728:M728" si="768">K728+F728</f>
        <v>6.4122870667830298</v>
      </c>
      <c r="M728" s="44">
        <f t="shared" si="768"/>
        <v>9.8245741335660597</v>
      </c>
      <c r="S728">
        <v>35</v>
      </c>
      <c r="T728">
        <f t="shared" si="733"/>
        <v>3.4122870667830296E-3</v>
      </c>
      <c r="U728">
        <f t="shared" si="734"/>
        <v>3.0000000000000001E-3</v>
      </c>
      <c r="V728">
        <f t="shared" si="735"/>
        <v>3.4122870667830296E-3</v>
      </c>
    </row>
    <row r="729" spans="1:22" x14ac:dyDescent="0.4">
      <c r="A729">
        <v>36</v>
      </c>
      <c r="B729" s="24">
        <v>0.5</v>
      </c>
      <c r="C729" s="41">
        <f t="shared" si="730"/>
        <v>61.069984249999997</v>
      </c>
      <c r="E729">
        <f>0.5*(BladeCompThickness!L38)</f>
        <v>3.4121609903589332</v>
      </c>
      <c r="F729" s="44">
        <f>BladeCompThickness!X38</f>
        <v>3</v>
      </c>
      <c r="G729">
        <f>0.5*(BladeCompThickness!L38)</f>
        <v>3.4121609903589332</v>
      </c>
      <c r="K729">
        <f t="shared" si="731"/>
        <v>3.4121609903589332</v>
      </c>
      <c r="L729" s="44">
        <f t="shared" ref="L729:M729" si="769">K729+F729</f>
        <v>6.4121609903589327</v>
      </c>
      <c r="M729" s="44">
        <f t="shared" si="769"/>
        <v>9.8243219807178654</v>
      </c>
      <c r="S729">
        <v>36</v>
      </c>
      <c r="T729">
        <f t="shared" si="733"/>
        <v>3.4121609903589333E-3</v>
      </c>
      <c r="U729">
        <f t="shared" si="734"/>
        <v>3.0000000000000001E-3</v>
      </c>
      <c r="V729">
        <f t="shared" si="735"/>
        <v>3.4121609903589333E-3</v>
      </c>
    </row>
    <row r="730" spans="1:22" x14ac:dyDescent="0.4">
      <c r="A730">
        <v>37</v>
      </c>
      <c r="B730" s="24">
        <v>0.51063829787234039</v>
      </c>
      <c r="C730" s="41">
        <f t="shared" si="730"/>
        <v>62.369345617021267</v>
      </c>
      <c r="E730">
        <f>0.5*(BladeCompThickness!L39)</f>
        <v>3.4077111365206663</v>
      </c>
      <c r="F730" s="44">
        <f>BladeCompThickness!X39</f>
        <v>2.858156028368795</v>
      </c>
      <c r="G730">
        <f>0.5*(BladeCompThickness!L39)</f>
        <v>3.4077111365206663</v>
      </c>
      <c r="K730">
        <f t="shared" si="731"/>
        <v>3.4077111365206663</v>
      </c>
      <c r="L730" s="44">
        <f t="shared" ref="L730:M730" si="770">K730+F730</f>
        <v>6.2658671648894613</v>
      </c>
      <c r="M730" s="44">
        <f t="shared" si="770"/>
        <v>9.673578301410128</v>
      </c>
      <c r="S730">
        <v>37</v>
      </c>
      <c r="T730">
        <f t="shared" si="733"/>
        <v>3.4077111365206662E-3</v>
      </c>
      <c r="U730">
        <f t="shared" si="734"/>
        <v>2.8581560283687949E-3</v>
      </c>
      <c r="V730">
        <f t="shared" si="735"/>
        <v>3.4077111365206662E-3</v>
      </c>
    </row>
    <row r="731" spans="1:22" x14ac:dyDescent="0.4">
      <c r="A731">
        <v>38</v>
      </c>
      <c r="B731" s="24">
        <v>0.53191489361702127</v>
      </c>
      <c r="C731" s="41">
        <f t="shared" si="730"/>
        <v>64.96806835106382</v>
      </c>
      <c r="E731">
        <f>0.5*(BladeCompThickness!L40)</f>
        <v>3.398811428844132</v>
      </c>
      <c r="F731" s="44">
        <f>BladeCompThickness!X40</f>
        <v>2.5744680851063837</v>
      </c>
      <c r="G731">
        <f>0.5*(BladeCompThickness!L40)</f>
        <v>3.398811428844132</v>
      </c>
      <c r="K731">
        <f t="shared" si="731"/>
        <v>3.398811428844132</v>
      </c>
      <c r="L731" s="44">
        <f t="shared" ref="L731:M731" si="771">K731+F731</f>
        <v>5.9732795139505157</v>
      </c>
      <c r="M731" s="44">
        <f t="shared" si="771"/>
        <v>9.3720909427946477</v>
      </c>
      <c r="S731">
        <v>38</v>
      </c>
      <c r="T731">
        <f t="shared" si="733"/>
        <v>3.3988114288441319E-3</v>
      </c>
      <c r="U731">
        <f t="shared" si="734"/>
        <v>2.5744680851063836E-3</v>
      </c>
      <c r="V731">
        <f t="shared" si="735"/>
        <v>3.3988114288441319E-3</v>
      </c>
    </row>
    <row r="732" spans="1:22" x14ac:dyDescent="0.4">
      <c r="A732">
        <v>39</v>
      </c>
      <c r="B732" s="24">
        <v>0.55319148936170215</v>
      </c>
      <c r="C732" s="41">
        <f t="shared" si="730"/>
        <v>67.566791085106388</v>
      </c>
      <c r="E732">
        <f>0.5*(BladeCompThickness!L41)</f>
        <v>3.3899117211675978</v>
      </c>
      <c r="F732" s="44">
        <f>BladeCompThickness!X41</f>
        <v>2.2907801418439715</v>
      </c>
      <c r="G732">
        <f>0.5*(BladeCompThickness!L41)</f>
        <v>3.3899117211675978</v>
      </c>
      <c r="K732">
        <f t="shared" si="731"/>
        <v>3.3899117211675978</v>
      </c>
      <c r="L732" s="44">
        <f t="shared" ref="L732:M732" si="772">K732+F732</f>
        <v>5.6806918630115693</v>
      </c>
      <c r="M732" s="44">
        <f t="shared" si="772"/>
        <v>9.0706035841791675</v>
      </c>
      <c r="S732">
        <v>39</v>
      </c>
      <c r="T732">
        <f t="shared" si="733"/>
        <v>3.3899117211675977E-3</v>
      </c>
      <c r="U732">
        <f t="shared" si="734"/>
        <v>2.2907801418439715E-3</v>
      </c>
      <c r="V732">
        <f t="shared" si="735"/>
        <v>3.3899117211675977E-3</v>
      </c>
    </row>
    <row r="733" spans="1:22" x14ac:dyDescent="0.4">
      <c r="A733">
        <v>40</v>
      </c>
      <c r="B733" s="24">
        <v>0.57446808510638303</v>
      </c>
      <c r="C733" s="41">
        <f t="shared" si="730"/>
        <v>70.165513819148941</v>
      </c>
      <c r="E733">
        <f>0.5*(BladeCompThickness!L42)</f>
        <v>3.3810120134910635</v>
      </c>
      <c r="F733" s="44">
        <f>BladeCompThickness!X42</f>
        <v>2.0070921985815593</v>
      </c>
      <c r="G733">
        <f>0.5*(BladeCompThickness!L42)</f>
        <v>3.3810120134910635</v>
      </c>
      <c r="K733">
        <f t="shared" si="731"/>
        <v>3.3810120134910635</v>
      </c>
      <c r="L733" s="44">
        <f t="shared" ref="L733:M733" si="773">K733+F733</f>
        <v>5.3881042120726228</v>
      </c>
      <c r="M733" s="44">
        <f t="shared" si="773"/>
        <v>8.7691162255636854</v>
      </c>
      <c r="S733">
        <v>40</v>
      </c>
      <c r="T733">
        <f t="shared" si="733"/>
        <v>3.3810120134910634E-3</v>
      </c>
      <c r="U733">
        <f t="shared" si="734"/>
        <v>2.0070921985815594E-3</v>
      </c>
      <c r="V733">
        <f t="shared" si="735"/>
        <v>3.3810120134910634E-3</v>
      </c>
    </row>
    <row r="734" spans="1:22" x14ac:dyDescent="0.4">
      <c r="A734">
        <v>41</v>
      </c>
      <c r="B734" s="24">
        <v>0.5957446808510638</v>
      </c>
      <c r="C734" s="41">
        <f t="shared" si="730"/>
        <v>72.764236553191481</v>
      </c>
      <c r="E734">
        <f>0.5*(BladeCompThickness!L43)</f>
        <v>3.3721123058145288</v>
      </c>
      <c r="F734" s="44">
        <f>BladeCompThickness!X43</f>
        <v>1.7234042553191498</v>
      </c>
      <c r="G734">
        <f>0.5*(BladeCompThickness!L43)</f>
        <v>3.3721123058145288</v>
      </c>
      <c r="K734">
        <f t="shared" si="731"/>
        <v>3.3721123058145288</v>
      </c>
      <c r="L734" s="44">
        <f t="shared" ref="L734:M734" si="774">K734+F734</f>
        <v>5.0955165611336781</v>
      </c>
      <c r="M734" s="44">
        <f t="shared" si="774"/>
        <v>8.4676288669482069</v>
      </c>
      <c r="S734">
        <v>41</v>
      </c>
      <c r="T734">
        <f t="shared" si="733"/>
        <v>3.3721123058145287E-3</v>
      </c>
      <c r="U734">
        <f t="shared" si="734"/>
        <v>1.7234042553191497E-3</v>
      </c>
      <c r="V734">
        <f t="shared" si="735"/>
        <v>3.3721123058145287E-3</v>
      </c>
    </row>
    <row r="735" spans="1:22" x14ac:dyDescent="0.4">
      <c r="A735">
        <v>42</v>
      </c>
      <c r="B735" s="24">
        <v>0.61702127659574468</v>
      </c>
      <c r="C735" s="41">
        <f t="shared" si="730"/>
        <v>75.362959287234034</v>
      </c>
      <c r="E735">
        <f>0.5*(BladeCompThickness!L44)</f>
        <v>3.363212598137995</v>
      </c>
      <c r="F735" s="44">
        <f>BladeCompThickness!X44</f>
        <v>1.4397163120567378</v>
      </c>
      <c r="G735">
        <f>0.5*(BladeCompThickness!L44)</f>
        <v>3.363212598137995</v>
      </c>
      <c r="K735">
        <f t="shared" si="731"/>
        <v>3.363212598137995</v>
      </c>
      <c r="L735" s="44">
        <f t="shared" ref="L735:M735" si="775">K735+F735</f>
        <v>4.8029289101947326</v>
      </c>
      <c r="M735" s="44">
        <f t="shared" si="775"/>
        <v>8.1661415083327284</v>
      </c>
      <c r="S735">
        <v>42</v>
      </c>
      <c r="T735">
        <f t="shared" si="733"/>
        <v>3.3632125981379948E-3</v>
      </c>
      <c r="U735">
        <f t="shared" si="734"/>
        <v>1.4397163120567378E-3</v>
      </c>
      <c r="V735">
        <f t="shared" si="735"/>
        <v>3.3632125981379948E-3</v>
      </c>
    </row>
    <row r="736" spans="1:22" x14ac:dyDescent="0.4">
      <c r="A736">
        <v>43</v>
      </c>
      <c r="B736" s="24">
        <v>0.63829787234042556</v>
      </c>
      <c r="C736" s="41">
        <f t="shared" si="730"/>
        <v>77.961682021276602</v>
      </c>
      <c r="E736">
        <f>0.5*(BladeCompThickness!L45)</f>
        <v>3.3543128904614603</v>
      </c>
      <c r="F736" s="44">
        <f>BladeCompThickness!X45</f>
        <v>1.1560283687943262</v>
      </c>
      <c r="G736">
        <f>0.5*(BladeCompThickness!L45)</f>
        <v>3.3543128904614603</v>
      </c>
      <c r="K736">
        <f t="shared" si="731"/>
        <v>3.3543128904614603</v>
      </c>
      <c r="L736" s="44">
        <f t="shared" ref="L736:M736" si="776">K736+F736</f>
        <v>4.510341259255787</v>
      </c>
      <c r="M736" s="44">
        <f t="shared" si="776"/>
        <v>7.8646541497172473</v>
      </c>
      <c r="S736">
        <v>43</v>
      </c>
      <c r="T736">
        <f t="shared" si="733"/>
        <v>3.3543128904614601E-3</v>
      </c>
      <c r="U736">
        <f t="shared" si="734"/>
        <v>1.1560283687943262E-3</v>
      </c>
      <c r="V736">
        <f t="shared" si="735"/>
        <v>3.3543128904614601E-3</v>
      </c>
    </row>
    <row r="737" spans="1:22" x14ac:dyDescent="0.4">
      <c r="A737">
        <v>44</v>
      </c>
      <c r="B737" s="24">
        <v>0.65</v>
      </c>
      <c r="C737" s="41">
        <f t="shared" si="730"/>
        <v>79.390979525000006</v>
      </c>
      <c r="E737">
        <f>0.5*(BladeCompThickness!L46)</f>
        <v>3.3494180512393665</v>
      </c>
      <c r="F737" s="44">
        <f>BladeCompThickness!X46</f>
        <v>1</v>
      </c>
      <c r="G737">
        <f>0.5*(BladeCompThickness!L46)</f>
        <v>3.3494180512393665</v>
      </c>
      <c r="K737">
        <f t="shared" si="731"/>
        <v>3.3494180512393665</v>
      </c>
      <c r="L737" s="44">
        <f t="shared" ref="L737:M737" si="777">K737+F737</f>
        <v>4.3494180512393665</v>
      </c>
      <c r="M737" s="44">
        <f t="shared" si="777"/>
        <v>7.6988361024787331</v>
      </c>
      <c r="S737">
        <v>44</v>
      </c>
      <c r="T737">
        <f t="shared" si="733"/>
        <v>3.3494180512393663E-3</v>
      </c>
      <c r="U737">
        <f t="shared" si="734"/>
        <v>1E-3</v>
      </c>
      <c r="V737">
        <f t="shared" si="735"/>
        <v>3.3494180512393663E-3</v>
      </c>
    </row>
    <row r="738" spans="1:22" x14ac:dyDescent="0.4">
      <c r="A738">
        <v>45</v>
      </c>
      <c r="B738" s="24">
        <v>0.65957446808510634</v>
      </c>
      <c r="C738" s="41">
        <f t="shared" si="730"/>
        <v>80.560404755319141</v>
      </c>
      <c r="E738">
        <f>0.5*(BladeCompThickness!L47)</f>
        <v>3.3519774282953074</v>
      </c>
      <c r="F738" s="44">
        <f>BladeCompThickness!X47</f>
        <v>1</v>
      </c>
      <c r="G738">
        <f>0.5*(BladeCompThickness!L47)</f>
        <v>3.3519774282953074</v>
      </c>
      <c r="K738">
        <f t="shared" si="731"/>
        <v>3.3519774282953074</v>
      </c>
      <c r="L738" s="44">
        <f t="shared" ref="L738:M738" si="778">K738+F738</f>
        <v>4.3519774282953074</v>
      </c>
      <c r="M738" s="44">
        <f t="shared" si="778"/>
        <v>7.7039548565906149</v>
      </c>
      <c r="S738">
        <v>45</v>
      </c>
      <c r="T738">
        <f t="shared" si="733"/>
        <v>3.3519774282953075E-3</v>
      </c>
      <c r="U738">
        <f t="shared" si="734"/>
        <v>1E-3</v>
      </c>
      <c r="V738">
        <f t="shared" si="735"/>
        <v>3.3519774282953075E-3</v>
      </c>
    </row>
    <row r="739" spans="1:22" x14ac:dyDescent="0.4">
      <c r="A739">
        <v>46</v>
      </c>
      <c r="B739" s="24">
        <v>0.68085106382978722</v>
      </c>
      <c r="C739" s="41">
        <f t="shared" si="730"/>
        <v>83.159127489361694</v>
      </c>
      <c r="E739">
        <f>0.5*(BladeCompThickness!L48)</f>
        <v>3.3576649328640666</v>
      </c>
      <c r="F739" s="44">
        <f>BladeCompThickness!X48</f>
        <v>1</v>
      </c>
      <c r="G739">
        <f>0.5*(BladeCompThickness!L48)</f>
        <v>3.3576649328640666</v>
      </c>
      <c r="K739">
        <f t="shared" si="731"/>
        <v>3.3576649328640666</v>
      </c>
      <c r="L739" s="44">
        <f t="shared" ref="L739:M739" si="779">K739+F739</f>
        <v>4.3576649328640666</v>
      </c>
      <c r="M739" s="44">
        <f t="shared" si="779"/>
        <v>7.7153298657281333</v>
      </c>
      <c r="S739">
        <v>46</v>
      </c>
      <c r="T739">
        <f t="shared" si="733"/>
        <v>3.3576649328640666E-3</v>
      </c>
      <c r="U739">
        <f t="shared" si="734"/>
        <v>1E-3</v>
      </c>
      <c r="V739">
        <f t="shared" si="735"/>
        <v>3.3576649328640666E-3</v>
      </c>
    </row>
    <row r="740" spans="1:22" x14ac:dyDescent="0.4">
      <c r="A740">
        <v>47</v>
      </c>
      <c r="B740" s="24">
        <v>0.7021276595744681</v>
      </c>
      <c r="C740" s="41">
        <f t="shared" si="730"/>
        <v>85.757850223404247</v>
      </c>
      <c r="E740">
        <f>0.5*(BladeCompThickness!L49)</f>
        <v>3.3633524374328259</v>
      </c>
      <c r="F740" s="44">
        <f>BladeCompThickness!X49</f>
        <v>1</v>
      </c>
      <c r="G740">
        <f>0.5*(BladeCompThickness!L49)</f>
        <v>3.3633524374328259</v>
      </c>
      <c r="K740">
        <f t="shared" si="731"/>
        <v>3.3633524374328259</v>
      </c>
      <c r="L740" s="44">
        <f t="shared" ref="L740:M740" si="780">K740+F740</f>
        <v>4.3633524374328259</v>
      </c>
      <c r="M740" s="44">
        <f t="shared" si="780"/>
        <v>7.7267048748656517</v>
      </c>
      <c r="S740">
        <v>47</v>
      </c>
      <c r="T740">
        <f t="shared" si="733"/>
        <v>3.3633524374328256E-3</v>
      </c>
      <c r="U740">
        <f t="shared" si="734"/>
        <v>1E-3</v>
      </c>
      <c r="V740">
        <f t="shared" si="735"/>
        <v>3.3633524374328256E-3</v>
      </c>
    </row>
    <row r="741" spans="1:22" x14ac:dyDescent="0.4">
      <c r="A741">
        <v>48</v>
      </c>
      <c r="B741" s="24">
        <v>0.72340425531914898</v>
      </c>
      <c r="C741" s="41">
        <f t="shared" si="730"/>
        <v>88.356572957446815</v>
      </c>
      <c r="E741">
        <f>0.5*(BladeCompThickness!L50)</f>
        <v>3.3690399420015846</v>
      </c>
      <c r="F741" s="44">
        <f>BladeCompThickness!X50</f>
        <v>1</v>
      </c>
      <c r="G741">
        <f>0.5*(BladeCompThickness!L50)</f>
        <v>3.3690399420015846</v>
      </c>
      <c r="K741">
        <f t="shared" si="731"/>
        <v>3.3690399420015846</v>
      </c>
      <c r="L741" s="44">
        <f t="shared" ref="L741:M741" si="781">K741+F741</f>
        <v>4.3690399420015851</v>
      </c>
      <c r="M741" s="44">
        <f t="shared" si="781"/>
        <v>7.7380798840031702</v>
      </c>
      <c r="S741">
        <v>48</v>
      </c>
      <c r="T741">
        <f t="shared" si="733"/>
        <v>3.3690399420015847E-3</v>
      </c>
      <c r="U741">
        <f t="shared" si="734"/>
        <v>1E-3</v>
      </c>
      <c r="V741">
        <f t="shared" si="735"/>
        <v>3.3690399420015847E-3</v>
      </c>
    </row>
    <row r="742" spans="1:22" x14ac:dyDescent="0.4">
      <c r="A742">
        <v>49</v>
      </c>
      <c r="B742" s="24">
        <v>0.74468085106382975</v>
      </c>
      <c r="C742" s="41">
        <f t="shared" si="730"/>
        <v>90.955295691489354</v>
      </c>
      <c r="E742">
        <f>0.5*(BladeCompThickness!L51)</f>
        <v>3.3747274465703434</v>
      </c>
      <c r="F742" s="44">
        <f>BladeCompThickness!X51</f>
        <v>1</v>
      </c>
      <c r="G742">
        <f>0.5*(BladeCompThickness!L51)</f>
        <v>3.3747274465703434</v>
      </c>
      <c r="K742">
        <f t="shared" si="731"/>
        <v>3.3747274465703434</v>
      </c>
      <c r="L742" s="44">
        <f t="shared" ref="L742:M742" si="782">K742+F742</f>
        <v>4.3747274465703434</v>
      </c>
      <c r="M742" s="44">
        <f t="shared" si="782"/>
        <v>7.7494548931406868</v>
      </c>
      <c r="S742">
        <v>49</v>
      </c>
      <c r="T742">
        <f t="shared" si="733"/>
        <v>3.3747274465703433E-3</v>
      </c>
      <c r="U742">
        <f t="shared" si="734"/>
        <v>1E-3</v>
      </c>
      <c r="V742">
        <f t="shared" si="735"/>
        <v>3.3747274465703433E-3</v>
      </c>
    </row>
    <row r="743" spans="1:22" x14ac:dyDescent="0.4">
      <c r="A743">
        <v>50</v>
      </c>
      <c r="B743" s="24">
        <v>0.76595744680851063</v>
      </c>
      <c r="C743" s="41">
        <f t="shared" si="730"/>
        <v>93.554018425531908</v>
      </c>
      <c r="E743">
        <f>0.5*(BladeCompThickness!L52)</f>
        <v>3.3804149511391022</v>
      </c>
      <c r="F743" s="44">
        <f>BladeCompThickness!X52</f>
        <v>1</v>
      </c>
      <c r="G743">
        <f>0.5*(BladeCompThickness!L52)</f>
        <v>3.3804149511391022</v>
      </c>
      <c r="K743">
        <f t="shared" si="731"/>
        <v>3.3804149511391022</v>
      </c>
      <c r="L743" s="44">
        <f t="shared" ref="L743:M743" si="783">K743+F743</f>
        <v>4.3804149511391017</v>
      </c>
      <c r="M743" s="44">
        <f t="shared" si="783"/>
        <v>7.7608299022782035</v>
      </c>
      <c r="S743">
        <v>50</v>
      </c>
      <c r="T743">
        <f t="shared" si="733"/>
        <v>3.3804149511391024E-3</v>
      </c>
      <c r="U743">
        <f t="shared" si="734"/>
        <v>1E-3</v>
      </c>
      <c r="V743">
        <f t="shared" si="735"/>
        <v>3.3804149511391024E-3</v>
      </c>
    </row>
    <row r="744" spans="1:22" x14ac:dyDescent="0.4">
      <c r="A744">
        <v>51</v>
      </c>
      <c r="B744" s="24">
        <v>0.78723404255319152</v>
      </c>
      <c r="C744" s="41">
        <f t="shared" si="730"/>
        <v>96.152741159574461</v>
      </c>
      <c r="E744">
        <f>0.5*(BladeCompThickness!L53)</f>
        <v>3.3861024557078614</v>
      </c>
      <c r="F744" s="44">
        <f>BladeCompThickness!X53</f>
        <v>1</v>
      </c>
      <c r="G744">
        <f>0.5*(BladeCompThickness!L53)</f>
        <v>3.3861024557078614</v>
      </c>
      <c r="K744">
        <f t="shared" si="731"/>
        <v>3.3861024557078614</v>
      </c>
      <c r="L744" s="44">
        <f t="shared" ref="L744:M744" si="784">K744+F744</f>
        <v>4.3861024557078618</v>
      </c>
      <c r="M744" s="44">
        <f t="shared" si="784"/>
        <v>7.7722049114157237</v>
      </c>
      <c r="S744">
        <v>51</v>
      </c>
      <c r="T744">
        <f t="shared" si="733"/>
        <v>3.3861024557078614E-3</v>
      </c>
      <c r="U744">
        <f t="shared" si="734"/>
        <v>1E-3</v>
      </c>
      <c r="V744">
        <f t="shared" si="735"/>
        <v>3.3861024557078614E-3</v>
      </c>
    </row>
    <row r="745" spans="1:22" x14ac:dyDescent="0.4">
      <c r="A745">
        <v>52</v>
      </c>
      <c r="B745" s="24">
        <v>0.8</v>
      </c>
      <c r="C745" s="41">
        <f t="shared" si="730"/>
        <v>97.711974800000007</v>
      </c>
      <c r="E745">
        <f>0.5*(BladeCompThickness!L54)</f>
        <v>3.3895149584491167</v>
      </c>
      <c r="F745" s="44">
        <f>BladeCompThickness!X54</f>
        <v>1</v>
      </c>
      <c r="G745">
        <f>0.5*(BladeCompThickness!L54)</f>
        <v>3.3895149584491167</v>
      </c>
      <c r="K745">
        <f t="shared" si="731"/>
        <v>3.3895149584491167</v>
      </c>
      <c r="L745" s="44">
        <f t="shared" ref="L745:M745" si="785">K745+F745</f>
        <v>4.3895149584491167</v>
      </c>
      <c r="M745" s="44">
        <f t="shared" si="785"/>
        <v>7.7790299168982333</v>
      </c>
      <c r="S745">
        <v>52</v>
      </c>
      <c r="T745">
        <f t="shared" si="733"/>
        <v>3.3895149584491167E-3</v>
      </c>
      <c r="U745">
        <f t="shared" si="734"/>
        <v>1E-3</v>
      </c>
      <c r="V745">
        <f t="shared" si="735"/>
        <v>3.3895149584491167E-3</v>
      </c>
    </row>
    <row r="746" spans="1:22" x14ac:dyDescent="0.4">
      <c r="A746">
        <v>53</v>
      </c>
      <c r="B746" s="24">
        <v>0.80851063829787229</v>
      </c>
      <c r="C746" s="41">
        <f t="shared" si="730"/>
        <v>98.751463893617014</v>
      </c>
      <c r="E746">
        <f>0.5*(BladeCompThickness!L55)</f>
        <v>3.391158412186051</v>
      </c>
      <c r="F746" s="44">
        <f>BladeCompThickness!X55</f>
        <v>1</v>
      </c>
      <c r="G746">
        <f>0.5*(BladeCompThickness!L55)</f>
        <v>3.391158412186051</v>
      </c>
      <c r="K746">
        <f t="shared" si="731"/>
        <v>3.391158412186051</v>
      </c>
      <c r="L746" s="44">
        <f t="shared" ref="L746:M746" si="786">K746+F746</f>
        <v>4.3911584121860514</v>
      </c>
      <c r="M746" s="44">
        <f t="shared" si="786"/>
        <v>7.7823168243721028</v>
      </c>
      <c r="S746">
        <v>53</v>
      </c>
      <c r="T746">
        <f t="shared" si="733"/>
        <v>3.3911584121860509E-3</v>
      </c>
      <c r="U746">
        <f t="shared" si="734"/>
        <v>1E-3</v>
      </c>
      <c r="V746">
        <f t="shared" si="735"/>
        <v>3.3911584121860509E-3</v>
      </c>
    </row>
    <row r="747" spans="1:22" x14ac:dyDescent="0.4">
      <c r="A747">
        <v>54</v>
      </c>
      <c r="B747" s="24">
        <v>0.82978723404255317</v>
      </c>
      <c r="C747" s="41">
        <f t="shared" si="730"/>
        <v>101.35018662765957</v>
      </c>
      <c r="E747">
        <f>0.5*(BladeCompThickness!L56)</f>
        <v>3.3952670465283865</v>
      </c>
      <c r="F747" s="44">
        <f>BladeCompThickness!X56</f>
        <v>1</v>
      </c>
      <c r="G747">
        <f>0.5*(BladeCompThickness!L56)</f>
        <v>3.3952670465283865</v>
      </c>
      <c r="K747">
        <f t="shared" si="731"/>
        <v>3.3952670465283865</v>
      </c>
      <c r="L747" s="44">
        <f t="shared" ref="L747:M747" si="787">K747+F747</f>
        <v>4.395267046528387</v>
      </c>
      <c r="M747" s="44">
        <f t="shared" si="787"/>
        <v>7.7905340930567739</v>
      </c>
      <c r="S747">
        <v>54</v>
      </c>
      <c r="T747">
        <f t="shared" si="733"/>
        <v>3.3952670465283866E-3</v>
      </c>
      <c r="U747">
        <f t="shared" si="734"/>
        <v>1E-3</v>
      </c>
      <c r="V747">
        <f t="shared" si="735"/>
        <v>3.3952670465283866E-3</v>
      </c>
    </row>
    <row r="748" spans="1:22" x14ac:dyDescent="0.4">
      <c r="A748">
        <v>55</v>
      </c>
      <c r="B748" s="24">
        <v>0.85106382978723405</v>
      </c>
      <c r="C748" s="41">
        <f t="shared" si="730"/>
        <v>103.94890936170212</v>
      </c>
      <c r="E748">
        <f>0.5*(BladeCompThickness!L57)</f>
        <v>3.3993756808707221</v>
      </c>
      <c r="F748" s="44">
        <f>BladeCompThickness!X57</f>
        <v>1</v>
      </c>
      <c r="G748">
        <f>0.5*(BladeCompThickness!L57)</f>
        <v>3.3993756808707221</v>
      </c>
      <c r="K748">
        <f t="shared" si="731"/>
        <v>3.3993756808707221</v>
      </c>
      <c r="L748" s="44">
        <f t="shared" ref="L748:M748" si="788">K748+F748</f>
        <v>4.3993756808707225</v>
      </c>
      <c r="M748" s="44">
        <f t="shared" si="788"/>
        <v>7.798751361741445</v>
      </c>
      <c r="S748">
        <v>55</v>
      </c>
      <c r="T748">
        <f t="shared" si="733"/>
        <v>3.3993756808707223E-3</v>
      </c>
      <c r="U748">
        <f t="shared" si="734"/>
        <v>1E-3</v>
      </c>
      <c r="V748">
        <f t="shared" si="735"/>
        <v>3.3993756808707223E-3</v>
      </c>
    </row>
    <row r="749" spans="1:22" x14ac:dyDescent="0.4">
      <c r="A749">
        <v>56</v>
      </c>
      <c r="B749" s="24">
        <v>0.87234042553191493</v>
      </c>
      <c r="C749" s="41">
        <f t="shared" si="730"/>
        <v>106.54763209574467</v>
      </c>
      <c r="E749">
        <f>0.5*(BladeCompThickness!L58)</f>
        <v>3.4034843152130581</v>
      </c>
      <c r="F749" s="44">
        <f>BladeCompThickness!X58</f>
        <v>1</v>
      </c>
      <c r="G749">
        <f>0.5*(BladeCompThickness!L58)</f>
        <v>3.4034843152130581</v>
      </c>
      <c r="K749">
        <f t="shared" si="731"/>
        <v>3.4034843152130581</v>
      </c>
      <c r="L749" s="44">
        <f t="shared" ref="L749:M749" si="789">K749+F749</f>
        <v>4.4034843152130581</v>
      </c>
      <c r="M749" s="44">
        <f t="shared" si="789"/>
        <v>7.8069686304261161</v>
      </c>
      <c r="S749">
        <v>56</v>
      </c>
      <c r="T749">
        <f t="shared" si="733"/>
        <v>3.4034843152130579E-3</v>
      </c>
      <c r="U749">
        <f t="shared" si="734"/>
        <v>1E-3</v>
      </c>
      <c r="V749">
        <f t="shared" si="735"/>
        <v>3.4034843152130579E-3</v>
      </c>
    </row>
    <row r="750" spans="1:22" x14ac:dyDescent="0.4">
      <c r="A750">
        <v>57</v>
      </c>
      <c r="B750" s="24">
        <v>0.8936170212765957</v>
      </c>
      <c r="C750" s="41">
        <f t="shared" si="730"/>
        <v>109.14635482978723</v>
      </c>
      <c r="E750">
        <f>0.5*(BladeCompThickness!L59)</f>
        <v>3.4075929495553936</v>
      </c>
      <c r="F750" s="44">
        <f>BladeCompThickness!X59</f>
        <v>1</v>
      </c>
      <c r="G750">
        <f>0.5*(BladeCompThickness!L59)</f>
        <v>3.4075929495553936</v>
      </c>
      <c r="K750">
        <f t="shared" si="731"/>
        <v>3.4075929495553936</v>
      </c>
      <c r="L750" s="44">
        <f t="shared" ref="L750:M750" si="790">K750+F750</f>
        <v>4.4075929495553936</v>
      </c>
      <c r="M750" s="44">
        <f t="shared" si="790"/>
        <v>7.8151858991107872</v>
      </c>
      <c r="S750">
        <v>57</v>
      </c>
      <c r="T750">
        <f t="shared" si="733"/>
        <v>3.4075929495553936E-3</v>
      </c>
      <c r="U750">
        <f t="shared" si="734"/>
        <v>1E-3</v>
      </c>
      <c r="V750">
        <f t="shared" si="735"/>
        <v>3.4075929495553936E-3</v>
      </c>
    </row>
    <row r="751" spans="1:22" x14ac:dyDescent="0.4">
      <c r="A751">
        <v>58</v>
      </c>
      <c r="B751" s="24">
        <v>0.9</v>
      </c>
      <c r="C751" s="41">
        <f t="shared" si="730"/>
        <v>109.92597164999999</v>
      </c>
      <c r="E751">
        <f>0.5*(BladeCompThickness!L60)</f>
        <v>3.4088255398580944</v>
      </c>
      <c r="F751" s="44">
        <f>BladeCompThickness!X60</f>
        <v>1</v>
      </c>
      <c r="G751">
        <f>0.5*(BladeCompThickness!L60)</f>
        <v>3.4088255398580944</v>
      </c>
      <c r="K751">
        <f t="shared" si="731"/>
        <v>3.4088255398580944</v>
      </c>
      <c r="L751" s="44">
        <f t="shared" ref="L751:M751" si="791">K751+F751</f>
        <v>4.4088255398580944</v>
      </c>
      <c r="M751" s="44">
        <f t="shared" si="791"/>
        <v>7.8176510797161889</v>
      </c>
      <c r="S751">
        <v>58</v>
      </c>
      <c r="T751">
        <f t="shared" si="733"/>
        <v>3.4088255398580943E-3</v>
      </c>
      <c r="U751">
        <f t="shared" si="734"/>
        <v>1E-3</v>
      </c>
      <c r="V751">
        <f t="shared" si="735"/>
        <v>3.4088255398580943E-3</v>
      </c>
    </row>
    <row r="752" spans="1:22" x14ac:dyDescent="0.4">
      <c r="A752">
        <v>59</v>
      </c>
      <c r="B752" s="24">
        <v>0.91489361702127658</v>
      </c>
      <c r="C752" s="41">
        <f t="shared" si="730"/>
        <v>111.74507756382978</v>
      </c>
      <c r="E752">
        <f>0.5*(BladeCompThickness!L61)</f>
        <v>3.4079933235771542</v>
      </c>
      <c r="F752" s="44">
        <f>BladeCompThickness!X61</f>
        <v>1</v>
      </c>
      <c r="G752">
        <f>0.5*(BladeCompThickness!L61)</f>
        <v>3.4079933235771542</v>
      </c>
      <c r="K752">
        <f t="shared" si="731"/>
        <v>3.4079933235771542</v>
      </c>
      <c r="L752" s="44">
        <f t="shared" ref="L752:M752" si="792">K752+F752</f>
        <v>4.4079933235771538</v>
      </c>
      <c r="M752" s="44">
        <f t="shared" si="792"/>
        <v>7.8159866471543076</v>
      </c>
      <c r="S752">
        <v>59</v>
      </c>
      <c r="T752">
        <f t="shared" si="733"/>
        <v>3.4079933235771544E-3</v>
      </c>
      <c r="U752">
        <f t="shared" si="734"/>
        <v>1E-3</v>
      </c>
      <c r="V752">
        <f t="shared" si="735"/>
        <v>3.4079933235771544E-3</v>
      </c>
    </row>
    <row r="753" spans="1:22" x14ac:dyDescent="0.4">
      <c r="A753">
        <v>60</v>
      </c>
      <c r="B753" s="24">
        <v>0.93617021276595747</v>
      </c>
      <c r="C753" s="41">
        <f t="shared" si="730"/>
        <v>114.34380029787233</v>
      </c>
      <c r="E753">
        <f>0.5*(BladeCompThickness!L62)</f>
        <v>3.4068044431758122</v>
      </c>
      <c r="F753" s="44">
        <f>BladeCompThickness!X62</f>
        <v>1</v>
      </c>
      <c r="G753">
        <f>0.5*(BladeCompThickness!L62)</f>
        <v>3.4068044431758122</v>
      </c>
      <c r="K753">
        <f t="shared" si="731"/>
        <v>3.4068044431758122</v>
      </c>
      <c r="L753" s="44">
        <f t="shared" ref="L753:M753" si="793">K753+F753</f>
        <v>4.4068044431758118</v>
      </c>
      <c r="M753" s="44">
        <f t="shared" si="793"/>
        <v>7.8136088863516235</v>
      </c>
      <c r="S753">
        <v>60</v>
      </c>
      <c r="T753">
        <f t="shared" si="733"/>
        <v>3.4068044431758123E-3</v>
      </c>
      <c r="U753">
        <f t="shared" si="734"/>
        <v>1E-3</v>
      </c>
      <c r="V753">
        <f t="shared" si="735"/>
        <v>3.4068044431758123E-3</v>
      </c>
    </row>
    <row r="754" spans="1:22" x14ac:dyDescent="0.4">
      <c r="A754">
        <v>61</v>
      </c>
      <c r="B754" s="24">
        <v>0.95</v>
      </c>
      <c r="C754" s="41">
        <f t="shared" si="730"/>
        <v>116.03297007499999</v>
      </c>
      <c r="E754">
        <f>0.5*(BladeCompThickness!L63)</f>
        <v>3.4060316709149396</v>
      </c>
      <c r="F754" s="44">
        <f>BladeCompThickness!X63</f>
        <v>1</v>
      </c>
      <c r="G754">
        <f>0.5*(BladeCompThickness!L63)</f>
        <v>3.4060316709149396</v>
      </c>
      <c r="K754">
        <f t="shared" si="731"/>
        <v>3.4060316709149396</v>
      </c>
      <c r="L754" s="44">
        <f t="shared" ref="L754:M754" si="794">K754+F754</f>
        <v>4.4060316709149401</v>
      </c>
      <c r="M754" s="44">
        <f t="shared" si="794"/>
        <v>7.8120633418298802</v>
      </c>
      <c r="S754">
        <v>61</v>
      </c>
      <c r="T754">
        <f t="shared" si="733"/>
        <v>3.4060316709149398E-3</v>
      </c>
      <c r="U754">
        <f t="shared" si="734"/>
        <v>1E-3</v>
      </c>
      <c r="V754">
        <f t="shared" si="735"/>
        <v>3.4060316709149398E-3</v>
      </c>
    </row>
    <row r="755" spans="1:22" x14ac:dyDescent="0.4">
      <c r="A755">
        <v>62</v>
      </c>
      <c r="B755" s="24">
        <v>0.95744680851063835</v>
      </c>
      <c r="C755" s="41">
        <f t="shared" si="730"/>
        <v>116.94252303191489</v>
      </c>
      <c r="E755">
        <f>0.5*(BladeCompThickness!L64)</f>
        <v>0</v>
      </c>
      <c r="F755" s="44">
        <f>BladeCompThickness!X64</f>
        <v>0.76132024004364129</v>
      </c>
      <c r="G755">
        <f>0.5*(BladeCompThickness!L64)</f>
        <v>0</v>
      </c>
      <c r="K755">
        <f t="shared" si="731"/>
        <v>0</v>
      </c>
      <c r="L755" s="44">
        <f t="shared" ref="L755:M755" si="795">K755+F755</f>
        <v>0.76132024004364129</v>
      </c>
      <c r="M755" s="44">
        <f t="shared" si="795"/>
        <v>0.76132024004364129</v>
      </c>
      <c r="S755">
        <v>62</v>
      </c>
      <c r="T755">
        <f t="shared" si="733"/>
        <v>0</v>
      </c>
      <c r="U755">
        <f t="shared" si="734"/>
        <v>7.6132024004364133E-4</v>
      </c>
      <c r="V755">
        <f t="shared" si="735"/>
        <v>0</v>
      </c>
    </row>
    <row r="756" spans="1:22" x14ac:dyDescent="0.4">
      <c r="A756">
        <v>63</v>
      </c>
      <c r="B756" s="24">
        <v>0.97872340425531912</v>
      </c>
      <c r="C756" s="41">
        <f t="shared" si="730"/>
        <v>119.54124576595744</v>
      </c>
      <c r="E756">
        <f>0.5*(BladeCompThickness!L65)</f>
        <v>0</v>
      </c>
      <c r="F756" s="44">
        <f>BladeCompThickness!X65</f>
        <v>7.9378068739770602E-2</v>
      </c>
      <c r="G756">
        <f>0.5*(BladeCompThickness!L65)</f>
        <v>0</v>
      </c>
      <c r="K756">
        <f t="shared" si="731"/>
        <v>0</v>
      </c>
      <c r="L756" s="44">
        <f t="shared" ref="L756:M756" si="796">K756+F756</f>
        <v>7.9378068739770602E-2</v>
      </c>
      <c r="M756" s="44">
        <f t="shared" si="796"/>
        <v>7.9378068739770602E-2</v>
      </c>
      <c r="S756">
        <v>63</v>
      </c>
      <c r="T756">
        <f t="shared" si="733"/>
        <v>0</v>
      </c>
      <c r="U756">
        <f t="shared" si="734"/>
        <v>7.9378068739770601E-5</v>
      </c>
      <c r="V756">
        <f t="shared" si="735"/>
        <v>0</v>
      </c>
    </row>
    <row r="757" spans="1:22" x14ac:dyDescent="0.4">
      <c r="A757">
        <v>64</v>
      </c>
      <c r="B757" s="24">
        <v>0.98119999999999996</v>
      </c>
      <c r="C757" s="41">
        <f t="shared" si="730"/>
        <v>119.84373709219999</v>
      </c>
      <c r="E757">
        <f>0.5*(BladeCompThickness!L66)</f>
        <v>0</v>
      </c>
      <c r="F757" s="44">
        <f>BladeCompThickness!X66</f>
        <v>0</v>
      </c>
      <c r="G757">
        <f>0.5*(BladeCompThickness!L66)</f>
        <v>0</v>
      </c>
      <c r="K757">
        <f t="shared" si="731"/>
        <v>0</v>
      </c>
      <c r="L757" s="44">
        <f t="shared" ref="L757:M757" si="797">K757+F757</f>
        <v>0</v>
      </c>
      <c r="M757" s="44">
        <f t="shared" si="797"/>
        <v>0</v>
      </c>
      <c r="S757">
        <v>64</v>
      </c>
      <c r="T757">
        <f t="shared" si="733"/>
        <v>0</v>
      </c>
      <c r="U757">
        <f t="shared" si="734"/>
        <v>0</v>
      </c>
      <c r="V757">
        <f t="shared" si="735"/>
        <v>0</v>
      </c>
    </row>
    <row r="758" spans="1:22" x14ac:dyDescent="0.4">
      <c r="A758">
        <v>65</v>
      </c>
      <c r="B758" s="24">
        <v>1</v>
      </c>
      <c r="C758" s="41">
        <f t="shared" si="730"/>
        <v>122.13996849999999</v>
      </c>
      <c r="E758">
        <f>0.5*(BladeCompThickness!L67)</f>
        <v>0</v>
      </c>
      <c r="F758" s="44">
        <f>BladeCompThickness!X67</f>
        <v>0</v>
      </c>
      <c r="G758">
        <f>0.5*(BladeCompThickness!L67)</f>
        <v>0</v>
      </c>
      <c r="K758">
        <f t="shared" si="731"/>
        <v>0</v>
      </c>
      <c r="L758" s="44">
        <f t="shared" ref="L758:M758" si="798">K758+F758</f>
        <v>0</v>
      </c>
      <c r="M758" s="44">
        <f t="shared" si="798"/>
        <v>0</v>
      </c>
      <c r="S758">
        <v>65</v>
      </c>
      <c r="T758">
        <f t="shared" si="733"/>
        <v>0</v>
      </c>
      <c r="U758">
        <f t="shared" si="734"/>
        <v>0</v>
      </c>
      <c r="V758">
        <f t="shared" si="735"/>
        <v>0</v>
      </c>
    </row>
    <row r="1009" spans="136:136" x14ac:dyDescent="0.4">
      <c r="EF1009" s="37" t="s">
        <v>417</v>
      </c>
    </row>
  </sheetData>
  <pageMargins left="0.7" right="0.7" top="0.78740157499999996" bottom="0.78740157499999996" header="0.3" footer="0.3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9"/>
  <dimension ref="A1:R67"/>
  <sheetViews>
    <sheetView topLeftCell="D1" zoomScaleNormal="100" workbookViewId="0">
      <selection activeCell="T12" sqref="T12"/>
    </sheetView>
  </sheetViews>
  <sheetFormatPr baseColWidth="10" defaultColWidth="9.23046875" defaultRowHeight="14.6" x14ac:dyDescent="0.4"/>
  <cols>
    <col min="1" max="18" width="15.69140625" customWidth="1"/>
  </cols>
  <sheetData>
    <row r="1" spans="1:18" x14ac:dyDescent="0.4">
      <c r="A1" s="15" t="s">
        <v>81</v>
      </c>
      <c r="B1" s="15" t="s">
        <v>209</v>
      </c>
      <c r="C1" s="15" t="s">
        <v>210</v>
      </c>
      <c r="D1" s="15" t="s">
        <v>211</v>
      </c>
      <c r="E1" s="15" t="s">
        <v>153</v>
      </c>
      <c r="F1" s="15" t="s">
        <v>154</v>
      </c>
      <c r="G1" s="15" t="s">
        <v>212</v>
      </c>
      <c r="H1" s="15" t="s">
        <v>213</v>
      </c>
      <c r="I1" s="15" t="s">
        <v>214</v>
      </c>
      <c r="J1" s="15" t="s">
        <v>215</v>
      </c>
      <c r="K1" s="15" t="s">
        <v>216</v>
      </c>
      <c r="L1" s="15" t="s">
        <v>217</v>
      </c>
      <c r="M1" s="15" t="s">
        <v>218</v>
      </c>
      <c r="N1" s="15" t="s">
        <v>219</v>
      </c>
      <c r="O1" s="15" t="s">
        <v>220</v>
      </c>
      <c r="P1" s="15" t="s">
        <v>221</v>
      </c>
      <c r="Q1" s="15" t="s">
        <v>222</v>
      </c>
      <c r="R1" s="15" t="s">
        <v>223</v>
      </c>
    </row>
    <row r="2" spans="1:18" x14ac:dyDescent="0.4">
      <c r="A2" s="15" t="s">
        <v>58</v>
      </c>
      <c r="B2" s="15" t="s">
        <v>224</v>
      </c>
      <c r="C2" s="15" t="s">
        <v>224</v>
      </c>
      <c r="D2" s="15" t="s">
        <v>224</v>
      </c>
      <c r="E2" s="15" t="s">
        <v>225</v>
      </c>
      <c r="F2" s="15" t="s">
        <v>225</v>
      </c>
      <c r="G2" s="15" t="s">
        <v>225</v>
      </c>
      <c r="H2" s="15" t="s">
        <v>32</v>
      </c>
      <c r="I2" s="15" t="s">
        <v>32</v>
      </c>
      <c r="J2" s="15" t="s">
        <v>33</v>
      </c>
      <c r="K2" s="15" t="s">
        <v>32</v>
      </c>
      <c r="L2" s="15" t="s">
        <v>32</v>
      </c>
      <c r="M2" s="15" t="s">
        <v>151</v>
      </c>
      <c r="N2" s="15" t="s">
        <v>226</v>
      </c>
      <c r="O2" s="15" t="s">
        <v>226</v>
      </c>
      <c r="P2" s="15" t="s">
        <v>226</v>
      </c>
      <c r="Q2" s="15" t="s">
        <v>32</v>
      </c>
      <c r="R2" s="15" t="s">
        <v>32</v>
      </c>
    </row>
    <row r="3" spans="1:18" x14ac:dyDescent="0.4">
      <c r="A3" s="14">
        <v>0</v>
      </c>
      <c r="B3" s="14">
        <v>6215353505</v>
      </c>
      <c r="C3" s="14">
        <v>6215071897</v>
      </c>
      <c r="D3" s="14">
        <v>40556752730</v>
      </c>
      <c r="E3" s="14">
        <v>210722229000</v>
      </c>
      <c r="F3" s="14">
        <v>210732630000</v>
      </c>
      <c r="G3" s="14">
        <v>129130823200</v>
      </c>
      <c r="H3" s="14">
        <v>-1.317E-4</v>
      </c>
      <c r="I3" s="14">
        <v>5.4600000000000004E-4</v>
      </c>
      <c r="J3" s="14">
        <v>79.510000000000005</v>
      </c>
      <c r="K3" s="14">
        <v>-1.395E-4</v>
      </c>
      <c r="L3" s="14">
        <v>5.4670000000000001E-4</v>
      </c>
      <c r="M3" s="14">
        <v>2793.1524470000004</v>
      </c>
      <c r="N3" s="14">
        <v>29025.68849</v>
      </c>
      <c r="O3" s="14">
        <v>14512.486080000001</v>
      </c>
      <c r="P3" s="14">
        <v>14513.20241</v>
      </c>
      <c r="Q3" s="14">
        <v>-1.317E-4</v>
      </c>
      <c r="R3" s="14">
        <v>5.4600000000000004E-4</v>
      </c>
    </row>
    <row r="4" spans="1:18" x14ac:dyDescent="0.4">
      <c r="A4" s="14">
        <v>0.01</v>
      </c>
      <c r="B4" s="14">
        <v>6215353505</v>
      </c>
      <c r="C4" s="14">
        <v>6215071897</v>
      </c>
      <c r="D4" s="14">
        <v>40556752730</v>
      </c>
      <c r="E4" s="14">
        <v>210722229000</v>
      </c>
      <c r="F4" s="14">
        <v>210732630000</v>
      </c>
      <c r="G4" s="14">
        <v>129130823200</v>
      </c>
      <c r="H4" s="14">
        <v>-1.317E-4</v>
      </c>
      <c r="I4" s="14">
        <v>5.4600000000000004E-4</v>
      </c>
      <c r="J4" s="14">
        <v>79.510000000000005</v>
      </c>
      <c r="K4" s="14">
        <v>-1.395E-4</v>
      </c>
      <c r="L4" s="14">
        <v>5.4670000000000001E-4</v>
      </c>
      <c r="M4" s="14">
        <v>2793.1524470000004</v>
      </c>
      <c r="N4" s="14">
        <v>29025.68849</v>
      </c>
      <c r="O4" s="14">
        <v>14512.486080000001</v>
      </c>
      <c r="P4" s="14">
        <v>14513.20241</v>
      </c>
      <c r="Q4" s="14">
        <v>-1.317E-4</v>
      </c>
      <c r="R4" s="14">
        <v>5.4600000000000004E-4</v>
      </c>
    </row>
    <row r="5" spans="1:18" x14ac:dyDescent="0.4">
      <c r="A5" s="14">
        <v>2.1276595744680851E-2</v>
      </c>
      <c r="B5" s="14">
        <v>4656042073</v>
      </c>
      <c r="C5" s="14">
        <v>5044969976</v>
      </c>
      <c r="D5" s="14">
        <v>37687721470</v>
      </c>
      <c r="E5" s="14">
        <v>191143212700</v>
      </c>
      <c r="F5" s="14">
        <v>197925458500</v>
      </c>
      <c r="G5" s="14">
        <v>100283396100</v>
      </c>
      <c r="H5" s="14">
        <v>-7.9899999999999999E-2</v>
      </c>
      <c r="I5" s="14">
        <v>0.14729999999999999</v>
      </c>
      <c r="J5" s="14">
        <v>-86.000000000000014</v>
      </c>
      <c r="K5" s="14">
        <v>0.1206</v>
      </c>
      <c r="L5" s="14">
        <v>0.14660000000000001</v>
      </c>
      <c r="M5" s="14">
        <v>2417.9911779999998</v>
      </c>
      <c r="N5" s="14">
        <v>24990.98717</v>
      </c>
      <c r="O5" s="14">
        <v>12414.702660000001</v>
      </c>
      <c r="P5" s="14">
        <v>12576.284509999999</v>
      </c>
      <c r="Q5" s="14">
        <v>-7.5990000000000002E-2</v>
      </c>
      <c r="R5" s="14">
        <v>0.1033</v>
      </c>
    </row>
    <row r="6" spans="1:18" x14ac:dyDescent="0.4">
      <c r="A6" s="14">
        <v>2.5000000000000001E-2</v>
      </c>
      <c r="B6" s="14">
        <v>4190196168</v>
      </c>
      <c r="C6" s="14">
        <v>4600419979</v>
      </c>
      <c r="D6" s="14">
        <v>35514409890</v>
      </c>
      <c r="E6" s="14">
        <v>178104563700</v>
      </c>
      <c r="F6" s="14">
        <v>188962982200</v>
      </c>
      <c r="G6" s="14">
        <v>90826711910</v>
      </c>
      <c r="H6" s="14">
        <v>-7.2840000000000002E-2</v>
      </c>
      <c r="I6" s="14">
        <v>9.529E-2</v>
      </c>
      <c r="J6" s="14">
        <v>-84.18</v>
      </c>
      <c r="K6" s="14">
        <v>0.1244</v>
      </c>
      <c r="L6" s="14">
        <v>0.1008</v>
      </c>
      <c r="M6" s="14">
        <v>2231.8411759999999</v>
      </c>
      <c r="N6" s="14">
        <v>23079.694230000001</v>
      </c>
      <c r="O6" s="14">
        <v>11361.918880000001</v>
      </c>
      <c r="P6" s="14">
        <v>11717.77534</v>
      </c>
      <c r="Q6" s="14">
        <v>-7.0550000000000002E-2</v>
      </c>
      <c r="R6" s="14">
        <v>6.8099999999999994E-2</v>
      </c>
    </row>
    <row r="7" spans="1:18" x14ac:dyDescent="0.4">
      <c r="A7" s="14">
        <v>4.2553191489361701E-2</v>
      </c>
      <c r="B7" s="14">
        <v>3760700167</v>
      </c>
      <c r="C7" s="14">
        <v>4180763994.9999995</v>
      </c>
      <c r="D7" s="14">
        <v>31616963290</v>
      </c>
      <c r="E7" s="14">
        <v>149402881800</v>
      </c>
      <c r="F7" s="14">
        <v>170284258300</v>
      </c>
      <c r="G7" s="14">
        <v>80215002710</v>
      </c>
      <c r="H7" s="14">
        <v>6.8700000000000002E-3</v>
      </c>
      <c r="I7" s="14">
        <v>2.1149999999999999E-2</v>
      </c>
      <c r="J7" s="14">
        <v>-82.23</v>
      </c>
      <c r="K7" s="14">
        <v>1.209E-2</v>
      </c>
      <c r="L7" s="14">
        <v>1.532E-2</v>
      </c>
      <c r="M7" s="14">
        <v>1963.8923239999999</v>
      </c>
      <c r="N7" s="14">
        <v>19867.014199999998</v>
      </c>
      <c r="O7" s="14">
        <v>9496.6413489999995</v>
      </c>
      <c r="P7" s="14">
        <v>10370.37285</v>
      </c>
      <c r="Q7" s="14">
        <v>9.502E-3</v>
      </c>
      <c r="R7" s="14">
        <v>1.695E-2</v>
      </c>
    </row>
    <row r="8" spans="1:18" x14ac:dyDescent="0.4">
      <c r="A8" s="14">
        <v>0.05</v>
      </c>
      <c r="B8" s="14">
        <v>4048486852</v>
      </c>
      <c r="C8" s="14">
        <v>3938381760</v>
      </c>
      <c r="D8" s="14">
        <v>30413558100</v>
      </c>
      <c r="E8" s="14">
        <v>140588697000</v>
      </c>
      <c r="F8" s="14">
        <v>157706825200</v>
      </c>
      <c r="G8" s="14">
        <v>74465360350</v>
      </c>
      <c r="H8" s="14">
        <v>1.7670000000000002E-2</v>
      </c>
      <c r="I8" s="14">
        <v>3.0899999999999999E-3</v>
      </c>
      <c r="J8" s="14">
        <v>-80.91</v>
      </c>
      <c r="K8" s="14">
        <v>1.2500000000000001E-2</v>
      </c>
      <c r="L8" s="14">
        <v>1.008E-4</v>
      </c>
      <c r="M8" s="14">
        <v>1932.4517169999999</v>
      </c>
      <c r="N8" s="14">
        <v>18684.357919999999</v>
      </c>
      <c r="O8" s="14">
        <v>8947.7569320000002</v>
      </c>
      <c r="P8" s="14">
        <v>9736.6009919999997</v>
      </c>
      <c r="Q8" s="14">
        <v>1.7950000000000001E-2</v>
      </c>
      <c r="R8" s="14">
        <v>3.9240000000000004E-3</v>
      </c>
    </row>
    <row r="9" spans="1:18" x14ac:dyDescent="0.4">
      <c r="A9" s="14">
        <v>6.3829787234042548E-2</v>
      </c>
      <c r="B9" s="14">
        <v>3725660922</v>
      </c>
      <c r="C9" s="14">
        <v>3837486817</v>
      </c>
      <c r="D9" s="14">
        <v>29195999110</v>
      </c>
      <c r="E9" s="14">
        <v>128935069300.00002</v>
      </c>
      <c r="F9" s="14">
        <v>145083134000</v>
      </c>
      <c r="G9" s="14">
        <v>67439867379.999992</v>
      </c>
      <c r="H9" s="14">
        <v>3.2559999999999999E-2</v>
      </c>
      <c r="I9" s="14">
        <v>7.5310000000000004E-3</v>
      </c>
      <c r="J9" s="14">
        <v>-78.219999999999985</v>
      </c>
      <c r="K9" s="14">
        <v>3.1719999999999998E-2</v>
      </c>
      <c r="L9" s="14">
        <v>4.2469999999999999E-3</v>
      </c>
      <c r="M9" s="14">
        <v>1845.4096810000001</v>
      </c>
      <c r="N9" s="14">
        <v>17085.254850000001</v>
      </c>
      <c r="O9" s="14">
        <v>8216.8902720000006</v>
      </c>
      <c r="P9" s="14">
        <v>8868.3645759999999</v>
      </c>
      <c r="Q9" s="14">
        <v>3.388E-2</v>
      </c>
      <c r="R9" s="14">
        <v>8.5579999999999996E-3</v>
      </c>
    </row>
    <row r="10" spans="1:18" x14ac:dyDescent="0.4">
      <c r="A10" s="14">
        <v>8.3400000000000002E-2</v>
      </c>
      <c r="B10" s="14">
        <v>3290382638</v>
      </c>
      <c r="C10" s="14">
        <v>3684082557</v>
      </c>
      <c r="D10" s="14">
        <v>27582122850</v>
      </c>
      <c r="E10" s="14">
        <v>114576062100</v>
      </c>
      <c r="F10" s="14">
        <v>127319884000</v>
      </c>
      <c r="G10" s="14">
        <v>58013113700</v>
      </c>
      <c r="H10" s="14">
        <v>5.9959999999999999E-2</v>
      </c>
      <c r="I10" s="14">
        <v>1.444E-2</v>
      </c>
      <c r="J10" s="14">
        <v>-71.52</v>
      </c>
      <c r="K10" s="14">
        <v>7.6960000000000001E-2</v>
      </c>
      <c r="L10" s="14">
        <v>1.18E-2</v>
      </c>
      <c r="M10" s="14">
        <v>1728.9279260000001</v>
      </c>
      <c r="N10" s="14">
        <v>14990.893380000001</v>
      </c>
      <c r="O10" s="14">
        <v>7280.9906179999998</v>
      </c>
      <c r="P10" s="14">
        <v>7709.9027649999998</v>
      </c>
      <c r="Q10" s="14">
        <v>6.361E-2</v>
      </c>
      <c r="R10" s="14">
        <v>1.6109999999999999E-2</v>
      </c>
    </row>
    <row r="11" spans="1:18" x14ac:dyDescent="0.4">
      <c r="A11" s="14">
        <v>8.5106382978723402E-2</v>
      </c>
      <c r="B11" s="14">
        <v>3248984623</v>
      </c>
      <c r="C11" s="14">
        <v>3653944328</v>
      </c>
      <c r="D11" s="14">
        <v>27278478980</v>
      </c>
      <c r="E11" s="14">
        <v>113015415300</v>
      </c>
      <c r="F11" s="14">
        <v>125339576600</v>
      </c>
      <c r="G11" s="14">
        <v>57177259950</v>
      </c>
      <c r="H11" s="14">
        <v>5.9900000000000002E-2</v>
      </c>
      <c r="I11" s="14">
        <v>1.3899999999999999E-2</v>
      </c>
      <c r="J11" s="14">
        <v>-70.670000000000016</v>
      </c>
      <c r="K11" s="14">
        <v>7.9630000000000006E-2</v>
      </c>
      <c r="L11" s="14">
        <v>1.183E-2</v>
      </c>
      <c r="M11" s="14">
        <v>1711.2152680000002</v>
      </c>
      <c r="N11" s="14">
        <v>14785.956770000001</v>
      </c>
      <c r="O11" s="14">
        <v>7185.1454940000003</v>
      </c>
      <c r="P11" s="14">
        <v>7600.8112719999999</v>
      </c>
      <c r="Q11" s="14">
        <v>6.3710000000000003E-2</v>
      </c>
      <c r="R11" s="14">
        <v>1.5980000000000001E-2</v>
      </c>
    </row>
    <row r="12" spans="1:18" x14ac:dyDescent="0.4">
      <c r="A12" s="14">
        <v>0.1</v>
      </c>
      <c r="B12" s="14">
        <v>3011178904</v>
      </c>
      <c r="C12" s="14">
        <v>3274947427</v>
      </c>
      <c r="D12" s="14">
        <v>24823902340</v>
      </c>
      <c r="E12" s="14">
        <v>100363661800</v>
      </c>
      <c r="F12" s="14">
        <v>108959285800</v>
      </c>
      <c r="G12" s="14">
        <v>49920751720</v>
      </c>
      <c r="H12" s="14">
        <v>5.7200000000000001E-2</v>
      </c>
      <c r="I12" s="14">
        <v>7.2189999999999997E-3</v>
      </c>
      <c r="J12" s="14">
        <v>-57.21</v>
      </c>
      <c r="K12" s="14">
        <v>0.1085</v>
      </c>
      <c r="L12" s="14">
        <v>1.6660000000000001E-2</v>
      </c>
      <c r="M12" s="14">
        <v>1565.9263120000001</v>
      </c>
      <c r="N12" s="14">
        <v>13088.518590000001</v>
      </c>
      <c r="O12" s="14">
        <v>6300.6976810000006</v>
      </c>
      <c r="P12" s="14">
        <v>6787.8209050000005</v>
      </c>
      <c r="Q12" s="14">
        <v>6.3519999999999993E-2</v>
      </c>
      <c r="R12" s="14">
        <v>1.3100000000000001E-2</v>
      </c>
    </row>
    <row r="13" spans="1:18" x14ac:dyDescent="0.4">
      <c r="A13" s="14">
        <v>0.10638297872340426</v>
      </c>
      <c r="B13" s="14">
        <v>3092477888</v>
      </c>
      <c r="C13" s="14">
        <v>3042089087</v>
      </c>
      <c r="D13" s="14">
        <v>24465566090</v>
      </c>
      <c r="E13" s="14">
        <v>98069963880</v>
      </c>
      <c r="F13" s="14">
        <v>105992605000</v>
      </c>
      <c r="G13" s="14">
        <v>47964944310</v>
      </c>
      <c r="H13" s="14">
        <v>4.3150000000000001E-2</v>
      </c>
      <c r="I13" s="14">
        <v>1.022E-2</v>
      </c>
      <c r="J13" s="14">
        <v>-45.9</v>
      </c>
      <c r="K13" s="14">
        <v>0.1177</v>
      </c>
      <c r="L13" s="14">
        <v>2.1049999999999999E-2</v>
      </c>
      <c r="M13" s="14">
        <v>1539.055548</v>
      </c>
      <c r="N13" s="14">
        <v>12740.62429</v>
      </c>
      <c r="O13" s="14">
        <v>6052.2680380000002</v>
      </c>
      <c r="P13" s="14">
        <v>6688.3562519999996</v>
      </c>
      <c r="Q13" s="14">
        <v>4.9390000000000003E-2</v>
      </c>
      <c r="R13" s="14">
        <v>1.6410000000000001E-2</v>
      </c>
    </row>
    <row r="14" spans="1:18" x14ac:dyDescent="0.4">
      <c r="A14" s="14">
        <v>0.1276595744680851</v>
      </c>
      <c r="B14" s="14">
        <v>3414404213</v>
      </c>
      <c r="C14" s="14">
        <v>2245374422</v>
      </c>
      <c r="D14" s="14">
        <v>23551548600</v>
      </c>
      <c r="E14" s="14">
        <v>87714263520</v>
      </c>
      <c r="F14" s="14">
        <v>103309727700</v>
      </c>
      <c r="G14" s="14">
        <v>41784581360</v>
      </c>
      <c r="H14" s="14">
        <v>-7.9520000000000007E-3</v>
      </c>
      <c r="I14" s="14">
        <v>2.1649999999999999E-2</v>
      </c>
      <c r="J14" s="14">
        <v>-15.19</v>
      </c>
      <c r="K14" s="14">
        <v>0.18959999999999999</v>
      </c>
      <c r="L14" s="14">
        <v>3.8429999999999999E-2</v>
      </c>
      <c r="M14" s="14">
        <v>1465.0778970000001</v>
      </c>
      <c r="N14" s="14">
        <v>11849.42654</v>
      </c>
      <c r="O14" s="14">
        <v>5226.9841489999999</v>
      </c>
      <c r="P14" s="14">
        <v>6622.4423870000001</v>
      </c>
      <c r="Q14" s="14">
        <v>-2.8470000000000001E-3</v>
      </c>
      <c r="R14" s="14">
        <v>2.8670000000000001E-2</v>
      </c>
    </row>
    <row r="15" spans="1:18" x14ac:dyDescent="0.4">
      <c r="A15" s="14">
        <v>0.14893617021276595</v>
      </c>
      <c r="B15" s="14">
        <v>3392783443</v>
      </c>
      <c r="C15" s="14">
        <v>1781363224</v>
      </c>
      <c r="D15" s="14">
        <v>22582080040</v>
      </c>
      <c r="E15" s="14">
        <v>75274206090</v>
      </c>
      <c r="F15" s="14">
        <v>103022194700</v>
      </c>
      <c r="G15" s="14">
        <v>35192226630</v>
      </c>
      <c r="H15" s="14">
        <v>-7.1709999999999996E-2</v>
      </c>
      <c r="I15" s="14">
        <v>3.2230000000000002E-2</v>
      </c>
      <c r="J15" s="14">
        <v>-7.9369999999999985</v>
      </c>
      <c r="K15" s="14">
        <v>0.3352</v>
      </c>
      <c r="L15" s="14">
        <v>5.8250000000000003E-2</v>
      </c>
      <c r="M15" s="14">
        <v>1391.126749</v>
      </c>
      <c r="N15" s="14">
        <v>11029.809960000001</v>
      </c>
      <c r="O15" s="14">
        <v>4414.4361419999996</v>
      </c>
      <c r="P15" s="14">
        <v>6615.3738220000005</v>
      </c>
      <c r="Q15" s="14">
        <v>-7.0610000000000006E-2</v>
      </c>
      <c r="R15" s="14">
        <v>4.045E-2</v>
      </c>
    </row>
    <row r="16" spans="1:18" x14ac:dyDescent="0.4">
      <c r="A16" s="14">
        <v>0.16300000000000001</v>
      </c>
      <c r="B16" s="14">
        <v>3330155005</v>
      </c>
      <c r="C16" s="14">
        <v>1531353257</v>
      </c>
      <c r="D16" s="14">
        <v>22024088090</v>
      </c>
      <c r="E16" s="14">
        <v>67386330409.999992</v>
      </c>
      <c r="F16" s="14">
        <v>103978428200</v>
      </c>
      <c r="G16" s="14">
        <v>30947034870</v>
      </c>
      <c r="H16" s="14">
        <v>-0.11840000000000001</v>
      </c>
      <c r="I16" s="14">
        <v>3.9050000000000001E-2</v>
      </c>
      <c r="J16" s="14">
        <v>-5.6729999999999992</v>
      </c>
      <c r="K16" s="14">
        <v>0.46289999999999998</v>
      </c>
      <c r="L16" s="14">
        <v>7.1879999999999999E-2</v>
      </c>
      <c r="M16" s="14">
        <v>1346.391167</v>
      </c>
      <c r="N16" s="14">
        <v>10571.22645</v>
      </c>
      <c r="O16" s="14">
        <v>3913.2594560000002</v>
      </c>
      <c r="P16" s="14">
        <v>6657.9669979999999</v>
      </c>
      <c r="Q16" s="14">
        <v>-0.1221</v>
      </c>
      <c r="R16" s="14">
        <v>4.7980000000000002E-2</v>
      </c>
    </row>
    <row r="17" spans="1:18" x14ac:dyDescent="0.4">
      <c r="A17" s="14">
        <v>0.1702127659574468</v>
      </c>
      <c r="B17" s="14">
        <v>3236374490.9999995</v>
      </c>
      <c r="C17" s="14">
        <v>1397799987</v>
      </c>
      <c r="D17" s="14">
        <v>21739563810</v>
      </c>
      <c r="E17" s="14">
        <v>63519955630</v>
      </c>
      <c r="F17" s="14">
        <v>103805234900</v>
      </c>
      <c r="G17" s="14">
        <v>28313338060</v>
      </c>
      <c r="H17" s="14">
        <v>-0.14149999999999999</v>
      </c>
      <c r="I17" s="14">
        <v>4.2220000000000001E-2</v>
      </c>
      <c r="J17" s="14">
        <v>-4.9509999999999996</v>
      </c>
      <c r="K17" s="14">
        <v>0.53129999999999999</v>
      </c>
      <c r="L17" s="14">
        <v>7.8710000000000002E-2</v>
      </c>
      <c r="M17" s="14">
        <v>1314.3700959999999</v>
      </c>
      <c r="N17" s="14">
        <v>10230.491680000001</v>
      </c>
      <c r="O17" s="14">
        <v>3646.8274690000003</v>
      </c>
      <c r="P17" s="14">
        <v>6583.6642140000004</v>
      </c>
      <c r="Q17" s="14">
        <v>-0.1477</v>
      </c>
      <c r="R17" s="14">
        <v>5.1429999999999997E-2</v>
      </c>
    </row>
    <row r="18" spans="1:18" x14ac:dyDescent="0.4">
      <c r="A18" s="14">
        <v>0.19148936170212766</v>
      </c>
      <c r="B18" s="14">
        <v>2884582842.0000005</v>
      </c>
      <c r="C18" s="14">
        <v>1074822407</v>
      </c>
      <c r="D18" s="14">
        <v>20861501530</v>
      </c>
      <c r="E18" s="14">
        <v>53558133210</v>
      </c>
      <c r="F18" s="14">
        <v>102088863200</v>
      </c>
      <c r="G18" s="14">
        <v>21361771350</v>
      </c>
      <c r="H18" s="14">
        <v>-0.21460000000000001</v>
      </c>
      <c r="I18" s="14">
        <v>4.9820000000000003E-2</v>
      </c>
      <c r="J18" s="14">
        <v>-3.6630000000000003</v>
      </c>
      <c r="K18" s="14">
        <v>0.70950000000000002</v>
      </c>
      <c r="L18" s="14">
        <v>9.8409999999999997E-2</v>
      </c>
      <c r="M18" s="14">
        <v>1216.9077729999999</v>
      </c>
      <c r="N18" s="14">
        <v>9226.2613259999998</v>
      </c>
      <c r="O18" s="14">
        <v>2967.548965</v>
      </c>
      <c r="P18" s="14">
        <v>6258.7123609999999</v>
      </c>
      <c r="Q18" s="14">
        <v>-0.22789999999999999</v>
      </c>
      <c r="R18" s="14">
        <v>5.9299999999999999E-2</v>
      </c>
    </row>
    <row r="19" spans="1:18" x14ac:dyDescent="0.4">
      <c r="A19" s="14">
        <v>0.21276595744680851</v>
      </c>
      <c r="B19" s="14">
        <v>2415047732</v>
      </c>
      <c r="C19" s="14">
        <v>843663005.30000007</v>
      </c>
      <c r="D19" s="14">
        <v>19757704560</v>
      </c>
      <c r="E19" s="14">
        <v>45995120040</v>
      </c>
      <c r="F19" s="14">
        <v>96018052350</v>
      </c>
      <c r="G19" s="14">
        <v>15684756700</v>
      </c>
      <c r="H19" s="14">
        <v>-0.29189999999999999</v>
      </c>
      <c r="I19" s="14">
        <v>5.2690000000000001E-2</v>
      </c>
      <c r="J19" s="14">
        <v>-2.9950000000000001</v>
      </c>
      <c r="K19" s="14">
        <v>0.75880000000000003</v>
      </c>
      <c r="L19" s="14">
        <v>0.112</v>
      </c>
      <c r="M19" s="14">
        <v>1105.7800990000001</v>
      </c>
      <c r="N19" s="14">
        <v>8076.5630280000005</v>
      </c>
      <c r="O19" s="14">
        <v>2449.172579</v>
      </c>
      <c r="P19" s="14">
        <v>5627.3904490000004</v>
      </c>
      <c r="Q19" s="14">
        <v>-0.30990000000000001</v>
      </c>
      <c r="R19" s="14">
        <v>6.1260000000000002E-2</v>
      </c>
    </row>
    <row r="20" spans="1:18" x14ac:dyDescent="0.4">
      <c r="A20" s="14">
        <v>0.22</v>
      </c>
      <c r="B20" s="14">
        <v>2225705090</v>
      </c>
      <c r="C20" s="14">
        <v>824655084.70000005</v>
      </c>
      <c r="D20" s="14">
        <v>19367002040</v>
      </c>
      <c r="E20" s="14">
        <v>43751941310</v>
      </c>
      <c r="F20" s="14">
        <v>93842949460</v>
      </c>
      <c r="G20" s="14">
        <v>14352047039.999998</v>
      </c>
      <c r="H20" s="14">
        <v>-0.33879999999999999</v>
      </c>
      <c r="I20" s="14">
        <v>5.1470000000000002E-2</v>
      </c>
      <c r="J20" s="14">
        <v>-2.8080000000000003</v>
      </c>
      <c r="K20" s="14">
        <v>0.50890000000000002</v>
      </c>
      <c r="L20" s="14">
        <v>0.1186</v>
      </c>
      <c r="M20" s="14">
        <v>1070.012107</v>
      </c>
      <c r="N20" s="14">
        <v>7729.8249379999997</v>
      </c>
      <c r="O20" s="14">
        <v>2295.9637069999999</v>
      </c>
      <c r="P20" s="14">
        <v>5433.8612309999999</v>
      </c>
      <c r="Q20" s="14">
        <v>-0.36720000000000003</v>
      </c>
      <c r="R20" s="14">
        <v>5.9790000000000003E-2</v>
      </c>
    </row>
    <row r="21" spans="1:18" x14ac:dyDescent="0.4">
      <c r="A21" s="14">
        <v>0.23404255319148937</v>
      </c>
      <c r="B21" s="14">
        <v>2178289741</v>
      </c>
      <c r="C21" s="14">
        <v>765526565.29999995</v>
      </c>
      <c r="D21" s="14">
        <v>19445628450</v>
      </c>
      <c r="E21" s="14">
        <v>40852898500</v>
      </c>
      <c r="F21" s="14">
        <v>92199587020</v>
      </c>
      <c r="G21" s="14">
        <v>12950268620</v>
      </c>
      <c r="H21" s="14">
        <v>-0.37690000000000001</v>
      </c>
      <c r="I21" s="14">
        <v>4.8410000000000002E-2</v>
      </c>
      <c r="J21" s="14">
        <v>-2.4119999999999999</v>
      </c>
      <c r="K21" s="14">
        <v>0.4824</v>
      </c>
      <c r="L21" s="14">
        <v>0.1134</v>
      </c>
      <c r="M21" s="14">
        <v>1065.101977</v>
      </c>
      <c r="N21" s="14">
        <v>7429.8254630000001</v>
      </c>
      <c r="O21" s="14">
        <v>2125.007568</v>
      </c>
      <c r="P21" s="14">
        <v>5304.8178950000001</v>
      </c>
      <c r="Q21" s="14">
        <v>-0.40820000000000001</v>
      </c>
      <c r="R21" s="14">
        <v>5.6169999999999998E-2</v>
      </c>
    </row>
    <row r="22" spans="1:18" x14ac:dyDescent="0.4">
      <c r="A22" s="14">
        <v>0.25531914893617019</v>
      </c>
      <c r="B22" s="14">
        <v>2087446516</v>
      </c>
      <c r="C22" s="14">
        <v>684559692</v>
      </c>
      <c r="D22" s="14">
        <v>19493349630</v>
      </c>
      <c r="E22" s="14">
        <v>36545177580</v>
      </c>
      <c r="F22" s="14">
        <v>87972849900</v>
      </c>
      <c r="G22" s="14">
        <v>10951986060</v>
      </c>
      <c r="H22" s="14">
        <v>-0.41510000000000002</v>
      </c>
      <c r="I22" s="14">
        <v>4.5359999999999998E-2</v>
      </c>
      <c r="J22" s="14">
        <v>-2.1480000000000006</v>
      </c>
      <c r="K22" s="14">
        <v>0.43969999999999998</v>
      </c>
      <c r="L22" s="14">
        <v>9.2679999999999998E-2</v>
      </c>
      <c r="M22" s="14">
        <v>1053.7627660000001</v>
      </c>
      <c r="N22" s="14">
        <v>6889.4249240000008</v>
      </c>
      <c r="O22" s="14">
        <v>1876.963291</v>
      </c>
      <c r="P22" s="14">
        <v>5012.4616330000008</v>
      </c>
      <c r="Q22" s="14">
        <v>-0.45019999999999999</v>
      </c>
      <c r="R22" s="14">
        <v>5.2449999999999997E-2</v>
      </c>
    </row>
    <row r="23" spans="1:18" x14ac:dyDescent="0.4">
      <c r="A23" s="14">
        <v>0.26819999999999999</v>
      </c>
      <c r="B23" s="14">
        <v>2024956102</v>
      </c>
      <c r="C23" s="14">
        <v>641635783.5</v>
      </c>
      <c r="D23" s="14">
        <v>19553330130</v>
      </c>
      <c r="E23" s="14">
        <v>34174538110.000004</v>
      </c>
      <c r="F23" s="14">
        <v>85876052990</v>
      </c>
      <c r="G23" s="14">
        <v>9879845110</v>
      </c>
      <c r="H23" s="14">
        <v>-0.43619999999999998</v>
      </c>
      <c r="I23" s="14">
        <v>4.231E-2</v>
      </c>
      <c r="J23" s="14">
        <v>-1.9</v>
      </c>
      <c r="K23" s="14">
        <v>0.41720000000000002</v>
      </c>
      <c r="L23" s="14">
        <v>8.8190000000000004E-2</v>
      </c>
      <c r="M23" s="14">
        <v>1048.690724</v>
      </c>
      <c r="N23" s="14">
        <v>6602.9852030000002</v>
      </c>
      <c r="O23" s="14">
        <v>1742.701501</v>
      </c>
      <c r="P23" s="14">
        <v>4860.2837010000003</v>
      </c>
      <c r="Q23" s="14">
        <v>-0.47289999999999999</v>
      </c>
      <c r="R23" s="14">
        <v>4.9020000000000001E-2</v>
      </c>
    </row>
    <row r="24" spans="1:18" x14ac:dyDescent="0.4">
      <c r="A24" s="14">
        <v>0.27659574468085107</v>
      </c>
      <c r="B24" s="14">
        <v>1999318822</v>
      </c>
      <c r="C24" s="14">
        <v>627401081.69999993</v>
      </c>
      <c r="D24" s="14">
        <v>19442423940</v>
      </c>
      <c r="E24" s="14">
        <v>32411331920.000004</v>
      </c>
      <c r="F24" s="14">
        <v>84138103930</v>
      </c>
      <c r="G24" s="14">
        <v>9328694155</v>
      </c>
      <c r="H24" s="14">
        <v>-0.44369999999999998</v>
      </c>
      <c r="I24" s="14">
        <v>4.129E-2</v>
      </c>
      <c r="J24" s="14">
        <v>-1.75</v>
      </c>
      <c r="K24" s="14">
        <v>0.40379999999999999</v>
      </c>
      <c r="L24" s="14">
        <v>8.5720000000000005E-2</v>
      </c>
      <c r="M24" s="14">
        <v>1042.0529280000001</v>
      </c>
      <c r="N24" s="14">
        <v>6414.2676949999995</v>
      </c>
      <c r="O24" s="14">
        <v>1650.9481579999999</v>
      </c>
      <c r="P24" s="14">
        <v>4763.3195369999994</v>
      </c>
      <c r="Q24" s="14">
        <v>-0.48139999999999999</v>
      </c>
      <c r="R24" s="14">
        <v>4.7780000000000003E-2</v>
      </c>
    </row>
    <row r="25" spans="1:18" x14ac:dyDescent="0.4">
      <c r="A25" s="14">
        <v>0.2978723404255319</v>
      </c>
      <c r="B25" s="14">
        <v>1923985992</v>
      </c>
      <c r="C25" s="14">
        <v>599359287.39999998</v>
      </c>
      <c r="D25" s="14">
        <v>19154568940</v>
      </c>
      <c r="E25" s="14">
        <v>28699773360.000004</v>
      </c>
      <c r="F25" s="14">
        <v>79266531840</v>
      </c>
      <c r="G25" s="14">
        <v>8102131780</v>
      </c>
      <c r="H25" s="14">
        <v>-0.4607</v>
      </c>
      <c r="I25" s="14">
        <v>3.6600000000000001E-2</v>
      </c>
      <c r="J25" s="14">
        <v>-1.5049999999999999</v>
      </c>
      <c r="K25" s="14">
        <v>0.36449999999999999</v>
      </c>
      <c r="L25" s="14">
        <v>7.9280000000000003E-2</v>
      </c>
      <c r="M25" s="14">
        <v>1024.887553</v>
      </c>
      <c r="N25" s="14">
        <v>5948.224929</v>
      </c>
      <c r="O25" s="14">
        <v>1457.510716</v>
      </c>
      <c r="P25" s="14">
        <v>4490.7142139999996</v>
      </c>
      <c r="Q25" s="14">
        <v>-0.50060000000000004</v>
      </c>
      <c r="R25" s="14">
        <v>4.2750000000000003E-2</v>
      </c>
    </row>
    <row r="26" spans="1:18" x14ac:dyDescent="0.4">
      <c r="A26" s="14">
        <v>0.31914893617021278</v>
      </c>
      <c r="B26" s="14">
        <v>1835516927</v>
      </c>
      <c r="C26" s="14">
        <v>575500653.60000002</v>
      </c>
      <c r="D26" s="14">
        <v>18830886270</v>
      </c>
      <c r="E26" s="14">
        <v>25516160919.999996</v>
      </c>
      <c r="F26" s="14">
        <v>73674045380</v>
      </c>
      <c r="G26" s="14">
        <v>6982053247</v>
      </c>
      <c r="H26" s="14">
        <v>-0.47820000000000001</v>
      </c>
      <c r="I26" s="14">
        <v>2.649E-2</v>
      </c>
      <c r="J26" s="14">
        <v>-1.4410000000000001</v>
      </c>
      <c r="K26" s="14">
        <v>0.318</v>
      </c>
      <c r="L26" s="14">
        <v>6.9849999999999995E-2</v>
      </c>
      <c r="M26" s="14">
        <v>1005.691284</v>
      </c>
      <c r="N26" s="14">
        <v>5467.8244730000006</v>
      </c>
      <c r="O26" s="14">
        <v>1291.2706350000001</v>
      </c>
      <c r="P26" s="14">
        <v>4176.5538390000002</v>
      </c>
      <c r="Q26" s="14">
        <v>-0.51980000000000004</v>
      </c>
      <c r="R26" s="14">
        <v>3.252E-2</v>
      </c>
    </row>
    <row r="27" spans="1:18" x14ac:dyDescent="0.4">
      <c r="A27" s="14">
        <v>0.32319999999999999</v>
      </c>
      <c r="B27" s="14">
        <v>1818294542</v>
      </c>
      <c r="C27" s="14">
        <v>571267742.39999998</v>
      </c>
      <c r="D27" s="14">
        <v>18769640620</v>
      </c>
      <c r="E27" s="14">
        <v>24955594930</v>
      </c>
      <c r="F27" s="14">
        <v>72625496040</v>
      </c>
      <c r="G27" s="14">
        <v>6786799824.000001</v>
      </c>
      <c r="H27" s="14">
        <v>-0.48089999999999999</v>
      </c>
      <c r="I27" s="14">
        <v>2.4639999999999999E-2</v>
      </c>
      <c r="J27" s="14">
        <v>-1.431</v>
      </c>
      <c r="K27" s="14">
        <v>0.30930000000000002</v>
      </c>
      <c r="L27" s="14">
        <v>6.8169999999999994E-2</v>
      </c>
      <c r="M27" s="14">
        <v>1002.040499</v>
      </c>
      <c r="N27" s="14">
        <v>5379.5935559999998</v>
      </c>
      <c r="O27" s="14">
        <v>1262.0563279999999</v>
      </c>
      <c r="P27" s="14">
        <v>4117.5372290000005</v>
      </c>
      <c r="Q27" s="14">
        <v>-0.52280000000000004</v>
      </c>
      <c r="R27" s="14">
        <v>3.065E-2</v>
      </c>
    </row>
    <row r="28" spans="1:18" x14ac:dyDescent="0.4">
      <c r="A28" s="14">
        <v>0.34042553191489361</v>
      </c>
      <c r="B28" s="14">
        <v>1747513249</v>
      </c>
      <c r="C28" s="14">
        <v>547137659.79999995</v>
      </c>
      <c r="D28" s="14">
        <v>18575591270</v>
      </c>
      <c r="E28" s="14">
        <v>22765179940</v>
      </c>
      <c r="F28" s="14">
        <v>67933918419.999992</v>
      </c>
      <c r="G28" s="14">
        <v>5988880137</v>
      </c>
      <c r="H28" s="14">
        <v>-0.4773</v>
      </c>
      <c r="I28" s="14">
        <v>1.452E-2</v>
      </c>
      <c r="J28" s="14">
        <v>-1.4059999999999999</v>
      </c>
      <c r="K28" s="14">
        <v>0.28389999999999999</v>
      </c>
      <c r="L28" s="14">
        <v>6.0780000000000001E-2</v>
      </c>
      <c r="M28" s="14">
        <v>988.25846760000002</v>
      </c>
      <c r="N28" s="14">
        <v>4996.0944060000002</v>
      </c>
      <c r="O28" s="14">
        <v>1146.90272</v>
      </c>
      <c r="P28" s="14">
        <v>3849.1916859999997</v>
      </c>
      <c r="Q28" s="14">
        <v>-0.52</v>
      </c>
      <c r="R28" s="14">
        <v>2.0760000000000001E-2</v>
      </c>
    </row>
    <row r="29" spans="1:18" x14ac:dyDescent="0.4">
      <c r="A29" s="14">
        <v>0.36170212765957449</v>
      </c>
      <c r="B29" s="14">
        <v>1658675115</v>
      </c>
      <c r="C29" s="14">
        <v>521977309.19999999</v>
      </c>
      <c r="D29" s="14">
        <v>18344961710</v>
      </c>
      <c r="E29" s="14">
        <v>20462580430</v>
      </c>
      <c r="F29" s="14">
        <v>62362074030</v>
      </c>
      <c r="G29" s="14">
        <v>5153694901</v>
      </c>
      <c r="H29" s="14">
        <v>-0.46949999999999997</v>
      </c>
      <c r="I29" s="14">
        <v>3.5699999999999998E-3</v>
      </c>
      <c r="J29" s="14">
        <v>-1.365</v>
      </c>
      <c r="K29" s="14">
        <v>0.25259999999999999</v>
      </c>
      <c r="L29" s="14">
        <v>5.2949999999999997E-2</v>
      </c>
      <c r="M29" s="14">
        <v>971.83851880000009</v>
      </c>
      <c r="N29" s="14">
        <v>4556.5462200000002</v>
      </c>
      <c r="O29" s="14">
        <v>1026.2621550000001</v>
      </c>
      <c r="P29" s="14">
        <v>3530.2840649999998</v>
      </c>
      <c r="Q29" s="14">
        <v>-0.51270000000000004</v>
      </c>
      <c r="R29" s="14">
        <v>1.005E-2</v>
      </c>
    </row>
    <row r="30" spans="1:18" x14ac:dyDescent="0.4">
      <c r="A30" s="14">
        <v>0.36880000000000002</v>
      </c>
      <c r="B30" s="14">
        <v>1629102276.0000002</v>
      </c>
      <c r="C30" s="14">
        <v>514915010.29999995</v>
      </c>
      <c r="D30" s="14">
        <v>18271501110</v>
      </c>
      <c r="E30" s="14">
        <v>19802104820</v>
      </c>
      <c r="F30" s="14">
        <v>60585397750</v>
      </c>
      <c r="G30" s="14">
        <v>4912689572</v>
      </c>
      <c r="H30" s="14">
        <v>-0.46610000000000001</v>
      </c>
      <c r="I30" s="14">
        <v>3.2840000000000001E-4</v>
      </c>
      <c r="J30" s="14">
        <v>-1.3480000000000001</v>
      </c>
      <c r="K30" s="14">
        <v>0.2424</v>
      </c>
      <c r="L30" s="14">
        <v>5.0720000000000001E-2</v>
      </c>
      <c r="M30" s="14">
        <v>966.59973430000002</v>
      </c>
      <c r="N30" s="14">
        <v>4420.3171549999997</v>
      </c>
      <c r="O30" s="14">
        <v>991.70710799999995</v>
      </c>
      <c r="P30" s="14">
        <v>3428.6100470000001</v>
      </c>
      <c r="Q30" s="14">
        <v>-0.50939999999999996</v>
      </c>
      <c r="R30" s="14">
        <v>6.8669999999999998E-3</v>
      </c>
    </row>
    <row r="31" spans="1:18" x14ac:dyDescent="0.4">
      <c r="A31" s="14">
        <v>0.38297872340425532</v>
      </c>
      <c r="B31" s="14">
        <v>1619567121</v>
      </c>
      <c r="C31" s="14">
        <v>511779663.60000002</v>
      </c>
      <c r="D31" s="14">
        <v>18315686710</v>
      </c>
      <c r="E31" s="14">
        <v>18591494690</v>
      </c>
      <c r="F31" s="14">
        <v>59183219800</v>
      </c>
      <c r="G31" s="14">
        <v>4609184759</v>
      </c>
      <c r="H31" s="14">
        <v>-0.46629999999999999</v>
      </c>
      <c r="I31" s="14">
        <v>-3.1310000000000002E-4</v>
      </c>
      <c r="J31" s="14">
        <v>-1.296</v>
      </c>
      <c r="K31" s="14">
        <v>0.23219999999999999</v>
      </c>
      <c r="L31" s="14">
        <v>4.7280000000000003E-2</v>
      </c>
      <c r="M31" s="14">
        <v>966.22381800000005</v>
      </c>
      <c r="N31" s="14">
        <v>4257.6426369999999</v>
      </c>
      <c r="O31" s="14">
        <v>929.22093500000005</v>
      </c>
      <c r="P31" s="14">
        <v>3328.4217020000001</v>
      </c>
      <c r="Q31" s="14">
        <v>-0.50719999999999998</v>
      </c>
      <c r="R31" s="14">
        <v>5.659E-3</v>
      </c>
    </row>
    <row r="32" spans="1:18" x14ac:dyDescent="0.4">
      <c r="A32" s="14">
        <v>0.40425531914893614</v>
      </c>
      <c r="B32" s="14">
        <v>1422290839</v>
      </c>
      <c r="C32" s="14">
        <v>487974266</v>
      </c>
      <c r="D32" s="14">
        <v>16663542350</v>
      </c>
      <c r="E32" s="14">
        <v>16066263570</v>
      </c>
      <c r="F32" s="14">
        <v>46527055150</v>
      </c>
      <c r="G32" s="14">
        <v>3754318219</v>
      </c>
      <c r="H32" s="14">
        <v>-0.40949999999999998</v>
      </c>
      <c r="I32" s="14">
        <v>-2.4939999999999998E-5</v>
      </c>
      <c r="J32" s="14">
        <v>-1.008</v>
      </c>
      <c r="K32" s="14">
        <v>0.18709999999999999</v>
      </c>
      <c r="L32" s="14">
        <v>5.2069999999999998E-2</v>
      </c>
      <c r="M32" s="14">
        <v>887.241488</v>
      </c>
      <c r="N32" s="14">
        <v>3506.9573339999997</v>
      </c>
      <c r="O32" s="14">
        <v>805.12264670000002</v>
      </c>
      <c r="P32" s="14">
        <v>2701.834687</v>
      </c>
      <c r="Q32" s="14">
        <v>-0.4582</v>
      </c>
      <c r="R32" s="14">
        <v>6.339E-3</v>
      </c>
    </row>
    <row r="33" spans="1:18" x14ac:dyDescent="0.4">
      <c r="A33" s="14">
        <v>0.42553191489361702</v>
      </c>
      <c r="B33" s="14">
        <v>1234654998</v>
      </c>
      <c r="C33" s="14">
        <v>464716702.40000004</v>
      </c>
      <c r="D33" s="14">
        <v>15070317530</v>
      </c>
      <c r="E33" s="14">
        <v>13825930110</v>
      </c>
      <c r="F33" s="14">
        <v>35018118700</v>
      </c>
      <c r="G33" s="14">
        <v>3011154562.9999995</v>
      </c>
      <c r="H33" s="14">
        <v>-0.34549999999999997</v>
      </c>
      <c r="I33" s="14">
        <v>1.6119999999999999E-3</v>
      </c>
      <c r="J33" s="14">
        <v>-0.52579999999999993</v>
      </c>
      <c r="K33" s="14">
        <v>0.1414</v>
      </c>
      <c r="L33" s="14">
        <v>5.8819999999999997E-2</v>
      </c>
      <c r="M33" s="14">
        <v>810.93532479999999</v>
      </c>
      <c r="N33" s="14">
        <v>2825.1164739999999</v>
      </c>
      <c r="O33" s="14">
        <v>694.85250899999994</v>
      </c>
      <c r="P33" s="14">
        <v>2130.2639650000001</v>
      </c>
      <c r="Q33" s="14">
        <v>-0.40389999999999998</v>
      </c>
      <c r="R33" s="14">
        <v>8.4239999999999992E-3</v>
      </c>
    </row>
    <row r="34" spans="1:18" x14ac:dyDescent="0.4">
      <c r="A34" s="14">
        <v>0.44680851063829785</v>
      </c>
      <c r="B34" s="14">
        <v>1063408880</v>
      </c>
      <c r="C34" s="14">
        <v>441425453.19999999</v>
      </c>
      <c r="D34" s="14">
        <v>13539232870</v>
      </c>
      <c r="E34" s="14">
        <v>11833082390</v>
      </c>
      <c r="F34" s="14">
        <v>24670490670</v>
      </c>
      <c r="G34" s="14">
        <v>2370225277</v>
      </c>
      <c r="H34" s="14">
        <v>-0.27300000000000002</v>
      </c>
      <c r="I34" s="14">
        <v>2.7469999999999999E-3</v>
      </c>
      <c r="J34" s="14">
        <v>0.43280000000000002</v>
      </c>
      <c r="K34" s="14">
        <v>9.6339999999999995E-2</v>
      </c>
      <c r="L34" s="14">
        <v>6.615E-2</v>
      </c>
      <c r="M34" s="14">
        <v>737.54283129999999</v>
      </c>
      <c r="N34" s="14">
        <v>2212.05114</v>
      </c>
      <c r="O34" s="14">
        <v>596.73812800000007</v>
      </c>
      <c r="P34" s="14">
        <v>1615.3130120000001</v>
      </c>
      <c r="Q34" s="14">
        <v>-0.34379999999999999</v>
      </c>
      <c r="R34" s="14">
        <v>1.0120000000000001E-2</v>
      </c>
    </row>
    <row r="35" spans="1:18" x14ac:dyDescent="0.4">
      <c r="A35" s="14">
        <v>0.45</v>
      </c>
      <c r="B35" s="14">
        <v>1040058944.0000001</v>
      </c>
      <c r="C35" s="14">
        <v>437930674.79999995</v>
      </c>
      <c r="D35" s="14">
        <v>13314919889.999998</v>
      </c>
      <c r="E35" s="14">
        <v>11554288640</v>
      </c>
      <c r="F35" s="14">
        <v>23214574960</v>
      </c>
      <c r="G35" s="14">
        <v>2282655516</v>
      </c>
      <c r="H35" s="14">
        <v>-0.2611</v>
      </c>
      <c r="I35" s="14">
        <v>2.8730000000000001E-3</v>
      </c>
      <c r="J35" s="14">
        <v>0.67310000000000003</v>
      </c>
      <c r="K35" s="14">
        <v>8.9770000000000003E-2</v>
      </c>
      <c r="L35" s="14">
        <v>6.7349999999999993E-2</v>
      </c>
      <c r="M35" s="14">
        <v>726.79646509999998</v>
      </c>
      <c r="N35" s="14">
        <v>2125.891705</v>
      </c>
      <c r="O35" s="14">
        <v>583.03770120000001</v>
      </c>
      <c r="P35" s="14">
        <v>1542.854004</v>
      </c>
      <c r="Q35" s="14">
        <v>-0.3342</v>
      </c>
      <c r="R35" s="14">
        <v>1.035E-2</v>
      </c>
    </row>
    <row r="36" spans="1:18" x14ac:dyDescent="0.4">
      <c r="A36" s="14">
        <v>0.46808510638297873</v>
      </c>
      <c r="B36" s="14">
        <v>1002571691</v>
      </c>
      <c r="C36" s="14">
        <v>417775900.30000001</v>
      </c>
      <c r="D36" s="14">
        <v>13181748190</v>
      </c>
      <c r="E36" s="14">
        <v>10607616240</v>
      </c>
      <c r="F36" s="14">
        <v>21254949210</v>
      </c>
      <c r="G36" s="14">
        <v>2031508296</v>
      </c>
      <c r="H36" s="14">
        <v>-0.24690000000000001</v>
      </c>
      <c r="I36" s="14">
        <v>2.653E-3</v>
      </c>
      <c r="J36" s="14">
        <v>0.95339999999999991</v>
      </c>
      <c r="K36" s="14">
        <v>8.1970000000000001E-2</v>
      </c>
      <c r="L36" s="14">
        <v>6.7729999999999999E-2</v>
      </c>
      <c r="M36" s="14">
        <v>714.90460529999996</v>
      </c>
      <c r="N36" s="14">
        <v>1939.893507</v>
      </c>
      <c r="O36" s="14">
        <v>533.14925030000006</v>
      </c>
      <c r="P36" s="14">
        <v>1406.7442569999998</v>
      </c>
      <c r="Q36" s="14">
        <v>-0.317</v>
      </c>
      <c r="R36" s="14">
        <v>1.01E-2</v>
      </c>
    </row>
    <row r="37" spans="1:18" x14ac:dyDescent="0.4">
      <c r="A37" s="14">
        <v>0.48936170212765956</v>
      </c>
      <c r="B37" s="14">
        <v>961444931.39999998</v>
      </c>
      <c r="C37" s="14">
        <v>394887255.59999996</v>
      </c>
      <c r="D37" s="14">
        <v>13027219570.000002</v>
      </c>
      <c r="E37" s="14">
        <v>9567641083</v>
      </c>
      <c r="F37" s="14">
        <v>19112438160</v>
      </c>
      <c r="G37" s="14">
        <v>1767078323.9999998</v>
      </c>
      <c r="H37" s="14">
        <v>-0.22969999999999999</v>
      </c>
      <c r="I37" s="14">
        <v>2.4269999999999999E-3</v>
      </c>
      <c r="J37" s="14">
        <v>1.298</v>
      </c>
      <c r="K37" s="14">
        <v>7.3450000000000001E-2</v>
      </c>
      <c r="L37" s="14">
        <v>6.7830000000000001E-2</v>
      </c>
      <c r="M37" s="14">
        <v>701.18424690000006</v>
      </c>
      <c r="N37" s="14">
        <v>1736.7791609999999</v>
      </c>
      <c r="O37" s="14">
        <v>478.68927739999998</v>
      </c>
      <c r="P37" s="14">
        <v>1258.089884</v>
      </c>
      <c r="Q37" s="14">
        <v>-0.29609999999999997</v>
      </c>
      <c r="R37" s="14">
        <v>9.7809999999999998E-3</v>
      </c>
    </row>
    <row r="38" spans="1:18" x14ac:dyDescent="0.4">
      <c r="A38" s="14">
        <v>0.5</v>
      </c>
      <c r="B38" s="14">
        <v>941012637.10000002</v>
      </c>
      <c r="C38" s="14">
        <v>383864776.5</v>
      </c>
      <c r="D38" s="14">
        <v>12949157840</v>
      </c>
      <c r="E38" s="14">
        <v>9078523903</v>
      </c>
      <c r="F38" s="14">
        <v>18088450000</v>
      </c>
      <c r="G38" s="14">
        <v>1646053313</v>
      </c>
      <c r="H38" s="14">
        <v>-0.22159999999999999</v>
      </c>
      <c r="I38" s="14">
        <v>2.3210000000000001E-3</v>
      </c>
      <c r="J38" s="14">
        <v>1.4830000000000003</v>
      </c>
      <c r="K38" s="14">
        <v>6.9250000000000006E-2</v>
      </c>
      <c r="L38" s="14">
        <v>6.769E-2</v>
      </c>
      <c r="M38" s="14">
        <v>694.34341559999996</v>
      </c>
      <c r="N38" s="14">
        <v>1640.4526580000002</v>
      </c>
      <c r="O38" s="14">
        <v>453.20587890000002</v>
      </c>
      <c r="P38" s="14">
        <v>1187.2467790000001</v>
      </c>
      <c r="Q38" s="14">
        <v>-0.28610000000000002</v>
      </c>
      <c r="R38" s="14">
        <v>9.5949999999999994E-3</v>
      </c>
    </row>
    <row r="39" spans="1:18" x14ac:dyDescent="0.4">
      <c r="A39" s="14">
        <v>0.51063829787234039</v>
      </c>
      <c r="B39" s="14">
        <v>909541102.10000002</v>
      </c>
      <c r="C39" s="14">
        <v>372853720.10000002</v>
      </c>
      <c r="D39" s="14">
        <v>12636417380</v>
      </c>
      <c r="E39" s="14">
        <v>8448199463</v>
      </c>
      <c r="F39" s="14">
        <v>16972402780.000002</v>
      </c>
      <c r="G39" s="14">
        <v>1522127725</v>
      </c>
      <c r="H39" s="14">
        <v>-0.2162</v>
      </c>
      <c r="I39" s="14">
        <v>5.6189999999999999E-3</v>
      </c>
      <c r="J39" s="14">
        <v>1.6559999999999999</v>
      </c>
      <c r="K39" s="14">
        <v>6.4250000000000002E-2</v>
      </c>
      <c r="L39" s="14">
        <v>6.8589999999999998E-2</v>
      </c>
      <c r="M39" s="14">
        <v>676.2941687</v>
      </c>
      <c r="N39" s="14">
        <v>1531.719235</v>
      </c>
      <c r="O39" s="14">
        <v>421.22155470000001</v>
      </c>
      <c r="P39" s="14">
        <v>1110.4976799999999</v>
      </c>
      <c r="Q39" s="14">
        <v>-0.27879999999999999</v>
      </c>
      <c r="R39" s="14">
        <v>1.239E-2</v>
      </c>
    </row>
    <row r="40" spans="1:18" x14ac:dyDescent="0.4">
      <c r="A40" s="14">
        <v>0.53191489361702127</v>
      </c>
      <c r="B40" s="14">
        <v>848284025.30000007</v>
      </c>
      <c r="C40" s="14">
        <v>351661146</v>
      </c>
      <c r="D40" s="14">
        <v>12023876570</v>
      </c>
      <c r="E40" s="14">
        <v>7304206268</v>
      </c>
      <c r="F40" s="14">
        <v>14894594580</v>
      </c>
      <c r="G40" s="14">
        <v>1298990074</v>
      </c>
      <c r="H40" s="14">
        <v>-0.2051</v>
      </c>
      <c r="I40" s="14">
        <v>1.175E-2</v>
      </c>
      <c r="J40" s="14">
        <v>1.9950000000000001</v>
      </c>
      <c r="K40" s="14">
        <v>5.4600000000000003E-2</v>
      </c>
      <c r="L40" s="14">
        <v>7.0029999999999995E-2</v>
      </c>
      <c r="M40" s="14">
        <v>641.00911740000004</v>
      </c>
      <c r="N40" s="14">
        <v>1331.2511420000001</v>
      </c>
      <c r="O40" s="14">
        <v>363.27359250000001</v>
      </c>
      <c r="P40" s="14">
        <v>967.9775492</v>
      </c>
      <c r="Q40" s="14">
        <v>-0.26400000000000001</v>
      </c>
      <c r="R40" s="14">
        <v>1.7579999999999998E-2</v>
      </c>
    </row>
    <row r="41" spans="1:18" x14ac:dyDescent="0.4">
      <c r="A41" s="14">
        <v>0.55319148936170215</v>
      </c>
      <c r="B41" s="14">
        <v>789289978.4000001</v>
      </c>
      <c r="C41" s="14">
        <v>331529478</v>
      </c>
      <c r="D41" s="14">
        <v>11428447170</v>
      </c>
      <c r="E41" s="14">
        <v>6301463712.000001</v>
      </c>
      <c r="F41" s="14">
        <v>13011490749.999998</v>
      </c>
      <c r="G41" s="14">
        <v>1105573338</v>
      </c>
      <c r="H41" s="14">
        <v>-0.1938</v>
      </c>
      <c r="I41" s="14">
        <v>1.729E-2</v>
      </c>
      <c r="J41" s="14">
        <v>2.3299999999999996</v>
      </c>
      <c r="K41" s="14">
        <v>4.539E-2</v>
      </c>
      <c r="L41" s="14">
        <v>7.0989999999999998E-2</v>
      </c>
      <c r="M41" s="14">
        <v>606.80076359999998</v>
      </c>
      <c r="N41" s="14">
        <v>1151.910396</v>
      </c>
      <c r="O41" s="14">
        <v>312.60167860000001</v>
      </c>
      <c r="P41" s="14">
        <v>839.30871709999997</v>
      </c>
      <c r="Q41" s="14">
        <v>-0.249</v>
      </c>
      <c r="R41" s="14">
        <v>2.223E-2</v>
      </c>
    </row>
    <row r="42" spans="1:18" x14ac:dyDescent="0.4">
      <c r="A42" s="14">
        <v>0.57446808510638303</v>
      </c>
      <c r="B42" s="14">
        <v>732521889.20000005</v>
      </c>
      <c r="C42" s="14">
        <v>312474958.79999995</v>
      </c>
      <c r="D42" s="14">
        <v>10850258300</v>
      </c>
      <c r="E42" s="14">
        <v>5426734685</v>
      </c>
      <c r="F42" s="14">
        <v>11316269100</v>
      </c>
      <c r="G42" s="14">
        <v>938770826.29999995</v>
      </c>
      <c r="H42" s="14">
        <v>-0.18240000000000001</v>
      </c>
      <c r="I42" s="14">
        <v>2.2249999999999999E-2</v>
      </c>
      <c r="J42" s="14">
        <v>2.6659999999999999</v>
      </c>
      <c r="K42" s="14">
        <v>3.6589999999999998E-2</v>
      </c>
      <c r="L42" s="14">
        <v>7.1470000000000006E-2</v>
      </c>
      <c r="M42" s="14">
        <v>573.69081140000003</v>
      </c>
      <c r="N42" s="14">
        <v>992.49048549999998</v>
      </c>
      <c r="O42" s="14">
        <v>268.50731059999998</v>
      </c>
      <c r="P42" s="14">
        <v>723.98317489999999</v>
      </c>
      <c r="Q42" s="14">
        <v>-0.23380000000000001</v>
      </c>
      <c r="R42" s="14">
        <v>2.6370000000000001E-2</v>
      </c>
    </row>
    <row r="43" spans="1:18" x14ac:dyDescent="0.4">
      <c r="A43" s="14">
        <v>0.5957446808510638</v>
      </c>
      <c r="B43" s="14">
        <v>677948001.39999998</v>
      </c>
      <c r="C43" s="14">
        <v>294519190.40000004</v>
      </c>
      <c r="D43" s="14">
        <v>10289399500</v>
      </c>
      <c r="E43" s="14">
        <v>4667511255</v>
      </c>
      <c r="F43" s="14">
        <v>9800748396</v>
      </c>
      <c r="G43" s="14">
        <v>795702635.70000005</v>
      </c>
      <c r="H43" s="14">
        <v>-0.1711</v>
      </c>
      <c r="I43" s="14">
        <v>2.666E-2</v>
      </c>
      <c r="J43" s="14">
        <v>3.0049999999999999</v>
      </c>
      <c r="K43" s="14">
        <v>2.8209999999999999E-2</v>
      </c>
      <c r="L43" s="14">
        <v>7.1529999999999996E-2</v>
      </c>
      <c r="M43" s="14">
        <v>541.69702330000007</v>
      </c>
      <c r="N43" s="14">
        <v>851.72413130000007</v>
      </c>
      <c r="O43" s="14">
        <v>230.33105849999998</v>
      </c>
      <c r="P43" s="14">
        <v>621.39307280000003</v>
      </c>
      <c r="Q43" s="14">
        <v>-0.21859999999999999</v>
      </c>
      <c r="R43" s="14">
        <v>3.0030000000000001E-2</v>
      </c>
    </row>
    <row r="44" spans="1:18" x14ac:dyDescent="0.4">
      <c r="A44" s="14">
        <v>0.61702127659574468</v>
      </c>
      <c r="B44" s="14">
        <v>625488635</v>
      </c>
      <c r="C44" s="14">
        <v>277674005.80000001</v>
      </c>
      <c r="D44" s="14">
        <v>9745852770</v>
      </c>
      <c r="E44" s="14">
        <v>4011574454</v>
      </c>
      <c r="F44" s="14">
        <v>8454621146</v>
      </c>
      <c r="G44" s="14">
        <v>673585504.29999995</v>
      </c>
      <c r="H44" s="14">
        <v>-0.1598</v>
      </c>
      <c r="I44" s="14">
        <v>3.056E-2</v>
      </c>
      <c r="J44" s="14">
        <v>3.3519999999999994</v>
      </c>
      <c r="K44" s="14">
        <v>2.026E-2</v>
      </c>
      <c r="L44" s="14">
        <v>7.1260000000000004E-2</v>
      </c>
      <c r="M44" s="14">
        <v>510.82723119999997</v>
      </c>
      <c r="N44" s="14">
        <v>728.20579969999994</v>
      </c>
      <c r="O44" s="14">
        <v>197.4311405</v>
      </c>
      <c r="P44" s="14">
        <v>530.77465919999997</v>
      </c>
      <c r="Q44" s="14">
        <v>-0.20349999999999999</v>
      </c>
      <c r="R44" s="14">
        <v>3.3230000000000003E-2</v>
      </c>
    </row>
    <row r="45" spans="1:18" x14ac:dyDescent="0.4">
      <c r="A45" s="14">
        <v>0.63829787234042556</v>
      </c>
      <c r="B45" s="14">
        <v>575135551.69999993</v>
      </c>
      <c r="C45" s="14">
        <v>261900599.99999997</v>
      </c>
      <c r="D45" s="14">
        <v>9219207142</v>
      </c>
      <c r="E45" s="14">
        <v>3446247824</v>
      </c>
      <c r="F45" s="14">
        <v>7261680642</v>
      </c>
      <c r="G45" s="14">
        <v>569573844.70000005</v>
      </c>
      <c r="H45" s="14">
        <v>-0.14860000000000001</v>
      </c>
      <c r="I45" s="14">
        <v>3.3989999999999999E-2</v>
      </c>
      <c r="J45" s="14">
        <v>3.7149999999999994</v>
      </c>
      <c r="K45" s="14">
        <v>1.2699999999999999E-2</v>
      </c>
      <c r="L45" s="14">
        <v>7.0639999999999994E-2</v>
      </c>
      <c r="M45" s="14">
        <v>481.06074369999999</v>
      </c>
      <c r="N45" s="14">
        <v>620.14320109999994</v>
      </c>
      <c r="O45" s="14">
        <v>169.14826310000001</v>
      </c>
      <c r="P45" s="14">
        <v>450.99493810000001</v>
      </c>
      <c r="Q45" s="14">
        <v>-0.18840000000000001</v>
      </c>
      <c r="R45" s="14">
        <v>3.6020000000000003E-2</v>
      </c>
    </row>
    <row r="46" spans="1:18" x14ac:dyDescent="0.4">
      <c r="A46" s="14">
        <v>0.65</v>
      </c>
      <c r="B46" s="14">
        <v>548235400.69999993</v>
      </c>
      <c r="C46" s="14">
        <v>253669129.30000001</v>
      </c>
      <c r="D46" s="14">
        <v>8936739809</v>
      </c>
      <c r="E46" s="14">
        <v>3169546646</v>
      </c>
      <c r="F46" s="14">
        <v>6667209613</v>
      </c>
      <c r="G46" s="14">
        <v>519153236.09999996</v>
      </c>
      <c r="H46" s="14">
        <v>-0.1426</v>
      </c>
      <c r="I46" s="14">
        <v>3.5680000000000003E-2</v>
      </c>
      <c r="J46" s="14">
        <v>3.9230000000000005</v>
      </c>
      <c r="K46" s="14">
        <v>8.7419999999999998E-3</v>
      </c>
      <c r="L46" s="14">
        <v>7.0190000000000002E-2</v>
      </c>
      <c r="M46" s="14">
        <v>465.15568280000002</v>
      </c>
      <c r="N46" s="14">
        <v>566.77537489999997</v>
      </c>
      <c r="O46" s="14">
        <v>155.33204410000002</v>
      </c>
      <c r="P46" s="14">
        <v>411.44333080000001</v>
      </c>
      <c r="Q46" s="14">
        <v>-0.1802</v>
      </c>
      <c r="R46" s="14">
        <v>3.7379999999999997E-2</v>
      </c>
    </row>
    <row r="47" spans="1:18" x14ac:dyDescent="0.4">
      <c r="A47" s="14">
        <v>0.65957446808510634</v>
      </c>
      <c r="B47" s="14">
        <v>530696126.69999999</v>
      </c>
      <c r="C47" s="14">
        <v>245169690.29999998</v>
      </c>
      <c r="D47" s="14">
        <v>8673716426</v>
      </c>
      <c r="E47" s="14">
        <v>2950182760</v>
      </c>
      <c r="F47" s="14">
        <v>6216635542</v>
      </c>
      <c r="G47" s="14">
        <v>483117815.80000001</v>
      </c>
      <c r="H47" s="14">
        <v>-0.14099999999999999</v>
      </c>
      <c r="I47" s="14">
        <v>3.4700000000000002E-2</v>
      </c>
      <c r="J47" s="14">
        <v>4.0199999999999996</v>
      </c>
      <c r="K47" s="14">
        <v>6.4660000000000004E-3</v>
      </c>
      <c r="L47" s="14">
        <v>6.8890000000000007E-2</v>
      </c>
      <c r="M47" s="14">
        <v>450.97667940000002</v>
      </c>
      <c r="N47" s="14">
        <v>527.26781099999994</v>
      </c>
      <c r="O47" s="14">
        <v>144.49433100000002</v>
      </c>
      <c r="P47" s="14">
        <v>382.77348000000001</v>
      </c>
      <c r="Q47" s="14">
        <v>-0.17730000000000001</v>
      </c>
      <c r="R47" s="14">
        <v>3.6429999999999997E-2</v>
      </c>
    </row>
    <row r="48" spans="1:18" x14ac:dyDescent="0.4">
      <c r="A48" s="14">
        <v>0.68085106382978722</v>
      </c>
      <c r="B48" s="14">
        <v>492714627</v>
      </c>
      <c r="C48" s="14">
        <v>227331682.19999999</v>
      </c>
      <c r="D48" s="14">
        <v>8102906909.000001</v>
      </c>
      <c r="E48" s="14">
        <v>2514369065</v>
      </c>
      <c r="F48" s="14">
        <v>5304875045</v>
      </c>
      <c r="G48" s="14">
        <v>411456165.69999999</v>
      </c>
      <c r="H48" s="14">
        <v>-0.13750000000000001</v>
      </c>
      <c r="I48" s="14">
        <v>3.227E-2</v>
      </c>
      <c r="J48" s="14">
        <v>4.2430000000000003</v>
      </c>
      <c r="K48" s="14">
        <v>1.402E-3</v>
      </c>
      <c r="L48" s="14">
        <v>6.5680000000000002E-2</v>
      </c>
      <c r="M48" s="14">
        <v>420.30646009999998</v>
      </c>
      <c r="N48" s="14">
        <v>447.9098735</v>
      </c>
      <c r="O48" s="14">
        <v>122.9870394</v>
      </c>
      <c r="P48" s="14">
        <v>324.92283409999999</v>
      </c>
      <c r="Q48" s="14">
        <v>-0.1711</v>
      </c>
      <c r="R48" s="14">
        <v>3.4070000000000003E-2</v>
      </c>
    </row>
    <row r="49" spans="1:18" x14ac:dyDescent="0.4">
      <c r="A49" s="14">
        <v>0.7021276595744681</v>
      </c>
      <c r="B49" s="14">
        <v>456037886.69999999</v>
      </c>
      <c r="C49" s="14">
        <v>210875224.90000001</v>
      </c>
      <c r="D49" s="14">
        <v>7550707833</v>
      </c>
      <c r="E49" s="14">
        <v>2141969946</v>
      </c>
      <c r="F49" s="14">
        <v>4507228171</v>
      </c>
      <c r="G49" s="14">
        <v>350125157</v>
      </c>
      <c r="H49" s="14">
        <v>-0.13420000000000001</v>
      </c>
      <c r="I49" s="14">
        <v>2.9499999999999998E-2</v>
      </c>
      <c r="J49" s="14">
        <v>4.4820000000000002</v>
      </c>
      <c r="K49" s="14">
        <v>-3.6960000000000001E-3</v>
      </c>
      <c r="L49" s="14">
        <v>6.2050000000000001E-2</v>
      </c>
      <c r="M49" s="14">
        <v>390.77582659999996</v>
      </c>
      <c r="N49" s="14">
        <v>379.1727429</v>
      </c>
      <c r="O49" s="14">
        <v>104.6382971</v>
      </c>
      <c r="P49" s="14">
        <v>274.53444580000001</v>
      </c>
      <c r="Q49" s="14">
        <v>-0.16500000000000001</v>
      </c>
      <c r="R49" s="14">
        <v>3.1379999999999998E-2</v>
      </c>
    </row>
    <row r="50" spans="1:18" x14ac:dyDescent="0.4">
      <c r="A50" s="14">
        <v>0.72340425531914898</v>
      </c>
      <c r="B50" s="14">
        <v>420596439.40000004</v>
      </c>
      <c r="C50" s="14">
        <v>195692396.80000001</v>
      </c>
      <c r="D50" s="14">
        <v>7016650990</v>
      </c>
      <c r="E50" s="14">
        <v>1823564332</v>
      </c>
      <c r="F50" s="14">
        <v>3811665848</v>
      </c>
      <c r="G50" s="14">
        <v>297626792.89999998</v>
      </c>
      <c r="H50" s="14">
        <v>-0.13109999999999999</v>
      </c>
      <c r="I50" s="14">
        <v>2.6409999999999999E-2</v>
      </c>
      <c r="J50" s="14">
        <v>4.7439999999999998</v>
      </c>
      <c r="K50" s="14">
        <v>-8.9060000000000007E-3</v>
      </c>
      <c r="L50" s="14">
        <v>5.8040000000000001E-2</v>
      </c>
      <c r="M50" s="14">
        <v>362.34733949999998</v>
      </c>
      <c r="N50" s="14">
        <v>319.77931580000001</v>
      </c>
      <c r="O50" s="14">
        <v>88.974215569999998</v>
      </c>
      <c r="P50" s="14">
        <v>230.80510030000002</v>
      </c>
      <c r="Q50" s="14">
        <v>-0.15920000000000001</v>
      </c>
      <c r="R50" s="14">
        <v>2.8379999999999999E-2</v>
      </c>
    </row>
    <row r="51" spans="1:18" x14ac:dyDescent="0.4">
      <c r="A51" s="14">
        <v>0.74468085106382975</v>
      </c>
      <c r="B51" s="14">
        <v>386292802.69999999</v>
      </c>
      <c r="C51" s="14">
        <v>181341253.5</v>
      </c>
      <c r="D51" s="14">
        <v>6499736388</v>
      </c>
      <c r="E51" s="14">
        <v>1546337630.9999998</v>
      </c>
      <c r="F51" s="14">
        <v>3206155807</v>
      </c>
      <c r="G51" s="14">
        <v>252013161.09999999</v>
      </c>
      <c r="H51" s="14">
        <v>-0.12820000000000001</v>
      </c>
      <c r="I51" s="14">
        <v>2.3179999999999999E-2</v>
      </c>
      <c r="J51" s="14">
        <v>5.0049999999999999</v>
      </c>
      <c r="K51" s="14">
        <v>-1.4250000000000001E-2</v>
      </c>
      <c r="L51" s="14">
        <v>5.3839999999999999E-2</v>
      </c>
      <c r="M51" s="14">
        <v>334.93142739999996</v>
      </c>
      <c r="N51" s="14">
        <v>268.29156560000001</v>
      </c>
      <c r="O51" s="14">
        <v>75.353900139999993</v>
      </c>
      <c r="P51" s="14">
        <v>192.93766549999998</v>
      </c>
      <c r="Q51" s="14">
        <v>-0.1537</v>
      </c>
      <c r="R51" s="14">
        <v>2.5250000000000002E-2</v>
      </c>
    </row>
    <row r="52" spans="1:18" x14ac:dyDescent="0.4">
      <c r="A52" s="14">
        <v>0.76595744680851063</v>
      </c>
      <c r="B52" s="14">
        <v>353039560.19999999</v>
      </c>
      <c r="C52" s="14">
        <v>167622214.60000002</v>
      </c>
      <c r="D52" s="14">
        <v>5999509374.000001</v>
      </c>
      <c r="E52" s="14">
        <v>1303676180</v>
      </c>
      <c r="F52" s="14">
        <v>2680731523</v>
      </c>
      <c r="G52" s="14">
        <v>212204049.70000002</v>
      </c>
      <c r="H52" s="14">
        <v>-0.12559999999999999</v>
      </c>
      <c r="I52" s="14">
        <v>1.9869999999999999E-2</v>
      </c>
      <c r="J52" s="14">
        <v>5.253000000000001</v>
      </c>
      <c r="K52" s="14">
        <v>-1.9709999999999998E-2</v>
      </c>
      <c r="L52" s="14">
        <v>4.9489999999999999E-2</v>
      </c>
      <c r="M52" s="14">
        <v>308.48838569999998</v>
      </c>
      <c r="N52" s="14">
        <v>223.71181909999999</v>
      </c>
      <c r="O52" s="14">
        <v>63.446751050000003</v>
      </c>
      <c r="P52" s="14">
        <v>160.26506809999998</v>
      </c>
      <c r="Q52" s="14">
        <v>-0.14849999999999999</v>
      </c>
      <c r="R52" s="14">
        <v>2.2040000000000001E-2</v>
      </c>
    </row>
    <row r="53" spans="1:18" x14ac:dyDescent="0.4">
      <c r="A53" s="14">
        <v>0.78723404255319152</v>
      </c>
      <c r="B53" s="14">
        <v>320689615.69999999</v>
      </c>
      <c r="C53" s="14">
        <v>154552807.30000001</v>
      </c>
      <c r="D53" s="14">
        <v>5515973210</v>
      </c>
      <c r="E53" s="14">
        <v>1092743910</v>
      </c>
      <c r="F53" s="14">
        <v>2227579968</v>
      </c>
      <c r="G53" s="14">
        <v>177658479.5</v>
      </c>
      <c r="H53" s="14">
        <v>-0.1232</v>
      </c>
      <c r="I53" s="14">
        <v>1.6459999999999999E-2</v>
      </c>
      <c r="J53" s="14">
        <v>5.4859999999999989</v>
      </c>
      <c r="K53" s="14">
        <v>-2.5329999999999998E-2</v>
      </c>
      <c r="L53" s="14">
        <v>4.4979999999999999E-2</v>
      </c>
      <c r="M53" s="14">
        <v>283.02065170000003</v>
      </c>
      <c r="N53" s="14">
        <v>185.3712687</v>
      </c>
      <c r="O53" s="14">
        <v>53.110262490000004</v>
      </c>
      <c r="P53" s="14">
        <v>132.2610062</v>
      </c>
      <c r="Q53" s="14">
        <v>-0.14369999999999999</v>
      </c>
      <c r="R53" s="14">
        <v>1.8749999999999999E-2</v>
      </c>
    </row>
    <row r="54" spans="1:18" x14ac:dyDescent="0.4">
      <c r="A54" s="14">
        <v>0.8</v>
      </c>
      <c r="B54" s="14">
        <v>301670089.69999999</v>
      </c>
      <c r="C54" s="14">
        <v>147000859</v>
      </c>
      <c r="D54" s="14">
        <v>5233795193</v>
      </c>
      <c r="E54" s="14">
        <v>979831057.29999995</v>
      </c>
      <c r="F54" s="14">
        <v>1986621694</v>
      </c>
      <c r="G54" s="14">
        <v>159183881.89999998</v>
      </c>
      <c r="H54" s="14">
        <v>-0.12189999999999999</v>
      </c>
      <c r="I54" s="14">
        <v>1.4370000000000001E-2</v>
      </c>
      <c r="J54" s="14">
        <v>5.6189999999999998</v>
      </c>
      <c r="K54" s="14">
        <v>-2.8809999999999999E-2</v>
      </c>
      <c r="L54" s="14">
        <v>4.2160000000000003E-2</v>
      </c>
      <c r="M54" s="14">
        <v>268.20000659999999</v>
      </c>
      <c r="N54" s="14">
        <v>165.02995470000002</v>
      </c>
      <c r="O54" s="14">
        <v>47.582996360000003</v>
      </c>
      <c r="P54" s="14">
        <v>117.4469584</v>
      </c>
      <c r="Q54" s="14">
        <v>-0.1409</v>
      </c>
      <c r="R54" s="14">
        <v>1.6729999999999998E-2</v>
      </c>
    </row>
    <row r="55" spans="1:18" x14ac:dyDescent="0.4">
      <c r="A55" s="14">
        <v>0.80851063829787229</v>
      </c>
      <c r="B55" s="14">
        <v>296772809.19999999</v>
      </c>
      <c r="C55" s="14">
        <v>141965754.80000001</v>
      </c>
      <c r="D55" s="14">
        <v>4913694080</v>
      </c>
      <c r="E55" s="14">
        <v>884986367.5</v>
      </c>
      <c r="F55" s="14">
        <v>1838739031.0000002</v>
      </c>
      <c r="G55" s="14">
        <v>149807356.40000001</v>
      </c>
      <c r="H55" s="14">
        <v>-0.1226</v>
      </c>
      <c r="I55" s="14">
        <v>1.443E-2</v>
      </c>
      <c r="J55" s="14">
        <v>5.3269999999999991</v>
      </c>
      <c r="K55" s="14">
        <v>-2.7519999999999999E-2</v>
      </c>
      <c r="L55" s="14">
        <v>4.1110000000000001E-2</v>
      </c>
      <c r="M55" s="14">
        <v>252.87470350000001</v>
      </c>
      <c r="N55" s="14">
        <v>152.49653939999999</v>
      </c>
      <c r="O55" s="14">
        <v>43.06684739</v>
      </c>
      <c r="P55" s="14">
        <v>109.42969199999999</v>
      </c>
      <c r="Q55" s="14">
        <v>-0.14199999999999999</v>
      </c>
      <c r="R55" s="14">
        <v>1.6809999999999999E-2</v>
      </c>
    </row>
    <row r="56" spans="1:18" x14ac:dyDescent="0.4">
      <c r="A56" s="14">
        <v>0.82978723404255317</v>
      </c>
      <c r="B56" s="14">
        <v>281702295.59999996</v>
      </c>
      <c r="C56" s="14">
        <v>129686682.80000001</v>
      </c>
      <c r="D56" s="14">
        <v>4132333445</v>
      </c>
      <c r="E56" s="14">
        <v>673698571.80000007</v>
      </c>
      <c r="F56" s="14">
        <v>1500793756</v>
      </c>
      <c r="G56" s="14">
        <v>127699499.10000001</v>
      </c>
      <c r="H56" s="14">
        <v>-0.12509999999999999</v>
      </c>
      <c r="I56" s="14">
        <v>1.4630000000000001E-2</v>
      </c>
      <c r="J56" s="14">
        <v>4.5670000000000002</v>
      </c>
      <c r="K56" s="14">
        <v>-2.3980000000000001E-2</v>
      </c>
      <c r="L56" s="14">
        <v>3.8600000000000002E-2</v>
      </c>
      <c r="M56" s="14">
        <v>215.46588199999999</v>
      </c>
      <c r="N56" s="14">
        <v>124.0123351</v>
      </c>
      <c r="O56" s="14">
        <v>32.999908929999997</v>
      </c>
      <c r="P56" s="14">
        <v>91.012426140000002</v>
      </c>
      <c r="Q56" s="14">
        <v>-0.14580000000000001</v>
      </c>
      <c r="R56" s="14">
        <v>1.7100000000000001E-2</v>
      </c>
    </row>
    <row r="57" spans="1:18" x14ac:dyDescent="0.4">
      <c r="A57" s="14">
        <v>0.85106382978723405</v>
      </c>
      <c r="B57" s="14">
        <v>262046721.69999999</v>
      </c>
      <c r="C57" s="14">
        <v>117823633.8</v>
      </c>
      <c r="D57" s="14">
        <v>3377997192</v>
      </c>
      <c r="E57" s="14">
        <v>495966036.39999998</v>
      </c>
      <c r="F57" s="14">
        <v>1205019737</v>
      </c>
      <c r="G57" s="14">
        <v>107339284.2</v>
      </c>
      <c r="H57" s="14">
        <v>-0.12939999999999999</v>
      </c>
      <c r="I57" s="14">
        <v>1.498E-2</v>
      </c>
      <c r="J57" s="14">
        <v>3.7590000000000003</v>
      </c>
      <c r="K57" s="14">
        <v>-1.9740000000000001E-2</v>
      </c>
      <c r="L57" s="14">
        <v>3.635E-2</v>
      </c>
      <c r="M57" s="14">
        <v>179.3505849</v>
      </c>
      <c r="N57" s="14">
        <v>99.290210779999995</v>
      </c>
      <c r="O57" s="14">
        <v>24.523421279999997</v>
      </c>
      <c r="P57" s="14">
        <v>74.766789500000002</v>
      </c>
      <c r="Q57" s="14">
        <v>-0.15160000000000001</v>
      </c>
      <c r="R57" s="14">
        <v>1.755E-2</v>
      </c>
    </row>
    <row r="58" spans="1:18" x14ac:dyDescent="0.4">
      <c r="A58" s="14">
        <v>0.87234042553191493</v>
      </c>
      <c r="B58" s="14">
        <v>237101409.09999999</v>
      </c>
      <c r="C58" s="14">
        <v>106258222.59999999</v>
      </c>
      <c r="D58" s="14">
        <v>2650723779</v>
      </c>
      <c r="E58" s="14">
        <v>347741002.19999999</v>
      </c>
      <c r="F58" s="14">
        <v>947295531.5</v>
      </c>
      <c r="G58" s="14">
        <v>88430321.680000007</v>
      </c>
      <c r="H58" s="14">
        <v>-0.1368</v>
      </c>
      <c r="I58" s="14">
        <v>1.558E-2</v>
      </c>
      <c r="J58" s="14">
        <v>2.8869999999999996</v>
      </c>
      <c r="K58" s="14">
        <v>-1.4619999999999999E-2</v>
      </c>
      <c r="L58" s="14">
        <v>3.4450000000000001E-2</v>
      </c>
      <c r="M58" s="14">
        <v>144.53190380000001</v>
      </c>
      <c r="N58" s="14">
        <v>77.939205610000002</v>
      </c>
      <c r="O58" s="14">
        <v>17.446656350000001</v>
      </c>
      <c r="P58" s="14">
        <v>60.492549259999997</v>
      </c>
      <c r="Q58" s="14">
        <v>-0.16070000000000001</v>
      </c>
      <c r="R58" s="14">
        <v>1.8280000000000001E-2</v>
      </c>
    </row>
    <row r="59" spans="1:18" x14ac:dyDescent="0.4">
      <c r="A59" s="14">
        <v>0.8936170212765957</v>
      </c>
      <c r="B59" s="14">
        <v>206076031.5</v>
      </c>
      <c r="C59" s="14">
        <v>94562291.450000003</v>
      </c>
      <c r="D59" s="14">
        <v>1949972772.0000002</v>
      </c>
      <c r="E59" s="14">
        <v>224611038.09999999</v>
      </c>
      <c r="F59" s="14">
        <v>721549996.5</v>
      </c>
      <c r="G59" s="14">
        <v>70372707.689999998</v>
      </c>
      <c r="H59" s="14">
        <v>-0.15010000000000001</v>
      </c>
      <c r="I59" s="14">
        <v>1.67E-2</v>
      </c>
      <c r="J59" s="14">
        <v>1.9259999999999997</v>
      </c>
      <c r="K59" s="14">
        <v>-7.9439999999999997E-3</v>
      </c>
      <c r="L59" s="14">
        <v>3.3020000000000001E-2</v>
      </c>
      <c r="M59" s="14">
        <v>110.958502</v>
      </c>
      <c r="N59" s="14">
        <v>59.39868723</v>
      </c>
      <c r="O59" s="14">
        <v>11.557377500000001</v>
      </c>
      <c r="P59" s="14">
        <v>47.84130974</v>
      </c>
      <c r="Q59" s="14">
        <v>-0.17560000000000001</v>
      </c>
      <c r="R59" s="14">
        <v>1.9529999999999999E-2</v>
      </c>
    </row>
    <row r="60" spans="1:18" x14ac:dyDescent="0.4">
      <c r="A60" s="14">
        <v>0.9</v>
      </c>
      <c r="B60" s="14">
        <v>195389886.5</v>
      </c>
      <c r="C60" s="14">
        <v>90892864.959999993</v>
      </c>
      <c r="D60" s="14">
        <v>1744691116</v>
      </c>
      <c r="E60" s="14">
        <v>191943986.90000001</v>
      </c>
      <c r="F60" s="14">
        <v>658841786.39999998</v>
      </c>
      <c r="G60" s="14">
        <v>64982530.859999999</v>
      </c>
      <c r="H60" s="14">
        <v>-0.15609999999999999</v>
      </c>
      <c r="I60" s="14">
        <v>1.7219999999999999E-2</v>
      </c>
      <c r="J60" s="14">
        <v>1.615</v>
      </c>
      <c r="K60" s="14">
        <v>-5.4679999999999998E-3</v>
      </c>
      <c r="L60" s="14">
        <v>3.2719999999999999E-2</v>
      </c>
      <c r="M60" s="14">
        <v>101.1078205</v>
      </c>
      <c r="N60" s="14">
        <v>54.276821659999996</v>
      </c>
      <c r="O60" s="14">
        <v>9.9913631269999996</v>
      </c>
      <c r="P60" s="14">
        <v>44.28545854</v>
      </c>
      <c r="Q60" s="14">
        <v>-0.18190000000000001</v>
      </c>
      <c r="R60" s="14">
        <v>2.0070000000000001E-2</v>
      </c>
    </row>
    <row r="61" spans="1:18" x14ac:dyDescent="0.4">
      <c r="A61" s="14">
        <v>0.91489361702127658</v>
      </c>
      <c r="B61" s="14">
        <v>172675429.69999999</v>
      </c>
      <c r="C61" s="14">
        <v>83300791.590000004</v>
      </c>
      <c r="D61" s="14">
        <v>1451860130</v>
      </c>
      <c r="E61" s="14">
        <v>143477293</v>
      </c>
      <c r="F61" s="14">
        <v>536778002.80000001</v>
      </c>
      <c r="G61" s="14">
        <v>53298419.280000001</v>
      </c>
      <c r="H61" s="14">
        <v>-0.1585</v>
      </c>
      <c r="I61" s="14">
        <v>1.797E-2</v>
      </c>
      <c r="J61" s="14">
        <v>1.282</v>
      </c>
      <c r="K61" s="14">
        <v>-3.143E-3</v>
      </c>
      <c r="L61" s="14">
        <v>3.1629999999999998E-2</v>
      </c>
      <c r="M61" s="14">
        <v>86.06440975000001</v>
      </c>
      <c r="N61" s="14">
        <v>44.069905409999997</v>
      </c>
      <c r="O61" s="14">
        <v>7.5764936079999998</v>
      </c>
      <c r="P61" s="14">
        <v>36.493411809999998</v>
      </c>
      <c r="Q61" s="14">
        <v>-0.183</v>
      </c>
      <c r="R61" s="14">
        <v>2.061E-2</v>
      </c>
    </row>
    <row r="62" spans="1:18" x14ac:dyDescent="0.4">
      <c r="A62" s="14">
        <v>0.93617021276595747</v>
      </c>
      <c r="B62" s="14">
        <v>138299128.29999998</v>
      </c>
      <c r="C62" s="14">
        <v>70934705.150000006</v>
      </c>
      <c r="D62" s="14">
        <v>1044159348.9999999</v>
      </c>
      <c r="E62" s="14">
        <v>84232969.540000007</v>
      </c>
      <c r="F62" s="14">
        <v>376565988.89999998</v>
      </c>
      <c r="G62" s="14">
        <v>37329141.68</v>
      </c>
      <c r="H62" s="14">
        <v>-0.16450000000000001</v>
      </c>
      <c r="I62" s="14">
        <v>1.9609999999999999E-2</v>
      </c>
      <c r="J62" s="14">
        <v>0.71289999999999998</v>
      </c>
      <c r="K62" s="14">
        <v>2.4789999999999999E-3</v>
      </c>
      <c r="L62" s="14">
        <v>3.0329999999999999E-2</v>
      </c>
      <c r="M62" s="14">
        <v>64.943107639999994</v>
      </c>
      <c r="N62" s="14">
        <v>30.765636959999998</v>
      </c>
      <c r="O62" s="14">
        <v>4.5989250070000001</v>
      </c>
      <c r="P62" s="14">
        <v>26.16671195</v>
      </c>
      <c r="Q62" s="14">
        <v>-0.1857</v>
      </c>
      <c r="R62" s="14">
        <v>2.1690000000000001E-2</v>
      </c>
    </row>
    <row r="63" spans="1:18" x14ac:dyDescent="0.4">
      <c r="A63" s="14">
        <v>0.95</v>
      </c>
      <c r="B63" s="14">
        <v>113823745.2</v>
      </c>
      <c r="C63" s="14">
        <v>61435591.25</v>
      </c>
      <c r="D63" s="14">
        <v>785422285.79999995</v>
      </c>
      <c r="E63" s="14">
        <v>52609160.560000002</v>
      </c>
      <c r="F63" s="14">
        <v>282094930.09999996</v>
      </c>
      <c r="G63" s="14">
        <v>27541186.199999999</v>
      </c>
      <c r="H63" s="14">
        <v>-0.17249999999999999</v>
      </c>
      <c r="I63" s="14">
        <v>2.146E-2</v>
      </c>
      <c r="J63" s="14">
        <v>0.27960000000000002</v>
      </c>
      <c r="K63" s="14">
        <v>8.3909999999999992E-3</v>
      </c>
      <c r="L63" s="14">
        <v>3.0169999999999999E-2</v>
      </c>
      <c r="M63" s="14">
        <v>51.404840350000001</v>
      </c>
      <c r="N63" s="14">
        <v>23.013500910000001</v>
      </c>
      <c r="O63" s="14">
        <v>2.98966858</v>
      </c>
      <c r="P63" s="14">
        <v>20.023832329999998</v>
      </c>
      <c r="Q63" s="14">
        <v>-0.18940000000000001</v>
      </c>
      <c r="R63" s="14">
        <v>2.2800000000000001E-2</v>
      </c>
    </row>
    <row r="64" spans="1:18" x14ac:dyDescent="0.4">
      <c r="A64" s="14">
        <v>0.95744680851063835</v>
      </c>
      <c r="B64" s="14">
        <v>116807268.8</v>
      </c>
      <c r="C64" s="14">
        <v>56374291.229999997</v>
      </c>
      <c r="D64" s="14">
        <v>703662860.30000007</v>
      </c>
      <c r="E64" s="14">
        <v>44672403.240000002</v>
      </c>
      <c r="F64" s="14">
        <v>193792433.30000001</v>
      </c>
      <c r="G64" s="14">
        <v>23408142.719999999</v>
      </c>
      <c r="H64" s="14">
        <v>-0.13619999999999999</v>
      </c>
      <c r="I64" s="14">
        <v>1.6979999999999999E-2</v>
      </c>
      <c r="J64" s="14">
        <v>0.43820000000000003</v>
      </c>
      <c r="K64" s="14">
        <v>1.498E-2</v>
      </c>
      <c r="L64" s="14">
        <v>2.1839999999999998E-2</v>
      </c>
      <c r="M64" s="14">
        <v>47.394207129999998</v>
      </c>
      <c r="N64" s="14">
        <v>17.801677530000003</v>
      </c>
      <c r="O64" s="14">
        <v>2.5882619130000002</v>
      </c>
      <c r="P64" s="14">
        <v>15.213415620000001</v>
      </c>
      <c r="Q64" s="14">
        <v>-0.15379999999999999</v>
      </c>
      <c r="R64" s="14">
        <v>1.9300000000000001E-2</v>
      </c>
    </row>
    <row r="65" spans="1:18" x14ac:dyDescent="0.4">
      <c r="A65" s="14">
        <v>0.97872340425531912</v>
      </c>
      <c r="B65" s="14">
        <v>108929644.09999999</v>
      </c>
      <c r="C65" s="14">
        <v>44032515.609999999</v>
      </c>
      <c r="D65" s="14">
        <v>583532223.80000007</v>
      </c>
      <c r="E65" s="14">
        <v>23290259.169999998</v>
      </c>
      <c r="F65" s="14">
        <v>138071425</v>
      </c>
      <c r="G65" s="14">
        <v>15495176.050000001</v>
      </c>
      <c r="H65" s="14">
        <v>-0.1399</v>
      </c>
      <c r="I65" s="14">
        <v>3.833E-3</v>
      </c>
      <c r="J65" s="14">
        <v>-0.79169999999999996</v>
      </c>
      <c r="K65" s="14">
        <v>2.5059999999999999E-2</v>
      </c>
      <c r="L65" s="14">
        <v>9.1640000000000003E-3</v>
      </c>
      <c r="M65" s="14">
        <v>40.915969459999999</v>
      </c>
      <c r="N65" s="14">
        <v>12.356415070000001</v>
      </c>
      <c r="O65" s="14">
        <v>1.423036526</v>
      </c>
      <c r="P65" s="14">
        <v>10.93337854</v>
      </c>
      <c r="Q65" s="14">
        <v>-0.1532</v>
      </c>
      <c r="R65" s="14">
        <v>9.7300000000000008E-3</v>
      </c>
    </row>
    <row r="66" spans="1:18" x14ac:dyDescent="0.4">
      <c r="A66" s="14">
        <v>0.98119999999999996</v>
      </c>
      <c r="B66" s="14">
        <v>106132307.40000001</v>
      </c>
      <c r="C66" s="14">
        <v>42180964.539999999</v>
      </c>
      <c r="D66" s="14">
        <v>563904951.29999995</v>
      </c>
      <c r="E66" s="14">
        <v>20819946.399999999</v>
      </c>
      <c r="F66" s="14">
        <v>127342080.89999999</v>
      </c>
      <c r="G66" s="14">
        <v>14481835.840000002</v>
      </c>
      <c r="H66" s="14">
        <v>-0.14119999999999999</v>
      </c>
      <c r="I66" s="14">
        <v>2.3180000000000002E-3</v>
      </c>
      <c r="J66" s="14">
        <v>-0.93989999999999985</v>
      </c>
      <c r="K66" s="14">
        <v>3.007E-2</v>
      </c>
      <c r="L66" s="14">
        <v>7.4250000000000002E-3</v>
      </c>
      <c r="M66" s="14">
        <v>39.63530402</v>
      </c>
      <c r="N66" s="14">
        <v>11.343896089999999</v>
      </c>
      <c r="O66" s="14">
        <v>1.2801079479999999</v>
      </c>
      <c r="P66" s="14">
        <v>10.06378814</v>
      </c>
      <c r="Q66" s="14">
        <v>-0.15429999999999999</v>
      </c>
      <c r="R66" s="14">
        <v>8.6160000000000004E-3</v>
      </c>
    </row>
    <row r="67" spans="1:18" x14ac:dyDescent="0.4">
      <c r="A67" s="14">
        <v>1</v>
      </c>
      <c r="B67" s="14">
        <v>585643.31909999996</v>
      </c>
      <c r="C67" s="14">
        <v>52454.859700000001</v>
      </c>
      <c r="D67" s="14">
        <v>1717430.1249999998</v>
      </c>
      <c r="E67" s="14">
        <v>17.86090493</v>
      </c>
      <c r="F67" s="14">
        <v>210.86544849999999</v>
      </c>
      <c r="G67" s="14">
        <v>26.284204519999999</v>
      </c>
      <c r="H67" s="14">
        <v>-3.8159999999999999E-3</v>
      </c>
      <c r="I67" s="14">
        <v>4.6470000000000002E-4</v>
      </c>
      <c r="J67" s="14">
        <v>-1.504</v>
      </c>
      <c r="K67" s="14">
        <v>4.679E-3</v>
      </c>
      <c r="L67" s="14">
        <v>1.7330000000000001E-4</v>
      </c>
      <c r="M67" s="14">
        <v>0.14543356090000001</v>
      </c>
      <c r="N67" s="14">
        <v>1.9368757759999999E-5</v>
      </c>
      <c r="O67" s="14">
        <v>1.5124778399999998E-6</v>
      </c>
      <c r="P67" s="14">
        <v>1.785627992E-5</v>
      </c>
      <c r="Q67" s="14">
        <v>-3.8159999999999999E-3</v>
      </c>
      <c r="R67" s="14">
        <v>4.6470000000000002E-4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0"/>
  <dimension ref="A1:ZZ18"/>
  <sheetViews>
    <sheetView workbookViewId="0">
      <selection activeCell="J19" sqref="J19"/>
    </sheetView>
  </sheetViews>
  <sheetFormatPr baseColWidth="10" defaultColWidth="9.23046875" defaultRowHeight="14.6" x14ac:dyDescent="0.4"/>
  <cols>
    <col min="1" max="1" width="35.69140625" customWidth="1"/>
    <col min="2" max="2" width="9.15234375" style="1"/>
  </cols>
  <sheetData>
    <row r="1" spans="1:702" x14ac:dyDescent="0.4">
      <c r="A1" s="4" t="s">
        <v>227</v>
      </c>
      <c r="B1" s="16" t="s">
        <v>30</v>
      </c>
      <c r="C1" s="4" t="s">
        <v>30</v>
      </c>
      <c r="D1" s="2" t="s">
        <v>30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</row>
    <row r="2" spans="1:702" x14ac:dyDescent="0.4">
      <c r="A2" t="s">
        <v>228</v>
      </c>
      <c r="B2" s="1">
        <v>167.93</v>
      </c>
      <c r="C2" t="s">
        <v>32</v>
      </c>
      <c r="D2" t="s">
        <v>30</v>
      </c>
    </row>
    <row r="3" spans="1:702" x14ac:dyDescent="0.4">
      <c r="A3" t="s">
        <v>229</v>
      </c>
      <c r="B3" s="1">
        <v>260</v>
      </c>
      <c r="C3" t="s">
        <v>32</v>
      </c>
      <c r="D3" t="s">
        <v>246</v>
      </c>
    </row>
    <row r="4" spans="1:702" x14ac:dyDescent="0.4">
      <c r="A4" t="s">
        <v>230</v>
      </c>
      <c r="B4" s="1">
        <v>260</v>
      </c>
      <c r="C4" t="s">
        <v>32</v>
      </c>
      <c r="D4" t="s">
        <v>246</v>
      </c>
    </row>
    <row r="5" spans="1:702" x14ac:dyDescent="0.4">
      <c r="A5" t="s">
        <v>231</v>
      </c>
      <c r="B5" s="1">
        <v>10</v>
      </c>
      <c r="C5" t="s">
        <v>58</v>
      </c>
      <c r="D5" t="s">
        <v>30</v>
      </c>
    </row>
    <row r="6" spans="1:702" x14ac:dyDescent="0.4">
      <c r="A6" t="s">
        <v>232</v>
      </c>
      <c r="B6" s="1">
        <v>10</v>
      </c>
      <c r="C6" t="s">
        <v>58</v>
      </c>
      <c r="D6" t="s">
        <v>30</v>
      </c>
    </row>
    <row r="7" spans="1:702" x14ac:dyDescent="0.4">
      <c r="A7" t="s">
        <v>233</v>
      </c>
      <c r="B7" s="1">
        <v>0.05</v>
      </c>
      <c r="C7" t="s">
        <v>62</v>
      </c>
      <c r="D7" t="s">
        <v>30</v>
      </c>
    </row>
    <row r="8" spans="1:702" x14ac:dyDescent="0.4">
      <c r="A8" t="s">
        <v>234</v>
      </c>
      <c r="B8" s="1">
        <v>0.2</v>
      </c>
      <c r="C8" t="s">
        <v>58</v>
      </c>
      <c r="D8" t="s">
        <v>247</v>
      </c>
    </row>
    <row r="9" spans="1:702" x14ac:dyDescent="0.4">
      <c r="A9" t="s">
        <v>30</v>
      </c>
      <c r="B9" s="1" t="s">
        <v>30</v>
      </c>
      <c r="C9" t="s">
        <v>30</v>
      </c>
    </row>
    <row r="10" spans="1:702" x14ac:dyDescent="0.4">
      <c r="A10" s="4" t="s">
        <v>235</v>
      </c>
      <c r="B10" s="16" t="s">
        <v>30</v>
      </c>
      <c r="C10" s="4" t="s">
        <v>61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</row>
    <row r="11" spans="1:702" x14ac:dyDescent="0.4">
      <c r="A11" t="s">
        <v>236</v>
      </c>
      <c r="B11" s="1">
        <v>10</v>
      </c>
      <c r="C11" t="s">
        <v>58</v>
      </c>
    </row>
    <row r="12" spans="1:702" x14ac:dyDescent="0.4">
      <c r="A12" t="s">
        <v>237</v>
      </c>
      <c r="B12" s="1">
        <v>2</v>
      </c>
      <c r="C12" t="s">
        <v>244</v>
      </c>
    </row>
    <row r="13" spans="1:702" x14ac:dyDescent="0.4">
      <c r="A13" t="s">
        <v>238</v>
      </c>
      <c r="B13" s="1">
        <v>20</v>
      </c>
      <c r="C13" t="s">
        <v>61</v>
      </c>
    </row>
    <row r="14" spans="1:702" x14ac:dyDescent="0.4">
      <c r="A14" t="s">
        <v>239</v>
      </c>
      <c r="B14" s="1">
        <v>4</v>
      </c>
      <c r="C14" t="s">
        <v>61</v>
      </c>
    </row>
    <row r="15" spans="1:702" x14ac:dyDescent="0.4">
      <c r="A15" t="s">
        <v>240</v>
      </c>
      <c r="B15" s="1">
        <v>25</v>
      </c>
      <c r="C15" t="s">
        <v>245</v>
      </c>
    </row>
    <row r="16" spans="1:702" x14ac:dyDescent="0.4">
      <c r="A16" t="s">
        <v>241</v>
      </c>
      <c r="B16" s="1">
        <v>1.2250000000000001</v>
      </c>
      <c r="C16" t="s">
        <v>33</v>
      </c>
    </row>
    <row r="17" spans="1:3" x14ac:dyDescent="0.4">
      <c r="A17" t="s">
        <v>242</v>
      </c>
      <c r="B17" s="1">
        <v>8</v>
      </c>
      <c r="C17" t="s">
        <v>58</v>
      </c>
    </row>
    <row r="18" spans="1:3" x14ac:dyDescent="0.4">
      <c r="A18" t="s">
        <v>243</v>
      </c>
      <c r="B18" s="1">
        <v>2000000</v>
      </c>
      <c r="C18" t="s">
        <v>58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1"/>
  <dimension ref="A1:J31"/>
  <sheetViews>
    <sheetView workbookViewId="0">
      <selection sqref="A1:J1"/>
    </sheetView>
  </sheetViews>
  <sheetFormatPr baseColWidth="10" defaultColWidth="9.23046875" defaultRowHeight="14.6" x14ac:dyDescent="0.4"/>
  <cols>
    <col min="1" max="10" width="20.69140625" customWidth="1"/>
  </cols>
  <sheetData>
    <row r="1" spans="1:10" x14ac:dyDescent="0.4">
      <c r="A1" s="65" t="s">
        <v>271</v>
      </c>
      <c r="B1" s="62"/>
      <c r="C1" s="62"/>
      <c r="D1" s="62"/>
      <c r="E1" s="62"/>
      <c r="F1" s="62"/>
      <c r="G1" s="62"/>
      <c r="H1" s="62"/>
      <c r="I1" s="62"/>
      <c r="J1" s="62"/>
    </row>
    <row r="2" spans="1:10" x14ac:dyDescent="0.4">
      <c r="A2" s="2" t="s">
        <v>248</v>
      </c>
      <c r="B2">
        <v>210</v>
      </c>
      <c r="C2" s="2" t="s">
        <v>252</v>
      </c>
      <c r="E2" s="2" t="s">
        <v>253</v>
      </c>
      <c r="F2" s="17">
        <v>5000000</v>
      </c>
      <c r="G2" s="2" t="s">
        <v>58</v>
      </c>
    </row>
    <row r="3" spans="1:10" x14ac:dyDescent="0.4">
      <c r="A3" s="2" t="s">
        <v>249</v>
      </c>
      <c r="B3">
        <v>0.3</v>
      </c>
      <c r="C3" s="2" t="s">
        <v>58</v>
      </c>
      <c r="E3" s="2" t="s">
        <v>254</v>
      </c>
      <c r="F3" s="17">
        <v>80</v>
      </c>
      <c r="G3" s="2" t="s">
        <v>176</v>
      </c>
    </row>
    <row r="4" spans="1:10" x14ac:dyDescent="0.4">
      <c r="A4" s="2" t="s">
        <v>191</v>
      </c>
      <c r="B4">
        <v>8500</v>
      </c>
      <c r="C4" s="2" t="s">
        <v>245</v>
      </c>
      <c r="E4" s="2" t="s">
        <v>255</v>
      </c>
      <c r="F4" s="17">
        <v>3</v>
      </c>
      <c r="G4" s="2" t="s">
        <v>58</v>
      </c>
    </row>
    <row r="5" spans="1:10" x14ac:dyDescent="0.4">
      <c r="A5" s="2" t="s">
        <v>250</v>
      </c>
      <c r="B5">
        <v>355</v>
      </c>
      <c r="C5" s="2" t="s">
        <v>176</v>
      </c>
      <c r="E5" s="2" t="s">
        <v>256</v>
      </c>
      <c r="F5" s="17">
        <v>5</v>
      </c>
      <c r="G5" s="2" t="s">
        <v>58</v>
      </c>
    </row>
    <row r="6" spans="1:10" x14ac:dyDescent="0.4">
      <c r="A6" s="2" t="s">
        <v>251</v>
      </c>
      <c r="B6">
        <v>400</v>
      </c>
      <c r="C6" s="2" t="s">
        <v>176</v>
      </c>
      <c r="E6" s="2" t="s">
        <v>257</v>
      </c>
      <c r="F6" s="17">
        <v>100000000</v>
      </c>
      <c r="G6" s="2" t="s">
        <v>58</v>
      </c>
    </row>
    <row r="7" spans="1:10" x14ac:dyDescent="0.4">
      <c r="A7" s="2"/>
      <c r="C7" s="2"/>
      <c r="E7" s="2" t="s">
        <v>258</v>
      </c>
      <c r="F7" s="17">
        <v>2000000</v>
      </c>
      <c r="G7" s="2" t="s">
        <v>58</v>
      </c>
    </row>
    <row r="8" spans="1:10" x14ac:dyDescent="0.4">
      <c r="A8" s="2"/>
      <c r="C8" s="2"/>
      <c r="E8" s="2" t="s">
        <v>259</v>
      </c>
      <c r="F8" s="17">
        <v>35.97</v>
      </c>
      <c r="G8" s="2" t="s">
        <v>176</v>
      </c>
    </row>
    <row r="10" spans="1:10" x14ac:dyDescent="0.4">
      <c r="A10" s="4" t="s">
        <v>81</v>
      </c>
      <c r="B10" s="4" t="s">
        <v>260</v>
      </c>
      <c r="C10" s="4" t="s">
        <v>261</v>
      </c>
      <c r="D10" s="4" t="s">
        <v>262</v>
      </c>
      <c r="E10" s="4" t="s">
        <v>218</v>
      </c>
      <c r="F10" s="4" t="s">
        <v>263</v>
      </c>
      <c r="G10" s="4" t="s">
        <v>264</v>
      </c>
      <c r="H10" s="4" t="s">
        <v>265</v>
      </c>
      <c r="I10" s="4" t="s">
        <v>266</v>
      </c>
      <c r="J10" s="4" t="s">
        <v>267</v>
      </c>
    </row>
    <row r="11" spans="1:10" x14ac:dyDescent="0.4">
      <c r="A11" s="4" t="s">
        <v>58</v>
      </c>
      <c r="B11" s="4" t="s">
        <v>91</v>
      </c>
      <c r="C11" s="4" t="s">
        <v>32</v>
      </c>
      <c r="D11" s="4" t="s">
        <v>268</v>
      </c>
      <c r="E11" s="4" t="s">
        <v>151</v>
      </c>
      <c r="F11" s="4" t="s">
        <v>224</v>
      </c>
      <c r="G11" s="4" t="s">
        <v>269</v>
      </c>
      <c r="H11" s="4" t="s">
        <v>269</v>
      </c>
      <c r="I11" s="4" t="s">
        <v>224</v>
      </c>
      <c r="J11" s="4" t="s">
        <v>270</v>
      </c>
    </row>
    <row r="12" spans="1:10" x14ac:dyDescent="0.4">
      <c r="A12">
        <v>0</v>
      </c>
      <c r="B12">
        <v>53.74</v>
      </c>
      <c r="C12">
        <v>11.74</v>
      </c>
      <c r="D12">
        <v>1.9729818006261806</v>
      </c>
      <c r="E12">
        <v>16770.345305322535</v>
      </c>
      <c r="F12">
        <v>414326178131.49792</v>
      </c>
      <c r="G12">
        <v>7073146602180.2373</v>
      </c>
      <c r="H12">
        <v>5440882001677.1055</v>
      </c>
      <c r="I12">
        <v>79678111179.134216</v>
      </c>
      <c r="J12">
        <v>67.363300973145115</v>
      </c>
    </row>
    <row r="13" spans="1:10" x14ac:dyDescent="0.4">
      <c r="A13">
        <v>9.9895814181528472E-2</v>
      </c>
      <c r="B13">
        <v>53.74</v>
      </c>
      <c r="C13">
        <v>11.34</v>
      </c>
      <c r="D13">
        <v>1.905450124944595</v>
      </c>
      <c r="E13">
        <v>16196.326062029057</v>
      </c>
      <c r="F13">
        <v>400144526238.36493</v>
      </c>
      <c r="G13">
        <v>6371428903908.2383</v>
      </c>
      <c r="H13">
        <v>4901099156852.4912</v>
      </c>
      <c r="I13">
        <v>76950870430.454803</v>
      </c>
      <c r="J13">
        <v>60.680275275316554</v>
      </c>
    </row>
    <row r="14" spans="1:10" x14ac:dyDescent="0.4">
      <c r="A14">
        <v>9.9895814181528472E-2</v>
      </c>
      <c r="B14">
        <v>50.91</v>
      </c>
      <c r="C14">
        <v>11.34</v>
      </c>
      <c r="D14">
        <v>1.8055599176965356</v>
      </c>
      <c r="E14">
        <v>15347.259300420552</v>
      </c>
      <c r="F14">
        <v>379167582716.27246</v>
      </c>
      <c r="G14">
        <v>6040430833954.166</v>
      </c>
      <c r="H14">
        <v>4646485256887.8203</v>
      </c>
      <c r="I14">
        <v>72916842830.052399</v>
      </c>
      <c r="J14">
        <v>57.527912704325395</v>
      </c>
    </row>
    <row r="15" spans="1:10" x14ac:dyDescent="0.4">
      <c r="A15">
        <v>0.19979162836305694</v>
      </c>
      <c r="B15">
        <v>50.91</v>
      </c>
      <c r="C15">
        <v>10.95</v>
      </c>
      <c r="D15">
        <v>1.74318390971878</v>
      </c>
      <c r="E15">
        <v>14817.063232609629</v>
      </c>
      <c r="F15">
        <v>366068621040.94379</v>
      </c>
      <c r="G15">
        <v>5435787485831.2734</v>
      </c>
      <c r="H15">
        <v>4181374989100.98</v>
      </c>
      <c r="I15">
        <v>70397811738.643036</v>
      </c>
      <c r="J15">
        <v>51.769404626964509</v>
      </c>
    </row>
    <row r="16" spans="1:10" x14ac:dyDescent="0.4">
      <c r="A16">
        <v>0.19979162836305694</v>
      </c>
      <c r="B16">
        <v>48.08</v>
      </c>
      <c r="C16">
        <v>10.95</v>
      </c>
      <c r="D16">
        <v>1.6467107568796855</v>
      </c>
      <c r="E16">
        <v>13997.041433477327</v>
      </c>
      <c r="F16">
        <v>345809258944.73395</v>
      </c>
      <c r="G16">
        <v>5137609115614.7939</v>
      </c>
      <c r="H16">
        <v>3952007012011.3804</v>
      </c>
      <c r="I16">
        <v>66501780566.294998</v>
      </c>
      <c r="J16">
        <v>48.9296106249028</v>
      </c>
    </row>
    <row r="17" spans="1:10" x14ac:dyDescent="0.4">
      <c r="A17">
        <v>0.29968744254458546</v>
      </c>
      <c r="B17">
        <v>48.08</v>
      </c>
      <c r="C17">
        <v>10.56</v>
      </c>
      <c r="D17">
        <v>1.5878021247136909</v>
      </c>
      <c r="E17">
        <v>13496.318060066373</v>
      </c>
      <c r="F17">
        <v>333438446189.87506</v>
      </c>
      <c r="G17">
        <v>4605734148309.2158</v>
      </c>
      <c r="H17">
        <v>3542872421776.3198</v>
      </c>
      <c r="I17">
        <v>64122778113.437523</v>
      </c>
      <c r="J17">
        <v>43.864134745802055</v>
      </c>
    </row>
    <row r="18" spans="1:10" x14ac:dyDescent="0.4">
      <c r="A18">
        <v>0.29968744254458546</v>
      </c>
      <c r="B18">
        <v>45.25</v>
      </c>
      <c r="C18">
        <v>10.56</v>
      </c>
      <c r="D18">
        <v>1.4947460262835837</v>
      </c>
      <c r="E18">
        <v>12705.341223410462</v>
      </c>
      <c r="F18">
        <v>313896665519.55255</v>
      </c>
      <c r="G18">
        <v>4338130985107.4785</v>
      </c>
      <c r="H18">
        <v>3337023834698.0605</v>
      </c>
      <c r="I18">
        <v>60364743369.14473</v>
      </c>
      <c r="J18">
        <v>41.315533191499796</v>
      </c>
    </row>
    <row r="19" spans="1:10" x14ac:dyDescent="0.4">
      <c r="A19">
        <v>0.39958325672611389</v>
      </c>
      <c r="B19">
        <v>45.25</v>
      </c>
      <c r="C19">
        <v>10.16</v>
      </c>
      <c r="D19">
        <v>1.437883199253607</v>
      </c>
      <c r="E19">
        <v>12222.00719365566</v>
      </c>
      <c r="F19">
        <v>301955471843.25745</v>
      </c>
      <c r="G19">
        <v>3861641160306.853</v>
      </c>
      <c r="H19">
        <v>2970493200236.041</v>
      </c>
      <c r="I19">
        <v>58068359969.857208</v>
      </c>
      <c r="J19">
        <v>36.777534860065266</v>
      </c>
    </row>
    <row r="20" spans="1:10" x14ac:dyDescent="0.4">
      <c r="A20">
        <v>0.39958325672611389</v>
      </c>
      <c r="B20">
        <v>42.43</v>
      </c>
      <c r="C20">
        <v>10.16</v>
      </c>
      <c r="D20">
        <v>1.3486495824767883</v>
      </c>
      <c r="E20">
        <v>11463.5214510527</v>
      </c>
      <c r="F20">
        <v>283216412320.12555</v>
      </c>
      <c r="G20">
        <v>3624002624590.9194</v>
      </c>
      <c r="H20">
        <v>2787694326608.3994</v>
      </c>
      <c r="I20">
        <v>54464694676.947227</v>
      </c>
      <c r="J20">
        <v>34.514310710389708</v>
      </c>
    </row>
    <row r="21" spans="1:10" x14ac:dyDescent="0.4">
      <c r="A21">
        <v>0.49947907090764226</v>
      </c>
      <c r="B21">
        <v>42.43</v>
      </c>
      <c r="C21">
        <v>9.77</v>
      </c>
      <c r="D21">
        <v>1.2966634497229796</v>
      </c>
      <c r="E21">
        <v>11021.639322645327</v>
      </c>
      <c r="F21">
        <v>272299324441.82571</v>
      </c>
      <c r="G21">
        <v>3220872763332.8228</v>
      </c>
      <c r="H21">
        <v>2477594433332.9404</v>
      </c>
      <c r="I21">
        <v>52365254700.351105</v>
      </c>
      <c r="J21">
        <v>30.674978698407834</v>
      </c>
    </row>
    <row r="22" spans="1:10" x14ac:dyDescent="0.4">
      <c r="A22">
        <v>0.49947907090764226</v>
      </c>
      <c r="B22">
        <v>39.6</v>
      </c>
      <c r="C22">
        <v>9.77</v>
      </c>
      <c r="D22">
        <v>1.2105305449970027</v>
      </c>
      <c r="E22">
        <v>10289.509632474523</v>
      </c>
      <c r="F22">
        <v>254211414449.37057</v>
      </c>
      <c r="G22">
        <v>3008663660689.9478</v>
      </c>
      <c r="H22">
        <v>2314356662069.1904</v>
      </c>
      <c r="I22">
        <v>48886810471.032806</v>
      </c>
      <c r="J22">
        <v>28.653939625618548</v>
      </c>
    </row>
    <row r="23" spans="1:10" x14ac:dyDescent="0.4">
      <c r="A23">
        <v>0.59937488508917081</v>
      </c>
      <c r="B23">
        <v>39.6</v>
      </c>
      <c r="C23">
        <v>9.3800000000000008</v>
      </c>
      <c r="D23">
        <v>1.1620117880549663</v>
      </c>
      <c r="E23">
        <v>9877.100198467213</v>
      </c>
      <c r="F23">
        <v>244022475491.54291</v>
      </c>
      <c r="G23">
        <v>2661206638031.9756</v>
      </c>
      <c r="H23">
        <v>2047082029255.366</v>
      </c>
      <c r="I23">
        <v>46927399132.989029</v>
      </c>
      <c r="J23">
        <v>25.344825124114053</v>
      </c>
    </row>
    <row r="24" spans="1:10" x14ac:dyDescent="0.4">
      <c r="A24">
        <v>0.59937488508917081</v>
      </c>
      <c r="B24">
        <v>36.770000000000003</v>
      </c>
      <c r="C24">
        <v>9.3800000000000008</v>
      </c>
      <c r="D24">
        <v>1.0792959377379543</v>
      </c>
      <c r="E24">
        <v>9174.0154707726124</v>
      </c>
      <c r="F24">
        <v>226652146924.9704</v>
      </c>
      <c r="G24">
        <v>2473265026085.5552</v>
      </c>
      <c r="H24">
        <v>1902511558527.3501</v>
      </c>
      <c r="I24">
        <v>43586951331.725082</v>
      </c>
      <c r="J24">
        <v>23.554905010338619</v>
      </c>
    </row>
    <row r="25" spans="1:10" x14ac:dyDescent="0.4">
      <c r="A25">
        <v>0.69927069927069918</v>
      </c>
      <c r="B25">
        <v>36.770000000000003</v>
      </c>
      <c r="C25">
        <v>8.98</v>
      </c>
      <c r="D25">
        <v>1.0330893929889704</v>
      </c>
      <c r="E25">
        <v>8781.2598404062483</v>
      </c>
      <c r="F25">
        <v>216948772527.68378</v>
      </c>
      <c r="G25">
        <v>2169018976695.8669</v>
      </c>
      <c r="H25">
        <v>1668476135919.8977</v>
      </c>
      <c r="I25">
        <v>41720917793.785347</v>
      </c>
      <c r="J25">
        <v>20.657323587579686</v>
      </c>
    </row>
    <row r="26" spans="1:10" x14ac:dyDescent="0.4">
      <c r="A26">
        <v>0.69927069927069918</v>
      </c>
      <c r="B26">
        <v>33.94</v>
      </c>
      <c r="C26">
        <v>8.98</v>
      </c>
      <c r="D26">
        <v>0.95387950415304334</v>
      </c>
      <c r="E26">
        <v>8107.9757853008687</v>
      </c>
      <c r="F26">
        <v>200314695872.1391</v>
      </c>
      <c r="G26">
        <v>2003976798585.9509</v>
      </c>
      <c r="H26">
        <v>1541520614296.8855</v>
      </c>
      <c r="I26">
        <v>38522056898.488289</v>
      </c>
      <c r="J26">
        <v>19.085493319866199</v>
      </c>
    </row>
    <row r="27" spans="1:10" x14ac:dyDescent="0.4">
      <c r="A27">
        <v>0.79916651345222778</v>
      </c>
      <c r="B27">
        <v>33.94</v>
      </c>
      <c r="C27">
        <v>8.59</v>
      </c>
      <c r="D27">
        <v>0.91229549883452854</v>
      </c>
      <c r="E27">
        <v>7754.5117400934923</v>
      </c>
      <c r="F27">
        <v>191582054755.25101</v>
      </c>
      <c r="G27">
        <v>1753150970403.0876</v>
      </c>
      <c r="H27">
        <v>1348577669540.8367</v>
      </c>
      <c r="I27">
        <v>36842702837.548271</v>
      </c>
      <c r="J27">
        <v>16.696675908600835</v>
      </c>
    </row>
    <row r="28" spans="1:10" x14ac:dyDescent="0.4">
      <c r="A28">
        <v>0.79916651345222778</v>
      </c>
      <c r="B28">
        <v>31.11</v>
      </c>
      <c r="C28">
        <v>8.59</v>
      </c>
      <c r="D28">
        <v>0.83650266440753285</v>
      </c>
      <c r="E28">
        <v>7110.2726474640294</v>
      </c>
      <c r="F28">
        <v>175665559525.58191</v>
      </c>
      <c r="G28">
        <v>1608559995737.2244</v>
      </c>
      <c r="H28">
        <v>1237353842874.7881</v>
      </c>
      <c r="I28">
        <v>33781838370.304214</v>
      </c>
      <c r="J28">
        <v>15.319619007021185</v>
      </c>
    </row>
    <row r="29" spans="1:10" x14ac:dyDescent="0.4">
      <c r="A29">
        <v>0.89906232763375626</v>
      </c>
      <c r="B29">
        <v>31.11</v>
      </c>
      <c r="C29">
        <v>9.19</v>
      </c>
      <c r="D29">
        <v>0.89514363287943877</v>
      </c>
      <c r="E29">
        <v>7608.7208794752296</v>
      </c>
      <c r="F29">
        <v>187980162904.68213</v>
      </c>
      <c r="G29">
        <v>1971118488406.5823</v>
      </c>
      <c r="H29">
        <v>1516244991081.9863</v>
      </c>
      <c r="I29">
        <v>36150031327.823494</v>
      </c>
      <c r="J29">
        <v>18.77255703244364</v>
      </c>
    </row>
    <row r="30" spans="1:10" x14ac:dyDescent="0.4">
      <c r="A30">
        <v>0.89906232763375626</v>
      </c>
      <c r="B30">
        <v>28.28</v>
      </c>
      <c r="C30">
        <v>9.19</v>
      </c>
      <c r="D30">
        <v>0.81396605272384814</v>
      </c>
      <c r="E30">
        <v>6918.7114481527096</v>
      </c>
      <c r="F30">
        <v>170932871072.00812</v>
      </c>
      <c r="G30">
        <v>1793468560105.9236</v>
      </c>
      <c r="H30">
        <v>1379591200081.4797</v>
      </c>
      <c r="I30">
        <v>32871705975.386177</v>
      </c>
      <c r="J30">
        <v>17.080652953389748</v>
      </c>
    </row>
    <row r="31" spans="1:10" x14ac:dyDescent="0.4">
      <c r="A31">
        <v>1</v>
      </c>
      <c r="B31">
        <v>28.28</v>
      </c>
      <c r="C31">
        <v>7.78</v>
      </c>
      <c r="D31">
        <v>0.6886956739804978</v>
      </c>
      <c r="E31">
        <v>5853.9132288342316</v>
      </c>
      <c r="F31">
        <v>144626091535.90454</v>
      </c>
      <c r="G31">
        <v>1086322056033.6219</v>
      </c>
      <c r="H31">
        <v>835632350795.09387</v>
      </c>
      <c r="I31">
        <v>27812709910.750874</v>
      </c>
      <c r="J31">
        <v>10.345924343177352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2"/>
  <dimension ref="A1:G42"/>
  <sheetViews>
    <sheetView workbookViewId="0">
      <selection activeCell="G12" sqref="G12"/>
    </sheetView>
  </sheetViews>
  <sheetFormatPr baseColWidth="10" defaultColWidth="9.23046875" defaultRowHeight="14.6" x14ac:dyDescent="0.4"/>
  <cols>
    <col min="1" max="1" width="54.3046875" customWidth="1"/>
    <col min="2" max="2" width="20.69140625" style="1" customWidth="1"/>
    <col min="6" max="7" width="20.69140625" customWidth="1"/>
  </cols>
  <sheetData>
    <row r="1" spans="1:3" x14ac:dyDescent="0.4">
      <c r="A1" s="4" t="s">
        <v>272</v>
      </c>
      <c r="B1" s="16"/>
      <c r="C1" s="4" t="s">
        <v>30</v>
      </c>
    </row>
    <row r="2" spans="1:3" x14ac:dyDescent="0.4">
      <c r="A2" t="s">
        <v>13</v>
      </c>
      <c r="B2" s="1">
        <v>278470</v>
      </c>
      <c r="C2" t="s">
        <v>34</v>
      </c>
    </row>
    <row r="3" spans="1:3" x14ac:dyDescent="0.4">
      <c r="A3" t="s">
        <v>273</v>
      </c>
      <c r="B3" s="1">
        <v>1718902</v>
      </c>
      <c r="C3" t="s">
        <v>308</v>
      </c>
    </row>
    <row r="4" spans="1:3" x14ac:dyDescent="0.4">
      <c r="A4" t="s">
        <v>274</v>
      </c>
      <c r="B4" s="1">
        <v>0</v>
      </c>
      <c r="C4" t="s">
        <v>308</v>
      </c>
    </row>
    <row r="5" spans="1:3" x14ac:dyDescent="0.4">
      <c r="A5" t="s">
        <v>275</v>
      </c>
      <c r="B5" s="1">
        <v>0</v>
      </c>
      <c r="C5" t="s">
        <v>32</v>
      </c>
    </row>
    <row r="6" spans="1:3" x14ac:dyDescent="0.4">
      <c r="A6" t="s">
        <v>30</v>
      </c>
      <c r="C6" t="s">
        <v>30</v>
      </c>
    </row>
    <row r="7" spans="1:3" x14ac:dyDescent="0.4">
      <c r="A7" s="4" t="s">
        <v>276</v>
      </c>
      <c r="B7" s="16"/>
      <c r="C7" s="4" t="s">
        <v>30</v>
      </c>
    </row>
    <row r="8" spans="1:3" x14ac:dyDescent="0.4">
      <c r="A8" t="s">
        <v>14</v>
      </c>
      <c r="B8" s="1">
        <v>1098270</v>
      </c>
      <c r="C8" t="s">
        <v>34</v>
      </c>
    </row>
    <row r="9" spans="1:3" x14ac:dyDescent="0.4">
      <c r="A9" t="s">
        <v>277</v>
      </c>
      <c r="B9" s="1">
        <v>36079162</v>
      </c>
      <c r="C9" t="s">
        <v>308</v>
      </c>
    </row>
    <row r="10" spans="1:3" x14ac:dyDescent="0.4">
      <c r="A10" t="s">
        <v>278</v>
      </c>
      <c r="B10" s="1">
        <v>0</v>
      </c>
      <c r="C10" t="s">
        <v>308</v>
      </c>
    </row>
    <row r="11" spans="1:3" x14ac:dyDescent="0.4">
      <c r="A11" t="s">
        <v>279</v>
      </c>
      <c r="B11" s="1">
        <v>0</v>
      </c>
      <c r="C11" t="s">
        <v>308</v>
      </c>
    </row>
    <row r="12" spans="1:3" x14ac:dyDescent="0.4">
      <c r="A12" t="s">
        <v>280</v>
      </c>
      <c r="B12" s="22">
        <v>21.21</v>
      </c>
      <c r="C12" t="s">
        <v>32</v>
      </c>
    </row>
    <row r="13" spans="1:3" x14ac:dyDescent="0.4">
      <c r="A13" t="s">
        <v>281</v>
      </c>
      <c r="B13" s="1">
        <v>14.14</v>
      </c>
      <c r="C13" t="s">
        <v>32</v>
      </c>
    </row>
    <row r="14" spans="1:3" x14ac:dyDescent="0.4">
      <c r="A14" t="s">
        <v>282</v>
      </c>
      <c r="B14" s="23">
        <v>14.14</v>
      </c>
      <c r="C14" t="s">
        <v>32</v>
      </c>
    </row>
    <row r="15" spans="1:3" x14ac:dyDescent="0.4">
      <c r="A15" t="s">
        <v>283</v>
      </c>
      <c r="B15" s="1">
        <v>3.8</v>
      </c>
      <c r="C15" t="s">
        <v>32</v>
      </c>
    </row>
    <row r="16" spans="1:3" x14ac:dyDescent="0.4">
      <c r="A16" t="s">
        <v>284</v>
      </c>
      <c r="B16" s="1">
        <v>3.39</v>
      </c>
      <c r="C16" t="s">
        <v>32</v>
      </c>
    </row>
    <row r="17" spans="1:7" x14ac:dyDescent="0.4">
      <c r="A17" t="s">
        <v>285</v>
      </c>
      <c r="B17" s="21">
        <v>4.76</v>
      </c>
      <c r="C17" t="s">
        <v>32</v>
      </c>
      <c r="D17">
        <v>4.76</v>
      </c>
      <c r="E17" s="1">
        <v>2.8401999999999998</v>
      </c>
    </row>
    <row r="18" spans="1:7" x14ac:dyDescent="0.4">
      <c r="A18" t="s">
        <v>286</v>
      </c>
      <c r="B18" s="1">
        <v>1.2</v>
      </c>
      <c r="C18" t="s">
        <v>58</v>
      </c>
    </row>
    <row r="19" spans="1:7" x14ac:dyDescent="0.4">
      <c r="A19" t="s">
        <v>30</v>
      </c>
      <c r="C19" t="s">
        <v>30</v>
      </c>
    </row>
    <row r="20" spans="1:7" x14ac:dyDescent="0.4">
      <c r="A20" s="4" t="s">
        <v>287</v>
      </c>
      <c r="B20" s="16"/>
      <c r="C20" s="4" t="s">
        <v>30</v>
      </c>
    </row>
    <row r="21" spans="1:7" x14ac:dyDescent="0.4">
      <c r="A21" t="s">
        <v>288</v>
      </c>
      <c r="B21" s="1">
        <v>1</v>
      </c>
      <c r="C21" t="s">
        <v>58</v>
      </c>
    </row>
    <row r="22" spans="1:7" x14ac:dyDescent="0.4">
      <c r="A22" t="s">
        <v>289</v>
      </c>
      <c r="B22" s="1">
        <v>21220250</v>
      </c>
      <c r="C22" t="s">
        <v>308</v>
      </c>
      <c r="F22" s="4" t="s">
        <v>315</v>
      </c>
      <c r="G22" s="4" t="s">
        <v>316</v>
      </c>
    </row>
    <row r="23" spans="1:7" x14ac:dyDescent="0.4">
      <c r="A23" t="s">
        <v>278</v>
      </c>
      <c r="B23" s="1">
        <v>0</v>
      </c>
      <c r="C23" t="s">
        <v>308</v>
      </c>
      <c r="F23">
        <v>0</v>
      </c>
      <c r="G23">
        <v>0.94</v>
      </c>
    </row>
    <row r="24" spans="1:7" x14ac:dyDescent="0.4">
      <c r="A24" t="s">
        <v>290</v>
      </c>
      <c r="B24" s="1">
        <v>0</v>
      </c>
      <c r="C24" t="s">
        <v>308</v>
      </c>
      <c r="F24">
        <v>100000</v>
      </c>
      <c r="G24">
        <v>0.94</v>
      </c>
    </row>
    <row r="25" spans="1:7" x14ac:dyDescent="0.4">
      <c r="A25" t="s">
        <v>291</v>
      </c>
      <c r="B25" s="1">
        <v>147795.20000000001</v>
      </c>
      <c r="C25" t="s">
        <v>309</v>
      </c>
    </row>
    <row r="26" spans="1:7" x14ac:dyDescent="0.4">
      <c r="A26" t="s">
        <v>292</v>
      </c>
      <c r="B26" s="1">
        <v>1.05</v>
      </c>
      <c r="C26" t="s">
        <v>310</v>
      </c>
    </row>
    <row r="27" spans="1:7" x14ac:dyDescent="0.4">
      <c r="A27" t="s">
        <v>293</v>
      </c>
      <c r="B27" s="1">
        <v>5</v>
      </c>
      <c r="C27" t="s">
        <v>311</v>
      </c>
    </row>
    <row r="28" spans="1:7" x14ac:dyDescent="0.4">
      <c r="A28" t="s">
        <v>294</v>
      </c>
      <c r="B28" s="1">
        <v>339</v>
      </c>
      <c r="C28" t="s">
        <v>59</v>
      </c>
    </row>
    <row r="29" spans="1:7" x14ac:dyDescent="0.4">
      <c r="A29" t="s">
        <v>295</v>
      </c>
      <c r="B29" s="18" t="s">
        <v>317</v>
      </c>
      <c r="C29" t="s">
        <v>58</v>
      </c>
    </row>
    <row r="30" spans="1:7" x14ac:dyDescent="0.4">
      <c r="A30" t="s">
        <v>296</v>
      </c>
      <c r="B30" s="1">
        <v>40406101.780000001</v>
      </c>
      <c r="C30" t="s">
        <v>309</v>
      </c>
    </row>
    <row r="31" spans="1:7" x14ac:dyDescent="0.4">
      <c r="A31" t="s">
        <v>297</v>
      </c>
      <c r="B31" s="1">
        <v>1</v>
      </c>
      <c r="C31" t="s">
        <v>58</v>
      </c>
    </row>
    <row r="32" spans="1:7" x14ac:dyDescent="0.4">
      <c r="A32" t="s">
        <v>298</v>
      </c>
      <c r="B32" s="1">
        <v>0.01</v>
      </c>
      <c r="C32" t="s">
        <v>312</v>
      </c>
    </row>
    <row r="33" spans="1:3" x14ac:dyDescent="0.4">
      <c r="A33" t="s">
        <v>30</v>
      </c>
      <c r="C33" t="s">
        <v>30</v>
      </c>
    </row>
    <row r="34" spans="1:3" x14ac:dyDescent="0.4">
      <c r="A34" s="4" t="s">
        <v>299</v>
      </c>
      <c r="B34" s="16"/>
      <c r="C34" s="4" t="s">
        <v>30</v>
      </c>
    </row>
    <row r="35" spans="1:3" x14ac:dyDescent="0.4">
      <c r="A35" t="s">
        <v>300</v>
      </c>
      <c r="B35" s="1">
        <v>4.4400000000000004</v>
      </c>
      <c r="C35" t="s">
        <v>313</v>
      </c>
    </row>
    <row r="36" spans="1:3" x14ac:dyDescent="0.4">
      <c r="A36" t="s">
        <v>301</v>
      </c>
      <c r="B36" s="1">
        <v>0.7</v>
      </c>
      <c r="C36" t="s">
        <v>93</v>
      </c>
    </row>
    <row r="37" spans="1:3" x14ac:dyDescent="0.4">
      <c r="A37" t="s">
        <v>302</v>
      </c>
      <c r="B37" s="1">
        <v>0</v>
      </c>
      <c r="C37" t="s">
        <v>310</v>
      </c>
    </row>
    <row r="38" spans="1:3" x14ac:dyDescent="0.4">
      <c r="A38" t="s">
        <v>303</v>
      </c>
      <c r="B38" s="1">
        <v>1</v>
      </c>
      <c r="C38" t="s">
        <v>58</v>
      </c>
    </row>
    <row r="39" spans="1:3" x14ac:dyDescent="0.4">
      <c r="A39" t="s">
        <v>304</v>
      </c>
      <c r="B39" s="1">
        <v>7.0709999999999997</v>
      </c>
      <c r="C39" t="s">
        <v>314</v>
      </c>
    </row>
    <row r="40" spans="1:3" x14ac:dyDescent="0.4">
      <c r="A40" t="s">
        <v>305</v>
      </c>
      <c r="B40" s="1">
        <v>7.0709999999999997</v>
      </c>
      <c r="C40" t="s">
        <v>314</v>
      </c>
    </row>
    <row r="41" spans="1:3" x14ac:dyDescent="0.4">
      <c r="A41" t="s">
        <v>306</v>
      </c>
      <c r="B41" s="1">
        <v>7.0709999999999997</v>
      </c>
      <c r="C41" t="s">
        <v>314</v>
      </c>
    </row>
    <row r="42" spans="1:3" x14ac:dyDescent="0.4">
      <c r="A42" t="s">
        <v>307</v>
      </c>
      <c r="B42" s="1">
        <v>0</v>
      </c>
      <c r="C42" t="s">
        <v>314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WindTurbineConfiguration</vt:lpstr>
      <vt:lpstr>WTControl</vt:lpstr>
      <vt:lpstr>BladeExternalGeometry</vt:lpstr>
      <vt:lpstr>Airfoils</vt:lpstr>
      <vt:lpstr>BladeTopology</vt:lpstr>
      <vt:lpstr>BladeCompThickness</vt:lpstr>
      <vt:lpstr>BladeMaterials</vt:lpstr>
      <vt:lpstr>Layer thickness</vt:lpstr>
      <vt:lpstr>BladeStructuralProperties</vt:lpstr>
      <vt:lpstr>Wind</vt:lpstr>
      <vt:lpstr>TowerStructure</vt:lpstr>
      <vt:lpstr>Nacelle, Hub, DT and Actuators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bellini</dc:creator>
  <cp:lastModifiedBy>ansfab</cp:lastModifiedBy>
  <dcterms:created xsi:type="dcterms:W3CDTF">2017-02-17T14:12:38Z</dcterms:created>
  <dcterms:modified xsi:type="dcterms:W3CDTF">2020-01-22T15:15:45Z</dcterms:modified>
</cp:coreProperties>
</file>