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<sst xmlns="http://schemas.openxmlformats.org/spreadsheetml/2006/main" count="48" uniqueCount="48">
  <si>
    <t>Cost</t>
  </si>
  <si>
    <t>Item</t>
  </si>
  <si>
    <t>Source</t>
  </si>
  <si>
    <t>External</t>
  </si>
  <si>
    <t>Security Fence</t>
  </si>
  <si>
    <t>http://www.ameristarfence.com/high-security-fence-applications-data-centers</t>
  </si>
  <si>
    <t>Security Guard Posts</t>
  </si>
  <si>
    <t>http://www.guard-booths.com/store/booths.html</t>
  </si>
  <si>
    <t>Security Cameras x 15</t>
  </si>
  <si>
    <t>https://www.lorextechnology.com/hd-security-cameras/1080p-hd-analog-camera-with-night-vision/LBV2531W-1-p</t>
  </si>
  <si>
    <t>Glass Tinting</t>
  </si>
  <si>
    <t>https://www.angieslist.com/articles/how-much-does-it-cost-tint-car-windows.htm</t>
  </si>
  <si>
    <t>Concrete Piers x 30</t>
  </si>
  <si>
    <t>https://answers.yahoo.com/question/index?qid=20080320100615AA6Dore</t>
  </si>
  <si>
    <t>Roof Climbing Prevention 60m</t>
  </si>
  <si>
    <t>https://www.jacksons-fencing.co.uk/product/sc_010994/rotaspike-70-spikes-galvanized-for-6m-length-tube.aspx?tpc=AP&amp;fmc=AT&amp;fnc=AX&amp;timber=0</t>
  </si>
  <si>
    <t>Reinforced Kevlar Walls</t>
  </si>
  <si>
    <t>http://www.fortressstabilization.com/concrete-reinforcement.php</t>
  </si>
  <si>
    <t>Shredder</t>
  </si>
  <si>
    <t>http://www.wastecare.com/Products-Services/Shredders-Grinders/Grinders-Shredders-Small.htm</t>
  </si>
  <si>
    <t>Internal</t>
  </si>
  <si>
    <t>300 cu ft Argon Gas Cylinder x 30</t>
  </si>
  <si>
    <t>http://www.airgas.com/p/AR%20300</t>
  </si>
  <si>
    <t>Mantrap Airlock Door</t>
  </si>
  <si>
    <t>http://www.maglocks.com/two-door-airlock-mantrap-cleanroom-level-1-kit-by-maglocks-com-for-1008-1.html</t>
  </si>
  <si>
    <t>Interior Security Cameras x 15</t>
  </si>
  <si>
    <t>http://www.samsung.com/us/smart-home/home-monitoring/cameras/smartcam-hd-pro-1080p-full-hd-wifi-camera-snh-p6410bn/</t>
  </si>
  <si>
    <t xml:space="preserve">Flywheel UPS </t>
  </si>
  <si>
    <t>http://www.cat.com/en_US/products/new/power-systems/electric-power-generation/ups-flywheel.html</t>
  </si>
  <si>
    <t>Secure Storage Cabinets</t>
  </si>
  <si>
    <t>https://www.uline.ca/Product/Detail/H-2805GR/Storage-Cabinets/Clear-View-Cabinet-36-x-18-x-72-Gray?pricode=YA609&amp;gadtype=pla&amp;id=H-2805GR&amp;gclid=Cj0KEQiA9ZXBBRC29cPdu7yuvrQBEiQAhyQZ9HZWJxwurDJsU4r3O41f0AkDqdQ_PhtT6JApzVBlfLwaAlbZ8P8HAQ&amp;gclsrc=aw.ds</t>
  </si>
  <si>
    <t>Smart Card Readers x 15</t>
  </si>
  <si>
    <t>https://www.barcodesinc.com/hid/iclass-r40-6120.htm</t>
  </si>
  <si>
    <t>Security Card Printer</t>
  </si>
  <si>
    <t>https://www.idsecurityonline.com/magicard-enduro-plus-dual-sided-id-card-printer.htm</t>
  </si>
  <si>
    <t>Staff</t>
  </si>
  <si>
    <t>Security Guards</t>
  </si>
  <si>
    <t>http://smallbusiness.costhelper.com/security-guard.html</t>
  </si>
  <si>
    <t>Dog Food for Attack Dogs</t>
  </si>
  <si>
    <t>https://www.mondou.com/en-CA/p-lamb-food-for-senior-dog/1022469-MASTER?gclid=Cj0KEQiA9ZXBBRC29cPdu7yuvrQBEiQAhyQZ9M9jwrHxoHKopQg5v7v49OFWcPPuOMQ9lcyrK3ESASIaAmng8P8HAQ</t>
  </si>
  <si>
    <t>Software</t>
  </si>
  <si>
    <t>Cloud Security Solutions</t>
  </si>
  <si>
    <t>http://www.mcafee.com/us/solutions.aspx</t>
  </si>
  <si>
    <t>Hardware</t>
  </si>
  <si>
    <t>SAN Hardware</t>
  </si>
  <si>
    <t>http://www.computerworld.com/article/2576607/data-center/san-costs.html</t>
  </si>
  <si>
    <t>Total</t>
  </si>
  <si>
    <t>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</si>
</sst>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0" fontId="2" numFmtId="164" xfId="0" applyFont="1" applyNumberForma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3" fontId="1" numFmtId="0" xfId="0" applyFont="1"/>
    <xf borderId="0" fillId="0" fontId="2" numFmtId="164" xfId="0" applyAlignment="1" applyFont="1" applyNumberFormat="1">
      <alignment/>
    </xf>
    <xf borderId="1" fillId="4" fontId="1" numFmtId="0" xfId="0" applyAlignment="1" applyBorder="1" applyFill="1" applyFont="1">
      <alignment/>
    </xf>
    <xf borderId="1" fillId="0" fontId="2" numFmtId="164" xfId="0" applyBorder="1" applyFont="1" applyNumberFormat="1"/>
    <xf borderId="1" fillId="0" fontId="2" numFmtId="0" xfId="0" applyAlignment="1" applyBorder="1" applyFont="1">
      <alignment/>
    </xf>
    <xf borderId="1" fillId="0" fontId="4" numFmtId="0" xfId="0" applyAlignment="1" applyBorder="1" applyFont="1">
      <alignment/>
    </xf>
    <xf borderId="0" fillId="4" fontId="1" numFmtId="0" xfId="0" applyFont="1"/>
    <xf borderId="1" fillId="5" fontId="1" numFmtId="0" xfId="0" applyAlignment="1" applyBorder="1" applyFill="1" applyFont="1">
      <alignment/>
    </xf>
    <xf borderId="0" fillId="5" fontId="1" numFmtId="0" xfId="0" applyFont="1"/>
    <xf borderId="1" fillId="6" fontId="1" numFmtId="0" xfId="0" applyAlignment="1" applyBorder="1" applyFill="1" applyFont="1">
      <alignment/>
    </xf>
    <xf borderId="1" fillId="7" fontId="1" numFmtId="0" xfId="0" applyAlignment="1" applyBorder="1" applyFill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www.samsung.com/us/smart-home/home-monitoring/cameras/smartcam-hd-pro-1080p-full-hd-wifi-camera-snh-p6410bn/" TargetMode="External"/><Relationship Id="rId10" Type="http://schemas.openxmlformats.org/officeDocument/2006/relationships/hyperlink" Target="http://www.maglocks.com/two-door-airlock-mantrap-cleanroom-level-1-kit-by-maglocks-com-for-1008-1.html" TargetMode="External"/><Relationship Id="rId13" Type="http://schemas.openxmlformats.org/officeDocument/2006/relationships/hyperlink" Target="https://www.uline.ca/Product/Detail/H-2805GR/Storage-Cabinets/Clear-View-Cabinet-36-x-18-x-72-Gray?pricode=YA609&amp;gadtype=pla&amp;id=H-2805GR&amp;gclid=Cj0KEQiA9ZXBBRC29cPdu7yuvrQBEiQAhyQZ9HZWJxwurDJsU4r3O41f0AkDqdQ_PhtT6JApzVBlfLwaAlbZ8P8HAQ&amp;gclsrc=aw.ds" TargetMode="External"/><Relationship Id="rId12" Type="http://schemas.openxmlformats.org/officeDocument/2006/relationships/hyperlink" Target="http://www.cat.com/en_US/products/new/power-systems/electric-power-generation/ups-flywheel.html" TargetMode="External"/><Relationship Id="rId1" Type="http://schemas.openxmlformats.org/officeDocument/2006/relationships/hyperlink" Target="http://www.ameristarfence.com/high-security-fence-applications-data-centers" TargetMode="External"/><Relationship Id="rId2" Type="http://schemas.openxmlformats.org/officeDocument/2006/relationships/hyperlink" Target="http://www.guard-booths.com/store/booths.html" TargetMode="External"/><Relationship Id="rId3" Type="http://schemas.openxmlformats.org/officeDocument/2006/relationships/hyperlink" Target="https://www.lorextechnology.com/hd-security-cameras/1080p-hd-analog-camera-with-night-vision/LBV2531W-1-p" TargetMode="External"/><Relationship Id="rId4" Type="http://schemas.openxmlformats.org/officeDocument/2006/relationships/hyperlink" Target="https://www.angieslist.com/articles/how-much-does-it-cost-tint-car-windows.htm" TargetMode="External"/><Relationship Id="rId9" Type="http://schemas.openxmlformats.org/officeDocument/2006/relationships/hyperlink" Target="http://www.airgas.com/p/AR%20300" TargetMode="External"/><Relationship Id="rId15" Type="http://schemas.openxmlformats.org/officeDocument/2006/relationships/hyperlink" Target="https://www.idsecurityonline.com/magicard-enduro-plus-dual-sided-id-card-printer.htm" TargetMode="External"/><Relationship Id="rId14" Type="http://schemas.openxmlformats.org/officeDocument/2006/relationships/hyperlink" Target="https://www.barcodesinc.com/hid/iclass-r40-6120.htm" TargetMode="External"/><Relationship Id="rId17" Type="http://schemas.openxmlformats.org/officeDocument/2006/relationships/hyperlink" Target="https://www.mondou.com/en-CA/p-lamb-food-for-senior-dog/1022469-MASTER?gclid=Cj0KEQiA9ZXBBRC29cPdu7yuvrQBEiQAhyQZ9M9jwrHxoHKopQg5v7v49OFWcPPuOMQ9lcyrK3ESASIaAmng8P8HAQ" TargetMode="External"/><Relationship Id="rId16" Type="http://schemas.openxmlformats.org/officeDocument/2006/relationships/hyperlink" Target="http://smallbusiness.costhelper.com/security-guard.html" TargetMode="External"/><Relationship Id="rId5" Type="http://schemas.openxmlformats.org/officeDocument/2006/relationships/hyperlink" Target="https://answers.yahoo.com/question/index?qid=20080320100615AA6Dore" TargetMode="External"/><Relationship Id="rId19" Type="http://schemas.openxmlformats.org/officeDocument/2006/relationships/hyperlink" Target="http://www.computerworld.com/article/2576607/data-center/san-costs.html" TargetMode="External"/><Relationship Id="rId6" Type="http://schemas.openxmlformats.org/officeDocument/2006/relationships/hyperlink" Target="https://www.jacksons-fencing.co.uk/product/sc_010994/rotaspike-70-spikes-galvanized-for-6m-length-tube.aspx?tpc=AP&amp;fmc=AT&amp;fnc=AX&amp;timber=0" TargetMode="External"/><Relationship Id="rId18" Type="http://schemas.openxmlformats.org/officeDocument/2006/relationships/hyperlink" Target="http://www.mcafee.com/us/solutions.aspx" TargetMode="External"/><Relationship Id="rId7" Type="http://schemas.openxmlformats.org/officeDocument/2006/relationships/hyperlink" Target="http://www.fortressstabilization.com/concrete-reinforcement.php" TargetMode="External"/><Relationship Id="rId8" Type="http://schemas.openxmlformats.org/officeDocument/2006/relationships/hyperlink" Target="http://www.wastecare.com/Products-Services/Shredders-Grinders/Grinders-Shredders-Smal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57"/>
    <col customWidth="1" min="4" max="4" width="76.57"/>
  </cols>
  <sheetData>
    <row r="1">
      <c r="B1" s="1" t="s">
        <v>0</v>
      </c>
      <c r="C1" s="1" t="s">
        <v>1</v>
      </c>
      <c r="D1" s="1" t="s">
        <v>2</v>
      </c>
    </row>
    <row r="2">
      <c r="A2" s="2" t="s">
        <v>3</v>
      </c>
      <c r="B2" s="3">
        <f>55000*2</f>
        <v>110000</v>
      </c>
      <c r="C2" s="4" t="s">
        <v>4</v>
      </c>
      <c r="D2" s="5" t="s">
        <v>5</v>
      </c>
    </row>
    <row r="3">
      <c r="A3" s="6"/>
      <c r="B3" s="3">
        <f>7500*2</f>
        <v>15000</v>
      </c>
      <c r="C3" s="4" t="s">
        <v>6</v>
      </c>
      <c r="D3" s="5" t="s">
        <v>7</v>
      </c>
    </row>
    <row r="4">
      <c r="A4" s="6"/>
      <c r="B4" s="3">
        <f>150*15*2</f>
        <v>4500</v>
      </c>
      <c r="C4" s="4" t="s">
        <v>8</v>
      </c>
      <c r="D4" s="5" t="s">
        <v>9</v>
      </c>
    </row>
    <row r="5">
      <c r="A5" s="6"/>
      <c r="B5" s="3">
        <f>15000*2</f>
        <v>30000</v>
      </c>
      <c r="C5" s="4" t="s">
        <v>10</v>
      </c>
      <c r="D5" s="5" t="s">
        <v>11</v>
      </c>
    </row>
    <row r="6">
      <c r="A6" s="6"/>
      <c r="B6" s="3">
        <f>200*30*2</f>
        <v>12000</v>
      </c>
      <c r="C6" s="4" t="s">
        <v>12</v>
      </c>
      <c r="D6" s="5" t="s">
        <v>13</v>
      </c>
    </row>
    <row r="7">
      <c r="A7" s="6"/>
      <c r="B7" s="3">
        <f>200*10*2</f>
        <v>4000</v>
      </c>
      <c r="C7" s="4" t="s">
        <v>14</v>
      </c>
      <c r="D7" s="5" t="s">
        <v>15</v>
      </c>
    </row>
    <row r="8">
      <c r="A8" s="6"/>
      <c r="B8" s="3">
        <f>250000*2</f>
        <v>500000</v>
      </c>
      <c r="C8" s="4" t="s">
        <v>16</v>
      </c>
      <c r="D8" s="5" t="s">
        <v>17</v>
      </c>
    </row>
    <row r="9">
      <c r="A9" s="6"/>
      <c r="B9" s="7">
        <v>2500.0</v>
      </c>
      <c r="C9" s="4" t="s">
        <v>18</v>
      </c>
      <c r="D9" s="5" t="s">
        <v>19</v>
      </c>
    </row>
    <row r="10">
      <c r="A10" s="8" t="s">
        <v>20</v>
      </c>
      <c r="B10" s="9">
        <f>100*30*2</f>
        <v>6000</v>
      </c>
      <c r="C10" s="10" t="s">
        <v>21</v>
      </c>
      <c r="D10" s="11" t="s">
        <v>22</v>
      </c>
    </row>
    <row r="11">
      <c r="A11" s="12"/>
      <c r="B11" s="7">
        <f>1000*2</f>
        <v>2000</v>
      </c>
      <c r="C11" s="4" t="s">
        <v>23</v>
      </c>
      <c r="D11" s="5" t="s">
        <v>24</v>
      </c>
    </row>
    <row r="12">
      <c r="A12" s="12"/>
      <c r="B12" s="3">
        <f>160*15*2</f>
        <v>4800</v>
      </c>
      <c r="C12" s="4" t="s">
        <v>25</v>
      </c>
      <c r="D12" s="5" t="s">
        <v>26</v>
      </c>
    </row>
    <row r="13">
      <c r="A13" s="12"/>
      <c r="B13" s="7">
        <v>125000.0</v>
      </c>
      <c r="C13" s="4" t="s">
        <v>27</v>
      </c>
      <c r="D13" s="5" t="s">
        <v>28</v>
      </c>
    </row>
    <row r="14">
      <c r="A14" s="12"/>
      <c r="B14" s="3">
        <f>1000*5</f>
        <v>5000</v>
      </c>
      <c r="C14" s="4" t="s">
        <v>29</v>
      </c>
      <c r="D14" s="5" t="s">
        <v>30</v>
      </c>
    </row>
    <row r="15">
      <c r="A15" s="12"/>
      <c r="B15" s="3">
        <f>300*15*2</f>
        <v>9000</v>
      </c>
      <c r="C15" s="4" t="s">
        <v>31</v>
      </c>
      <c r="D15" s="5" t="s">
        <v>32</v>
      </c>
    </row>
    <row r="16">
      <c r="A16" s="12"/>
      <c r="B16">
        <f>2000*2</f>
        <v>4000</v>
      </c>
      <c r="C16" s="4" t="s">
        <v>33</v>
      </c>
      <c r="D16" s="5" t="s">
        <v>34</v>
      </c>
    </row>
    <row r="17">
      <c r="A17" s="13" t="s">
        <v>35</v>
      </c>
      <c r="B17" s="9">
        <f>15000*2</f>
        <v>30000</v>
      </c>
      <c r="C17" s="10" t="s">
        <v>36</v>
      </c>
      <c r="D17" s="11" t="s">
        <v>37</v>
      </c>
    </row>
    <row r="18">
      <c r="A18" s="14"/>
      <c r="B18" s="3">
        <f>1000*2</f>
        <v>2000</v>
      </c>
      <c r="C18" s="4" t="s">
        <v>38</v>
      </c>
      <c r="D18" s="5" t="s">
        <v>39</v>
      </c>
    </row>
    <row r="19">
      <c r="A19" s="15" t="s">
        <v>40</v>
      </c>
      <c r="B19" s="10">
        <v>25000.0</v>
      </c>
      <c r="C19" s="10" t="s">
        <v>41</v>
      </c>
      <c r="D19" s="11" t="s">
        <v>42</v>
      </c>
    </row>
    <row r="20">
      <c r="A20" s="16" t="s">
        <v>43</v>
      </c>
      <c r="B20" s="10">
        <v>100000.0</v>
      </c>
      <c r="C20" s="10" t="s">
        <v>44</v>
      </c>
      <c r="D20" s="11" t="s">
        <v>45</v>
      </c>
    </row>
    <row r="21">
      <c r="A21" s="1" t="s">
        <v>46</v>
      </c>
      <c r="B21" s="9">
        <f>1000000-SUM(B2:B20)</f>
        <v>9200</v>
      </c>
      <c r="C21" s="17" t="s">
        <v>47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</hyperlinks>
  <drawing r:id="rId20"/>
</worksheet>
</file>