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23d532f326deb147/เดสก์ท็อป/squash_launcher_sim/"/>
    </mc:Choice>
  </mc:AlternateContent>
  <xr:revisionPtr revIDLastSave="0" documentId="11_2EB9F612F0926D05DA43C26BB97F6A77566E17E0" xr6:coauthVersionLast="47" xr6:coauthVersionMax="47" xr10:uidLastSave="{00000000-0000-0000-0000-000000000000}"/>
  <bookViews>
    <workbookView xWindow="5715" yWindow="3585" windowWidth="21600" windowHeight="11385" activeTab="1" xr2:uid="{00000000-000D-0000-FFFF-FFFF00000000}"/>
  </bookViews>
  <sheets>
    <sheet name="วิเคราะห์รวม" sheetId="1" r:id="rId1"/>
    <sheet name="0 องศา" sheetId="2" r:id="rId2"/>
    <sheet name="5 องศา" sheetId="3" r:id="rId3"/>
    <sheet name="10 องศา" sheetId="4" r:id="rId4"/>
    <sheet name="15 องศา" sheetId="5" r:id="rId5"/>
    <sheet name="20 องศา" sheetId="6" r:id="rId6"/>
    <sheet name="25 องศา" sheetId="7" r:id="rId7"/>
    <sheet name="30 องศา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8" l="1"/>
  <c r="C15" i="8"/>
  <c r="D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C14" i="8" s="1"/>
  <c r="B2" i="8"/>
  <c r="B15" i="8" s="1"/>
  <c r="D15" i="7"/>
  <c r="C15" i="7"/>
  <c r="D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C14" i="7" s="1"/>
  <c r="B2" i="7"/>
  <c r="B15" i="7" s="1"/>
  <c r="D15" i="6"/>
  <c r="C15" i="6"/>
  <c r="D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C14" i="6" s="1"/>
  <c r="B2" i="6"/>
  <c r="B15" i="6" s="1"/>
  <c r="D15" i="5"/>
  <c r="C15" i="5"/>
  <c r="D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C14" i="5" s="1"/>
  <c r="B2" i="5"/>
  <c r="B15" i="5" s="1"/>
  <c r="D15" i="4"/>
  <c r="C15" i="4"/>
  <c r="D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C14" i="4" s="1"/>
  <c r="B2" i="4"/>
  <c r="B15" i="4" s="1"/>
  <c r="D15" i="3"/>
  <c r="C15" i="3"/>
  <c r="D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C14" i="3" s="1"/>
  <c r="B2" i="3"/>
  <c r="B15" i="3" s="1"/>
  <c r="D15" i="2"/>
  <c r="C15" i="2"/>
  <c r="D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C14" i="2" s="1"/>
  <c r="B2" i="2"/>
  <c r="B15" i="2" s="1"/>
  <c r="AC14" i="1"/>
  <c r="AA14" i="1"/>
  <c r="Y14" i="1"/>
  <c r="W14" i="1"/>
  <c r="U14" i="1"/>
  <c r="S14" i="1"/>
  <c r="AC13" i="1"/>
  <c r="AA13" i="1"/>
  <c r="Y13" i="1"/>
  <c r="W13" i="1"/>
  <c r="U13" i="1"/>
  <c r="S13" i="1"/>
  <c r="AC12" i="1"/>
  <c r="AA12" i="1"/>
  <c r="Y12" i="1"/>
  <c r="W12" i="1"/>
  <c r="U12" i="1"/>
  <c r="S12" i="1"/>
  <c r="AC11" i="1"/>
  <c r="AA11" i="1"/>
  <c r="Y11" i="1"/>
  <c r="W11" i="1"/>
  <c r="U11" i="1"/>
  <c r="S11" i="1"/>
  <c r="AC10" i="1"/>
  <c r="AA10" i="1"/>
  <c r="Y10" i="1"/>
  <c r="W10" i="1"/>
  <c r="U10" i="1"/>
  <c r="S10" i="1"/>
  <c r="AC9" i="1"/>
  <c r="AA9" i="1"/>
  <c r="Y9" i="1"/>
  <c r="W9" i="1"/>
  <c r="U9" i="1"/>
  <c r="S9" i="1"/>
  <c r="AC8" i="1"/>
  <c r="AA8" i="1"/>
  <c r="Y8" i="1"/>
  <c r="W8" i="1"/>
  <c r="U8" i="1"/>
  <c r="S8" i="1"/>
  <c r="AC7" i="1"/>
  <c r="AA7" i="1"/>
  <c r="Y7" i="1"/>
  <c r="W7" i="1"/>
  <c r="U7" i="1"/>
  <c r="S7" i="1"/>
  <c r="AC6" i="1"/>
  <c r="AA6" i="1"/>
  <c r="Y6" i="1"/>
  <c r="W6" i="1"/>
  <c r="U6" i="1"/>
  <c r="S6" i="1"/>
  <c r="AC5" i="1"/>
  <c r="AA5" i="1"/>
  <c r="Y5" i="1"/>
  <c r="W5" i="1"/>
  <c r="U5" i="1"/>
  <c r="S5" i="1"/>
  <c r="AC4" i="1"/>
  <c r="AA4" i="1"/>
  <c r="Y4" i="1"/>
  <c r="W4" i="1"/>
  <c r="U4" i="1"/>
  <c r="S4" i="1"/>
  <c r="AC3" i="1"/>
  <c r="AA3" i="1"/>
  <c r="Y3" i="1"/>
  <c r="W3" i="1"/>
  <c r="U3" i="1"/>
  <c r="S3" i="1"/>
  <c r="B14" i="2" l="1"/>
  <c r="B14" i="3"/>
  <c r="B14" i="4"/>
  <c r="B14" i="5"/>
  <c r="B14" i="6"/>
  <c r="B14" i="7"/>
  <c r="B14" i="8"/>
</calcChain>
</file>

<file path=xl/sharedStrings.xml><?xml version="1.0" encoding="utf-8"?>
<sst xmlns="http://schemas.openxmlformats.org/spreadsheetml/2006/main" count="193" uniqueCount="24">
  <si>
    <t>mass_0</t>
  </si>
  <si>
    <t>mass_5</t>
  </si>
  <si>
    <t>mass_10</t>
  </si>
  <si>
    <t>mass_15</t>
  </si>
  <si>
    <t>mass_20</t>
  </si>
  <si>
    <t>mass_25</t>
  </si>
  <si>
    <t>mass_30</t>
  </si>
  <si>
    <t>x</t>
  </si>
  <si>
    <t>y</t>
  </si>
  <si>
    <t>ครั้งที่ทดลอง</t>
  </si>
  <si>
    <t>แกน X</t>
  </si>
  <si>
    <t>แกน Y</t>
  </si>
  <si>
    <t>แกน Z</t>
  </si>
  <si>
    <t>ระยะสี</t>
  </si>
  <si>
    <t>mass_A</t>
  </si>
  <si>
    <t>ไม่ถึงสนาม</t>
  </si>
  <si>
    <t>ค่าเฉลี่ย</t>
  </si>
  <si>
    <t>ส่วนเบี่ยงเบนมาตรฐาน</t>
  </si>
  <si>
    <t>ฟ้า</t>
  </si>
  <si>
    <t>เหลือง</t>
  </si>
  <si>
    <t>เขียว</t>
  </si>
  <si>
    <t>ส้ม</t>
  </si>
  <si>
    <t>แดง</t>
  </si>
  <si>
    <t>เลยสนาม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</si>
</sst>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4" fontId="1" fillId="0" borderId="0" xfId="0" applyNumberFormat="1" applyFont="1"/>
    <xf numFmtId="4" fontId="2" fillId="0" borderId="0" xfId="0" applyNumberFormat="1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0" borderId="2" xfId="0" applyFont="1" applyBorder="1" applyAlignment="1">
      <alignment horizontal="center"/>
    </xf>
    <xf numFmtId="4" fontId="3" fillId="0" borderId="0" xfId="0" applyNumberFormat="1" applyFont="1"/>
    <xf numFmtId="0" fontId="3" fillId="0" borderId="0" xfId="0" applyFont="1"/>
    <xf numFmtId="0" fontId="3" fillId="0" borderId="3" xfId="0" applyFont="1" applyBorder="1"/>
    <xf numFmtId="11" fontId="1" fillId="0" borderId="0" xfId="0" applyNumberFormat="1" applyFont="1"/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1" xfId="0" applyFont="1" applyBorder="1"/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7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x, mass_5/y, mass_5/x, mass_10/y, mass_10/x…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วิเคราะห์รวม!$S$2:$T$2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วิเคราะห์รวม!$U$1:$AD$1</c:f>
              <c:strCache>
                <c:ptCount val="10"/>
                <c:pt idx="1">
                  <c:v>mass_10</c:v>
                </c:pt>
                <c:pt idx="3">
                  <c:v>mass_15</c:v>
                </c:pt>
                <c:pt idx="5">
                  <c:v>mass_20</c:v>
                </c:pt>
                <c:pt idx="7">
                  <c:v>mass_25</c:v>
                </c:pt>
                <c:pt idx="9">
                  <c:v>mass_30</c:v>
                </c:pt>
              </c:strCache>
            </c:strRef>
          </c:xVal>
          <c:yVal>
            <c:numRef>
              <c:f>วิเคราะห์รวม!$U$2:$AD$2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7-440B-BA94-BAA7D51453A1}"/>
            </c:ext>
          </c:extLst>
        </c:ser>
        <c:ser>
          <c:idx val="1"/>
          <c:order val="1"/>
          <c:tx>
            <c:strRef>
              <c:f>วิเคราะห์รวม!$S$3:$T$3</c:f>
              <c:strCache>
                <c:ptCount val="2"/>
                <c:pt idx="0">
                  <c:v>0.93</c:v>
                </c:pt>
                <c:pt idx="1">
                  <c:v>0.00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วิเคราะห์รวม!$U$1:$AD$1</c:f>
              <c:strCache>
                <c:ptCount val="10"/>
                <c:pt idx="1">
                  <c:v>mass_10</c:v>
                </c:pt>
                <c:pt idx="3">
                  <c:v>mass_15</c:v>
                </c:pt>
                <c:pt idx="5">
                  <c:v>mass_20</c:v>
                </c:pt>
                <c:pt idx="7">
                  <c:v>mass_25</c:v>
                </c:pt>
                <c:pt idx="9">
                  <c:v>mass_30</c:v>
                </c:pt>
              </c:strCache>
            </c:strRef>
          </c:xVal>
          <c:yVal>
            <c:numRef>
              <c:f>วิเคราะห์รวม!$U$3:$AD$3</c:f>
              <c:numCache>
                <c:formatCode>#,##0.00</c:formatCode>
                <c:ptCount val="10"/>
                <c:pt idx="0">
                  <c:v>1.0513098000000001</c:v>
                </c:pt>
                <c:pt idx="1">
                  <c:v>3.1330419999999999E-4</c:v>
                </c:pt>
                <c:pt idx="2">
                  <c:v>1.4220440999999999</c:v>
                </c:pt>
                <c:pt idx="3">
                  <c:v>-3.5800980000000003E-2</c:v>
                </c:pt>
                <c:pt idx="4">
                  <c:v>1.8182096999999999</c:v>
                </c:pt>
                <c:pt idx="5">
                  <c:v>-4.0794560000000001E-2</c:v>
                </c:pt>
                <c:pt idx="6">
                  <c:v>2.1982097</c:v>
                </c:pt>
                <c:pt idx="7">
                  <c:v>-2.0482859999999999E-2</c:v>
                </c:pt>
                <c:pt idx="8">
                  <c:v>2.7427095000000001</c:v>
                </c:pt>
                <c:pt idx="9">
                  <c:v>-7.3035840000000005E-2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87-440B-BA94-BAA7D51453A1}"/>
            </c:ext>
          </c:extLst>
        </c:ser>
        <c:ser>
          <c:idx val="2"/>
          <c:order val="2"/>
          <c:tx>
            <c:strRef>
              <c:f>วิเคราะห์รวม!$S$4:$T$4</c:f>
              <c:strCache>
                <c:ptCount val="2"/>
                <c:pt idx="0">
                  <c:v>0.93</c:v>
                </c:pt>
                <c:pt idx="1">
                  <c:v>0.00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วิเคราะห์รวม!$U$1:$AD$1</c:f>
              <c:strCache>
                <c:ptCount val="10"/>
                <c:pt idx="1">
                  <c:v>mass_10</c:v>
                </c:pt>
                <c:pt idx="3">
                  <c:v>mass_15</c:v>
                </c:pt>
                <c:pt idx="5">
                  <c:v>mass_20</c:v>
                </c:pt>
                <c:pt idx="7">
                  <c:v>mass_25</c:v>
                </c:pt>
                <c:pt idx="9">
                  <c:v>mass_30</c:v>
                </c:pt>
              </c:strCache>
            </c:strRef>
          </c:xVal>
          <c:yVal>
            <c:numRef>
              <c:f>วิเคราะห์รวม!$U$4:$AD$4</c:f>
              <c:numCache>
                <c:formatCode>#,##0.00</c:formatCode>
                <c:ptCount val="10"/>
                <c:pt idx="0">
                  <c:v>1.1824873</c:v>
                </c:pt>
                <c:pt idx="1">
                  <c:v>-2.9490780000000001E-2</c:v>
                </c:pt>
                <c:pt idx="2">
                  <c:v>1.4139762999999999</c:v>
                </c:pt>
                <c:pt idx="3">
                  <c:v>-3.7330919999999997E-2</c:v>
                </c:pt>
                <c:pt idx="4">
                  <c:v>1.970337</c:v>
                </c:pt>
                <c:pt idx="5">
                  <c:v>5.9814630000000002E-3</c:v>
                </c:pt>
                <c:pt idx="6">
                  <c:v>2.3503369999999997</c:v>
                </c:pt>
                <c:pt idx="7">
                  <c:v>-7.0698860000000002E-2</c:v>
                </c:pt>
                <c:pt idx="8">
                  <c:v>2.8542651000000001</c:v>
                </c:pt>
                <c:pt idx="9">
                  <c:v>-0.17930550000000001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87-440B-BA94-BAA7D51453A1}"/>
            </c:ext>
          </c:extLst>
        </c:ser>
        <c:ser>
          <c:idx val="3"/>
          <c:order val="3"/>
          <c:tx>
            <c:strRef>
              <c:f>วิเคราะห์รวม!$S$5:$T$5</c:f>
              <c:strCache>
                <c:ptCount val="2"/>
                <c:pt idx="0">
                  <c:v>1.08</c:v>
                </c:pt>
                <c:pt idx="1">
                  <c:v>0.03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วิเคราะห์รวม!$U$1:$AD$1</c:f>
              <c:strCache>
                <c:ptCount val="10"/>
                <c:pt idx="1">
                  <c:v>mass_10</c:v>
                </c:pt>
                <c:pt idx="3">
                  <c:v>mass_15</c:v>
                </c:pt>
                <c:pt idx="5">
                  <c:v>mass_20</c:v>
                </c:pt>
                <c:pt idx="7">
                  <c:v>mass_25</c:v>
                </c:pt>
                <c:pt idx="9">
                  <c:v>mass_30</c:v>
                </c:pt>
              </c:strCache>
            </c:strRef>
          </c:xVal>
          <c:yVal>
            <c:numRef>
              <c:f>วิเคราะห์รวม!$U$5:$AD$5</c:f>
              <c:numCache>
                <c:formatCode>#,##0.00</c:formatCode>
                <c:ptCount val="10"/>
                <c:pt idx="0">
                  <c:v>1.1063255999999999</c:v>
                </c:pt>
                <c:pt idx="1">
                  <c:v>-6.8204800000000003E-3</c:v>
                </c:pt>
                <c:pt idx="2">
                  <c:v>1.4270373999999999</c:v>
                </c:pt>
                <c:pt idx="3">
                  <c:v>-3.3079949999999997E-2</c:v>
                </c:pt>
                <c:pt idx="4">
                  <c:v>1.6114485000000001</c:v>
                </c:pt>
                <c:pt idx="5">
                  <c:v>9.7168649999999995E-2</c:v>
                </c:pt>
                <c:pt idx="6">
                  <c:v>1.9914485</c:v>
                </c:pt>
                <c:pt idx="7">
                  <c:v>-6.8234539999999996E-2</c:v>
                </c:pt>
                <c:pt idx="8">
                  <c:v>2.7317016399999998</c:v>
                </c:pt>
                <c:pt idx="9">
                  <c:v>-0.1102823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87-440B-BA94-BAA7D51453A1}"/>
            </c:ext>
          </c:extLst>
        </c:ser>
        <c:ser>
          <c:idx val="4"/>
          <c:order val="4"/>
          <c:tx>
            <c:strRef>
              <c:f>วิเคราะห์รวม!$S$6:$T$6</c:f>
              <c:strCache>
                <c:ptCount val="2"/>
                <c:pt idx="0">
                  <c:v>0.91</c:v>
                </c:pt>
                <c:pt idx="1">
                  <c:v>0.00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strRef>
              <c:f>วิเคราะห์รวม!$U$1:$AD$1</c:f>
              <c:strCache>
                <c:ptCount val="10"/>
                <c:pt idx="1">
                  <c:v>mass_10</c:v>
                </c:pt>
                <c:pt idx="3">
                  <c:v>mass_15</c:v>
                </c:pt>
                <c:pt idx="5">
                  <c:v>mass_20</c:v>
                </c:pt>
                <c:pt idx="7">
                  <c:v>mass_25</c:v>
                </c:pt>
                <c:pt idx="9">
                  <c:v>mass_30</c:v>
                </c:pt>
              </c:strCache>
            </c:strRef>
          </c:xVal>
          <c:yVal>
            <c:numRef>
              <c:f>วิเคราะห์รวม!$U$6:$AD$6</c:f>
              <c:numCache>
                <c:formatCode>#,##0.00</c:formatCode>
                <c:ptCount val="10"/>
                <c:pt idx="0">
                  <c:v>1.0367416</c:v>
                </c:pt>
                <c:pt idx="1">
                  <c:v>3.0138180000000001E-2</c:v>
                </c:pt>
                <c:pt idx="2">
                  <c:v>1.4235779</c:v>
                </c:pt>
                <c:pt idx="3">
                  <c:v>-1.9152860000000001E-2</c:v>
                </c:pt>
                <c:pt idx="4">
                  <c:v>1.55717704</c:v>
                </c:pt>
                <c:pt idx="5">
                  <c:v>8.9406160000000002E-4</c:v>
                </c:pt>
                <c:pt idx="6">
                  <c:v>1.9371770399999999</c:v>
                </c:pt>
                <c:pt idx="7">
                  <c:v>-7.9268549999999993E-2</c:v>
                </c:pt>
                <c:pt idx="8">
                  <c:v>2.4509327000000001</c:v>
                </c:pt>
                <c:pt idx="9">
                  <c:v>-0.1630443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87-440B-BA94-BAA7D51453A1}"/>
            </c:ext>
          </c:extLst>
        </c:ser>
        <c:ser>
          <c:idx val="5"/>
          <c:order val="5"/>
          <c:tx>
            <c:strRef>
              <c:f>วิเคราะห์รวม!$S$7:$T$7</c:f>
              <c:strCache>
                <c:ptCount val="2"/>
                <c:pt idx="0">
                  <c:v>0.88</c:v>
                </c:pt>
                <c:pt idx="1">
                  <c:v>-0.04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strRef>
              <c:f>วิเคราะห์รวม!$U$1:$AD$1</c:f>
              <c:strCache>
                <c:ptCount val="10"/>
                <c:pt idx="1">
                  <c:v>mass_10</c:v>
                </c:pt>
                <c:pt idx="3">
                  <c:v>mass_15</c:v>
                </c:pt>
                <c:pt idx="5">
                  <c:v>mass_20</c:v>
                </c:pt>
                <c:pt idx="7">
                  <c:v>mass_25</c:v>
                </c:pt>
                <c:pt idx="9">
                  <c:v>mass_30</c:v>
                </c:pt>
              </c:strCache>
            </c:strRef>
          </c:xVal>
          <c:yVal>
            <c:numRef>
              <c:f>วิเคราะห์รวม!$U$7:$AD$7</c:f>
              <c:numCache>
                <c:formatCode>#,##0.00</c:formatCode>
                <c:ptCount val="10"/>
                <c:pt idx="0">
                  <c:v>1.1933904</c:v>
                </c:pt>
                <c:pt idx="1">
                  <c:v>2.3483829999999999E-5</c:v>
                </c:pt>
                <c:pt idx="2">
                  <c:v>1.3508282999999999</c:v>
                </c:pt>
                <c:pt idx="3">
                  <c:v>3.5475329999999999E-2</c:v>
                </c:pt>
                <c:pt idx="4">
                  <c:v>1.6071049900000001</c:v>
                </c:pt>
                <c:pt idx="5">
                  <c:v>5.5034849999999998E-3</c:v>
                </c:pt>
                <c:pt idx="6">
                  <c:v>1.98710499</c:v>
                </c:pt>
                <c:pt idx="7">
                  <c:v>-5.497196E-2</c:v>
                </c:pt>
                <c:pt idx="8">
                  <c:v>2.9948533999999998</c:v>
                </c:pt>
                <c:pt idx="9">
                  <c:v>-0.12956719999999999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87-440B-BA94-BAA7D51453A1}"/>
            </c:ext>
          </c:extLst>
        </c:ser>
        <c:ser>
          <c:idx val="6"/>
          <c:order val="6"/>
          <c:tx>
            <c:strRef>
              <c:f>วิเคราะห์รวม!$S$8:$T$8</c:f>
              <c:strCache>
                <c:ptCount val="2"/>
                <c:pt idx="0">
                  <c:v>1.09</c:v>
                </c:pt>
                <c:pt idx="1">
                  <c:v>-0.02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strRef>
              <c:f>วิเคราะห์รวม!$U$1:$AD$1</c:f>
              <c:strCache>
                <c:ptCount val="10"/>
                <c:pt idx="1">
                  <c:v>mass_10</c:v>
                </c:pt>
                <c:pt idx="3">
                  <c:v>mass_15</c:v>
                </c:pt>
                <c:pt idx="5">
                  <c:v>mass_20</c:v>
                </c:pt>
                <c:pt idx="7">
                  <c:v>mass_25</c:v>
                </c:pt>
                <c:pt idx="9">
                  <c:v>mass_30</c:v>
                </c:pt>
              </c:strCache>
            </c:strRef>
          </c:xVal>
          <c:yVal>
            <c:numRef>
              <c:f>วิเคราะห์รวม!$U$8:$AD$8</c:f>
              <c:numCache>
                <c:formatCode>#,##0.00</c:formatCode>
                <c:ptCount val="10"/>
                <c:pt idx="0">
                  <c:v>1.0873542999999999</c:v>
                </c:pt>
                <c:pt idx="1">
                  <c:v>2.367288E-2</c:v>
                </c:pt>
                <c:pt idx="2">
                  <c:v>1.4194733999999998</c:v>
                </c:pt>
                <c:pt idx="3">
                  <c:v>-1.217474E-2</c:v>
                </c:pt>
                <c:pt idx="4">
                  <c:v>1.7382183</c:v>
                </c:pt>
                <c:pt idx="5">
                  <c:v>5.8402099999999998E-2</c:v>
                </c:pt>
                <c:pt idx="6">
                  <c:v>2.1182183000000001</c:v>
                </c:pt>
                <c:pt idx="7">
                  <c:v>-8.607223E-2</c:v>
                </c:pt>
                <c:pt idx="8">
                  <c:v>2.8636851999999999</c:v>
                </c:pt>
                <c:pt idx="9">
                  <c:v>-7.3210220000000006E-2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87-440B-BA94-BAA7D51453A1}"/>
            </c:ext>
          </c:extLst>
        </c:ser>
        <c:ser>
          <c:idx val="7"/>
          <c:order val="7"/>
          <c:tx>
            <c:strRef>
              <c:f>วิเคราะห์รวม!$S$9:$T$9</c:f>
              <c:strCache>
                <c:ptCount val="2"/>
                <c:pt idx="0">
                  <c:v>1.75</c:v>
                </c:pt>
                <c:pt idx="1">
                  <c:v>0.03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strRef>
              <c:f>วิเคราะห์รวม!$U$1:$AD$1</c:f>
              <c:strCache>
                <c:ptCount val="10"/>
                <c:pt idx="1">
                  <c:v>mass_10</c:v>
                </c:pt>
                <c:pt idx="3">
                  <c:v>mass_15</c:v>
                </c:pt>
                <c:pt idx="5">
                  <c:v>mass_20</c:v>
                </c:pt>
                <c:pt idx="7">
                  <c:v>mass_25</c:v>
                </c:pt>
                <c:pt idx="9">
                  <c:v>mass_30</c:v>
                </c:pt>
              </c:strCache>
            </c:strRef>
          </c:xVal>
          <c:yVal>
            <c:numRef>
              <c:f>วิเคราะห์รวม!$U$9:$AD$9</c:f>
              <c:numCache>
                <c:formatCode>#,##0.00</c:formatCode>
                <c:ptCount val="10"/>
                <c:pt idx="0">
                  <c:v>1.176787</c:v>
                </c:pt>
                <c:pt idx="1">
                  <c:v>2.276193E-2</c:v>
                </c:pt>
                <c:pt idx="2">
                  <c:v>1.4246607</c:v>
                </c:pt>
                <c:pt idx="3">
                  <c:v>2.7021469999999999E-2</c:v>
                </c:pt>
                <c:pt idx="4">
                  <c:v>1.7832545</c:v>
                </c:pt>
                <c:pt idx="5">
                  <c:v>-1.6978199999999999E-2</c:v>
                </c:pt>
                <c:pt idx="6">
                  <c:v>2.1632544999999999</c:v>
                </c:pt>
                <c:pt idx="7">
                  <c:v>-8.0180059999999997E-2</c:v>
                </c:pt>
                <c:pt idx="8">
                  <c:v>2.56664972</c:v>
                </c:pt>
                <c:pt idx="9">
                  <c:v>-0.11156149999999999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87-440B-BA94-BAA7D51453A1}"/>
            </c:ext>
          </c:extLst>
        </c:ser>
        <c:ser>
          <c:idx val="8"/>
          <c:order val="8"/>
          <c:tx>
            <c:strRef>
              <c:f>วิเคราะห์รวม!$S$10:$T$10</c:f>
              <c:strCache>
                <c:ptCount val="2"/>
                <c:pt idx="0">
                  <c:v>1.31</c:v>
                </c:pt>
                <c:pt idx="1">
                  <c:v>0.05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strRef>
              <c:f>วิเคราะห์รวม!$U$1:$AD$1</c:f>
              <c:strCache>
                <c:ptCount val="10"/>
                <c:pt idx="1">
                  <c:v>mass_10</c:v>
                </c:pt>
                <c:pt idx="3">
                  <c:v>mass_15</c:v>
                </c:pt>
                <c:pt idx="5">
                  <c:v>mass_20</c:v>
                </c:pt>
                <c:pt idx="7">
                  <c:v>mass_25</c:v>
                </c:pt>
                <c:pt idx="9">
                  <c:v>mass_30</c:v>
                </c:pt>
              </c:strCache>
            </c:strRef>
          </c:xVal>
          <c:yVal>
            <c:numRef>
              <c:f>วิเคราะห์รวม!$U$10:$AD$10</c:f>
              <c:numCache>
                <c:formatCode>#,##0.00</c:formatCode>
                <c:ptCount val="10"/>
                <c:pt idx="0">
                  <c:v>1.1977072</c:v>
                </c:pt>
                <c:pt idx="1">
                  <c:v>-2.0804299999999999E-3</c:v>
                </c:pt>
                <c:pt idx="2">
                  <c:v>1.4742028999999999</c:v>
                </c:pt>
                <c:pt idx="3">
                  <c:v>-3.3296880000000001E-2</c:v>
                </c:pt>
                <c:pt idx="4">
                  <c:v>1.7494197</c:v>
                </c:pt>
                <c:pt idx="5">
                  <c:v>4.4880490000000002E-2</c:v>
                </c:pt>
                <c:pt idx="6">
                  <c:v>2.1294196999999997</c:v>
                </c:pt>
                <c:pt idx="7">
                  <c:v>-5.3508130000000001E-2</c:v>
                </c:pt>
                <c:pt idx="8">
                  <c:v>2.6111323899999999</c:v>
                </c:pt>
                <c:pt idx="9">
                  <c:v>-0.15243950000000001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87-440B-BA94-BAA7D51453A1}"/>
            </c:ext>
          </c:extLst>
        </c:ser>
        <c:ser>
          <c:idx val="9"/>
          <c:order val="9"/>
          <c:tx>
            <c:strRef>
              <c:f>วิเคราะห์รวม!$S$11:$T$11</c:f>
              <c:strCache>
                <c:ptCount val="2"/>
                <c:pt idx="0">
                  <c:v>1.82</c:v>
                </c:pt>
                <c:pt idx="1">
                  <c:v>-0.01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strRef>
              <c:f>วิเคราะห์รวม!$U$1:$AD$1</c:f>
              <c:strCache>
                <c:ptCount val="10"/>
                <c:pt idx="1">
                  <c:v>mass_10</c:v>
                </c:pt>
                <c:pt idx="3">
                  <c:v>mass_15</c:v>
                </c:pt>
                <c:pt idx="5">
                  <c:v>mass_20</c:v>
                </c:pt>
                <c:pt idx="7">
                  <c:v>mass_25</c:v>
                </c:pt>
                <c:pt idx="9">
                  <c:v>mass_30</c:v>
                </c:pt>
              </c:strCache>
            </c:strRef>
          </c:xVal>
          <c:yVal>
            <c:numRef>
              <c:f>วิเคราะห์รวม!$U$11:$AD$11</c:f>
              <c:numCache>
                <c:formatCode>#,##0.00</c:formatCode>
                <c:ptCount val="10"/>
                <c:pt idx="0">
                  <c:v>1.0189687000000001</c:v>
                </c:pt>
                <c:pt idx="1">
                  <c:v>-7.7821319999999994E-5</c:v>
                </c:pt>
                <c:pt idx="2">
                  <c:v>1.3367357999999998</c:v>
                </c:pt>
                <c:pt idx="3">
                  <c:v>-3.6024180000000003E-2</c:v>
                </c:pt>
                <c:pt idx="4">
                  <c:v>1.7343082000000001</c:v>
                </c:pt>
                <c:pt idx="5">
                  <c:v>-1.850776E-4</c:v>
                </c:pt>
                <c:pt idx="6">
                  <c:v>2.1143082</c:v>
                </c:pt>
                <c:pt idx="7">
                  <c:v>2.4080319999999999E-2</c:v>
                </c:pt>
                <c:pt idx="8">
                  <c:v>2.8636086999999999</c:v>
                </c:pt>
                <c:pt idx="9">
                  <c:v>-0.1737117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87-440B-BA94-BAA7D51453A1}"/>
            </c:ext>
          </c:extLst>
        </c:ser>
        <c:ser>
          <c:idx val="10"/>
          <c:order val="10"/>
          <c:tx>
            <c:strRef>
              <c:f>วิเคราะห์รวม!$S$12:$T$12</c:f>
              <c:strCache>
                <c:ptCount val="2"/>
                <c:pt idx="0">
                  <c:v>0.86</c:v>
                </c:pt>
                <c:pt idx="1">
                  <c:v>0.00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strRef>
              <c:f>วิเคราะห์รวม!$U$1:$AD$1</c:f>
              <c:strCache>
                <c:ptCount val="10"/>
                <c:pt idx="1">
                  <c:v>mass_10</c:v>
                </c:pt>
                <c:pt idx="3">
                  <c:v>mass_15</c:v>
                </c:pt>
                <c:pt idx="5">
                  <c:v>mass_20</c:v>
                </c:pt>
                <c:pt idx="7">
                  <c:v>mass_25</c:v>
                </c:pt>
                <c:pt idx="9">
                  <c:v>mass_30</c:v>
                </c:pt>
              </c:strCache>
            </c:strRef>
          </c:xVal>
          <c:yVal>
            <c:numRef>
              <c:f>วิเคราะห์รวม!$U$12:$AD$12</c:f>
              <c:numCache>
                <c:formatCode>#,##0.00</c:formatCode>
                <c:ptCount val="10"/>
                <c:pt idx="0">
                  <c:v>1.059917</c:v>
                </c:pt>
                <c:pt idx="1">
                  <c:v>-3.1397500000000002E-2</c:v>
                </c:pt>
                <c:pt idx="2">
                  <c:v>1.3052765</c:v>
                </c:pt>
                <c:pt idx="3">
                  <c:v>5.2079170000000003E-3</c:v>
                </c:pt>
                <c:pt idx="4">
                  <c:v>1.57607085</c:v>
                </c:pt>
                <c:pt idx="5">
                  <c:v>7.0101469999999999E-2</c:v>
                </c:pt>
                <c:pt idx="6">
                  <c:v>1.9560708499999999</c:v>
                </c:pt>
                <c:pt idx="7">
                  <c:v>-3.6092009999999998E-3</c:v>
                </c:pt>
                <c:pt idx="8">
                  <c:v>2.8690411</c:v>
                </c:pt>
                <c:pt idx="9">
                  <c:v>-9.7483749999999994E-2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487-440B-BA94-BAA7D51453A1}"/>
            </c:ext>
          </c:extLst>
        </c:ser>
        <c:ser>
          <c:idx val="11"/>
          <c:order val="11"/>
          <c:tx>
            <c:strRef>
              <c:f>วิเคราะห์รวม!$S$13:$T$13</c:f>
              <c:strCache>
                <c:ptCount val="2"/>
                <c:pt idx="0">
                  <c:v>1.18</c:v>
                </c:pt>
                <c:pt idx="1">
                  <c:v>-0.02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strRef>
              <c:f>วิเคราะห์รวม!$U$1:$AD$1</c:f>
              <c:strCache>
                <c:ptCount val="10"/>
                <c:pt idx="1">
                  <c:v>mass_10</c:v>
                </c:pt>
                <c:pt idx="3">
                  <c:v>mass_15</c:v>
                </c:pt>
                <c:pt idx="5">
                  <c:v>mass_20</c:v>
                </c:pt>
                <c:pt idx="7">
                  <c:v>mass_25</c:v>
                </c:pt>
                <c:pt idx="9">
                  <c:v>mass_30</c:v>
                </c:pt>
              </c:strCache>
            </c:strRef>
          </c:xVal>
          <c:yVal>
            <c:numRef>
              <c:f>วิเคราะห์รวม!$U$13:$AD$13</c:f>
              <c:numCache>
                <c:formatCode>#,##0.00</c:formatCode>
                <c:ptCount val="10"/>
                <c:pt idx="0">
                  <c:v>1.0851309</c:v>
                </c:pt>
                <c:pt idx="1">
                  <c:v>7.3452860000000003E-3</c:v>
                </c:pt>
                <c:pt idx="2">
                  <c:v>1.4256072</c:v>
                </c:pt>
                <c:pt idx="3">
                  <c:v>-3.7562039999999998E-2</c:v>
                </c:pt>
                <c:pt idx="4">
                  <c:v>1.7520578</c:v>
                </c:pt>
                <c:pt idx="5">
                  <c:v>4.0598629999999997E-2</c:v>
                </c:pt>
                <c:pt idx="6">
                  <c:v>2.1320578000000001</c:v>
                </c:pt>
                <c:pt idx="7">
                  <c:v>-4.8657020000000002E-2</c:v>
                </c:pt>
                <c:pt idx="8">
                  <c:v>2.4731434999999999</c:v>
                </c:pt>
                <c:pt idx="9">
                  <c:v>-0.122632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487-440B-BA94-BAA7D5145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29611"/>
        <c:axId val="1174149936"/>
      </c:scatterChart>
      <c:valAx>
        <c:axId val="10891296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1174149936"/>
        <c:crosses val="autoZero"/>
        <c:crossBetween val="midCat"/>
      </c:valAx>
      <c:valAx>
        <c:axId val="1174149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10891296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h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18</xdr:row>
      <xdr:rowOff>95250</xdr:rowOff>
    </xdr:from>
    <xdr:ext cx="5715000" cy="3533775"/>
    <xdr:graphicFrame macro="">
      <xdr:nvGraphicFramePr>
        <xdr:cNvPr id="2" name="Chart 1" title="แผนภูมิ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6"/>
  <sheetViews>
    <sheetView workbookViewId="0"/>
  </sheetViews>
  <sheetFormatPr defaultColWidth="12.5703125" defaultRowHeight="15.75" customHeight="1" x14ac:dyDescent="0.2"/>
  <sheetData>
    <row r="1" spans="1:30" x14ac:dyDescent="0.2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N1" s="1" t="s">
        <v>6</v>
      </c>
      <c r="T1" s="1" t="s">
        <v>1</v>
      </c>
      <c r="V1" s="1" t="s">
        <v>2</v>
      </c>
      <c r="X1" s="1" t="s">
        <v>3</v>
      </c>
      <c r="Z1" s="1" t="s">
        <v>4</v>
      </c>
      <c r="AB1" s="1" t="s">
        <v>5</v>
      </c>
      <c r="AD1" s="1" t="s">
        <v>6</v>
      </c>
    </row>
    <row r="2" spans="1:30" x14ac:dyDescent="0.2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8</v>
      </c>
      <c r="K2" s="1" t="s">
        <v>7</v>
      </c>
      <c r="L2" s="1" t="s">
        <v>8</v>
      </c>
      <c r="M2" s="1" t="s">
        <v>7</v>
      </c>
      <c r="N2" s="1" t="s">
        <v>8</v>
      </c>
      <c r="S2" s="1" t="s">
        <v>7</v>
      </c>
      <c r="T2" s="1" t="s">
        <v>8</v>
      </c>
      <c r="U2" s="1" t="s">
        <v>7</v>
      </c>
      <c r="V2" s="1" t="s">
        <v>8</v>
      </c>
      <c r="W2" s="1" t="s">
        <v>7</v>
      </c>
      <c r="X2" s="1" t="s">
        <v>8</v>
      </c>
      <c r="Y2" s="1" t="s">
        <v>7</v>
      </c>
      <c r="Z2" s="1" t="s">
        <v>8</v>
      </c>
      <c r="AA2" s="1" t="s">
        <v>7</v>
      </c>
      <c r="AB2" s="1" t="s">
        <v>8</v>
      </c>
      <c r="AC2" s="1" t="s">
        <v>7</v>
      </c>
      <c r="AD2" s="1" t="s">
        <v>8</v>
      </c>
    </row>
    <row r="3" spans="1:30" x14ac:dyDescent="0.2">
      <c r="A3" s="2">
        <v>0.17725289999999999</v>
      </c>
      <c r="B3" s="3">
        <v>-1.5468630000000001E-3</v>
      </c>
      <c r="C3" s="2">
        <v>0.17725289999999999</v>
      </c>
      <c r="D3" s="2">
        <v>-1.5468630000000001E-3</v>
      </c>
      <c r="E3" s="2">
        <v>0.30130980000000002</v>
      </c>
      <c r="F3" s="2">
        <v>3.1330419999999999E-4</v>
      </c>
      <c r="G3" s="2">
        <v>0.29204409999999997</v>
      </c>
      <c r="H3" s="2">
        <v>-3.5800980000000003E-2</v>
      </c>
      <c r="I3" s="2">
        <v>0.32071480000000002</v>
      </c>
      <c r="J3" s="2">
        <v>-4.0794560000000001E-2</v>
      </c>
      <c r="K3" s="2">
        <v>0.30820969999999998</v>
      </c>
      <c r="L3" s="2">
        <v>-2.0482859999999999E-2</v>
      </c>
      <c r="M3" s="2">
        <v>9.27095E-2</v>
      </c>
      <c r="N3" s="2">
        <v>-7.3035840000000005E-2</v>
      </c>
      <c r="S3" s="2">
        <f t="shared" ref="S3:S14" si="0">C:C+0.75</f>
        <v>0.92725290000000005</v>
      </c>
      <c r="T3" s="2">
        <v>-1.5468630000000001E-3</v>
      </c>
      <c r="U3" s="2">
        <f t="shared" ref="U3:U14" si="1">E:E+0.75</f>
        <v>1.0513098000000001</v>
      </c>
      <c r="V3" s="2">
        <v>3.1330419999999999E-4</v>
      </c>
      <c r="W3" s="2">
        <f t="shared" ref="W3:W14" si="2">G:G+1.13</f>
        <v>1.4220440999999999</v>
      </c>
      <c r="X3" s="2">
        <v>-3.5800980000000003E-2</v>
      </c>
      <c r="Y3" s="2">
        <f t="shared" ref="Y3:Y14" si="3">K:K+1.51</f>
        <v>1.8182096999999999</v>
      </c>
      <c r="Z3" s="2">
        <v>-4.0794560000000001E-2</v>
      </c>
      <c r="AA3" s="2">
        <f t="shared" ref="AA3:AA14" si="4">K:K+1.89</f>
        <v>2.1982097</v>
      </c>
      <c r="AB3" s="2">
        <v>-2.0482859999999999E-2</v>
      </c>
      <c r="AC3" s="2">
        <f t="shared" ref="AC3:AC14" si="5">M3+2.65</f>
        <v>2.7427095000000001</v>
      </c>
      <c r="AD3" s="2">
        <v>-7.3035840000000005E-2</v>
      </c>
    </row>
    <row r="4" spans="1:30" x14ac:dyDescent="0.2">
      <c r="A4" s="2">
        <v>0.18390960000000001</v>
      </c>
      <c r="B4" s="2">
        <v>-1.9636760000000001E-3</v>
      </c>
      <c r="C4" s="2">
        <v>0.18390960000000001</v>
      </c>
      <c r="D4" s="2">
        <v>-1.9636760000000001E-3</v>
      </c>
      <c r="E4" s="2">
        <v>0.43248730000000002</v>
      </c>
      <c r="F4" s="2">
        <v>-2.9490780000000001E-2</v>
      </c>
      <c r="G4" s="2">
        <v>0.28397630000000001</v>
      </c>
      <c r="H4" s="2">
        <v>-3.7330919999999997E-2</v>
      </c>
      <c r="I4" s="2">
        <v>0.43018580000000001</v>
      </c>
      <c r="J4" s="2">
        <v>5.9814630000000002E-3</v>
      </c>
      <c r="K4" s="2">
        <v>0.460337</v>
      </c>
      <c r="L4" s="2">
        <v>-7.0698860000000002E-2</v>
      </c>
      <c r="M4" s="2">
        <v>0.2042651</v>
      </c>
      <c r="N4" s="2">
        <v>-0.17930550000000001</v>
      </c>
      <c r="S4" s="2">
        <f t="shared" si="0"/>
        <v>0.93390960000000001</v>
      </c>
      <c r="T4" s="2">
        <v>-1.9636760000000001E-3</v>
      </c>
      <c r="U4" s="2">
        <f t="shared" si="1"/>
        <v>1.1824873</v>
      </c>
      <c r="V4" s="2">
        <v>-2.9490780000000001E-2</v>
      </c>
      <c r="W4" s="2">
        <f t="shared" si="2"/>
        <v>1.4139762999999999</v>
      </c>
      <c r="X4" s="2">
        <v>-3.7330919999999997E-2</v>
      </c>
      <c r="Y4" s="2">
        <f t="shared" si="3"/>
        <v>1.970337</v>
      </c>
      <c r="Z4" s="2">
        <v>5.9814630000000002E-3</v>
      </c>
      <c r="AA4" s="2">
        <f t="shared" si="4"/>
        <v>2.3503369999999997</v>
      </c>
      <c r="AB4" s="2">
        <v>-7.0698860000000002E-2</v>
      </c>
      <c r="AC4" s="2">
        <f t="shared" si="5"/>
        <v>2.8542651000000001</v>
      </c>
      <c r="AD4" s="2">
        <v>-0.17930550000000001</v>
      </c>
    </row>
    <row r="5" spans="1:30" x14ac:dyDescent="0.2">
      <c r="A5" s="2">
        <v>0.33105489999999999</v>
      </c>
      <c r="B5" s="2">
        <v>3.3736299999999997E-2</v>
      </c>
      <c r="C5" s="2">
        <v>0.33105489999999999</v>
      </c>
      <c r="D5" s="2">
        <v>3.3736299999999997E-2</v>
      </c>
      <c r="E5" s="2">
        <v>0.35632560000000002</v>
      </c>
      <c r="F5" s="2">
        <v>-6.8204800000000003E-3</v>
      </c>
      <c r="G5" s="2">
        <v>0.29703740000000001</v>
      </c>
      <c r="H5" s="2">
        <v>-3.3079949999999997E-2</v>
      </c>
      <c r="I5" s="2">
        <v>0.32160030000000001</v>
      </c>
      <c r="J5" s="2">
        <v>9.7168649999999995E-2</v>
      </c>
      <c r="K5" s="2">
        <v>0.1014485</v>
      </c>
      <c r="L5" s="2">
        <v>-6.8234539999999996E-2</v>
      </c>
      <c r="M5" s="2">
        <v>8.1701640000000006E-2</v>
      </c>
      <c r="N5" s="2">
        <v>-0.1102823</v>
      </c>
      <c r="S5" s="2">
        <f t="shared" si="0"/>
        <v>1.0810549</v>
      </c>
      <c r="T5" s="2">
        <v>3.3736299999999997E-2</v>
      </c>
      <c r="U5" s="2">
        <f t="shared" si="1"/>
        <v>1.1063255999999999</v>
      </c>
      <c r="V5" s="2">
        <v>-6.8204800000000003E-3</v>
      </c>
      <c r="W5" s="2">
        <f t="shared" si="2"/>
        <v>1.4270373999999999</v>
      </c>
      <c r="X5" s="2">
        <v>-3.3079949999999997E-2</v>
      </c>
      <c r="Y5" s="2">
        <f t="shared" si="3"/>
        <v>1.6114485000000001</v>
      </c>
      <c r="Z5" s="2">
        <v>9.7168649999999995E-2</v>
      </c>
      <c r="AA5" s="2">
        <f t="shared" si="4"/>
        <v>1.9914485</v>
      </c>
      <c r="AB5" s="2">
        <v>-6.8234539999999996E-2</v>
      </c>
      <c r="AC5" s="2">
        <f t="shared" si="5"/>
        <v>2.7317016399999998</v>
      </c>
      <c r="AD5" s="2">
        <v>-0.1102823</v>
      </c>
    </row>
    <row r="6" spans="1:30" x14ac:dyDescent="0.2">
      <c r="A6" s="2">
        <v>0.1614149</v>
      </c>
      <c r="B6" s="2">
        <v>-2.0593130000000001E-3</v>
      </c>
      <c r="C6" s="2">
        <v>0.1614149</v>
      </c>
      <c r="D6" s="2">
        <v>-2.0593130000000001E-3</v>
      </c>
      <c r="E6" s="2">
        <v>0.28674159999999999</v>
      </c>
      <c r="F6" s="2">
        <v>3.0138180000000001E-2</v>
      </c>
      <c r="G6" s="2">
        <v>0.2935779</v>
      </c>
      <c r="H6" s="2">
        <v>-1.9152860000000001E-2</v>
      </c>
      <c r="I6" s="2">
        <v>0.22977829999999999</v>
      </c>
      <c r="J6" s="2">
        <v>8.9406160000000002E-4</v>
      </c>
      <c r="K6" s="2">
        <v>4.7177040000000003E-2</v>
      </c>
      <c r="L6" s="2">
        <v>-7.9268549999999993E-2</v>
      </c>
      <c r="M6" s="2">
        <v>-0.1990673</v>
      </c>
      <c r="N6" s="2">
        <v>-0.1630443</v>
      </c>
      <c r="S6" s="2">
        <f t="shared" si="0"/>
        <v>0.91141490000000003</v>
      </c>
      <c r="T6" s="2">
        <v>-2.0593130000000001E-3</v>
      </c>
      <c r="U6" s="2">
        <f t="shared" si="1"/>
        <v>1.0367416</v>
      </c>
      <c r="V6" s="2">
        <v>3.0138180000000001E-2</v>
      </c>
      <c r="W6" s="2">
        <f t="shared" si="2"/>
        <v>1.4235779</v>
      </c>
      <c r="X6" s="2">
        <v>-1.9152860000000001E-2</v>
      </c>
      <c r="Y6" s="2">
        <f t="shared" si="3"/>
        <v>1.55717704</v>
      </c>
      <c r="Z6" s="2">
        <v>8.9406160000000002E-4</v>
      </c>
      <c r="AA6" s="2">
        <f t="shared" si="4"/>
        <v>1.9371770399999999</v>
      </c>
      <c r="AB6" s="2">
        <v>-7.9268549999999993E-2</v>
      </c>
      <c r="AC6" s="2">
        <f t="shared" si="5"/>
        <v>2.4509327000000001</v>
      </c>
      <c r="AD6" s="2">
        <v>-0.1630443</v>
      </c>
    </row>
    <row r="7" spans="1:30" x14ac:dyDescent="0.2">
      <c r="A7" s="2">
        <v>0.13364019999999999</v>
      </c>
      <c r="B7" s="2">
        <v>-3.5284740000000002E-2</v>
      </c>
      <c r="C7" s="2">
        <v>0.13364019999999999</v>
      </c>
      <c r="D7" s="2">
        <v>-3.5284740000000002E-2</v>
      </c>
      <c r="E7" s="2">
        <v>0.44339040000000002</v>
      </c>
      <c r="F7" s="2">
        <v>2.3483829999999999E-5</v>
      </c>
      <c r="G7" s="2">
        <v>0.22082830000000001</v>
      </c>
      <c r="H7" s="2">
        <v>3.5475329999999999E-2</v>
      </c>
      <c r="I7" s="2">
        <v>0.32807779999999998</v>
      </c>
      <c r="J7" s="2">
        <v>5.5034849999999998E-3</v>
      </c>
      <c r="K7" s="2">
        <v>9.7104990000000002E-2</v>
      </c>
      <c r="L7" s="2">
        <v>-5.497196E-2</v>
      </c>
      <c r="M7" s="2">
        <v>0.34485339999999998</v>
      </c>
      <c r="N7" s="2">
        <v>-0.12956719999999999</v>
      </c>
      <c r="S7" s="2">
        <f t="shared" si="0"/>
        <v>0.88364019999999999</v>
      </c>
      <c r="T7" s="2">
        <v>-3.5284740000000002E-2</v>
      </c>
      <c r="U7" s="2">
        <f t="shared" si="1"/>
        <v>1.1933904</v>
      </c>
      <c r="V7" s="2">
        <v>2.3483829999999999E-5</v>
      </c>
      <c r="W7" s="2">
        <f t="shared" si="2"/>
        <v>1.3508282999999999</v>
      </c>
      <c r="X7" s="2">
        <v>3.5475329999999999E-2</v>
      </c>
      <c r="Y7" s="2">
        <f t="shared" si="3"/>
        <v>1.6071049900000001</v>
      </c>
      <c r="Z7" s="2">
        <v>5.5034849999999998E-3</v>
      </c>
      <c r="AA7" s="2">
        <f t="shared" si="4"/>
        <v>1.98710499</v>
      </c>
      <c r="AB7" s="2">
        <v>-5.497196E-2</v>
      </c>
      <c r="AC7" s="2">
        <f t="shared" si="5"/>
        <v>2.9948533999999998</v>
      </c>
      <c r="AD7" s="2">
        <v>-0.12956719999999999</v>
      </c>
    </row>
    <row r="8" spans="1:30" x14ac:dyDescent="0.2">
      <c r="A8" s="2">
        <v>0.34295049999999999</v>
      </c>
      <c r="B8" s="2">
        <v>-2.4982649999999999E-2</v>
      </c>
      <c r="C8" s="2">
        <v>0.34295049999999999</v>
      </c>
      <c r="D8" s="2">
        <v>-2.4982649999999999E-2</v>
      </c>
      <c r="E8" s="2">
        <v>0.3373543</v>
      </c>
      <c r="F8" s="2">
        <v>2.367288E-2</v>
      </c>
      <c r="G8" s="2">
        <v>0.28947339999999999</v>
      </c>
      <c r="H8" s="2">
        <v>-1.217474E-2</v>
      </c>
      <c r="I8" s="2">
        <v>0.50817250000000003</v>
      </c>
      <c r="J8" s="2">
        <v>5.8402099999999998E-2</v>
      </c>
      <c r="K8" s="2">
        <v>0.22821830000000001</v>
      </c>
      <c r="L8" s="2">
        <v>-8.607223E-2</v>
      </c>
      <c r="M8" s="2">
        <v>0.21368519999999999</v>
      </c>
      <c r="N8" s="2">
        <v>-7.3210220000000006E-2</v>
      </c>
      <c r="S8" s="2">
        <f t="shared" si="0"/>
        <v>1.0929504999999999</v>
      </c>
      <c r="T8" s="2">
        <v>-2.4982649999999999E-2</v>
      </c>
      <c r="U8" s="2">
        <f t="shared" si="1"/>
        <v>1.0873542999999999</v>
      </c>
      <c r="V8" s="2">
        <v>2.367288E-2</v>
      </c>
      <c r="W8" s="2">
        <f t="shared" si="2"/>
        <v>1.4194733999999998</v>
      </c>
      <c r="X8" s="2">
        <v>-1.217474E-2</v>
      </c>
      <c r="Y8" s="2">
        <f t="shared" si="3"/>
        <v>1.7382183</v>
      </c>
      <c r="Z8" s="2">
        <v>5.8402099999999998E-2</v>
      </c>
      <c r="AA8" s="2">
        <f t="shared" si="4"/>
        <v>2.1182183000000001</v>
      </c>
      <c r="AB8" s="2">
        <v>-8.607223E-2</v>
      </c>
      <c r="AC8" s="2">
        <f t="shared" si="5"/>
        <v>2.8636851999999999</v>
      </c>
      <c r="AD8" s="2">
        <v>-7.3210220000000006E-2</v>
      </c>
    </row>
    <row r="9" spans="1:30" x14ac:dyDescent="0.2">
      <c r="A9" s="2">
        <v>1.0004820000000001</v>
      </c>
      <c r="B9" s="2">
        <v>3.3249750000000002E-2</v>
      </c>
      <c r="C9" s="2">
        <v>1.0004820000000001</v>
      </c>
      <c r="D9" s="2">
        <v>3.3249750000000002E-2</v>
      </c>
      <c r="E9" s="2">
        <v>0.42678700000000003</v>
      </c>
      <c r="F9" s="2">
        <v>2.276193E-2</v>
      </c>
      <c r="G9" s="2">
        <v>0.2946607</v>
      </c>
      <c r="H9" s="2">
        <v>2.7021469999999999E-2</v>
      </c>
      <c r="I9" s="2">
        <v>0.46395389999999997</v>
      </c>
      <c r="J9" s="2">
        <v>-1.6978199999999999E-2</v>
      </c>
      <c r="K9" s="2">
        <v>0.27325450000000001</v>
      </c>
      <c r="L9" s="2">
        <v>-8.0180059999999997E-2</v>
      </c>
      <c r="M9" s="2">
        <v>-8.3350279999999999E-2</v>
      </c>
      <c r="N9" s="2">
        <v>-0.11156149999999999</v>
      </c>
      <c r="S9" s="2">
        <f t="shared" si="0"/>
        <v>1.7504820000000001</v>
      </c>
      <c r="T9" s="2">
        <v>3.3249750000000002E-2</v>
      </c>
      <c r="U9" s="2">
        <f t="shared" si="1"/>
        <v>1.176787</v>
      </c>
      <c r="V9" s="2">
        <v>2.276193E-2</v>
      </c>
      <c r="W9" s="2">
        <f t="shared" si="2"/>
        <v>1.4246607</v>
      </c>
      <c r="X9" s="2">
        <v>2.7021469999999999E-2</v>
      </c>
      <c r="Y9" s="2">
        <f t="shared" si="3"/>
        <v>1.7832545</v>
      </c>
      <c r="Z9" s="2">
        <v>-1.6978199999999999E-2</v>
      </c>
      <c r="AA9" s="2">
        <f t="shared" si="4"/>
        <v>2.1632544999999999</v>
      </c>
      <c r="AB9" s="2">
        <v>-8.0180059999999997E-2</v>
      </c>
      <c r="AC9" s="2">
        <f t="shared" si="5"/>
        <v>2.56664972</v>
      </c>
      <c r="AD9" s="2">
        <v>-0.11156149999999999</v>
      </c>
    </row>
    <row r="10" spans="1:30" x14ac:dyDescent="0.2">
      <c r="A10" s="2">
        <v>0.55933849999999996</v>
      </c>
      <c r="B10" s="2">
        <v>4.9952629999999998E-2</v>
      </c>
      <c r="C10" s="2">
        <v>0.55933849999999996</v>
      </c>
      <c r="D10" s="2">
        <v>4.9952629999999998E-2</v>
      </c>
      <c r="E10" s="2">
        <v>0.44770720000000003</v>
      </c>
      <c r="F10" s="2">
        <v>-2.0804299999999999E-3</v>
      </c>
      <c r="G10" s="2">
        <v>0.34420289999999998</v>
      </c>
      <c r="H10" s="2">
        <v>-3.3296880000000001E-2</v>
      </c>
      <c r="I10" s="2">
        <v>0.36881459999999999</v>
      </c>
      <c r="J10" s="2">
        <v>4.4880490000000002E-2</v>
      </c>
      <c r="K10" s="2">
        <v>0.23941970000000001</v>
      </c>
      <c r="L10" s="2">
        <v>-5.3508130000000001E-2</v>
      </c>
      <c r="M10" s="2">
        <v>-3.8867609999999997E-2</v>
      </c>
      <c r="N10" s="2">
        <v>-0.15243950000000001</v>
      </c>
      <c r="S10" s="2">
        <f t="shared" si="0"/>
        <v>1.3093385</v>
      </c>
      <c r="T10" s="2">
        <v>4.9952629999999998E-2</v>
      </c>
      <c r="U10" s="2">
        <f t="shared" si="1"/>
        <v>1.1977072</v>
      </c>
      <c r="V10" s="2">
        <v>-2.0804299999999999E-3</v>
      </c>
      <c r="W10" s="2">
        <f t="shared" si="2"/>
        <v>1.4742028999999999</v>
      </c>
      <c r="X10" s="2">
        <v>-3.3296880000000001E-2</v>
      </c>
      <c r="Y10" s="2">
        <f t="shared" si="3"/>
        <v>1.7494197</v>
      </c>
      <c r="Z10" s="2">
        <v>4.4880490000000002E-2</v>
      </c>
      <c r="AA10" s="2">
        <f t="shared" si="4"/>
        <v>2.1294196999999997</v>
      </c>
      <c r="AB10" s="2">
        <v>-5.3508130000000001E-2</v>
      </c>
      <c r="AC10" s="2">
        <f t="shared" si="5"/>
        <v>2.6111323899999999</v>
      </c>
      <c r="AD10" s="2">
        <v>-0.15243950000000001</v>
      </c>
    </row>
    <row r="11" spans="1:30" x14ac:dyDescent="0.2">
      <c r="A11" s="2">
        <v>1.0686899999999999</v>
      </c>
      <c r="B11" s="2">
        <v>-5.9047190000000001E-3</v>
      </c>
      <c r="C11" s="2">
        <v>1.0686899999999999</v>
      </c>
      <c r="D11" s="2">
        <v>-5.9047190000000001E-3</v>
      </c>
      <c r="E11" s="2">
        <v>0.26896870000000001</v>
      </c>
      <c r="F11" s="2">
        <v>-7.7821319999999994E-5</v>
      </c>
      <c r="G11" s="2">
        <v>0.2067358</v>
      </c>
      <c r="H11" s="2">
        <v>-3.6024180000000003E-2</v>
      </c>
      <c r="I11" s="2">
        <v>0.19681370000000001</v>
      </c>
      <c r="J11" s="2">
        <v>-1.850776E-4</v>
      </c>
      <c r="K11" s="2">
        <v>0.22430820000000001</v>
      </c>
      <c r="L11" s="2">
        <v>2.4080319999999999E-2</v>
      </c>
      <c r="M11" s="2">
        <v>0.21360870000000001</v>
      </c>
      <c r="N11" s="2">
        <v>-0.1737117</v>
      </c>
      <c r="S11" s="2">
        <f t="shared" si="0"/>
        <v>1.8186899999999999</v>
      </c>
      <c r="T11" s="2">
        <v>-5.9047190000000001E-3</v>
      </c>
      <c r="U11" s="2">
        <f t="shared" si="1"/>
        <v>1.0189687000000001</v>
      </c>
      <c r="V11" s="2">
        <v>-7.7821319999999994E-5</v>
      </c>
      <c r="W11" s="2">
        <f t="shared" si="2"/>
        <v>1.3367357999999998</v>
      </c>
      <c r="X11" s="2">
        <v>-3.6024180000000003E-2</v>
      </c>
      <c r="Y11" s="2">
        <f t="shared" si="3"/>
        <v>1.7343082000000001</v>
      </c>
      <c r="Z11" s="2">
        <v>-1.850776E-4</v>
      </c>
      <c r="AA11" s="2">
        <f t="shared" si="4"/>
        <v>2.1143082</v>
      </c>
      <c r="AB11" s="2">
        <v>2.4080319999999999E-2</v>
      </c>
      <c r="AC11" s="2">
        <f t="shared" si="5"/>
        <v>2.8636086999999999</v>
      </c>
      <c r="AD11" s="2">
        <v>-0.1737117</v>
      </c>
    </row>
    <row r="12" spans="1:30" x14ac:dyDescent="0.2">
      <c r="A12" s="2">
        <v>0.11335050000000001</v>
      </c>
      <c r="B12" s="2">
        <v>2.4323999999999999E-3</v>
      </c>
      <c r="C12" s="2">
        <v>0.11335050000000001</v>
      </c>
      <c r="D12" s="2">
        <v>2.4323999999999999E-3</v>
      </c>
      <c r="E12" s="2">
        <v>0.309917</v>
      </c>
      <c r="F12" s="2">
        <v>-3.1397500000000002E-2</v>
      </c>
      <c r="G12" s="2">
        <v>0.1752765</v>
      </c>
      <c r="H12" s="2">
        <v>5.2079170000000003E-3</v>
      </c>
      <c r="I12" s="2">
        <v>0.39165850000000002</v>
      </c>
      <c r="J12" s="2">
        <v>7.0101469999999999E-2</v>
      </c>
      <c r="K12" s="2">
        <v>6.607085E-2</v>
      </c>
      <c r="L12" s="2">
        <v>-3.6092009999999998E-3</v>
      </c>
      <c r="M12" s="2">
        <v>0.21904109999999999</v>
      </c>
      <c r="N12" s="2">
        <v>-9.7483749999999994E-2</v>
      </c>
      <c r="S12" s="2">
        <f t="shared" si="0"/>
        <v>0.86335050000000002</v>
      </c>
      <c r="T12" s="2">
        <v>2.4323999999999999E-3</v>
      </c>
      <c r="U12" s="2">
        <f t="shared" si="1"/>
        <v>1.059917</v>
      </c>
      <c r="V12" s="2">
        <v>-3.1397500000000002E-2</v>
      </c>
      <c r="W12" s="2">
        <f t="shared" si="2"/>
        <v>1.3052765</v>
      </c>
      <c r="X12" s="2">
        <v>5.2079170000000003E-3</v>
      </c>
      <c r="Y12" s="2">
        <f t="shared" si="3"/>
        <v>1.57607085</v>
      </c>
      <c r="Z12" s="2">
        <v>7.0101469999999999E-2</v>
      </c>
      <c r="AA12" s="2">
        <f t="shared" si="4"/>
        <v>1.9560708499999999</v>
      </c>
      <c r="AB12" s="2">
        <v>-3.6092009999999998E-3</v>
      </c>
      <c r="AC12" s="2">
        <f t="shared" si="5"/>
        <v>2.8690411</v>
      </c>
      <c r="AD12" s="2">
        <v>-9.7483749999999994E-2</v>
      </c>
    </row>
    <row r="13" spans="1:30" x14ac:dyDescent="0.2">
      <c r="A13" s="2">
        <v>0.43446600000000002</v>
      </c>
      <c r="B13" s="2">
        <v>-2.1791729999999999E-2</v>
      </c>
      <c r="C13" s="2">
        <v>0.43446600000000002</v>
      </c>
      <c r="D13" s="2">
        <v>-2.1791729999999999E-2</v>
      </c>
      <c r="E13" s="2">
        <v>0.33513090000000001</v>
      </c>
      <c r="F13" s="2">
        <v>7.3452860000000003E-3</v>
      </c>
      <c r="G13" s="2">
        <v>0.29560720000000001</v>
      </c>
      <c r="H13" s="2">
        <v>-3.7562039999999998E-2</v>
      </c>
      <c r="I13" s="2">
        <v>0.4420154</v>
      </c>
      <c r="J13" s="2">
        <v>4.0598629999999997E-2</v>
      </c>
      <c r="K13" s="2">
        <v>0.24205779999999999</v>
      </c>
      <c r="L13" s="2">
        <v>-4.8657020000000002E-2</v>
      </c>
      <c r="M13" s="2">
        <v>-0.1768565</v>
      </c>
      <c r="N13" s="2">
        <v>-0.122632</v>
      </c>
      <c r="S13" s="2">
        <f t="shared" si="0"/>
        <v>1.184466</v>
      </c>
      <c r="T13" s="2">
        <v>-2.1791729999999999E-2</v>
      </c>
      <c r="U13" s="2">
        <f t="shared" si="1"/>
        <v>1.0851309</v>
      </c>
      <c r="V13" s="2">
        <v>7.3452860000000003E-3</v>
      </c>
      <c r="W13" s="2">
        <f t="shared" si="2"/>
        <v>1.4256072</v>
      </c>
      <c r="X13" s="2">
        <v>-3.7562039999999998E-2</v>
      </c>
      <c r="Y13" s="2">
        <f t="shared" si="3"/>
        <v>1.7520578</v>
      </c>
      <c r="Z13" s="2">
        <v>4.0598629999999997E-2</v>
      </c>
      <c r="AA13" s="2">
        <f t="shared" si="4"/>
        <v>2.1320578000000001</v>
      </c>
      <c r="AB13" s="2">
        <v>-4.8657020000000002E-2</v>
      </c>
      <c r="AC13" s="2">
        <f t="shared" si="5"/>
        <v>2.4731434999999999</v>
      </c>
      <c r="AD13" s="2">
        <v>-0.122632</v>
      </c>
    </row>
    <row r="14" spans="1:30" x14ac:dyDescent="0.2">
      <c r="A14" s="2">
        <v>0.50781799999999999</v>
      </c>
      <c r="B14" s="2">
        <v>3.7549159999999998E-2</v>
      </c>
      <c r="C14" s="2">
        <v>0.50781799999999999</v>
      </c>
      <c r="D14" s="2">
        <v>3.7549159999999998E-2</v>
      </c>
      <c r="E14" s="2">
        <v>0.43871169999999998</v>
      </c>
      <c r="F14" s="2">
        <v>2.530924E-2</v>
      </c>
      <c r="G14" s="2">
        <v>0.29694110000000001</v>
      </c>
      <c r="H14" s="2">
        <v>6.7592520000000003E-3</v>
      </c>
      <c r="I14" s="2">
        <v>0.60080319999999998</v>
      </c>
      <c r="J14" s="2">
        <v>3.8259029999999999E-2</v>
      </c>
      <c r="K14" s="2">
        <v>0.24141199999999999</v>
      </c>
      <c r="L14" s="2">
        <v>-3.6639869999999998E-2</v>
      </c>
      <c r="M14" s="2">
        <v>9.0088229999999991E-3</v>
      </c>
      <c r="N14" s="2">
        <v>-0.12902130000000001</v>
      </c>
      <c r="S14" s="2">
        <f t="shared" si="0"/>
        <v>1.2578179999999999</v>
      </c>
      <c r="T14" s="2">
        <v>3.7549159999999998E-2</v>
      </c>
      <c r="U14" s="2">
        <f t="shared" si="1"/>
        <v>1.1887117</v>
      </c>
      <c r="V14" s="2">
        <v>2.530924E-2</v>
      </c>
      <c r="W14" s="2">
        <f t="shared" si="2"/>
        <v>1.4269410999999999</v>
      </c>
      <c r="X14" s="2">
        <v>6.7592520000000003E-3</v>
      </c>
      <c r="Y14" s="2">
        <f t="shared" si="3"/>
        <v>1.751412</v>
      </c>
      <c r="Z14" s="2">
        <v>3.8259029999999999E-2</v>
      </c>
      <c r="AA14" s="2">
        <f t="shared" si="4"/>
        <v>2.1314120000000001</v>
      </c>
      <c r="AB14" s="2">
        <v>-3.6639869999999998E-2</v>
      </c>
      <c r="AC14" s="2">
        <f t="shared" si="5"/>
        <v>2.6590088229999997</v>
      </c>
      <c r="AD14" s="2">
        <v>-0.12902130000000001</v>
      </c>
    </row>
    <row r="15" spans="1:30" x14ac:dyDescent="0.2">
      <c r="C15" s="2"/>
      <c r="D15" s="2"/>
      <c r="E15" s="2"/>
      <c r="F15" s="2"/>
      <c r="I15" s="2"/>
      <c r="J15" s="2"/>
      <c r="K15" s="2"/>
      <c r="L15" s="2"/>
      <c r="M15" s="2"/>
      <c r="N15" s="2"/>
    </row>
    <row r="16" spans="1:30" x14ac:dyDescent="0.2">
      <c r="E16" s="2"/>
      <c r="F16" s="2"/>
      <c r="M16" s="2"/>
      <c r="N1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0"/>
  <sheetViews>
    <sheetView tabSelected="1" workbookViewId="0"/>
  </sheetViews>
  <sheetFormatPr defaultColWidth="12.5703125" defaultRowHeight="15.75" customHeight="1" x14ac:dyDescent="0.2"/>
  <sheetData>
    <row r="1" spans="1:11" x14ac:dyDescent="0.2">
      <c r="A1" s="4" t="s">
        <v>9</v>
      </c>
      <c r="B1" s="5" t="s">
        <v>10</v>
      </c>
      <c r="C1" s="6" t="s">
        <v>11</v>
      </c>
      <c r="D1" s="7" t="s">
        <v>12</v>
      </c>
      <c r="E1" s="8" t="s">
        <v>13</v>
      </c>
      <c r="H1" s="1" t="s">
        <v>14</v>
      </c>
    </row>
    <row r="2" spans="1:11" x14ac:dyDescent="0.2">
      <c r="A2" s="9">
        <v>1</v>
      </c>
      <c r="B2" s="10">
        <f t="shared" ref="B2:B13" si="0">G3+0.75</f>
        <v>0.50977300000000003</v>
      </c>
      <c r="C2" s="10">
        <f t="shared" ref="C2:C13" si="1">H3</f>
        <v>-6.1268859999999998E-3</v>
      </c>
      <c r="D2" s="11"/>
      <c r="E2" s="12" t="s">
        <v>15</v>
      </c>
      <c r="G2" s="1" t="s">
        <v>7</v>
      </c>
      <c r="H2" s="1" t="s">
        <v>8</v>
      </c>
    </row>
    <row r="3" spans="1:11" x14ac:dyDescent="0.2">
      <c r="A3" s="9">
        <v>2</v>
      </c>
      <c r="B3" s="10">
        <f t="shared" si="0"/>
        <v>0.47932750000000002</v>
      </c>
      <c r="C3" s="10">
        <f t="shared" si="1"/>
        <v>-3.739713E-3</v>
      </c>
      <c r="D3" s="11"/>
      <c r="E3" s="12" t="s">
        <v>15</v>
      </c>
      <c r="G3" s="2">
        <v>-0.240227</v>
      </c>
      <c r="H3" s="3">
        <v>-6.1268859999999998E-3</v>
      </c>
      <c r="J3" s="13"/>
      <c r="K3" s="13"/>
    </row>
    <row r="4" spans="1:11" x14ac:dyDescent="0.2">
      <c r="A4" s="9">
        <v>3</v>
      </c>
      <c r="B4" s="10">
        <f t="shared" si="0"/>
        <v>0.52645030000000004</v>
      </c>
      <c r="C4" s="10">
        <f t="shared" si="1"/>
        <v>-3.575238E-2</v>
      </c>
      <c r="D4" s="11"/>
      <c r="E4" s="12" t="s">
        <v>15</v>
      </c>
      <c r="G4" s="2">
        <v>-0.27067249999999998</v>
      </c>
      <c r="H4" s="2">
        <v>-3.739713E-3</v>
      </c>
      <c r="J4" s="13"/>
      <c r="K4" s="13"/>
    </row>
    <row r="5" spans="1:11" x14ac:dyDescent="0.2">
      <c r="A5" s="9">
        <v>4</v>
      </c>
      <c r="B5" s="10">
        <f t="shared" si="0"/>
        <v>0.52664330000000004</v>
      </c>
      <c r="C5" s="10">
        <f t="shared" si="1"/>
        <v>-1.3633060000000001E-2</v>
      </c>
      <c r="D5" s="11"/>
      <c r="E5" s="12" t="s">
        <v>15</v>
      </c>
      <c r="G5" s="2">
        <v>-0.22354969999999999</v>
      </c>
      <c r="H5" s="2">
        <v>-3.575238E-2</v>
      </c>
      <c r="J5" s="13"/>
      <c r="K5" s="13"/>
    </row>
    <row r="6" spans="1:11" x14ac:dyDescent="0.2">
      <c r="A6" s="9">
        <v>5</v>
      </c>
      <c r="B6" s="10">
        <f t="shared" si="0"/>
        <v>0.52026839999999996</v>
      </c>
      <c r="C6" s="10">
        <f t="shared" si="1"/>
        <v>-1.9897720000000001E-2</v>
      </c>
      <c r="D6" s="11"/>
      <c r="E6" s="12" t="s">
        <v>15</v>
      </c>
      <c r="G6" s="2">
        <v>-0.22335669999999999</v>
      </c>
      <c r="H6" s="2">
        <v>-1.3633060000000001E-2</v>
      </c>
      <c r="J6" s="13"/>
      <c r="K6" s="13"/>
    </row>
    <row r="7" spans="1:11" x14ac:dyDescent="0.2">
      <c r="A7" s="9">
        <v>6</v>
      </c>
      <c r="B7" s="10">
        <f t="shared" si="0"/>
        <v>0.49845240000000002</v>
      </c>
      <c r="C7" s="10">
        <f t="shared" si="1"/>
        <v>1.505425E-2</v>
      </c>
      <c r="D7" s="11"/>
      <c r="E7" s="12" t="s">
        <v>15</v>
      </c>
      <c r="G7" s="2">
        <v>-0.22973160000000001</v>
      </c>
      <c r="H7" s="2">
        <v>-1.9897720000000001E-2</v>
      </c>
      <c r="J7" s="13"/>
      <c r="K7" s="13"/>
    </row>
    <row r="8" spans="1:11" x14ac:dyDescent="0.2">
      <c r="A8" s="9">
        <v>7</v>
      </c>
      <c r="B8" s="10">
        <f t="shared" si="0"/>
        <v>0.58019620000000005</v>
      </c>
      <c r="C8" s="10">
        <f t="shared" si="1"/>
        <v>-3.3061269999999997E-2</v>
      </c>
      <c r="D8" s="11"/>
      <c r="E8" s="12" t="s">
        <v>15</v>
      </c>
      <c r="G8" s="2">
        <v>-0.25154759999999998</v>
      </c>
      <c r="H8" s="2">
        <v>1.505425E-2</v>
      </c>
      <c r="J8" s="13"/>
      <c r="K8" s="13"/>
    </row>
    <row r="9" spans="1:11" x14ac:dyDescent="0.2">
      <c r="A9" s="9">
        <v>8</v>
      </c>
      <c r="B9" s="10">
        <f t="shared" si="0"/>
        <v>0.52015809999999996</v>
      </c>
      <c r="C9" s="10">
        <f t="shared" si="1"/>
        <v>-3.2537330000000003E-2</v>
      </c>
      <c r="D9" s="11"/>
      <c r="E9" s="12" t="s">
        <v>15</v>
      </c>
      <c r="G9" s="2">
        <v>-0.1698038</v>
      </c>
      <c r="H9" s="2">
        <v>-3.3061269999999997E-2</v>
      </c>
      <c r="J9" s="13"/>
      <c r="K9" s="13"/>
    </row>
    <row r="10" spans="1:11" x14ac:dyDescent="0.2">
      <c r="A10" s="9">
        <v>9</v>
      </c>
      <c r="B10" s="10">
        <f t="shared" si="0"/>
        <v>0.50886670000000001</v>
      </c>
      <c r="C10" s="10">
        <f t="shared" si="1"/>
        <v>-2.3454320000000001E-2</v>
      </c>
      <c r="D10" s="11"/>
      <c r="E10" s="12" t="s">
        <v>15</v>
      </c>
      <c r="G10" s="2">
        <v>-0.22984189999999999</v>
      </c>
      <c r="H10" s="2">
        <v>-3.2537330000000003E-2</v>
      </c>
      <c r="J10" s="13"/>
      <c r="K10" s="13"/>
    </row>
    <row r="11" spans="1:11" x14ac:dyDescent="0.2">
      <c r="A11" s="9">
        <v>10</v>
      </c>
      <c r="B11" s="10">
        <f t="shared" si="0"/>
        <v>0.51788400000000001</v>
      </c>
      <c r="C11" s="10">
        <f t="shared" si="1"/>
        <v>-1.3486389999999999E-2</v>
      </c>
      <c r="D11" s="11"/>
      <c r="E11" s="12" t="s">
        <v>15</v>
      </c>
      <c r="G11" s="2">
        <v>-0.24113329999999999</v>
      </c>
      <c r="H11" s="2">
        <v>-2.3454320000000001E-2</v>
      </c>
      <c r="J11" s="13"/>
      <c r="K11" s="13"/>
    </row>
    <row r="12" spans="1:11" x14ac:dyDescent="0.2">
      <c r="A12" s="9">
        <v>11</v>
      </c>
      <c r="B12" s="10">
        <f t="shared" si="0"/>
        <v>0.51509729999999998</v>
      </c>
      <c r="C12" s="10">
        <f t="shared" si="1"/>
        <v>-2.2199409999999999E-2</v>
      </c>
      <c r="D12" s="11"/>
      <c r="E12" s="12" t="s">
        <v>15</v>
      </c>
      <c r="G12" s="2">
        <v>-0.23211599999999999</v>
      </c>
      <c r="H12" s="2">
        <v>-1.3486389999999999E-2</v>
      </c>
      <c r="J12" s="13"/>
      <c r="K12" s="13"/>
    </row>
    <row r="13" spans="1:11" x14ac:dyDescent="0.2">
      <c r="A13" s="14">
        <v>12</v>
      </c>
      <c r="B13" s="10">
        <f t="shared" si="0"/>
        <v>0.52298820000000001</v>
      </c>
      <c r="C13" s="10">
        <f t="shared" si="1"/>
        <v>-2.0576799999999999E-2</v>
      </c>
      <c r="D13" s="15"/>
      <c r="E13" s="16" t="s">
        <v>15</v>
      </c>
      <c r="G13" s="2">
        <v>-0.23490269999999999</v>
      </c>
      <c r="H13" s="2">
        <v>-2.2199409999999999E-2</v>
      </c>
      <c r="J13" s="13"/>
      <c r="K13" s="13"/>
    </row>
    <row r="14" spans="1:11" x14ac:dyDescent="0.2">
      <c r="A14" s="17" t="s">
        <v>16</v>
      </c>
      <c r="B14" s="18">
        <f t="shared" ref="B14:D14" si="2">AVERAGE(B2:B13)</f>
        <v>0.51884211666666669</v>
      </c>
      <c r="C14" s="18">
        <f t="shared" si="2"/>
        <v>-1.7450919083333332E-2</v>
      </c>
      <c r="D14" s="19" t="e">
        <f t="shared" si="2"/>
        <v>#DIV/0!</v>
      </c>
      <c r="E14" s="11"/>
      <c r="G14" s="2">
        <v>-0.22701180000000001</v>
      </c>
      <c r="H14" s="2">
        <v>-2.0576799999999999E-2</v>
      </c>
      <c r="J14" s="13"/>
      <c r="K14" s="13"/>
    </row>
    <row r="15" spans="1:11" x14ac:dyDescent="0.2">
      <c r="A15" s="17" t="s">
        <v>17</v>
      </c>
      <c r="B15" s="20">
        <f t="shared" ref="B15:D15" si="3">STDEV(B2:B13)</f>
        <v>2.3506029188383817E-2</v>
      </c>
      <c r="C15" s="20">
        <f t="shared" si="3"/>
        <v>1.440859506764214E-2</v>
      </c>
      <c r="D15" s="19" t="e">
        <f t="shared" si="3"/>
        <v>#DIV/0!</v>
      </c>
      <c r="E15" s="11"/>
      <c r="G15" s="2"/>
      <c r="H15" s="2"/>
      <c r="J15" s="13"/>
      <c r="K15" s="13"/>
    </row>
    <row r="16" spans="1:11" x14ac:dyDescent="0.2">
      <c r="A16" s="21"/>
      <c r="B16" s="11"/>
      <c r="C16" s="11"/>
      <c r="D16" s="11"/>
      <c r="E16" s="11"/>
      <c r="G16" s="2"/>
      <c r="H16" s="2"/>
      <c r="J16" s="13"/>
      <c r="K16" s="13"/>
    </row>
    <row r="17" spans="1:11" x14ac:dyDescent="0.2">
      <c r="A17" s="21"/>
      <c r="B17" s="11"/>
      <c r="C17" s="11"/>
      <c r="D17" s="11"/>
      <c r="E17" s="11"/>
      <c r="G17" s="2"/>
      <c r="H17" s="2"/>
      <c r="J17" s="13"/>
      <c r="K17" s="13"/>
    </row>
    <row r="18" spans="1:11" x14ac:dyDescent="0.2">
      <c r="A18" s="21"/>
      <c r="B18" s="11"/>
      <c r="C18" s="11"/>
      <c r="D18" s="11"/>
      <c r="E18" s="11"/>
    </row>
    <row r="19" spans="1:11" x14ac:dyDescent="0.2">
      <c r="A19" s="11"/>
      <c r="B19" s="21"/>
      <c r="C19" s="21"/>
      <c r="D19" s="21"/>
      <c r="E19" s="11"/>
    </row>
    <row r="20" spans="1:11" x14ac:dyDescent="0.2">
      <c r="A20" s="11"/>
      <c r="B20" s="21"/>
      <c r="C20" s="21"/>
      <c r="D20" s="21"/>
      <c r="E20" s="11"/>
    </row>
  </sheetData>
  <dataValidations count="1">
    <dataValidation type="list" allowBlank="1" showErrorMessage="1" sqref="E2:E13" xr:uid="{00000000-0002-0000-0100-000000000000}">
      <formula1>"ไม่ถึงสนาม,ฟ้า,เขียว,เหลือง,ส้ม,แดง,เลยสนาม"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0"/>
  <sheetViews>
    <sheetView workbookViewId="0"/>
  </sheetViews>
  <sheetFormatPr defaultColWidth="12.5703125" defaultRowHeight="15.75" customHeight="1" x14ac:dyDescent="0.2"/>
  <sheetData>
    <row r="1" spans="1:11" x14ac:dyDescent="0.2">
      <c r="A1" s="4" t="s">
        <v>9</v>
      </c>
      <c r="B1" s="5" t="s">
        <v>10</v>
      </c>
      <c r="C1" s="6" t="s">
        <v>11</v>
      </c>
      <c r="D1" s="7" t="s">
        <v>12</v>
      </c>
      <c r="E1" s="8" t="s">
        <v>13</v>
      </c>
      <c r="H1" s="1" t="s">
        <v>14</v>
      </c>
    </row>
    <row r="2" spans="1:11" x14ac:dyDescent="0.2">
      <c r="A2" s="9">
        <v>1</v>
      </c>
      <c r="B2" s="10">
        <f t="shared" ref="B2:B13" si="0">G3+0.75</f>
        <v>0.92725290000000005</v>
      </c>
      <c r="C2" s="10">
        <f t="shared" ref="C2:C13" si="1">H3</f>
        <v>-1.5468630000000001E-3</v>
      </c>
      <c r="D2" s="11"/>
      <c r="E2" s="12" t="s">
        <v>18</v>
      </c>
      <c r="G2" s="1" t="s">
        <v>7</v>
      </c>
      <c r="H2" s="1" t="s">
        <v>8</v>
      </c>
    </row>
    <row r="3" spans="1:11" x14ac:dyDescent="0.2">
      <c r="A3" s="9">
        <v>2</v>
      </c>
      <c r="B3" s="10">
        <f t="shared" si="0"/>
        <v>0.93390960000000001</v>
      </c>
      <c r="C3" s="10">
        <f t="shared" si="1"/>
        <v>-1.9636760000000001E-3</v>
      </c>
      <c r="D3" s="11"/>
      <c r="E3" s="12" t="s">
        <v>18</v>
      </c>
      <c r="G3" s="2">
        <v>0.17725289999999999</v>
      </c>
      <c r="H3" s="3">
        <v>-1.5468630000000001E-3</v>
      </c>
      <c r="J3" s="13"/>
      <c r="K3" s="13"/>
    </row>
    <row r="4" spans="1:11" x14ac:dyDescent="0.2">
      <c r="A4" s="9">
        <v>3</v>
      </c>
      <c r="B4" s="10">
        <f t="shared" si="0"/>
        <v>1.0810549</v>
      </c>
      <c r="C4" s="10">
        <f t="shared" si="1"/>
        <v>3.3736299999999997E-2</v>
      </c>
      <c r="D4" s="11"/>
      <c r="E4" s="12" t="s">
        <v>18</v>
      </c>
      <c r="G4" s="2">
        <v>0.18390960000000001</v>
      </c>
      <c r="H4" s="2">
        <v>-1.9636760000000001E-3</v>
      </c>
      <c r="J4" s="13"/>
      <c r="K4" s="13"/>
    </row>
    <row r="5" spans="1:11" x14ac:dyDescent="0.2">
      <c r="A5" s="9">
        <v>4</v>
      </c>
      <c r="B5" s="10">
        <f t="shared" si="0"/>
        <v>0.91141490000000003</v>
      </c>
      <c r="C5" s="10">
        <f t="shared" si="1"/>
        <v>-2.0593130000000001E-3</v>
      </c>
      <c r="D5" s="11"/>
      <c r="E5" s="12" t="s">
        <v>18</v>
      </c>
      <c r="G5" s="2">
        <v>0.33105489999999999</v>
      </c>
      <c r="H5" s="2">
        <v>3.3736299999999997E-2</v>
      </c>
      <c r="J5" s="13"/>
      <c r="K5" s="13"/>
    </row>
    <row r="6" spans="1:11" x14ac:dyDescent="0.2">
      <c r="A6" s="9">
        <v>5</v>
      </c>
      <c r="B6" s="10">
        <f t="shared" si="0"/>
        <v>0.88364019999999999</v>
      </c>
      <c r="C6" s="10">
        <f t="shared" si="1"/>
        <v>-3.5284740000000002E-2</v>
      </c>
      <c r="D6" s="11"/>
      <c r="E6" s="12" t="s">
        <v>18</v>
      </c>
      <c r="G6" s="2">
        <v>0.1614149</v>
      </c>
      <c r="H6" s="2">
        <v>-2.0593130000000001E-3</v>
      </c>
      <c r="J6" s="13"/>
      <c r="K6" s="13"/>
    </row>
    <row r="7" spans="1:11" x14ac:dyDescent="0.2">
      <c r="A7" s="9">
        <v>6</v>
      </c>
      <c r="B7" s="10">
        <f t="shared" si="0"/>
        <v>1.0929504999999999</v>
      </c>
      <c r="C7" s="10">
        <f t="shared" si="1"/>
        <v>-2.4982649999999999E-2</v>
      </c>
      <c r="D7" s="11"/>
      <c r="E7" s="12" t="s">
        <v>18</v>
      </c>
      <c r="G7" s="2">
        <v>0.13364019999999999</v>
      </c>
      <c r="H7" s="2">
        <v>-3.5284740000000002E-2</v>
      </c>
      <c r="J7" s="13"/>
      <c r="K7" s="13"/>
    </row>
    <row r="8" spans="1:11" x14ac:dyDescent="0.2">
      <c r="A8" s="9">
        <v>7</v>
      </c>
      <c r="B8" s="10">
        <f t="shared" si="0"/>
        <v>1.7504820000000001</v>
      </c>
      <c r="C8" s="10">
        <f t="shared" si="1"/>
        <v>3.3249750000000002E-2</v>
      </c>
      <c r="D8" s="11"/>
      <c r="E8" s="12" t="s">
        <v>19</v>
      </c>
      <c r="G8" s="2">
        <v>0.34295049999999999</v>
      </c>
      <c r="H8" s="2">
        <v>-2.4982649999999999E-2</v>
      </c>
      <c r="J8" s="13"/>
      <c r="K8" s="13"/>
    </row>
    <row r="9" spans="1:11" x14ac:dyDescent="0.2">
      <c r="A9" s="9">
        <v>8</v>
      </c>
      <c r="B9" s="10">
        <f t="shared" si="0"/>
        <v>1.3093385</v>
      </c>
      <c r="C9" s="10">
        <f t="shared" si="1"/>
        <v>4.9952629999999998E-2</v>
      </c>
      <c r="D9" s="11"/>
      <c r="E9" s="12" t="s">
        <v>20</v>
      </c>
      <c r="G9" s="2">
        <v>1.0004820000000001</v>
      </c>
      <c r="H9" s="2">
        <v>3.3249750000000002E-2</v>
      </c>
      <c r="J9" s="13"/>
      <c r="K9" s="13"/>
    </row>
    <row r="10" spans="1:11" x14ac:dyDescent="0.2">
      <c r="A10" s="9">
        <v>9</v>
      </c>
      <c r="B10" s="10">
        <f t="shared" si="0"/>
        <v>1.8186899999999999</v>
      </c>
      <c r="C10" s="10">
        <f t="shared" si="1"/>
        <v>-5.9047190000000001E-3</v>
      </c>
      <c r="D10" s="11"/>
      <c r="E10" s="12" t="s">
        <v>19</v>
      </c>
      <c r="G10" s="2">
        <v>0.55933849999999996</v>
      </c>
      <c r="H10" s="2">
        <v>4.9952629999999998E-2</v>
      </c>
      <c r="J10" s="13"/>
      <c r="K10" s="13"/>
    </row>
    <row r="11" spans="1:11" x14ac:dyDescent="0.2">
      <c r="A11" s="9">
        <v>10</v>
      </c>
      <c r="B11" s="10">
        <f t="shared" si="0"/>
        <v>0.86335050000000002</v>
      </c>
      <c r="C11" s="10">
        <f t="shared" si="1"/>
        <v>2.4323999999999999E-3</v>
      </c>
      <c r="D11" s="11"/>
      <c r="E11" s="12" t="s">
        <v>18</v>
      </c>
      <c r="G11" s="2">
        <v>1.0686899999999999</v>
      </c>
      <c r="H11" s="2">
        <v>-5.9047190000000001E-3</v>
      </c>
      <c r="J11" s="13"/>
      <c r="K11" s="13"/>
    </row>
    <row r="12" spans="1:11" x14ac:dyDescent="0.2">
      <c r="A12" s="9">
        <v>11</v>
      </c>
      <c r="B12" s="10">
        <f t="shared" si="0"/>
        <v>1.184466</v>
      </c>
      <c r="C12" s="10">
        <f t="shared" si="1"/>
        <v>-2.1791729999999999E-2</v>
      </c>
      <c r="D12" s="11"/>
      <c r="E12" s="12" t="s">
        <v>20</v>
      </c>
      <c r="G12" s="2">
        <v>0.11335050000000001</v>
      </c>
      <c r="H12" s="2">
        <v>2.4323999999999999E-3</v>
      </c>
      <c r="J12" s="13"/>
      <c r="K12" s="13"/>
    </row>
    <row r="13" spans="1:11" x14ac:dyDescent="0.2">
      <c r="A13" s="14">
        <v>12</v>
      </c>
      <c r="B13" s="10">
        <f t="shared" si="0"/>
        <v>1.2578179999999999</v>
      </c>
      <c r="C13" s="10">
        <f t="shared" si="1"/>
        <v>3.7549159999999998E-2</v>
      </c>
      <c r="D13" s="15"/>
      <c r="E13" s="16" t="s">
        <v>20</v>
      </c>
      <c r="G13" s="2">
        <v>0.43446600000000002</v>
      </c>
      <c r="H13" s="2">
        <v>-2.1791729999999999E-2</v>
      </c>
      <c r="J13" s="13"/>
      <c r="K13" s="13"/>
    </row>
    <row r="14" spans="1:11" x14ac:dyDescent="0.2">
      <c r="A14" s="17" t="s">
        <v>16</v>
      </c>
      <c r="B14" s="18">
        <f t="shared" ref="B14:D14" si="2">AVERAGE(B2:B13)</f>
        <v>1.167864</v>
      </c>
      <c r="C14" s="18">
        <f t="shared" si="2"/>
        <v>5.2822124166666653E-3</v>
      </c>
      <c r="D14" s="19" t="e">
        <f t="shared" si="2"/>
        <v>#DIV/0!</v>
      </c>
      <c r="E14" s="11"/>
      <c r="G14" s="2">
        <v>0.50781799999999999</v>
      </c>
      <c r="H14" s="2">
        <v>3.7549159999999998E-2</v>
      </c>
      <c r="J14" s="13"/>
      <c r="K14" s="13"/>
    </row>
    <row r="15" spans="1:11" x14ac:dyDescent="0.2">
      <c r="A15" s="17" t="s">
        <v>17</v>
      </c>
      <c r="B15" s="20">
        <f t="shared" ref="B15:D15" si="3">STDEV(B2:B13)</f>
        <v>0.32424101515236237</v>
      </c>
      <c r="C15" s="20">
        <f t="shared" si="3"/>
        <v>2.7318598869826304E-2</v>
      </c>
      <c r="D15" s="19" t="e">
        <f t="shared" si="3"/>
        <v>#DIV/0!</v>
      </c>
      <c r="E15" s="11"/>
      <c r="G15" s="2"/>
      <c r="H15" s="2"/>
      <c r="J15" s="13"/>
      <c r="K15" s="13"/>
    </row>
    <row r="16" spans="1:11" x14ac:dyDescent="0.2">
      <c r="A16" s="21"/>
      <c r="B16" s="11"/>
      <c r="C16" s="11"/>
      <c r="D16" s="11"/>
      <c r="E16" s="11"/>
      <c r="G16" s="2"/>
      <c r="H16" s="2"/>
      <c r="J16" s="13"/>
      <c r="K16" s="13"/>
    </row>
    <row r="17" spans="1:11" x14ac:dyDescent="0.2">
      <c r="A17" s="21"/>
      <c r="B17" s="11"/>
      <c r="C17" s="11"/>
      <c r="D17" s="11"/>
      <c r="E17" s="11"/>
      <c r="G17" s="2"/>
      <c r="H17" s="2"/>
      <c r="J17" s="13"/>
      <c r="K17" s="13"/>
    </row>
    <row r="18" spans="1:11" x14ac:dyDescent="0.2">
      <c r="A18" s="21"/>
      <c r="B18" s="11"/>
      <c r="C18" s="11"/>
      <c r="D18" s="11"/>
      <c r="E18" s="11"/>
    </row>
    <row r="19" spans="1:11" x14ac:dyDescent="0.2">
      <c r="A19" s="11"/>
      <c r="B19" s="21"/>
      <c r="C19" s="21"/>
      <c r="D19" s="21"/>
      <c r="E19" s="11"/>
    </row>
    <row r="20" spans="1:11" x14ac:dyDescent="0.2">
      <c r="A20" s="11"/>
      <c r="B20" s="21"/>
      <c r="C20" s="21"/>
      <c r="D20" s="21"/>
      <c r="E20" s="11"/>
    </row>
  </sheetData>
  <dataValidations count="1">
    <dataValidation type="list" allowBlank="1" showErrorMessage="1" sqref="E2:E13" xr:uid="{00000000-0002-0000-0200-000000000000}">
      <formula1>"ไม่ถึงสนาม,ฟ้า,เขียว,เหลือง,ส้ม,แดง,เลยสนาม"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5"/>
  <sheetViews>
    <sheetView workbookViewId="0"/>
  </sheetViews>
  <sheetFormatPr defaultColWidth="12.5703125" defaultRowHeight="15.75" customHeight="1" x14ac:dyDescent="0.2"/>
  <sheetData>
    <row r="1" spans="1:8" x14ac:dyDescent="0.2">
      <c r="A1" s="4" t="s">
        <v>9</v>
      </c>
      <c r="B1" s="5" t="s">
        <v>10</v>
      </c>
      <c r="C1" s="6" t="s">
        <v>11</v>
      </c>
      <c r="D1" s="7" t="s">
        <v>12</v>
      </c>
      <c r="E1" s="8" t="s">
        <v>13</v>
      </c>
      <c r="H1" s="1" t="s">
        <v>14</v>
      </c>
    </row>
    <row r="2" spans="1:8" x14ac:dyDescent="0.2">
      <c r="A2" s="9">
        <v>1</v>
      </c>
      <c r="B2" s="10">
        <f t="shared" ref="B2:B13" si="0">G3+0.75</f>
        <v>1.0513098000000001</v>
      </c>
      <c r="C2" s="10">
        <f t="shared" ref="C2:C13" si="1">H3</f>
        <v>3.1330419999999999E-4</v>
      </c>
      <c r="D2" s="11"/>
      <c r="E2" s="12" t="s">
        <v>18</v>
      </c>
      <c r="G2" s="1" t="s">
        <v>7</v>
      </c>
      <c r="H2" s="1" t="s">
        <v>8</v>
      </c>
    </row>
    <row r="3" spans="1:8" x14ac:dyDescent="0.2">
      <c r="A3" s="9">
        <v>2</v>
      </c>
      <c r="B3" s="10">
        <f t="shared" si="0"/>
        <v>1.1824873</v>
      </c>
      <c r="C3" s="10">
        <f t="shared" si="1"/>
        <v>-2.9490780000000001E-2</v>
      </c>
      <c r="D3" s="11"/>
      <c r="E3" s="12" t="s">
        <v>20</v>
      </c>
      <c r="G3" s="2">
        <v>0.30130980000000002</v>
      </c>
      <c r="H3" s="2">
        <v>3.1330419999999999E-4</v>
      </c>
    </row>
    <row r="4" spans="1:8" x14ac:dyDescent="0.2">
      <c r="A4" s="9">
        <v>3</v>
      </c>
      <c r="B4" s="10">
        <f t="shared" si="0"/>
        <v>1.1063255999999999</v>
      </c>
      <c r="C4" s="10">
        <f t="shared" si="1"/>
        <v>-6.8204800000000003E-3</v>
      </c>
      <c r="D4" s="11"/>
      <c r="E4" s="12" t="s">
        <v>18</v>
      </c>
      <c r="G4" s="2">
        <v>0.43248730000000002</v>
      </c>
      <c r="H4" s="2">
        <v>-2.9490780000000001E-2</v>
      </c>
    </row>
    <row r="5" spans="1:8" x14ac:dyDescent="0.2">
      <c r="A5" s="9">
        <v>4</v>
      </c>
      <c r="B5" s="10">
        <f t="shared" si="0"/>
        <v>1.0367416</v>
      </c>
      <c r="C5" s="10">
        <f t="shared" si="1"/>
        <v>3.0138180000000001E-2</v>
      </c>
      <c r="D5" s="11"/>
      <c r="E5" s="12" t="s">
        <v>18</v>
      </c>
      <c r="G5" s="2">
        <v>0.35632560000000002</v>
      </c>
      <c r="H5" s="2">
        <v>-6.8204800000000003E-3</v>
      </c>
    </row>
    <row r="6" spans="1:8" x14ac:dyDescent="0.2">
      <c r="A6" s="9">
        <v>5</v>
      </c>
      <c r="B6" s="10">
        <f t="shared" si="0"/>
        <v>1.1933904</v>
      </c>
      <c r="C6" s="10">
        <f t="shared" si="1"/>
        <v>2.3483829999999999E-5</v>
      </c>
      <c r="D6" s="11"/>
      <c r="E6" s="12" t="s">
        <v>20</v>
      </c>
      <c r="G6" s="2">
        <v>0.28674159999999999</v>
      </c>
      <c r="H6" s="2">
        <v>3.0138180000000001E-2</v>
      </c>
    </row>
    <row r="7" spans="1:8" x14ac:dyDescent="0.2">
      <c r="A7" s="9">
        <v>6</v>
      </c>
      <c r="B7" s="10">
        <f t="shared" si="0"/>
        <v>1.0873542999999999</v>
      </c>
      <c r="C7" s="10">
        <f t="shared" si="1"/>
        <v>2.367288E-2</v>
      </c>
      <c r="D7" s="11"/>
      <c r="E7" s="12" t="s">
        <v>18</v>
      </c>
      <c r="G7" s="2">
        <v>0.44339040000000002</v>
      </c>
      <c r="H7" s="2">
        <v>2.3483829999999999E-5</v>
      </c>
    </row>
    <row r="8" spans="1:8" x14ac:dyDescent="0.2">
      <c r="A8" s="9">
        <v>7</v>
      </c>
      <c r="B8" s="10">
        <f t="shared" si="0"/>
        <v>1.176787</v>
      </c>
      <c r="C8" s="10">
        <f t="shared" si="1"/>
        <v>2.276193E-2</v>
      </c>
      <c r="D8" s="11"/>
      <c r="E8" s="12" t="s">
        <v>20</v>
      </c>
      <c r="G8" s="2">
        <v>0.3373543</v>
      </c>
      <c r="H8" s="2">
        <v>2.367288E-2</v>
      </c>
    </row>
    <row r="9" spans="1:8" x14ac:dyDescent="0.2">
      <c r="A9" s="9">
        <v>8</v>
      </c>
      <c r="B9" s="10">
        <f t="shared" si="0"/>
        <v>1.1977072</v>
      </c>
      <c r="C9" s="10">
        <f t="shared" si="1"/>
        <v>-2.0804299999999999E-3</v>
      </c>
      <c r="D9" s="11"/>
      <c r="E9" s="12" t="s">
        <v>20</v>
      </c>
      <c r="G9" s="2">
        <v>0.42678700000000003</v>
      </c>
      <c r="H9" s="2">
        <v>2.276193E-2</v>
      </c>
    </row>
    <row r="10" spans="1:8" x14ac:dyDescent="0.2">
      <c r="A10" s="9">
        <v>9</v>
      </c>
      <c r="B10" s="10">
        <f t="shared" si="0"/>
        <v>1.0189687000000001</v>
      </c>
      <c r="C10" s="10">
        <f t="shared" si="1"/>
        <v>-7.7821319999999994E-5</v>
      </c>
      <c r="D10" s="11"/>
      <c r="E10" s="12" t="s">
        <v>18</v>
      </c>
      <c r="G10" s="2">
        <v>0.44770720000000003</v>
      </c>
      <c r="H10" s="2">
        <v>-2.0804299999999999E-3</v>
      </c>
    </row>
    <row r="11" spans="1:8" x14ac:dyDescent="0.2">
      <c r="A11" s="9">
        <v>10</v>
      </c>
      <c r="B11" s="10">
        <f t="shared" si="0"/>
        <v>1.059917</v>
      </c>
      <c r="C11" s="10">
        <f t="shared" si="1"/>
        <v>-3.1397500000000002E-2</v>
      </c>
      <c r="D11" s="11"/>
      <c r="E11" s="12" t="s">
        <v>18</v>
      </c>
      <c r="G11" s="2">
        <v>0.26896870000000001</v>
      </c>
      <c r="H11" s="2">
        <v>-7.7821319999999994E-5</v>
      </c>
    </row>
    <row r="12" spans="1:8" x14ac:dyDescent="0.2">
      <c r="A12" s="9">
        <v>11</v>
      </c>
      <c r="B12" s="10">
        <f t="shared" si="0"/>
        <v>1.0851309</v>
      </c>
      <c r="C12" s="10">
        <f t="shared" si="1"/>
        <v>7.3452860000000003E-3</v>
      </c>
      <c r="D12" s="11"/>
      <c r="E12" s="12" t="s">
        <v>18</v>
      </c>
      <c r="G12" s="2">
        <v>0.309917</v>
      </c>
      <c r="H12" s="2">
        <v>-3.1397500000000002E-2</v>
      </c>
    </row>
    <row r="13" spans="1:8" x14ac:dyDescent="0.2">
      <c r="A13" s="14">
        <v>12</v>
      </c>
      <c r="B13" s="10">
        <f t="shared" si="0"/>
        <v>1.1887117</v>
      </c>
      <c r="C13" s="10">
        <f t="shared" si="1"/>
        <v>2.530924E-2</v>
      </c>
      <c r="D13" s="15"/>
      <c r="E13" s="16" t="s">
        <v>20</v>
      </c>
      <c r="G13" s="2">
        <v>0.33513090000000001</v>
      </c>
      <c r="H13" s="2">
        <v>7.3452860000000003E-3</v>
      </c>
    </row>
    <row r="14" spans="1:8" x14ac:dyDescent="0.2">
      <c r="A14" s="17" t="s">
        <v>16</v>
      </c>
      <c r="B14" s="18">
        <f t="shared" ref="B14:D14" si="2">AVERAGE(B2:B13)</f>
        <v>1.1154026250000002</v>
      </c>
      <c r="C14" s="18">
        <f t="shared" si="2"/>
        <v>3.3081077258333333E-3</v>
      </c>
      <c r="D14" s="19" t="e">
        <f t="shared" si="2"/>
        <v>#DIV/0!</v>
      </c>
      <c r="E14" s="11"/>
      <c r="G14" s="2">
        <v>0.43871169999999998</v>
      </c>
      <c r="H14" s="2">
        <v>2.530924E-2</v>
      </c>
    </row>
    <row r="15" spans="1:8" x14ac:dyDescent="0.2">
      <c r="A15" s="17" t="s">
        <v>17</v>
      </c>
      <c r="B15" s="20">
        <f t="shared" ref="B15:D15" si="3">STDEV(B2:B13)</f>
        <v>6.806269402840194E-2</v>
      </c>
      <c r="C15" s="20">
        <f t="shared" si="3"/>
        <v>2.0127930726110271E-2</v>
      </c>
      <c r="D15" s="19" t="e">
        <f t="shared" si="3"/>
        <v>#DIV/0!</v>
      </c>
      <c r="E15" s="11"/>
      <c r="G15" s="2">
        <v>0.38301489999999999</v>
      </c>
      <c r="H15" s="2">
        <v>-7.4532190000000005E-4</v>
      </c>
    </row>
  </sheetData>
  <dataValidations count="1">
    <dataValidation type="list" allowBlank="1" showErrorMessage="1" sqref="E2:E13" xr:uid="{00000000-0002-0000-0300-000000000000}">
      <formula1>"ไม่ถึงสนาม,ฟ้า,เขียว,เหลือง,ส้ม,แดง,เลยสนาม"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6"/>
  <sheetViews>
    <sheetView workbookViewId="0"/>
  </sheetViews>
  <sheetFormatPr defaultColWidth="12.5703125" defaultRowHeight="15.75" customHeight="1" x14ac:dyDescent="0.2"/>
  <sheetData>
    <row r="1" spans="1:8" x14ac:dyDescent="0.2">
      <c r="A1" s="4" t="s">
        <v>9</v>
      </c>
      <c r="B1" s="5" t="s">
        <v>10</v>
      </c>
      <c r="C1" s="6" t="s">
        <v>11</v>
      </c>
      <c r="D1" s="7" t="s">
        <v>12</v>
      </c>
      <c r="E1" s="8" t="s">
        <v>13</v>
      </c>
      <c r="H1" s="1" t="s">
        <v>14</v>
      </c>
    </row>
    <row r="2" spans="1:8" x14ac:dyDescent="0.2">
      <c r="A2" s="9">
        <v>1</v>
      </c>
      <c r="B2" s="10">
        <f t="shared" ref="B2:B13" si="0">G3+1.13</f>
        <v>1.4220440999999999</v>
      </c>
      <c r="C2" s="10">
        <f t="shared" ref="C2:C13" si="1">H3</f>
        <v>-3.5800980000000003E-2</v>
      </c>
      <c r="D2" s="11"/>
      <c r="E2" s="12" t="s">
        <v>20</v>
      </c>
      <c r="G2" s="1" t="s">
        <v>7</v>
      </c>
      <c r="H2" s="1" t="s">
        <v>8</v>
      </c>
    </row>
    <row r="3" spans="1:8" x14ac:dyDescent="0.2">
      <c r="A3" s="9">
        <v>2</v>
      </c>
      <c r="B3" s="10">
        <f t="shared" si="0"/>
        <v>1.4139762999999999</v>
      </c>
      <c r="C3" s="10">
        <f t="shared" si="1"/>
        <v>-3.7330919999999997E-2</v>
      </c>
      <c r="D3" s="11"/>
      <c r="E3" s="12" t="s">
        <v>20</v>
      </c>
      <c r="G3" s="2">
        <v>0.29204409999999997</v>
      </c>
      <c r="H3" s="2">
        <v>-3.5800980000000003E-2</v>
      </c>
    </row>
    <row r="4" spans="1:8" x14ac:dyDescent="0.2">
      <c r="A4" s="9">
        <v>3</v>
      </c>
      <c r="B4" s="10">
        <f t="shared" si="0"/>
        <v>1.4270373999999999</v>
      </c>
      <c r="C4" s="10">
        <f t="shared" si="1"/>
        <v>-3.3079949999999997E-2</v>
      </c>
      <c r="D4" s="11"/>
      <c r="E4" s="12" t="s">
        <v>20</v>
      </c>
      <c r="G4" s="2">
        <v>0.28397630000000001</v>
      </c>
      <c r="H4" s="2">
        <v>-3.7330919999999997E-2</v>
      </c>
    </row>
    <row r="5" spans="1:8" x14ac:dyDescent="0.2">
      <c r="A5" s="9">
        <v>4</v>
      </c>
      <c r="B5" s="10">
        <f t="shared" si="0"/>
        <v>1.4235779</v>
      </c>
      <c r="C5" s="10">
        <f t="shared" si="1"/>
        <v>-1.9152860000000001E-2</v>
      </c>
      <c r="D5" s="11"/>
      <c r="E5" s="12" t="s">
        <v>20</v>
      </c>
      <c r="G5" s="2">
        <v>0.29703740000000001</v>
      </c>
      <c r="H5" s="2">
        <v>-3.3079949999999997E-2</v>
      </c>
    </row>
    <row r="6" spans="1:8" x14ac:dyDescent="0.2">
      <c r="A6" s="9">
        <v>5</v>
      </c>
      <c r="B6" s="10">
        <f t="shared" si="0"/>
        <v>1.3508282999999999</v>
      </c>
      <c r="C6" s="10">
        <f t="shared" si="1"/>
        <v>3.5475329999999999E-2</v>
      </c>
      <c r="D6" s="11"/>
      <c r="E6" s="12" t="s">
        <v>20</v>
      </c>
      <c r="G6" s="2">
        <v>0.2935779</v>
      </c>
      <c r="H6" s="2">
        <v>-1.9152860000000001E-2</v>
      </c>
    </row>
    <row r="7" spans="1:8" x14ac:dyDescent="0.2">
      <c r="A7" s="9">
        <v>6</v>
      </c>
      <c r="B7" s="10">
        <f t="shared" si="0"/>
        <v>1.4194733999999998</v>
      </c>
      <c r="C7" s="10">
        <f t="shared" si="1"/>
        <v>-1.217474E-2</v>
      </c>
      <c r="D7" s="11"/>
      <c r="E7" s="12" t="s">
        <v>20</v>
      </c>
      <c r="G7" s="2">
        <v>0.22082830000000001</v>
      </c>
      <c r="H7" s="2">
        <v>3.5475329999999999E-2</v>
      </c>
    </row>
    <row r="8" spans="1:8" x14ac:dyDescent="0.2">
      <c r="A8" s="9">
        <v>7</v>
      </c>
      <c r="B8" s="10">
        <f t="shared" si="0"/>
        <v>1.4246607</v>
      </c>
      <c r="C8" s="10">
        <f t="shared" si="1"/>
        <v>2.7021469999999999E-2</v>
      </c>
      <c r="D8" s="11"/>
      <c r="E8" s="12" t="s">
        <v>20</v>
      </c>
      <c r="G8" s="2">
        <v>0.28947339999999999</v>
      </c>
      <c r="H8" s="2">
        <v>-1.217474E-2</v>
      </c>
    </row>
    <row r="9" spans="1:8" x14ac:dyDescent="0.2">
      <c r="A9" s="9">
        <v>8</v>
      </c>
      <c r="B9" s="10">
        <f t="shared" si="0"/>
        <v>1.4742028999999999</v>
      </c>
      <c r="C9" s="10">
        <f t="shared" si="1"/>
        <v>-3.3296880000000001E-2</v>
      </c>
      <c r="D9" s="11"/>
      <c r="E9" s="12" t="s">
        <v>20</v>
      </c>
      <c r="G9" s="2">
        <v>0.2946607</v>
      </c>
      <c r="H9" s="2">
        <v>2.7021469999999999E-2</v>
      </c>
    </row>
    <row r="10" spans="1:8" x14ac:dyDescent="0.2">
      <c r="A10" s="9">
        <v>9</v>
      </c>
      <c r="B10" s="10">
        <f t="shared" si="0"/>
        <v>1.3367357999999998</v>
      </c>
      <c r="C10" s="10">
        <f t="shared" si="1"/>
        <v>-3.6024180000000003E-2</v>
      </c>
      <c r="D10" s="11"/>
      <c r="E10" s="12" t="s">
        <v>20</v>
      </c>
      <c r="G10" s="2">
        <v>0.34420289999999998</v>
      </c>
      <c r="H10" s="2">
        <v>-3.3296880000000001E-2</v>
      </c>
    </row>
    <row r="11" spans="1:8" x14ac:dyDescent="0.2">
      <c r="A11" s="9">
        <v>10</v>
      </c>
      <c r="B11" s="10">
        <f t="shared" si="0"/>
        <v>1.3052765</v>
      </c>
      <c r="C11" s="10">
        <f t="shared" si="1"/>
        <v>5.2079170000000003E-3</v>
      </c>
      <c r="D11" s="11"/>
      <c r="E11" s="12" t="s">
        <v>20</v>
      </c>
      <c r="G11" s="2">
        <v>0.2067358</v>
      </c>
      <c r="H11" s="2">
        <v>-3.6024180000000003E-2</v>
      </c>
    </row>
    <row r="12" spans="1:8" x14ac:dyDescent="0.2">
      <c r="A12" s="9">
        <v>11</v>
      </c>
      <c r="B12" s="10">
        <f t="shared" si="0"/>
        <v>1.4256072</v>
      </c>
      <c r="C12" s="10">
        <f t="shared" si="1"/>
        <v>-3.7562039999999998E-2</v>
      </c>
      <c r="D12" s="11"/>
      <c r="E12" s="12" t="s">
        <v>20</v>
      </c>
      <c r="G12" s="2">
        <v>0.1752765</v>
      </c>
      <c r="H12" s="2">
        <v>5.2079170000000003E-3</v>
      </c>
    </row>
    <row r="13" spans="1:8" x14ac:dyDescent="0.2">
      <c r="A13" s="14">
        <v>12</v>
      </c>
      <c r="B13" s="10">
        <f t="shared" si="0"/>
        <v>1.4269410999999999</v>
      </c>
      <c r="C13" s="10">
        <f t="shared" si="1"/>
        <v>6.7592520000000003E-3</v>
      </c>
      <c r="D13" s="15"/>
      <c r="E13" s="16" t="s">
        <v>20</v>
      </c>
      <c r="G13" s="2">
        <v>0.29560720000000001</v>
      </c>
      <c r="H13" s="2">
        <v>-3.7562039999999998E-2</v>
      </c>
    </row>
    <row r="14" spans="1:8" x14ac:dyDescent="0.2">
      <c r="A14" s="17" t="s">
        <v>16</v>
      </c>
      <c r="B14" s="18">
        <f t="shared" ref="B14:D14" si="2">AVERAGE(B2:B13)</f>
        <v>1.4041968</v>
      </c>
      <c r="C14" s="18">
        <f t="shared" si="2"/>
        <v>-1.4163215083333331E-2</v>
      </c>
      <c r="D14" s="19" t="e">
        <f t="shared" si="2"/>
        <v>#DIV/0!</v>
      </c>
      <c r="E14" s="11"/>
      <c r="G14" s="2">
        <v>0.29694110000000001</v>
      </c>
      <c r="H14" s="2">
        <v>6.7592520000000003E-3</v>
      </c>
    </row>
    <row r="15" spans="1:8" x14ac:dyDescent="0.2">
      <c r="A15" s="17" t="s">
        <v>17</v>
      </c>
      <c r="B15" s="20">
        <f t="shared" ref="B15:D15" si="3">STDEV(B2:B13)</f>
        <v>4.7696580787572759E-2</v>
      </c>
      <c r="C15" s="20">
        <f t="shared" si="3"/>
        <v>2.655403860622876E-2</v>
      </c>
      <c r="D15" s="19" t="e">
        <f t="shared" si="3"/>
        <v>#DIV/0!</v>
      </c>
      <c r="E15" s="11"/>
      <c r="G15" s="2">
        <v>0.46306609999999998</v>
      </c>
      <c r="H15" s="2">
        <v>-8.1358260000000005E-3</v>
      </c>
    </row>
    <row r="16" spans="1:8" x14ac:dyDescent="0.2">
      <c r="G16" s="2">
        <v>0.30915429999999999</v>
      </c>
      <c r="H16" s="2">
        <v>3.8806350000000002E-4</v>
      </c>
    </row>
  </sheetData>
  <dataValidations count="1">
    <dataValidation type="list" allowBlank="1" showErrorMessage="1" sqref="E2:E13" xr:uid="{00000000-0002-0000-0400-000000000000}">
      <formula1>"ไม่ถึงสนาม,ฟ้า,เขียว,เหลือง,ส้ม,แดง,เลยสนาม"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6"/>
  <sheetViews>
    <sheetView workbookViewId="0"/>
  </sheetViews>
  <sheetFormatPr defaultColWidth="12.5703125" defaultRowHeight="15.75" customHeight="1" x14ac:dyDescent="0.2"/>
  <sheetData>
    <row r="1" spans="1:8" x14ac:dyDescent="0.2">
      <c r="A1" s="4" t="s">
        <v>9</v>
      </c>
      <c r="B1" s="5" t="s">
        <v>10</v>
      </c>
      <c r="C1" s="6" t="s">
        <v>11</v>
      </c>
      <c r="D1" s="7" t="s">
        <v>12</v>
      </c>
      <c r="E1" s="8" t="s">
        <v>13</v>
      </c>
      <c r="H1" s="1" t="s">
        <v>14</v>
      </c>
    </row>
    <row r="2" spans="1:8" x14ac:dyDescent="0.2">
      <c r="A2" s="9">
        <v>1</v>
      </c>
      <c r="B2" s="10">
        <f t="shared" ref="B2:B13" si="0">G3+1.51</f>
        <v>1.8307148</v>
      </c>
      <c r="C2" s="10">
        <f t="shared" ref="C2:C13" si="1">H3</f>
        <v>-4.0794560000000001E-2</v>
      </c>
      <c r="D2" s="11"/>
      <c r="E2" s="12" t="s">
        <v>19</v>
      </c>
      <c r="G2" s="1" t="s">
        <v>7</v>
      </c>
      <c r="H2" s="1" t="s">
        <v>8</v>
      </c>
    </row>
    <row r="3" spans="1:8" x14ac:dyDescent="0.2">
      <c r="A3" s="9">
        <v>2</v>
      </c>
      <c r="B3" s="10">
        <f t="shared" si="0"/>
        <v>1.9401858000000001</v>
      </c>
      <c r="C3" s="10">
        <f t="shared" si="1"/>
        <v>5.9814630000000002E-3</v>
      </c>
      <c r="D3" s="11"/>
      <c r="E3" s="12" t="s">
        <v>21</v>
      </c>
      <c r="G3" s="2">
        <v>0.32071480000000002</v>
      </c>
      <c r="H3" s="2">
        <v>-4.0794560000000001E-2</v>
      </c>
    </row>
    <row r="4" spans="1:8" x14ac:dyDescent="0.2">
      <c r="A4" s="9">
        <v>3</v>
      </c>
      <c r="B4" s="10">
        <f t="shared" si="0"/>
        <v>1.8316003000000001</v>
      </c>
      <c r="C4" s="10">
        <f t="shared" si="1"/>
        <v>9.7168649999999995E-2</v>
      </c>
      <c r="D4" s="11"/>
      <c r="E4" s="12" t="s">
        <v>19</v>
      </c>
      <c r="G4" s="2">
        <v>0.43018580000000001</v>
      </c>
      <c r="H4" s="2">
        <v>5.9814630000000002E-3</v>
      </c>
    </row>
    <row r="5" spans="1:8" x14ac:dyDescent="0.2">
      <c r="A5" s="9">
        <v>4</v>
      </c>
      <c r="B5" s="10">
        <f t="shared" si="0"/>
        <v>1.7397783</v>
      </c>
      <c r="C5" s="10">
        <f t="shared" si="1"/>
        <v>8.9406160000000002E-4</v>
      </c>
      <c r="D5" s="11"/>
      <c r="E5" s="12" t="s">
        <v>19</v>
      </c>
      <c r="G5" s="2">
        <v>0.32160030000000001</v>
      </c>
      <c r="H5" s="2">
        <v>9.7168649999999995E-2</v>
      </c>
    </row>
    <row r="6" spans="1:8" x14ac:dyDescent="0.2">
      <c r="A6" s="9">
        <v>5</v>
      </c>
      <c r="B6" s="10">
        <f t="shared" si="0"/>
        <v>1.8380778</v>
      </c>
      <c r="C6" s="10">
        <f t="shared" si="1"/>
        <v>5.5034849999999998E-3</v>
      </c>
      <c r="D6" s="11"/>
      <c r="E6" s="12" t="s">
        <v>19</v>
      </c>
      <c r="G6" s="2">
        <v>0.22977829999999999</v>
      </c>
      <c r="H6" s="2">
        <v>8.9406160000000002E-4</v>
      </c>
    </row>
    <row r="7" spans="1:8" x14ac:dyDescent="0.2">
      <c r="A7" s="9">
        <v>6</v>
      </c>
      <c r="B7" s="10">
        <f t="shared" si="0"/>
        <v>2.0181724999999999</v>
      </c>
      <c r="C7" s="10">
        <f t="shared" si="1"/>
        <v>5.8402099999999998E-2</v>
      </c>
      <c r="D7" s="11"/>
      <c r="E7" s="12" t="s">
        <v>21</v>
      </c>
      <c r="G7" s="2">
        <v>0.32807779999999998</v>
      </c>
      <c r="H7" s="2">
        <v>5.5034849999999998E-3</v>
      </c>
    </row>
    <row r="8" spans="1:8" x14ac:dyDescent="0.2">
      <c r="A8" s="9">
        <v>7</v>
      </c>
      <c r="B8" s="10">
        <f t="shared" si="0"/>
        <v>1.9739538999999999</v>
      </c>
      <c r="C8" s="10">
        <f t="shared" si="1"/>
        <v>-1.6978199999999999E-2</v>
      </c>
      <c r="D8" s="11"/>
      <c r="E8" s="12" t="s">
        <v>21</v>
      </c>
      <c r="G8" s="2">
        <v>0.50817250000000003</v>
      </c>
      <c r="H8" s="2">
        <v>5.8402099999999998E-2</v>
      </c>
    </row>
    <row r="9" spans="1:8" x14ac:dyDescent="0.2">
      <c r="A9" s="9">
        <v>8</v>
      </c>
      <c r="B9" s="10">
        <f t="shared" si="0"/>
        <v>1.8788146000000001</v>
      </c>
      <c r="C9" s="10">
        <f t="shared" si="1"/>
        <v>4.4880490000000002E-2</v>
      </c>
      <c r="D9" s="11"/>
      <c r="E9" s="12" t="s">
        <v>19</v>
      </c>
      <c r="G9" s="2">
        <v>0.46395389999999997</v>
      </c>
      <c r="H9" s="2">
        <v>-1.6978199999999999E-2</v>
      </c>
    </row>
    <row r="10" spans="1:8" x14ac:dyDescent="0.2">
      <c r="A10" s="9">
        <v>9</v>
      </c>
      <c r="B10" s="10">
        <f t="shared" si="0"/>
        <v>1.7068137000000001</v>
      </c>
      <c r="C10" s="10">
        <f t="shared" si="1"/>
        <v>-1.850776E-4</v>
      </c>
      <c r="D10" s="11"/>
      <c r="E10" s="12" t="s">
        <v>19</v>
      </c>
      <c r="G10" s="2">
        <v>0.36881459999999999</v>
      </c>
      <c r="H10" s="2">
        <v>4.4880490000000002E-2</v>
      </c>
    </row>
    <row r="11" spans="1:8" x14ac:dyDescent="0.2">
      <c r="A11" s="9">
        <v>10</v>
      </c>
      <c r="B11" s="10">
        <f t="shared" si="0"/>
        <v>1.9016584999999999</v>
      </c>
      <c r="C11" s="10">
        <f t="shared" si="1"/>
        <v>7.0101469999999999E-2</v>
      </c>
      <c r="D11" s="11"/>
      <c r="E11" s="12" t="s">
        <v>21</v>
      </c>
      <c r="G11" s="2">
        <v>0.19681370000000001</v>
      </c>
      <c r="H11" s="2">
        <v>-1.850776E-4</v>
      </c>
    </row>
    <row r="12" spans="1:8" x14ac:dyDescent="0.2">
      <c r="A12" s="9">
        <v>11</v>
      </c>
      <c r="B12" s="10">
        <f t="shared" si="0"/>
        <v>1.9520154000000001</v>
      </c>
      <c r="C12" s="10">
        <f t="shared" si="1"/>
        <v>4.0598629999999997E-2</v>
      </c>
      <c r="D12" s="11"/>
      <c r="E12" s="12" t="s">
        <v>21</v>
      </c>
      <c r="G12" s="2">
        <v>0.39165850000000002</v>
      </c>
      <c r="H12" s="2">
        <v>7.0101469999999999E-2</v>
      </c>
    </row>
    <row r="13" spans="1:8" x14ac:dyDescent="0.2">
      <c r="A13" s="14">
        <v>12</v>
      </c>
      <c r="B13" s="10">
        <f t="shared" si="0"/>
        <v>2.1108031999999999</v>
      </c>
      <c r="C13" s="10">
        <f t="shared" si="1"/>
        <v>3.8259029999999999E-2</v>
      </c>
      <c r="D13" s="15"/>
      <c r="E13" s="16" t="s">
        <v>21</v>
      </c>
      <c r="G13" s="2">
        <v>0.4420154</v>
      </c>
      <c r="H13" s="2">
        <v>4.0598629999999997E-2</v>
      </c>
    </row>
    <row r="14" spans="1:8" x14ac:dyDescent="0.2">
      <c r="A14" s="17" t="s">
        <v>16</v>
      </c>
      <c r="B14" s="18">
        <f t="shared" ref="B14:D14" si="2">AVERAGE(B2:B13)</f>
        <v>1.8935490666666668</v>
      </c>
      <c r="C14" s="18">
        <f t="shared" si="2"/>
        <v>2.5319295166666662E-2</v>
      </c>
      <c r="D14" s="19" t="e">
        <f t="shared" si="2"/>
        <v>#DIV/0!</v>
      </c>
      <c r="E14" s="11"/>
      <c r="G14" s="2">
        <v>0.60080319999999998</v>
      </c>
      <c r="H14" s="2">
        <v>3.8259029999999999E-2</v>
      </c>
    </row>
    <row r="15" spans="1:8" x14ac:dyDescent="0.2">
      <c r="A15" s="17" t="s">
        <v>17</v>
      </c>
      <c r="B15" s="20">
        <f t="shared" ref="B15:D15" si="3">STDEV(B2:B13)</f>
        <v>0.11459409087018507</v>
      </c>
      <c r="C15" s="20">
        <f t="shared" si="3"/>
        <v>3.956534663183707E-2</v>
      </c>
      <c r="D15" s="19" t="e">
        <f t="shared" si="3"/>
        <v>#DIV/0!</v>
      </c>
      <c r="E15" s="11"/>
      <c r="G15" s="2">
        <v>0.45912999999999998</v>
      </c>
      <c r="H15" s="2">
        <v>4.5166909999999998E-2</v>
      </c>
    </row>
    <row r="16" spans="1:8" x14ac:dyDescent="0.2">
      <c r="G16" s="2"/>
      <c r="H16" s="2"/>
    </row>
  </sheetData>
  <dataValidations count="1">
    <dataValidation type="list" allowBlank="1" showErrorMessage="1" sqref="E2:E13" xr:uid="{00000000-0002-0000-0500-000000000000}">
      <formula1>"ไม่ถึงสนาม,ฟ้า,เขียว,เหลือง,ส้ม,แดง,เลยสนาม"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16"/>
  <sheetViews>
    <sheetView workbookViewId="0"/>
  </sheetViews>
  <sheetFormatPr defaultColWidth="12.5703125" defaultRowHeight="15.75" customHeight="1" x14ac:dyDescent="0.2"/>
  <sheetData>
    <row r="1" spans="1:8" x14ac:dyDescent="0.2">
      <c r="A1" s="4" t="s">
        <v>9</v>
      </c>
      <c r="B1" s="5" t="s">
        <v>10</v>
      </c>
      <c r="C1" s="6" t="s">
        <v>11</v>
      </c>
      <c r="D1" s="7" t="s">
        <v>12</v>
      </c>
      <c r="E1" s="8" t="s">
        <v>13</v>
      </c>
      <c r="H1" s="1" t="s">
        <v>14</v>
      </c>
    </row>
    <row r="2" spans="1:8" x14ac:dyDescent="0.2">
      <c r="A2" s="9">
        <v>1</v>
      </c>
      <c r="B2" s="10">
        <f t="shared" ref="B2:B13" si="0">G3+1.89</f>
        <v>2.1982097</v>
      </c>
      <c r="C2" s="10">
        <f t="shared" ref="C2:C13" si="1">H3</f>
        <v>-2.0482859999999999E-2</v>
      </c>
      <c r="D2" s="11"/>
      <c r="E2" s="12" t="s">
        <v>21</v>
      </c>
      <c r="G2" s="1" t="s">
        <v>7</v>
      </c>
      <c r="H2" s="1" t="s">
        <v>8</v>
      </c>
    </row>
    <row r="3" spans="1:8" x14ac:dyDescent="0.2">
      <c r="A3" s="9">
        <v>2</v>
      </c>
      <c r="B3" s="10">
        <f t="shared" si="0"/>
        <v>2.3503369999999997</v>
      </c>
      <c r="C3" s="10">
        <f t="shared" si="1"/>
        <v>-7.0698860000000002E-2</v>
      </c>
      <c r="D3" s="11"/>
      <c r="E3" s="12" t="s">
        <v>22</v>
      </c>
      <c r="G3" s="2">
        <v>0.30820969999999998</v>
      </c>
      <c r="H3" s="2">
        <v>-2.0482859999999999E-2</v>
      </c>
    </row>
    <row r="4" spans="1:8" x14ac:dyDescent="0.2">
      <c r="A4" s="9">
        <v>3</v>
      </c>
      <c r="B4" s="10">
        <f t="shared" si="0"/>
        <v>1.9914485</v>
      </c>
      <c r="C4" s="10">
        <f t="shared" si="1"/>
        <v>-6.8234539999999996E-2</v>
      </c>
      <c r="D4" s="11"/>
      <c r="E4" s="12" t="s">
        <v>21</v>
      </c>
      <c r="G4" s="2">
        <v>0.460337</v>
      </c>
      <c r="H4" s="2">
        <v>-7.0698860000000002E-2</v>
      </c>
    </row>
    <row r="5" spans="1:8" x14ac:dyDescent="0.2">
      <c r="A5" s="9">
        <v>4</v>
      </c>
      <c r="B5" s="10">
        <f t="shared" si="0"/>
        <v>1.9371770399999999</v>
      </c>
      <c r="C5" s="10">
        <f t="shared" si="1"/>
        <v>-7.9268549999999993E-2</v>
      </c>
      <c r="D5" s="11"/>
      <c r="E5" s="12" t="s">
        <v>21</v>
      </c>
      <c r="G5" s="2">
        <v>0.1014485</v>
      </c>
      <c r="H5" s="2">
        <v>-6.8234539999999996E-2</v>
      </c>
    </row>
    <row r="6" spans="1:8" x14ac:dyDescent="0.2">
      <c r="A6" s="9">
        <v>5</v>
      </c>
      <c r="B6" s="10">
        <f t="shared" si="0"/>
        <v>1.98710499</v>
      </c>
      <c r="C6" s="10">
        <f t="shared" si="1"/>
        <v>-5.497196E-2</v>
      </c>
      <c r="D6" s="11"/>
      <c r="E6" s="12" t="s">
        <v>21</v>
      </c>
      <c r="G6" s="2">
        <v>4.7177040000000003E-2</v>
      </c>
      <c r="H6" s="2">
        <v>-7.9268549999999993E-2</v>
      </c>
    </row>
    <row r="7" spans="1:8" x14ac:dyDescent="0.2">
      <c r="A7" s="9">
        <v>6</v>
      </c>
      <c r="B7" s="10">
        <f t="shared" si="0"/>
        <v>2.1182183000000001</v>
      </c>
      <c r="C7" s="10">
        <f t="shared" si="1"/>
        <v>-8.607223E-2</v>
      </c>
      <c r="D7" s="11"/>
      <c r="E7" s="12" t="s">
        <v>21</v>
      </c>
      <c r="G7" s="2">
        <v>9.7104990000000002E-2</v>
      </c>
      <c r="H7" s="2">
        <v>-5.497196E-2</v>
      </c>
    </row>
    <row r="8" spans="1:8" x14ac:dyDescent="0.2">
      <c r="A8" s="9">
        <v>7</v>
      </c>
      <c r="B8" s="10">
        <f t="shared" si="0"/>
        <v>2.1632544999999999</v>
      </c>
      <c r="C8" s="10">
        <f t="shared" si="1"/>
        <v>-8.0180059999999997E-2</v>
      </c>
      <c r="D8" s="11"/>
      <c r="E8" s="12" t="s">
        <v>21</v>
      </c>
      <c r="G8" s="2">
        <v>0.22821830000000001</v>
      </c>
      <c r="H8" s="2">
        <v>-8.607223E-2</v>
      </c>
    </row>
    <row r="9" spans="1:8" x14ac:dyDescent="0.2">
      <c r="A9" s="9">
        <v>8</v>
      </c>
      <c r="B9" s="10">
        <f t="shared" si="0"/>
        <v>2.1294196999999997</v>
      </c>
      <c r="C9" s="10">
        <f t="shared" si="1"/>
        <v>-5.3508130000000001E-2</v>
      </c>
      <c r="D9" s="11"/>
      <c r="E9" s="12" t="s">
        <v>21</v>
      </c>
      <c r="G9" s="2">
        <v>0.27325450000000001</v>
      </c>
      <c r="H9" s="2">
        <v>-8.0180059999999997E-2</v>
      </c>
    </row>
    <row r="10" spans="1:8" x14ac:dyDescent="0.2">
      <c r="A10" s="9">
        <v>9</v>
      </c>
      <c r="B10" s="10">
        <f t="shared" si="0"/>
        <v>2.1143082</v>
      </c>
      <c r="C10" s="10">
        <f t="shared" si="1"/>
        <v>2.4080319999999999E-2</v>
      </c>
      <c r="D10" s="11"/>
      <c r="E10" s="12" t="s">
        <v>21</v>
      </c>
      <c r="G10" s="2">
        <v>0.23941970000000001</v>
      </c>
      <c r="H10" s="2">
        <v>-5.3508130000000001E-2</v>
      </c>
    </row>
    <row r="11" spans="1:8" x14ac:dyDescent="0.2">
      <c r="A11" s="9">
        <v>10</v>
      </c>
      <c r="B11" s="10">
        <f t="shared" si="0"/>
        <v>1.9560708499999999</v>
      </c>
      <c r="C11" s="10">
        <f t="shared" si="1"/>
        <v>-3.6092009999999998E-3</v>
      </c>
      <c r="D11" s="11"/>
      <c r="E11" s="12" t="s">
        <v>21</v>
      </c>
      <c r="G11" s="2">
        <v>0.22430820000000001</v>
      </c>
      <c r="H11" s="2">
        <v>2.4080319999999999E-2</v>
      </c>
    </row>
    <row r="12" spans="1:8" x14ac:dyDescent="0.2">
      <c r="A12" s="9">
        <v>11</v>
      </c>
      <c r="B12" s="10">
        <f t="shared" si="0"/>
        <v>2.1320578000000001</v>
      </c>
      <c r="C12" s="10">
        <f t="shared" si="1"/>
        <v>-4.8657020000000002E-2</v>
      </c>
      <c r="D12" s="11"/>
      <c r="E12" s="12" t="s">
        <v>21</v>
      </c>
      <c r="G12" s="2">
        <v>6.607085E-2</v>
      </c>
      <c r="H12" s="2">
        <v>-3.6092009999999998E-3</v>
      </c>
    </row>
    <row r="13" spans="1:8" x14ac:dyDescent="0.2">
      <c r="A13" s="14">
        <v>12</v>
      </c>
      <c r="B13" s="10">
        <f t="shared" si="0"/>
        <v>2.1314120000000001</v>
      </c>
      <c r="C13" s="10">
        <f t="shared" si="1"/>
        <v>-3.6639869999999998E-2</v>
      </c>
      <c r="D13" s="15"/>
      <c r="E13" s="16" t="s">
        <v>21</v>
      </c>
      <c r="G13" s="2">
        <v>0.24205779999999999</v>
      </c>
      <c r="H13" s="2">
        <v>-4.8657020000000002E-2</v>
      </c>
    </row>
    <row r="14" spans="1:8" x14ac:dyDescent="0.2">
      <c r="A14" s="17" t="s">
        <v>16</v>
      </c>
      <c r="B14" s="18">
        <f t="shared" ref="B14:D14" si="2">AVERAGE(B2:B13)</f>
        <v>2.1007515483333337</v>
      </c>
      <c r="C14" s="18">
        <f t="shared" si="2"/>
        <v>-4.8186913416666671E-2</v>
      </c>
      <c r="D14" s="19" t="e">
        <f t="shared" si="2"/>
        <v>#DIV/0!</v>
      </c>
      <c r="E14" s="11"/>
      <c r="G14" s="2">
        <v>0.24141199999999999</v>
      </c>
      <c r="H14" s="2">
        <v>-3.6639869999999998E-2</v>
      </c>
    </row>
    <row r="15" spans="1:8" x14ac:dyDescent="0.2">
      <c r="A15" s="17" t="s">
        <v>17</v>
      </c>
      <c r="B15" s="20">
        <f t="shared" ref="B15:D15" si="3">STDEV(B2:B13)</f>
        <v>0.11734963556811603</v>
      </c>
      <c r="C15" s="20">
        <f t="shared" si="3"/>
        <v>3.3735292155333052E-2</v>
      </c>
      <c r="D15" s="19" t="e">
        <f t="shared" si="3"/>
        <v>#DIV/0!</v>
      </c>
      <c r="E15" s="11"/>
      <c r="G15" s="2">
        <v>0.1653461</v>
      </c>
      <c r="H15" s="2">
        <v>-6.4503400000000002E-2</v>
      </c>
    </row>
    <row r="16" spans="1:8" x14ac:dyDescent="0.2">
      <c r="G16" s="2"/>
      <c r="H16" s="2"/>
    </row>
  </sheetData>
  <dataValidations count="1">
    <dataValidation type="list" allowBlank="1" showErrorMessage="1" sqref="E2:E13" xr:uid="{00000000-0002-0000-0600-000000000000}">
      <formula1>"ไม่ถึงสนาม,ฟ้า,เขียว,เหลือง,ส้ม,แดง,เลยสนาม"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6"/>
  <sheetViews>
    <sheetView workbookViewId="0"/>
  </sheetViews>
  <sheetFormatPr defaultColWidth="12.5703125" defaultRowHeight="15.75" customHeight="1" x14ac:dyDescent="0.2"/>
  <sheetData>
    <row r="1" spans="1:8" x14ac:dyDescent="0.2">
      <c r="A1" s="4" t="s">
        <v>9</v>
      </c>
      <c r="B1" s="5" t="s">
        <v>10</v>
      </c>
      <c r="C1" s="6" t="s">
        <v>11</v>
      </c>
      <c r="D1" s="7" t="s">
        <v>12</v>
      </c>
      <c r="E1" s="8" t="s">
        <v>13</v>
      </c>
      <c r="H1" s="1" t="s">
        <v>14</v>
      </c>
    </row>
    <row r="2" spans="1:8" x14ac:dyDescent="0.2">
      <c r="A2" s="9">
        <v>1</v>
      </c>
      <c r="B2" s="10">
        <f t="shared" ref="B2:B13" si="0">G3+2.65</f>
        <v>2.7427095000000001</v>
      </c>
      <c r="C2" s="10">
        <f t="shared" ref="C2:C13" si="1">H3</f>
        <v>-7.3035840000000005E-2</v>
      </c>
      <c r="D2" s="11"/>
      <c r="E2" s="12" t="s">
        <v>23</v>
      </c>
      <c r="G2" s="1" t="s">
        <v>7</v>
      </c>
      <c r="H2" s="1" t="s">
        <v>8</v>
      </c>
    </row>
    <row r="3" spans="1:8" x14ac:dyDescent="0.2">
      <c r="A3" s="9">
        <v>2</v>
      </c>
      <c r="B3" s="10">
        <f t="shared" si="0"/>
        <v>2.8542651000000001</v>
      </c>
      <c r="C3" s="10">
        <f t="shared" si="1"/>
        <v>-0.17930550000000001</v>
      </c>
      <c r="D3" s="11"/>
      <c r="E3" s="12" t="s">
        <v>23</v>
      </c>
      <c r="G3" s="2">
        <v>9.27095E-2</v>
      </c>
      <c r="H3" s="2">
        <v>-7.3035840000000005E-2</v>
      </c>
    </row>
    <row r="4" spans="1:8" x14ac:dyDescent="0.2">
      <c r="A4" s="9">
        <v>3</v>
      </c>
      <c r="B4" s="10">
        <f t="shared" si="0"/>
        <v>2.7317016399999998</v>
      </c>
      <c r="C4" s="10">
        <f t="shared" si="1"/>
        <v>-0.1102823</v>
      </c>
      <c r="D4" s="11"/>
      <c r="E4" s="12" t="s">
        <v>23</v>
      </c>
      <c r="G4" s="2">
        <v>0.2042651</v>
      </c>
      <c r="H4" s="2">
        <v>-0.17930550000000001</v>
      </c>
    </row>
    <row r="5" spans="1:8" x14ac:dyDescent="0.2">
      <c r="A5" s="9">
        <v>4</v>
      </c>
      <c r="B5" s="10">
        <f t="shared" si="0"/>
        <v>2.4509327000000001</v>
      </c>
      <c r="C5" s="10">
        <f t="shared" si="1"/>
        <v>-0.1630443</v>
      </c>
      <c r="D5" s="11"/>
      <c r="E5" s="12" t="s">
        <v>22</v>
      </c>
      <c r="G5" s="2">
        <v>8.1701640000000006E-2</v>
      </c>
      <c r="H5" s="2">
        <v>-0.1102823</v>
      </c>
    </row>
    <row r="6" spans="1:8" x14ac:dyDescent="0.2">
      <c r="A6" s="9">
        <v>5</v>
      </c>
      <c r="B6" s="10">
        <f t="shared" si="0"/>
        <v>2.9948533999999998</v>
      </c>
      <c r="C6" s="10">
        <f t="shared" si="1"/>
        <v>-0.12956719999999999</v>
      </c>
      <c r="D6" s="11"/>
      <c r="E6" s="12" t="s">
        <v>23</v>
      </c>
      <c r="G6" s="2">
        <v>-0.1990673</v>
      </c>
      <c r="H6" s="2">
        <v>-0.1630443</v>
      </c>
    </row>
    <row r="7" spans="1:8" x14ac:dyDescent="0.2">
      <c r="A7" s="9">
        <v>6</v>
      </c>
      <c r="B7" s="10">
        <f t="shared" si="0"/>
        <v>2.8636851999999999</v>
      </c>
      <c r="C7" s="10">
        <f t="shared" si="1"/>
        <v>-7.3210220000000006E-2</v>
      </c>
      <c r="D7" s="11"/>
      <c r="E7" s="12" t="s">
        <v>23</v>
      </c>
      <c r="G7" s="2">
        <v>0.34485339999999998</v>
      </c>
      <c r="H7" s="2">
        <v>-0.12956719999999999</v>
      </c>
    </row>
    <row r="8" spans="1:8" x14ac:dyDescent="0.2">
      <c r="A8" s="9">
        <v>7</v>
      </c>
      <c r="B8" s="10">
        <f t="shared" si="0"/>
        <v>2.56664972</v>
      </c>
      <c r="C8" s="10">
        <f t="shared" si="1"/>
        <v>-0.11156149999999999</v>
      </c>
      <c r="D8" s="11"/>
      <c r="E8" s="12" t="s">
        <v>22</v>
      </c>
      <c r="G8" s="2">
        <v>0.21368519999999999</v>
      </c>
      <c r="H8" s="2">
        <v>-7.3210220000000006E-2</v>
      </c>
    </row>
    <row r="9" spans="1:8" x14ac:dyDescent="0.2">
      <c r="A9" s="9">
        <v>8</v>
      </c>
      <c r="B9" s="10">
        <f t="shared" si="0"/>
        <v>2.6111323899999999</v>
      </c>
      <c r="C9" s="10">
        <f t="shared" si="1"/>
        <v>-0.15243950000000001</v>
      </c>
      <c r="D9" s="11"/>
      <c r="E9" s="12" t="s">
        <v>22</v>
      </c>
      <c r="G9" s="2">
        <v>-8.3350279999999999E-2</v>
      </c>
      <c r="H9" s="2">
        <v>-0.11156149999999999</v>
      </c>
    </row>
    <row r="10" spans="1:8" x14ac:dyDescent="0.2">
      <c r="A10" s="9">
        <v>9</v>
      </c>
      <c r="B10" s="10">
        <f t="shared" si="0"/>
        <v>2.8636086999999999</v>
      </c>
      <c r="C10" s="10">
        <f t="shared" si="1"/>
        <v>-0.1737117</v>
      </c>
      <c r="D10" s="11"/>
      <c r="E10" s="12" t="s">
        <v>23</v>
      </c>
      <c r="G10" s="2">
        <v>-3.8867609999999997E-2</v>
      </c>
      <c r="H10" s="2">
        <v>-0.15243950000000001</v>
      </c>
    </row>
    <row r="11" spans="1:8" x14ac:dyDescent="0.2">
      <c r="A11" s="9">
        <v>10</v>
      </c>
      <c r="B11" s="10">
        <f t="shared" si="0"/>
        <v>2.8690411</v>
      </c>
      <c r="C11" s="10">
        <f t="shared" si="1"/>
        <v>-9.7483749999999994E-2</v>
      </c>
      <c r="D11" s="11"/>
      <c r="E11" s="12" t="s">
        <v>23</v>
      </c>
      <c r="G11" s="2">
        <v>0.21360870000000001</v>
      </c>
      <c r="H11" s="2">
        <v>-0.1737117</v>
      </c>
    </row>
    <row r="12" spans="1:8" x14ac:dyDescent="0.2">
      <c r="A12" s="9">
        <v>11</v>
      </c>
      <c r="B12" s="10">
        <f t="shared" si="0"/>
        <v>2.4731434999999999</v>
      </c>
      <c r="C12" s="10">
        <f t="shared" si="1"/>
        <v>-0.122632</v>
      </c>
      <c r="D12" s="11"/>
      <c r="E12" s="12" t="s">
        <v>22</v>
      </c>
      <c r="G12" s="2">
        <v>0.21904109999999999</v>
      </c>
      <c r="H12" s="2">
        <v>-9.7483749999999994E-2</v>
      </c>
    </row>
    <row r="13" spans="1:8" x14ac:dyDescent="0.2">
      <c r="A13" s="14">
        <v>12</v>
      </c>
      <c r="B13" s="10">
        <f t="shared" si="0"/>
        <v>2.6590088229999997</v>
      </c>
      <c r="C13" s="10">
        <f t="shared" si="1"/>
        <v>-0.12902130000000001</v>
      </c>
      <c r="D13" s="15"/>
      <c r="E13" s="16" t="s">
        <v>23</v>
      </c>
      <c r="G13" s="2">
        <v>-0.1768565</v>
      </c>
      <c r="H13" s="2">
        <v>-0.122632</v>
      </c>
    </row>
    <row r="14" spans="1:8" x14ac:dyDescent="0.2">
      <c r="A14" s="17" t="s">
        <v>16</v>
      </c>
      <c r="B14" s="18">
        <f t="shared" ref="B14:D14" si="2">AVERAGE(B2:B13)</f>
        <v>2.7233943144166664</v>
      </c>
      <c r="C14" s="18">
        <f t="shared" si="2"/>
        <v>-0.1262745925</v>
      </c>
      <c r="D14" s="19" t="e">
        <f t="shared" si="2"/>
        <v>#DIV/0!</v>
      </c>
      <c r="E14" s="11"/>
      <c r="G14" s="2">
        <v>9.0088229999999991E-3</v>
      </c>
      <c r="H14" s="2">
        <v>-0.12902130000000001</v>
      </c>
    </row>
    <row r="15" spans="1:8" x14ac:dyDescent="0.2">
      <c r="A15" s="17" t="s">
        <v>17</v>
      </c>
      <c r="B15" s="20">
        <f t="shared" ref="B15:D15" si="3">STDEV(B2:B13)</f>
        <v>0.17320292325758851</v>
      </c>
      <c r="C15" s="20">
        <f t="shared" si="3"/>
        <v>3.5779828951105215E-2</v>
      </c>
      <c r="D15" s="19" t="e">
        <f t="shared" si="3"/>
        <v>#DIV/0!</v>
      </c>
      <c r="E15" s="11"/>
      <c r="G15" s="2">
        <v>0.1765555</v>
      </c>
      <c r="H15" s="2">
        <v>-4.9440919999999999E-2</v>
      </c>
    </row>
    <row r="16" spans="1:8" x14ac:dyDescent="0.2">
      <c r="G16" s="2">
        <v>1.93329E-2</v>
      </c>
      <c r="H16" s="2">
        <v>-3.8534440000000003E-2</v>
      </c>
    </row>
  </sheetData>
  <dataValidations count="1">
    <dataValidation type="list" allowBlank="1" showErrorMessage="1" sqref="E2:E13" xr:uid="{00000000-0002-0000-0700-000000000000}">
      <formula1>"ไม่ถึงสนาม,ฟ้า,เขียว,เหลือง,ส้ม,แดง,เลยสนาม"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วิเคราะห์รวม</vt:lpstr>
      <vt:lpstr>0 องศา</vt:lpstr>
      <vt:lpstr>5 องศา</vt:lpstr>
      <vt:lpstr>10 องศา</vt:lpstr>
      <vt:lpstr>15 องศา</vt:lpstr>
      <vt:lpstr>20 องศา</vt:lpstr>
      <vt:lpstr>25 องศา</vt:lpstr>
      <vt:lpstr>30 องศา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Siraphop Sittiwong</cp:lastModifiedBy>
  <dcterms:modified xsi:type="dcterms:W3CDTF">2025-06-04T05:36:28Z</dcterms:modified>
</cp:coreProperties>
</file>