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emf" ContentType="image/x-emf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3895" windowHeight="14310" activeTab="3"/>
  </bookViews>
  <sheets>
    <sheet name="титульный" sheetId="6" r:id="rId1"/>
    <sheet name="ОПИСАНИЕ" sheetId="1" r:id="rId2"/>
    <sheet name="схемы" sheetId="4" r:id="rId3"/>
    <sheet name="шаг 1" sheetId="2" r:id="rId4"/>
    <sheet name="шаг 2" sheetId="5" r:id="rId5"/>
    <sheet name="шаг3" sheetId="7" r:id="rId6"/>
    <sheet name="кнтрольные " sheetId="8" r:id="rId7"/>
  </sheets>
  <calcPr calcId="125725"/>
</workbook>
</file>

<file path=xl/calcChain.xml><?xml version="1.0" encoding="utf-8"?>
<calcChain xmlns="http://schemas.openxmlformats.org/spreadsheetml/2006/main">
  <c r="I319" i="2"/>
  <c r="I318"/>
  <c r="I316"/>
  <c r="I315"/>
  <c r="I313"/>
  <c r="I312"/>
  <c r="I308"/>
  <c r="I307"/>
  <c r="I305"/>
  <c r="I304"/>
  <c r="I302"/>
  <c r="I301"/>
  <c r="I297"/>
  <c r="I296"/>
  <c r="I294"/>
  <c r="I293"/>
  <c r="I291"/>
  <c r="I290"/>
  <c r="I286"/>
  <c r="I285"/>
  <c r="I283"/>
  <c r="I282"/>
  <c r="I280"/>
  <c r="I279"/>
  <c r="I275"/>
  <c r="I274"/>
  <c r="I272"/>
  <c r="I271"/>
  <c r="I269"/>
  <c r="I268"/>
  <c r="I264"/>
  <c r="I263"/>
  <c r="I261"/>
  <c r="I260"/>
  <c r="I258"/>
  <c r="I257"/>
  <c r="I253"/>
  <c r="I252"/>
  <c r="I250"/>
  <c r="I249"/>
  <c r="I247"/>
  <c r="I246"/>
  <c r="I242"/>
  <c r="I241"/>
  <c r="I239"/>
  <c r="I238"/>
  <c r="I236"/>
  <c r="I235"/>
  <c r="I231"/>
  <c r="I230"/>
  <c r="I228"/>
  <c r="I227"/>
  <c r="I225"/>
  <c r="I224"/>
  <c r="I220"/>
  <c r="I219"/>
  <c r="I217"/>
  <c r="I216"/>
  <c r="I214"/>
  <c r="I213"/>
  <c r="I209"/>
  <c r="I208"/>
  <c r="I206"/>
  <c r="I205"/>
  <c r="I203"/>
  <c r="I202"/>
  <c r="I198"/>
  <c r="I197"/>
  <c r="I195"/>
  <c r="I194"/>
  <c r="I192"/>
  <c r="I191"/>
  <c r="I187"/>
  <c r="I186"/>
  <c r="I184"/>
  <c r="I183"/>
  <c r="I181"/>
  <c r="I180"/>
  <c r="I176"/>
  <c r="I175"/>
  <c r="I173"/>
  <c r="I172"/>
  <c r="I170"/>
  <c r="I169"/>
  <c r="I165"/>
  <c r="I164"/>
  <c r="I162"/>
  <c r="I161"/>
  <c r="I159"/>
  <c r="I158"/>
  <c r="I154"/>
  <c r="I151"/>
  <c r="I148"/>
  <c r="I143"/>
  <c r="I142"/>
  <c r="I140"/>
  <c r="I139"/>
  <c r="I137"/>
  <c r="I136"/>
  <c r="I132"/>
  <c r="I131"/>
  <c r="I129"/>
  <c r="I128"/>
  <c r="I126"/>
  <c r="I125"/>
  <c r="I121"/>
  <c r="I120"/>
  <c r="I118"/>
  <c r="I117"/>
  <c r="I115"/>
  <c r="I114"/>
  <c r="I110"/>
  <c r="I109"/>
  <c r="I107"/>
  <c r="I106"/>
  <c r="I104"/>
  <c r="I103"/>
  <c r="I99"/>
  <c r="I98"/>
  <c r="I96"/>
  <c r="I95"/>
  <c r="I93"/>
  <c r="I92"/>
  <c r="I88"/>
  <c r="I87"/>
  <c r="I85"/>
  <c r="I84"/>
  <c r="I82"/>
  <c r="I81"/>
  <c r="I77"/>
  <c r="I76"/>
  <c r="I74"/>
  <c r="I73"/>
  <c r="I71"/>
  <c r="I70"/>
  <c r="I66"/>
  <c r="I65"/>
  <c r="I60"/>
  <c r="I62"/>
  <c r="I59"/>
  <c r="I63"/>
  <c r="I49"/>
  <c r="I55"/>
  <c r="I52"/>
  <c r="C39"/>
  <c r="C33"/>
  <c r="F35" s="1"/>
  <c r="C27"/>
  <c r="F41"/>
  <c r="F29"/>
  <c r="F22"/>
</calcChain>
</file>

<file path=xl/sharedStrings.xml><?xml version="1.0" encoding="utf-8"?>
<sst xmlns="http://schemas.openxmlformats.org/spreadsheetml/2006/main" count="743" uniqueCount="173">
  <si>
    <t>Емкость провода измеряется приборами с классом точности до 2x%</t>
  </si>
  <si>
    <t>C=</t>
  </si>
  <si>
    <t>где Cн- измеренная емкость, нФ</t>
  </si>
  <si>
    <t>L=  длина кабеля м</t>
  </si>
  <si>
    <t>МЕТОД ИЗМЕРЕНИЯ ЭЛЕКТРИЧЕСКОЙ ЕМКОСТИ</t>
  </si>
  <si>
    <t>Полученный результат сверить с паспортными данными.</t>
  </si>
  <si>
    <t>испытания в производстве проводятся при температуре 20'C</t>
  </si>
  <si>
    <t>Допускается проводить измерения на одной из частот в диапазоне от 10 до 2000 Гц.</t>
  </si>
  <si>
    <t>Пиковое значение испытательного напряжения должно соответствовать ГОСТ 23286 или должно быть указано в нормативно-технической документации на кабели.</t>
  </si>
  <si>
    <t>При отсутствии в нормативно-технической документации на кабели требований к погрешности измерения емкость должна измеряться с погрешностью ±(2% измеренного значения плюс 50 пФ).</t>
  </si>
  <si>
    <t>Измерение емкости симметричных и коаксиальных пар и одиночных жил строительных длин кабелей и образцов кабелей длиной не менее 5 м проводят на частоте 800 Гц.</t>
  </si>
  <si>
    <t>L=</t>
  </si>
  <si>
    <t>Cи=</t>
  </si>
  <si>
    <t>нФ  =&gt;</t>
  </si>
  <si>
    <t>м</t>
  </si>
  <si>
    <t>5). 7-0605 Кабель SFTP cat 5e</t>
  </si>
  <si>
    <t>Макс. сопротивление проводника при 20°C: 10.38 Ом/100 м</t>
  </si>
  <si>
    <t>Дисбаланс сопротивления :5%</t>
  </si>
  <si>
    <t>Сопротивление на частоте 1-100 МГц: 90-105 Ом</t>
  </si>
  <si>
    <t>Макс. рабочая емкость: 6 нФ/м</t>
  </si>
  <si>
    <t>Проба на искру: 2.5 кВ</t>
  </si>
  <si>
    <t>6). 7-0608 Кабель FTP cat 5e внешний</t>
  </si>
  <si>
    <t>Макс. рабочая емкость: 5.8 нФ/м</t>
  </si>
  <si>
    <t>7). 7-0611 Кабель UTP Саt-3 2 пары</t>
  </si>
  <si>
    <t>Макс. сопротивление проводника при 20°C: 15.38 Ом/100 м</t>
  </si>
  <si>
    <t>Сопротивление на частоте 1-100 МГц: 85-115 Ом</t>
  </si>
  <si>
    <t>Макс. рабочая емкость: 5.6 нФ/м</t>
  </si>
  <si>
    <t xml:space="preserve">Расчет  ожидаемой емкости </t>
  </si>
  <si>
    <t>измеренная</t>
  </si>
  <si>
    <t>паспортная</t>
  </si>
  <si>
    <t>Расчет ожидаемого сопротивления</t>
  </si>
  <si>
    <t>R=</t>
  </si>
  <si>
    <t>&lt;-ожидаемое</t>
  </si>
  <si>
    <t>Ом =&gt;</t>
  </si>
  <si>
    <t>Rи=</t>
  </si>
  <si>
    <t>Параметры для анализа</t>
  </si>
  <si>
    <t>измеренное</t>
  </si>
  <si>
    <t>1)</t>
  </si>
  <si>
    <t>2)</t>
  </si>
  <si>
    <t>3)</t>
  </si>
  <si>
    <t>4)</t>
  </si>
  <si>
    <t>5)</t>
  </si>
  <si>
    <t>6)</t>
  </si>
  <si>
    <t>7)</t>
  </si>
  <si>
    <t>8)</t>
  </si>
  <si>
    <t>Коэффициент затухания кабеля </t>
  </si>
  <si>
    <t>дБ/км</t>
  </si>
  <si>
    <t>волновое сопротивление</t>
  </si>
  <si>
    <t>резонансный коэффициент</t>
  </si>
  <si>
    <t>где</t>
  </si>
  <si>
    <t> - диэлектрическая проницаемость изоляции;</t>
  </si>
  <si>
    <t>L - длина кабеля, м;</t>
  </si>
  <si>
    <t>n - номер резонанса - любое целое число, которое</t>
  </si>
  <si>
    <t>в режиме холостого хода должно быть нечетным, а</t>
  </si>
  <si>
    <t>в режиме короткого замыкания - четным;</t>
  </si>
  <si>
    <t> уточняют значение резонансной частоты регулировкой генератора</t>
  </si>
  <si>
    <t>по минимуму показаний вольтметра</t>
  </si>
  <si>
    <t>Измеряют электрическую емкость цепи C по ГОСТ 27893.</t>
  </si>
  <si>
    <t>Формулы для расчета</t>
  </si>
  <si>
    <t>Здесь: 0 L - погонная индуктивность в Гн/км,</t>
  </si>
  <si>
    <t>р f - частота 1-го резонанса, Гц.</t>
  </si>
  <si>
    <t xml:space="preserve"> Co - погонная емкость в Ф/км,</t>
  </si>
  <si>
    <t>wp=2Пиfp - круговая частота в 1/с,</t>
  </si>
  <si>
    <t>формула 1</t>
  </si>
  <si>
    <t>формула 2</t>
  </si>
  <si>
    <t>формула 3</t>
  </si>
  <si>
    <t>формула 4</t>
  </si>
  <si>
    <t>формула 5</t>
  </si>
  <si>
    <t>формула 6</t>
  </si>
  <si>
    <t>формула 7</t>
  </si>
  <si>
    <t>формула 8</t>
  </si>
  <si>
    <t>формула 9</t>
  </si>
  <si>
    <t xml:space="preserve">формула 10 </t>
  </si>
  <si>
    <t>формула 11</t>
  </si>
  <si>
    <t>схема 1</t>
  </si>
  <si>
    <t>схема 2</t>
  </si>
  <si>
    <t xml:space="preserve">Расчет  емкости </t>
  </si>
  <si>
    <t>Расчет сопротивления</t>
  </si>
  <si>
    <t>вариант 1</t>
  </si>
  <si>
    <t>Rи</t>
  </si>
  <si>
    <t>c=</t>
  </si>
  <si>
    <t>Цель2  проверить правильность работы формул.</t>
  </si>
  <si>
    <t>Цель1  проверить правильность полученных данных</t>
  </si>
  <si>
    <t>нф</t>
  </si>
  <si>
    <t>Ом</t>
  </si>
  <si>
    <t>вариант 2</t>
  </si>
  <si>
    <t>вариант 3</t>
  </si>
  <si>
    <t>вариант 4</t>
  </si>
  <si>
    <t>вариант 5</t>
  </si>
  <si>
    <t>вариант 6</t>
  </si>
  <si>
    <t>n=</t>
  </si>
  <si>
    <t>вариант 7</t>
  </si>
  <si>
    <t>вариант 8</t>
  </si>
  <si>
    <t>вариант 9</t>
  </si>
  <si>
    <t>вариант 10</t>
  </si>
  <si>
    <t>вариант 11</t>
  </si>
  <si>
    <t>вариант 12</t>
  </si>
  <si>
    <t>вариант 13</t>
  </si>
  <si>
    <t>вариант 14</t>
  </si>
  <si>
    <t>вариант 15</t>
  </si>
  <si>
    <t>вариант 17</t>
  </si>
  <si>
    <t>вариант 18</t>
  </si>
  <si>
    <t>вариант 19</t>
  </si>
  <si>
    <t>вариант 20</t>
  </si>
  <si>
    <t>вариант 21</t>
  </si>
  <si>
    <t>вариант 22</t>
  </si>
  <si>
    <t>вариант 23</t>
  </si>
  <si>
    <t>вариант 24</t>
  </si>
  <si>
    <t>вариант 25</t>
  </si>
  <si>
    <t>вариант 26</t>
  </si>
  <si>
    <r>
      <t>L=</t>
    </r>
    <r>
      <rPr>
        <i/>
        <sz val="26"/>
        <color theme="1"/>
        <rFont val="Arial Unicode MS"/>
        <family val="2"/>
        <charset val="204"/>
      </rPr>
      <t>x</t>
    </r>
  </si>
  <si>
    <t>Введите  значения в места указанные стрелками</t>
  </si>
  <si>
    <t>Задача оценить возможность ошибочность данных</t>
  </si>
  <si>
    <t>Задача оценить возможность исправление формул.</t>
  </si>
  <si>
    <t>УЗНАТЬ надо соответствие ёмкости  и сопротивления))))</t>
  </si>
  <si>
    <t>Выведите формулу расчета U2</t>
  </si>
  <si>
    <t>Выведите формулу расчета U1</t>
  </si>
  <si>
    <t>На основе формул в описании .</t>
  </si>
  <si>
    <t>Выведите формулу расчета  диэлектрической проницаемости</t>
  </si>
  <si>
    <t>Выведите формулу расчета с из U2 и других значений.</t>
  </si>
  <si>
    <t>Выведите формулу расчета Uкз.</t>
  </si>
  <si>
    <t>Выведите формулу расчета Uхх.</t>
  </si>
  <si>
    <t>Выведите формулу расчета Rкз=Uкз/Iкз изи формулв 1</t>
  </si>
  <si>
    <t xml:space="preserve">9) </t>
  </si>
  <si>
    <t>8)  Если известны значения формулы 1 , то как узнать L0 из формулы 10</t>
  </si>
  <si>
    <t>10)</t>
  </si>
  <si>
    <t>Затухание оптических сигналов.</t>
  </si>
  <si>
    <t>из уровнения 11 вывести формулу  расчета величны затухания "а"</t>
  </si>
  <si>
    <t>на основе  формул 9 зная Lo Co  вывести зависимость  "n"  от них.</t>
  </si>
  <si>
    <t xml:space="preserve">Тема :Моделирования влияния изменение климатических условий </t>
  </si>
  <si>
    <t xml:space="preserve">          на  качества эксплуатации связи.</t>
  </si>
  <si>
    <t xml:space="preserve">Цель работы: Моделирования влияния изменение климатических условий </t>
  </si>
  <si>
    <t xml:space="preserve">                         на  качества эксплуатации связи.</t>
  </si>
  <si>
    <t xml:space="preserve">Задание:  </t>
  </si>
  <si>
    <t>Порядок выполнения  работы:</t>
  </si>
  <si>
    <t xml:space="preserve">        Согласно файлу задания ознакомиться с информацией.       </t>
  </si>
  <si>
    <t xml:space="preserve">        Согласно файлу задания выполнить все шаги.</t>
  </si>
  <si>
    <t xml:space="preserve">        Оформить требования в виде </t>
  </si>
  <si>
    <t>Содержание отчета:</t>
  </si>
  <si>
    <t xml:space="preserve">      -наименование и цель работы</t>
  </si>
  <si>
    <t xml:space="preserve">     - результат выполненных шагов.</t>
  </si>
  <si>
    <t xml:space="preserve">     - вывод по каждому шагу задания.</t>
  </si>
  <si>
    <t xml:space="preserve">     - графическое построение данных в Ексель по шагу 2 и 3.</t>
  </si>
  <si>
    <t xml:space="preserve">              в среде  Ехсель.</t>
  </si>
  <si>
    <t>Практическое задание № 4</t>
  </si>
  <si>
    <t>Введите формулу  расчета потери расхождения луча.</t>
  </si>
  <si>
    <t>Введите формулу  сигнала шума.</t>
  </si>
  <si>
    <t>ЗАДАНИЕ :</t>
  </si>
  <si>
    <t>Примечание  на выбор берем  2 задания.</t>
  </si>
  <si>
    <t>примечание на выбор два задания.</t>
  </si>
  <si>
    <t>вывести диаграмму.</t>
  </si>
  <si>
    <t>Общий Вывод:  Научились выводить информацию и автоматизировать расчеты</t>
  </si>
  <si>
    <t>выведенные формулы введите в Ехсель</t>
  </si>
  <si>
    <t>введите абстрактные данные для проверки  правильности  введенной формулы.</t>
  </si>
  <si>
    <t>организуйте график  значений  данной введнной формулы</t>
  </si>
  <si>
    <t>7. Характеристикой процесса обмена информацией не является...</t>
  </si>
  <si>
    <t>1. режим передачи</t>
  </si>
  <si>
    <t>2. тип синхронизации</t>
  </si>
  <si>
    <t>3. средство передачи</t>
  </si>
  <si>
    <t>4. способ связи</t>
  </si>
  <si>
    <t>8. Линии связи - это...</t>
  </si>
  <si>
    <t>1. передающая среда</t>
  </si>
  <si>
    <t>2. станции</t>
  </si>
  <si>
    <t>3. абоненты сети</t>
  </si>
  <si>
    <t>4. режим передачи</t>
  </si>
  <si>
    <t>9. Режим передачи, когда приемник и передатчик последовательно меняются местами...</t>
  </si>
  <si>
    <t>1. дуплексный</t>
  </si>
  <si>
    <t>2. симплексный        </t>
  </si>
  <si>
    <t>3. полудуплексный</t>
  </si>
  <si>
    <t>4. передающий</t>
  </si>
  <si>
    <t>введите формулу мощность оптических шумов.</t>
  </si>
  <si>
    <t>введите формулу  минимальная мощность излучаемого сигнала.</t>
  </si>
  <si>
    <t>Подставьте абстрактные значения = ожидаемые и проверьте  правильность созданной формулы.</t>
  </si>
</sst>
</file>

<file path=xl/styles.xml><?xml version="1.0" encoding="utf-8"?>
<styleSheet xmlns="http://schemas.openxmlformats.org/spreadsheetml/2006/main">
  <numFmts count="1">
    <numFmt numFmtId="164" formatCode="#,##0.0;[Red]#,##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48"/>
      <color theme="1"/>
      <name val="Calibri"/>
      <family val="2"/>
      <charset val="204"/>
      <scheme val="minor"/>
    </font>
    <font>
      <i/>
      <sz val="26"/>
      <color theme="1"/>
      <name val="Arial Unicode MS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2" fillId="0" borderId="0" xfId="0" applyFont="1"/>
    <xf numFmtId="0" fontId="3" fillId="0" borderId="0" xfId="1" applyAlignment="1" applyProtection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5" borderId="0" xfId="0" applyFill="1"/>
    <xf numFmtId="0" fontId="0" fillId="6" borderId="0" xfId="0" applyFill="1"/>
    <xf numFmtId="0" fontId="0" fillId="4" borderId="7" xfId="0" applyFill="1" applyBorder="1"/>
    <xf numFmtId="0" fontId="7" fillId="0" borderId="0" xfId="0" applyFont="1"/>
    <xf numFmtId="0" fontId="8" fillId="0" borderId="0" xfId="0" applyFont="1"/>
    <xf numFmtId="164" fontId="0" fillId="6" borderId="0" xfId="0" applyNumberFormat="1" applyFill="1"/>
    <xf numFmtId="0" fontId="1" fillId="0" borderId="0" xfId="0" applyFont="1" applyBorder="1"/>
    <xf numFmtId="0" fontId="0" fillId="0" borderId="0" xfId="0" applyAlignment="1"/>
    <xf numFmtId="0" fontId="10" fillId="0" borderId="0" xfId="0" applyFont="1"/>
    <xf numFmtId="0" fontId="11" fillId="0" borderId="0" xfId="0" applyFont="1"/>
    <xf numFmtId="0" fontId="1" fillId="4" borderId="0" xfId="0" applyFont="1" applyFill="1"/>
    <xf numFmtId="0" fontId="0" fillId="7" borderId="0" xfId="0" applyFill="1"/>
    <xf numFmtId="0" fontId="1" fillId="7" borderId="0" xfId="0" applyFont="1" applyFill="1"/>
    <xf numFmtId="0" fontId="1" fillId="7" borderId="0" xfId="0" applyFont="1" applyFill="1" applyBorder="1"/>
    <xf numFmtId="0" fontId="0" fillId="0" borderId="0" xfId="0" applyAlignment="1">
      <alignment horizontal="left" indent="1"/>
    </xf>
    <xf numFmtId="0" fontId="12" fillId="0" borderId="0" xfId="0" applyFont="1" applyAlignment="1">
      <alignment horizontal="left" inden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png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emf"/><Relationship Id="rId3" Type="http://schemas.openxmlformats.org/officeDocument/2006/relationships/image" Target="../media/image25.emf"/><Relationship Id="rId7" Type="http://schemas.openxmlformats.org/officeDocument/2006/relationships/image" Target="../media/image29.emf"/><Relationship Id="rId2" Type="http://schemas.openxmlformats.org/officeDocument/2006/relationships/image" Target="../media/image24.emf"/><Relationship Id="rId1" Type="http://schemas.openxmlformats.org/officeDocument/2006/relationships/image" Target="../media/image23.emf"/><Relationship Id="rId6" Type="http://schemas.openxmlformats.org/officeDocument/2006/relationships/image" Target="../media/image28.emf"/><Relationship Id="rId5" Type="http://schemas.openxmlformats.org/officeDocument/2006/relationships/image" Target="../media/image27.emf"/><Relationship Id="rId10" Type="http://schemas.openxmlformats.org/officeDocument/2006/relationships/image" Target="../media/image32.emf"/><Relationship Id="rId4" Type="http://schemas.openxmlformats.org/officeDocument/2006/relationships/image" Target="../media/image26.emf"/><Relationship Id="rId9" Type="http://schemas.openxmlformats.org/officeDocument/2006/relationships/image" Target="../media/image3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409575</xdr:colOff>
      <xdr:row>7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2238375" cy="952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19050</xdr:colOff>
      <xdr:row>7</xdr:row>
      <xdr:rowOff>38100</xdr:rowOff>
    </xdr:from>
    <xdr:to>
      <xdr:col>4</xdr:col>
      <xdr:colOff>457200</xdr:colOff>
      <xdr:row>11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14450" y="1962150"/>
          <a:ext cx="2266950" cy="8382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57150</xdr:colOff>
      <xdr:row>13</xdr:row>
      <xdr:rowOff>0</xdr:rowOff>
    </xdr:from>
    <xdr:to>
      <xdr:col>4</xdr:col>
      <xdr:colOff>390525</xdr:colOff>
      <xdr:row>18</xdr:row>
      <xdr:rowOff>161925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352550" y="3067050"/>
          <a:ext cx="2162175" cy="11144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190501</xdr:colOff>
      <xdr:row>19</xdr:row>
      <xdr:rowOff>180975</xdr:rowOff>
    </xdr:from>
    <xdr:to>
      <xdr:col>5</xdr:col>
      <xdr:colOff>247651</xdr:colOff>
      <xdr:row>25</xdr:row>
      <xdr:rowOff>114300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85901" y="4391025"/>
          <a:ext cx="2495550" cy="10763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342900</xdr:colOff>
      <xdr:row>27</xdr:row>
      <xdr:rowOff>9525</xdr:rowOff>
    </xdr:from>
    <xdr:to>
      <xdr:col>4</xdr:col>
      <xdr:colOff>485775</xdr:colOff>
      <xdr:row>31</xdr:row>
      <xdr:rowOff>9525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562100" y="5153025"/>
          <a:ext cx="1362075" cy="762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8</xdr:col>
      <xdr:colOff>447675</xdr:colOff>
      <xdr:row>43</xdr:row>
      <xdr:rowOff>152400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09600" y="8020050"/>
          <a:ext cx="4714875" cy="914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</xdr:col>
      <xdr:colOff>257175</xdr:colOff>
      <xdr:row>49</xdr:row>
      <xdr:rowOff>28575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609600" y="9163050"/>
          <a:ext cx="866775" cy="7905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2</xdr:col>
      <xdr:colOff>447675</xdr:colOff>
      <xdr:row>55</xdr:row>
      <xdr:rowOff>104775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609600" y="10306050"/>
          <a:ext cx="1057275" cy="866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152400</xdr:colOff>
      <xdr:row>56</xdr:row>
      <xdr:rowOff>47625</xdr:rowOff>
    </xdr:from>
    <xdr:to>
      <xdr:col>4</xdr:col>
      <xdr:colOff>257175</xdr:colOff>
      <xdr:row>65</xdr:row>
      <xdr:rowOff>38100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1447800" y="11306175"/>
          <a:ext cx="1933575" cy="17049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17</xdr:col>
      <xdr:colOff>333375</xdr:colOff>
      <xdr:row>77</xdr:row>
      <xdr:rowOff>142875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1295400" y="13544550"/>
          <a:ext cx="10086975" cy="18573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304800</xdr:colOff>
      <xdr:row>44</xdr:row>
      <xdr:rowOff>152400</xdr:rowOff>
    </xdr:from>
    <xdr:to>
      <xdr:col>5</xdr:col>
      <xdr:colOff>485775</xdr:colOff>
      <xdr:row>49</xdr:row>
      <xdr:rowOff>9525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2819400" y="9124950"/>
          <a:ext cx="1400175" cy="8096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257175</xdr:colOff>
      <xdr:row>33</xdr:row>
      <xdr:rowOff>19050</xdr:rowOff>
    </xdr:from>
    <xdr:to>
      <xdr:col>4</xdr:col>
      <xdr:colOff>323850</xdr:colOff>
      <xdr:row>36</xdr:row>
      <xdr:rowOff>28575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2162175" y="6896100"/>
          <a:ext cx="1285875" cy="5810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76200</xdr:colOff>
      <xdr:row>27</xdr:row>
      <xdr:rowOff>123825</xdr:rowOff>
    </xdr:from>
    <xdr:to>
      <xdr:col>12</xdr:col>
      <xdr:colOff>28575</xdr:colOff>
      <xdr:row>29</xdr:row>
      <xdr:rowOff>38100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6858000" y="5857875"/>
          <a:ext cx="1171575" cy="2952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295275</xdr:colOff>
      <xdr:row>19</xdr:row>
      <xdr:rowOff>171450</xdr:rowOff>
    </xdr:from>
    <xdr:to>
      <xdr:col>12</xdr:col>
      <xdr:colOff>133350</xdr:colOff>
      <xdr:row>25</xdr:row>
      <xdr:rowOff>66675</xdr:rowOff>
    </xdr:to>
    <xdr:pic>
      <xdr:nvPicPr>
        <xdr:cNvPr id="10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6467475" y="4381500"/>
          <a:ext cx="1666875" cy="10382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171450</xdr:colOff>
      <xdr:row>55</xdr:row>
      <xdr:rowOff>85725</xdr:rowOff>
    </xdr:from>
    <xdr:to>
      <xdr:col>13</xdr:col>
      <xdr:colOff>485775</xdr:colOff>
      <xdr:row>60</xdr:row>
      <xdr:rowOff>142875</xdr:rowOff>
    </xdr:to>
    <xdr:pic>
      <xdr:nvPicPr>
        <xdr:cNvPr id="2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4514850" y="11153775"/>
          <a:ext cx="4581525" cy="10096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28575</xdr:colOff>
      <xdr:row>62</xdr:row>
      <xdr:rowOff>142875</xdr:rowOff>
    </xdr:from>
    <xdr:to>
      <xdr:col>9</xdr:col>
      <xdr:colOff>171450</xdr:colOff>
      <xdr:row>65</xdr:row>
      <xdr:rowOff>9525</xdr:rowOff>
    </xdr:to>
    <xdr:pic>
      <xdr:nvPicPr>
        <xdr:cNvPr id="10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4981575" y="12544425"/>
          <a:ext cx="1362075" cy="438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342900</xdr:colOff>
      <xdr:row>51</xdr:row>
      <xdr:rowOff>171450</xdr:rowOff>
    </xdr:from>
    <xdr:to>
      <xdr:col>16</xdr:col>
      <xdr:colOff>447675</xdr:colOff>
      <xdr:row>53</xdr:row>
      <xdr:rowOff>152400</xdr:rowOff>
    </xdr:to>
    <xdr:pic>
      <xdr:nvPicPr>
        <xdr:cNvPr id="10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3467100" y="10477500"/>
          <a:ext cx="7419975" cy="3619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104775</xdr:colOff>
      <xdr:row>1</xdr:row>
      <xdr:rowOff>47625</xdr:rowOff>
    </xdr:from>
    <xdr:to>
      <xdr:col>12</xdr:col>
      <xdr:colOff>561975</xdr:colOff>
      <xdr:row>13</xdr:row>
      <xdr:rowOff>19050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33575" y="238125"/>
          <a:ext cx="5943600" cy="22574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200025</xdr:colOff>
      <xdr:row>17</xdr:row>
      <xdr:rowOff>123825</xdr:rowOff>
    </xdr:from>
    <xdr:to>
      <xdr:col>12</xdr:col>
      <xdr:colOff>381000</xdr:colOff>
      <xdr:row>33</xdr:row>
      <xdr:rowOff>38100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28825" y="3362325"/>
          <a:ext cx="5667375" cy="29622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400050</xdr:colOff>
      <xdr:row>37</xdr:row>
      <xdr:rowOff>161925</xdr:rowOff>
    </xdr:from>
    <xdr:to>
      <xdr:col>15</xdr:col>
      <xdr:colOff>542925</xdr:colOff>
      <xdr:row>56</xdr:row>
      <xdr:rowOff>66675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0050" y="7210425"/>
          <a:ext cx="9286875" cy="3524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238125</xdr:colOff>
      <xdr:row>57</xdr:row>
      <xdr:rowOff>85725</xdr:rowOff>
    </xdr:from>
    <xdr:to>
      <xdr:col>13</xdr:col>
      <xdr:colOff>238125</xdr:colOff>
      <xdr:row>68</xdr:row>
      <xdr:rowOff>66675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066925" y="10944225"/>
          <a:ext cx="6096000" cy="207645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</xdr:colOff>
      <xdr:row>4</xdr:row>
      <xdr:rowOff>85725</xdr:rowOff>
    </xdr:from>
    <xdr:to>
      <xdr:col>3</xdr:col>
      <xdr:colOff>333376</xdr:colOff>
      <xdr:row>9</xdr:row>
      <xdr:rowOff>95250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5325" y="1352550"/>
          <a:ext cx="1381126" cy="9525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3</xdr:row>
      <xdr:rowOff>104775</xdr:rowOff>
    </xdr:from>
    <xdr:to>
      <xdr:col>5</xdr:col>
      <xdr:colOff>238125</xdr:colOff>
      <xdr:row>6</xdr:row>
      <xdr:rowOff>28575</xdr:rowOff>
    </xdr:to>
    <xdr:sp macro="" textlink="">
      <xdr:nvSpPr>
        <xdr:cNvPr id="2051" name="AutoShape 3" descr="ГОСТ 27893-88 Кабели связи. Методы испытаний"/>
        <xdr:cNvSpPr>
          <a:spLocks noChangeAspect="1" noChangeArrowheads="1"/>
        </xdr:cNvSpPr>
      </xdr:nvSpPr>
      <xdr:spPr bwMode="auto">
        <a:xfrm>
          <a:off x="2438400" y="676275"/>
          <a:ext cx="485775" cy="485775"/>
        </a:xfrm>
        <a:prstGeom prst="rect">
          <a:avLst/>
        </a:prstGeom>
        <a:noFill/>
      </xdr:spPr>
    </xdr:sp>
    <xdr:clientData/>
  </xdr:twoCellAnchor>
  <xdr:twoCellAnchor>
    <xdr:from>
      <xdr:col>3</xdr:col>
      <xdr:colOff>19049</xdr:colOff>
      <xdr:row>34</xdr:row>
      <xdr:rowOff>180976</xdr:rowOff>
    </xdr:from>
    <xdr:to>
      <xdr:col>6</xdr:col>
      <xdr:colOff>9526</xdr:colOff>
      <xdr:row>39</xdr:row>
      <xdr:rowOff>171450</xdr:rowOff>
    </xdr:to>
    <xdr:cxnSp macro="">
      <xdr:nvCxnSpPr>
        <xdr:cNvPr id="6" name="Прямая со стрелкой 5"/>
        <xdr:cNvCxnSpPr/>
      </xdr:nvCxnSpPr>
      <xdr:spPr>
        <a:xfrm rot="10800000">
          <a:off x="2047874" y="7419976"/>
          <a:ext cx="1800227" cy="9429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9532</xdr:colOff>
      <xdr:row>22</xdr:row>
      <xdr:rowOff>19053</xdr:rowOff>
    </xdr:from>
    <xdr:to>
      <xdr:col>5</xdr:col>
      <xdr:colOff>542926</xdr:colOff>
      <xdr:row>27</xdr:row>
      <xdr:rowOff>180975</xdr:rowOff>
    </xdr:to>
    <xdr:cxnSp macro="">
      <xdr:nvCxnSpPr>
        <xdr:cNvPr id="8" name="Прямая со стрелкой 7"/>
        <xdr:cNvCxnSpPr/>
      </xdr:nvCxnSpPr>
      <xdr:spPr>
        <a:xfrm rot="10800000">
          <a:off x="1752607" y="4972053"/>
          <a:ext cx="1247769" cy="111442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17</xdr:row>
      <xdr:rowOff>161924</xdr:rowOff>
    </xdr:from>
    <xdr:to>
      <xdr:col>3</xdr:col>
      <xdr:colOff>295276</xdr:colOff>
      <xdr:row>18</xdr:row>
      <xdr:rowOff>171449</xdr:rowOff>
    </xdr:to>
    <xdr:cxnSp macro="">
      <xdr:nvCxnSpPr>
        <xdr:cNvPr id="15" name="Прямая со стрелкой 14"/>
        <xdr:cNvCxnSpPr/>
      </xdr:nvCxnSpPr>
      <xdr:spPr>
        <a:xfrm rot="10800000" flipV="1">
          <a:off x="2028826" y="3971924"/>
          <a:ext cx="295275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19051</xdr:colOff>
      <xdr:row>39</xdr:row>
      <xdr:rowOff>19049</xdr:rowOff>
    </xdr:from>
    <xdr:to>
      <xdr:col>3</xdr:col>
      <xdr:colOff>200026</xdr:colOff>
      <xdr:row>39</xdr:row>
      <xdr:rowOff>180974</xdr:rowOff>
    </xdr:to>
    <xdr:cxnSp macro="">
      <xdr:nvCxnSpPr>
        <xdr:cNvPr id="28" name="Прямая со стрелкой 27"/>
        <xdr:cNvCxnSpPr/>
      </xdr:nvCxnSpPr>
      <xdr:spPr>
        <a:xfrm rot="10800000" flipV="1">
          <a:off x="1733551" y="8210549"/>
          <a:ext cx="180975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</xdr:row>
      <xdr:rowOff>66674</xdr:rowOff>
    </xdr:from>
    <xdr:to>
      <xdr:col>3</xdr:col>
      <xdr:colOff>209550</xdr:colOff>
      <xdr:row>27</xdr:row>
      <xdr:rowOff>171449</xdr:rowOff>
    </xdr:to>
    <xdr:cxnSp macro="">
      <xdr:nvCxnSpPr>
        <xdr:cNvPr id="30" name="Прямая со стрелкой 29"/>
        <xdr:cNvCxnSpPr/>
      </xdr:nvCxnSpPr>
      <xdr:spPr>
        <a:xfrm rot="10800000" flipV="1">
          <a:off x="1714500" y="5972174"/>
          <a:ext cx="209550" cy="1047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33</xdr:row>
      <xdr:rowOff>0</xdr:rowOff>
    </xdr:from>
    <xdr:to>
      <xdr:col>3</xdr:col>
      <xdr:colOff>180975</xdr:colOff>
      <xdr:row>33</xdr:row>
      <xdr:rowOff>161925</xdr:rowOff>
    </xdr:to>
    <xdr:cxnSp macro="">
      <xdr:nvCxnSpPr>
        <xdr:cNvPr id="33" name="Прямая со стрелкой 32"/>
        <xdr:cNvCxnSpPr/>
      </xdr:nvCxnSpPr>
      <xdr:spPr>
        <a:xfrm rot="10800000" flipV="1">
          <a:off x="1743075" y="7048500"/>
          <a:ext cx="180975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</xdr:colOff>
      <xdr:row>20</xdr:row>
      <xdr:rowOff>9525</xdr:rowOff>
    </xdr:from>
    <xdr:to>
      <xdr:col>3</xdr:col>
      <xdr:colOff>304801</xdr:colOff>
      <xdr:row>20</xdr:row>
      <xdr:rowOff>161925</xdr:rowOff>
    </xdr:to>
    <xdr:cxnSp macro="">
      <xdr:nvCxnSpPr>
        <xdr:cNvPr id="34" name="Прямая со стрелкой 33"/>
        <xdr:cNvCxnSpPr/>
      </xdr:nvCxnSpPr>
      <xdr:spPr>
        <a:xfrm rot="10800000" flipV="1">
          <a:off x="1743077" y="4581525"/>
          <a:ext cx="304799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6</xdr:row>
      <xdr:rowOff>76200</xdr:rowOff>
    </xdr:from>
    <xdr:to>
      <xdr:col>9</xdr:col>
      <xdr:colOff>514350</xdr:colOff>
      <xdr:row>18</xdr:row>
      <xdr:rowOff>47625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1219200"/>
          <a:ext cx="5476875" cy="2257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247650</xdr:colOff>
      <xdr:row>1</xdr:row>
      <xdr:rowOff>161925</xdr:rowOff>
    </xdr:from>
    <xdr:to>
      <xdr:col>9</xdr:col>
      <xdr:colOff>85725</xdr:colOff>
      <xdr:row>5</xdr:row>
      <xdr:rowOff>95250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10050" y="352425"/>
          <a:ext cx="1057275" cy="6953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76200</xdr:rowOff>
    </xdr:from>
    <xdr:to>
      <xdr:col>6</xdr:col>
      <xdr:colOff>600075</xdr:colOff>
      <xdr:row>6</xdr:row>
      <xdr:rowOff>95250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14400" y="457200"/>
          <a:ext cx="3038475" cy="7810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438150</xdr:colOff>
      <xdr:row>6</xdr:row>
      <xdr:rowOff>133350</xdr:rowOff>
    </xdr:from>
    <xdr:to>
      <xdr:col>15</xdr:col>
      <xdr:colOff>85725</xdr:colOff>
      <xdr:row>9</xdr:row>
      <xdr:rowOff>104775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19750" y="1276350"/>
          <a:ext cx="3305175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590550</xdr:colOff>
      <xdr:row>3</xdr:row>
      <xdr:rowOff>95250</xdr:rowOff>
    </xdr:from>
    <xdr:to>
      <xdr:col>13</xdr:col>
      <xdr:colOff>9525</xdr:colOff>
      <xdr:row>6</xdr:row>
      <xdr:rowOff>47625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772150" y="666750"/>
          <a:ext cx="1857375" cy="523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295275</xdr:colOff>
      <xdr:row>19</xdr:row>
      <xdr:rowOff>0</xdr:rowOff>
    </xdr:from>
    <xdr:to>
      <xdr:col>14</xdr:col>
      <xdr:colOff>381000</xdr:colOff>
      <xdr:row>21</xdr:row>
      <xdr:rowOff>171450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95275" y="3619500"/>
          <a:ext cx="8315325" cy="5524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390527</xdr:colOff>
      <xdr:row>11</xdr:row>
      <xdr:rowOff>9525</xdr:rowOff>
    </xdr:from>
    <xdr:to>
      <xdr:col>16</xdr:col>
      <xdr:colOff>209551</xdr:colOff>
      <xdr:row>16</xdr:row>
      <xdr:rowOff>180975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5572127" y="2105025"/>
          <a:ext cx="4086224" cy="112395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438150</xdr:colOff>
      <xdr:row>1</xdr:row>
      <xdr:rowOff>180976</xdr:rowOff>
    </xdr:from>
    <xdr:to>
      <xdr:col>33</xdr:col>
      <xdr:colOff>123825</xdr:colOff>
      <xdr:row>24</xdr:row>
      <xdr:rowOff>85726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9886950" y="371476"/>
          <a:ext cx="10048875" cy="428625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533400</xdr:colOff>
      <xdr:row>26</xdr:row>
      <xdr:rowOff>95250</xdr:rowOff>
    </xdr:from>
    <xdr:to>
      <xdr:col>31</xdr:col>
      <xdr:colOff>180975</xdr:colOff>
      <xdr:row>31</xdr:row>
      <xdr:rowOff>209550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9982200" y="5048250"/>
          <a:ext cx="8791575" cy="106680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180975</xdr:colOff>
      <xdr:row>32</xdr:row>
      <xdr:rowOff>142876</xdr:rowOff>
    </xdr:from>
    <xdr:to>
      <xdr:col>33</xdr:col>
      <xdr:colOff>285750</xdr:colOff>
      <xdr:row>48</xdr:row>
      <xdr:rowOff>104775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10239375" y="6286501"/>
          <a:ext cx="9858375" cy="329564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ocs.cntd.ru/document/120001199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A18" sqref="A18"/>
    </sheetView>
  </sheetViews>
  <sheetFormatPr defaultRowHeight="15"/>
  <sheetData>
    <row r="1" spans="1:2" ht="21">
      <c r="B1" s="5" t="s">
        <v>144</v>
      </c>
    </row>
    <row r="3" spans="1:2">
      <c r="A3" t="s">
        <v>129</v>
      </c>
    </row>
    <row r="4" spans="1:2">
      <c r="A4" t="s">
        <v>130</v>
      </c>
    </row>
    <row r="6" spans="1:2">
      <c r="A6" s="4" t="s">
        <v>131</v>
      </c>
    </row>
    <row r="7" spans="1:2">
      <c r="A7" t="s">
        <v>132</v>
      </c>
    </row>
    <row r="9" spans="1:2" ht="26.25">
      <c r="A9" s="25" t="s">
        <v>133</v>
      </c>
    </row>
    <row r="10" spans="1:2" ht="18.75">
      <c r="A10" s="24" t="s">
        <v>134</v>
      </c>
    </row>
    <row r="11" spans="1:2">
      <c r="A11" t="s">
        <v>135</v>
      </c>
    </row>
    <row r="12" spans="1:2">
      <c r="A12" t="s">
        <v>136</v>
      </c>
    </row>
    <row r="13" spans="1:2">
      <c r="A13" t="s">
        <v>137</v>
      </c>
    </row>
    <row r="14" spans="1:2" ht="18.75">
      <c r="A14" s="24" t="s">
        <v>138</v>
      </c>
    </row>
    <row r="15" spans="1:2">
      <c r="A15" t="s">
        <v>139</v>
      </c>
    </row>
    <row r="16" spans="1:2">
      <c r="A16" t="s">
        <v>140</v>
      </c>
    </row>
    <row r="17" spans="1:1">
      <c r="A17" t="s">
        <v>141</v>
      </c>
    </row>
    <row r="18" spans="1:1">
      <c r="A18" t="s">
        <v>142</v>
      </c>
    </row>
    <row r="19" spans="1:1">
      <c r="A19" s="4" t="s">
        <v>151</v>
      </c>
    </row>
    <row r="20" spans="1:1">
      <c r="A20" t="s">
        <v>143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0"/>
  <sheetViews>
    <sheetView topLeftCell="A28" workbookViewId="0">
      <selection activeCell="I49" sqref="I49"/>
    </sheetView>
  </sheetViews>
  <sheetFormatPr defaultRowHeight="15"/>
  <cols>
    <col min="1" max="1" width="19.42578125" customWidth="1"/>
  </cols>
  <sheetData>
    <row r="1" spans="1:6" ht="61.5">
      <c r="B1" s="20" t="s">
        <v>58</v>
      </c>
    </row>
    <row r="4" spans="1:6">
      <c r="A4" t="s">
        <v>63</v>
      </c>
    </row>
    <row r="5" spans="1:6">
      <c r="F5" t="s">
        <v>47</v>
      </c>
    </row>
    <row r="9" spans="1:6">
      <c r="A9" t="s">
        <v>64</v>
      </c>
    </row>
    <row r="10" spans="1:6">
      <c r="F10" t="s">
        <v>47</v>
      </c>
    </row>
    <row r="15" spans="1:6">
      <c r="A15" t="s">
        <v>65</v>
      </c>
    </row>
    <row r="17" spans="1:10">
      <c r="F17" t="s">
        <v>45</v>
      </c>
      <c r="J17" t="s">
        <v>46</v>
      </c>
    </row>
    <row r="22" spans="1:10">
      <c r="A22" t="s">
        <v>66</v>
      </c>
    </row>
    <row r="24" spans="1:10">
      <c r="G24" t="s">
        <v>48</v>
      </c>
    </row>
    <row r="28" spans="1:10">
      <c r="F28" t="s">
        <v>49</v>
      </c>
    </row>
    <row r="29" spans="1:10">
      <c r="A29" t="s">
        <v>67</v>
      </c>
      <c r="F29" t="s">
        <v>50</v>
      </c>
    </row>
    <row r="30" spans="1:10">
      <c r="F30" t="s">
        <v>51</v>
      </c>
    </row>
    <row r="31" spans="1:10">
      <c r="F31" t="s">
        <v>52</v>
      </c>
    </row>
    <row r="32" spans="1:10">
      <c r="F32" t="s">
        <v>53</v>
      </c>
    </row>
    <row r="33" spans="1:9">
      <c r="F33" t="s">
        <v>54</v>
      </c>
    </row>
    <row r="34" spans="1:9">
      <c r="F34" t="s">
        <v>55</v>
      </c>
    </row>
    <row r="35" spans="1:9">
      <c r="F35" t="s">
        <v>56</v>
      </c>
    </row>
    <row r="37" spans="1:9">
      <c r="F37" t="s">
        <v>57</v>
      </c>
    </row>
    <row r="41" spans="1:9">
      <c r="A41" t="s">
        <v>68</v>
      </c>
    </row>
    <row r="47" spans="1:9">
      <c r="A47" t="s">
        <v>69</v>
      </c>
      <c r="I47" t="s">
        <v>59</v>
      </c>
    </row>
    <row r="48" spans="1:9">
      <c r="I48" t="s">
        <v>61</v>
      </c>
    </row>
    <row r="49" spans="1:9">
      <c r="I49" t="s">
        <v>62</v>
      </c>
    </row>
    <row r="50" spans="1:9">
      <c r="I50" t="s">
        <v>60</v>
      </c>
    </row>
    <row r="53" spans="1:9">
      <c r="A53" t="s">
        <v>70</v>
      </c>
    </row>
    <row r="59" spans="1:9">
      <c r="A59" t="s">
        <v>71</v>
      </c>
    </row>
    <row r="64" spans="1:9">
      <c r="A64" t="s">
        <v>72</v>
      </c>
    </row>
    <row r="70" spans="1:1">
      <c r="A70" t="s">
        <v>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G15:H37"/>
  <sheetViews>
    <sheetView topLeftCell="A49" workbookViewId="0">
      <selection activeCell="C77" sqref="C77"/>
    </sheetView>
  </sheetViews>
  <sheetFormatPr defaultRowHeight="15"/>
  <sheetData>
    <row r="15" spans="7:7">
      <c r="G15" t="s">
        <v>74</v>
      </c>
    </row>
    <row r="19" spans="8:8">
      <c r="H19" t="s">
        <v>74</v>
      </c>
    </row>
    <row r="37" spans="8:8">
      <c r="H37" t="s">
        <v>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19"/>
  <sheetViews>
    <sheetView tabSelected="1" topLeftCell="A274" workbookViewId="0">
      <selection activeCell="A319" sqref="A319"/>
    </sheetView>
  </sheetViews>
  <sheetFormatPr defaultRowHeight="15"/>
  <cols>
    <col min="1" max="1" width="12.140625" customWidth="1"/>
    <col min="2" max="2" width="4.42578125" customWidth="1"/>
    <col min="3" max="3" width="9.5703125" bestFit="1" customWidth="1"/>
    <col min="4" max="4" width="7" customWidth="1"/>
    <col min="5" max="5" width="3.7109375" customWidth="1"/>
    <col min="6" max="6" width="8.7109375" customWidth="1"/>
    <col min="7" max="7" width="6.28515625" customWidth="1"/>
    <col min="8" max="8" width="6.85546875" customWidth="1"/>
    <col min="9" max="9" width="10.140625" customWidth="1"/>
    <col min="10" max="10" width="45.140625" customWidth="1"/>
  </cols>
  <sheetData>
    <row r="1" spans="2:6" ht="46.5">
      <c r="B1" s="6" t="s">
        <v>114</v>
      </c>
    </row>
    <row r="2" spans="2:6" ht="23.25">
      <c r="B2" s="1" t="s">
        <v>4</v>
      </c>
    </row>
    <row r="3" spans="2:6">
      <c r="B3" t="s">
        <v>0</v>
      </c>
    </row>
    <row r="5" spans="2:6" ht="14.25" customHeight="1"/>
    <row r="6" spans="2:6">
      <c r="E6" t="s">
        <v>2</v>
      </c>
    </row>
    <row r="7" spans="2:6">
      <c r="E7" t="s">
        <v>3</v>
      </c>
      <c r="F7" s="23"/>
    </row>
    <row r="9" spans="2:6">
      <c r="E9" t="s">
        <v>5</v>
      </c>
    </row>
    <row r="10" spans="2:6" ht="21">
      <c r="E10" s="3" t="s">
        <v>6</v>
      </c>
    </row>
    <row r="12" spans="2:6">
      <c r="B12" t="s">
        <v>7</v>
      </c>
    </row>
    <row r="13" spans="2:6">
      <c r="B13" t="s">
        <v>10</v>
      </c>
    </row>
    <row r="15" spans="2:6">
      <c r="B15" s="2" t="s">
        <v>8</v>
      </c>
    </row>
    <row r="17" spans="1:10">
      <c r="B17" t="s">
        <v>9</v>
      </c>
    </row>
    <row r="18" spans="1:10">
      <c r="B18" s="4" t="s">
        <v>76</v>
      </c>
    </row>
    <row r="19" spans="1:10">
      <c r="B19" s="4"/>
      <c r="C19" t="s">
        <v>37</v>
      </c>
    </row>
    <row r="20" spans="1:10">
      <c r="B20" t="s">
        <v>11</v>
      </c>
      <c r="C20" s="18">
        <v>50</v>
      </c>
      <c r="D20" t="s">
        <v>14</v>
      </c>
    </row>
    <row r="21" spans="1:10">
      <c r="C21" t="s">
        <v>38</v>
      </c>
      <c r="I21" t="s">
        <v>35</v>
      </c>
    </row>
    <row r="22" spans="1:10">
      <c r="A22" t="s">
        <v>28</v>
      </c>
      <c r="B22" t="s">
        <v>12</v>
      </c>
      <c r="C22" s="7">
        <v>0.3</v>
      </c>
      <c r="D22" t="s">
        <v>13</v>
      </c>
      <c r="E22" t="s">
        <v>1</v>
      </c>
      <c r="F22" s="8">
        <f>C22*1000/C20</f>
        <v>6</v>
      </c>
      <c r="G22" t="s">
        <v>32</v>
      </c>
      <c r="I22" s="9"/>
      <c r="J22" s="10"/>
    </row>
    <row r="23" spans="1:10">
      <c r="I23" s="11" t="s">
        <v>15</v>
      </c>
      <c r="J23" s="12"/>
    </row>
    <row r="24" spans="1:10">
      <c r="B24" s="4"/>
      <c r="I24" s="13" t="s">
        <v>16</v>
      </c>
      <c r="J24" s="12"/>
    </row>
    <row r="25" spans="1:10">
      <c r="A25" s="4"/>
      <c r="B25" s="4" t="s">
        <v>27</v>
      </c>
      <c r="I25" s="13" t="s">
        <v>17</v>
      </c>
      <c r="J25" s="12"/>
    </row>
    <row r="26" spans="1:10">
      <c r="B26" s="4"/>
      <c r="C26" t="s">
        <v>39</v>
      </c>
      <c r="I26" s="13" t="s">
        <v>18</v>
      </c>
      <c r="J26" s="12"/>
    </row>
    <row r="27" spans="1:10">
      <c r="C27" s="18">
        <f>C20</f>
        <v>50</v>
      </c>
      <c r="I27" s="13" t="s">
        <v>19</v>
      </c>
      <c r="J27" s="12"/>
    </row>
    <row r="28" spans="1:10">
      <c r="C28" t="s">
        <v>40</v>
      </c>
      <c r="I28" s="13" t="s">
        <v>20</v>
      </c>
      <c r="J28" s="12"/>
    </row>
    <row r="29" spans="1:10">
      <c r="A29" t="s">
        <v>29</v>
      </c>
      <c r="B29" t="s">
        <v>1</v>
      </c>
      <c r="C29" s="8">
        <v>6</v>
      </c>
      <c r="D29" t="s">
        <v>13</v>
      </c>
      <c r="E29" t="s">
        <v>12</v>
      </c>
      <c r="F29" s="16">
        <f>C29/1000*C27</f>
        <v>0.3</v>
      </c>
      <c r="G29" t="s">
        <v>32</v>
      </c>
      <c r="I29" s="13"/>
      <c r="J29" s="12"/>
    </row>
    <row r="30" spans="1:10">
      <c r="I30" s="11" t="s">
        <v>21</v>
      </c>
      <c r="J30" s="12"/>
    </row>
    <row r="31" spans="1:10">
      <c r="A31" s="4"/>
      <c r="B31" s="4" t="s">
        <v>77</v>
      </c>
      <c r="I31" s="13" t="s">
        <v>16</v>
      </c>
      <c r="J31" s="12"/>
    </row>
    <row r="32" spans="1:10">
      <c r="B32" s="4"/>
      <c r="C32" t="s">
        <v>41</v>
      </c>
      <c r="I32" s="13" t="s">
        <v>17</v>
      </c>
      <c r="J32" s="12"/>
    </row>
    <row r="33" spans="1:11">
      <c r="C33" s="18">
        <f>C20</f>
        <v>50</v>
      </c>
      <c r="I33" s="13" t="s">
        <v>18</v>
      </c>
      <c r="J33" s="12"/>
    </row>
    <row r="34" spans="1:11">
      <c r="C34" t="s">
        <v>42</v>
      </c>
      <c r="I34" s="13" t="s">
        <v>22</v>
      </c>
      <c r="J34" s="12"/>
    </row>
    <row r="35" spans="1:11">
      <c r="A35" t="s">
        <v>29</v>
      </c>
      <c r="B35" t="s">
        <v>31</v>
      </c>
      <c r="C35" s="7">
        <v>10.38</v>
      </c>
      <c r="D35" t="s">
        <v>33</v>
      </c>
      <c r="E35" t="s">
        <v>34</v>
      </c>
      <c r="F35" s="17">
        <f>C33/100*C35</f>
        <v>5.19</v>
      </c>
      <c r="G35" t="s">
        <v>32</v>
      </c>
      <c r="I35" s="13" t="s">
        <v>20</v>
      </c>
      <c r="J35" s="12"/>
    </row>
    <row r="36" spans="1:11">
      <c r="I36" s="13"/>
      <c r="J36" s="12"/>
    </row>
    <row r="37" spans="1:11">
      <c r="A37" s="4"/>
      <c r="B37" s="4" t="s">
        <v>30</v>
      </c>
      <c r="I37" s="11" t="s">
        <v>23</v>
      </c>
      <c r="J37" s="12"/>
    </row>
    <row r="38" spans="1:11">
      <c r="B38" s="4"/>
      <c r="C38" t="s">
        <v>43</v>
      </c>
      <c r="I38" s="13" t="s">
        <v>24</v>
      </c>
      <c r="J38" s="12"/>
    </row>
    <row r="39" spans="1:11">
      <c r="C39" s="18">
        <f>C20</f>
        <v>50</v>
      </c>
      <c r="I39" s="13" t="s">
        <v>17</v>
      </c>
      <c r="J39" s="12"/>
    </row>
    <row r="40" spans="1:11">
      <c r="C40" t="s">
        <v>44</v>
      </c>
      <c r="I40" s="13" t="s">
        <v>25</v>
      </c>
      <c r="J40" s="12"/>
    </row>
    <row r="41" spans="1:11">
      <c r="A41" t="s">
        <v>36</v>
      </c>
      <c r="B41" t="s">
        <v>34</v>
      </c>
      <c r="C41" s="21">
        <v>5.3</v>
      </c>
      <c r="D41" t="s">
        <v>33</v>
      </c>
      <c r="E41" t="s">
        <v>31</v>
      </c>
      <c r="F41" s="7">
        <f>C41*100/C39</f>
        <v>10.6</v>
      </c>
      <c r="G41" t="s">
        <v>32</v>
      </c>
      <c r="I41" s="13" t="s">
        <v>26</v>
      </c>
      <c r="J41" s="12"/>
    </row>
    <row r="42" spans="1:11" ht="16.5" customHeight="1">
      <c r="B42" s="5"/>
      <c r="I42" s="14" t="s">
        <v>20</v>
      </c>
      <c r="J42" s="15"/>
    </row>
    <row r="43" spans="1:11" ht="18.75">
      <c r="A43" s="24" t="s">
        <v>82</v>
      </c>
      <c r="J43" s="24" t="s">
        <v>112</v>
      </c>
    </row>
    <row r="44" spans="1:11" ht="18.75">
      <c r="A44" s="24" t="s">
        <v>81</v>
      </c>
      <c r="J44" s="24" t="s">
        <v>113</v>
      </c>
    </row>
    <row r="45" spans="1:11">
      <c r="G45" s="26"/>
      <c r="H45" s="26" t="s">
        <v>111</v>
      </c>
      <c r="I45" s="26"/>
      <c r="J45" s="26"/>
    </row>
    <row r="46" spans="1:11" ht="30.75" customHeight="1">
      <c r="A46" s="19" t="s">
        <v>110</v>
      </c>
      <c r="G46" s="27"/>
      <c r="H46" s="27"/>
      <c r="I46" s="28" t="s">
        <v>78</v>
      </c>
      <c r="J46" s="27"/>
    </row>
    <row r="47" spans="1:11">
      <c r="D47" t="s">
        <v>90</v>
      </c>
      <c r="E47">
        <v>6</v>
      </c>
      <c r="G47" s="29" t="s">
        <v>14</v>
      </c>
      <c r="H47" s="27" t="s">
        <v>11</v>
      </c>
      <c r="I47" s="27">
        <v>1000</v>
      </c>
      <c r="J47" s="29" t="s">
        <v>15</v>
      </c>
      <c r="K47" s="22"/>
    </row>
    <row r="48" spans="1:11">
      <c r="G48" s="29" t="s">
        <v>84</v>
      </c>
      <c r="H48" s="27" t="s">
        <v>79</v>
      </c>
      <c r="I48" s="27">
        <v>109</v>
      </c>
      <c r="J48" s="27"/>
    </row>
    <row r="49" spans="4:11">
      <c r="G49" s="29" t="s">
        <v>83</v>
      </c>
      <c r="H49" s="27" t="s">
        <v>80</v>
      </c>
      <c r="I49" s="27">
        <f>5.4*1000</f>
        <v>5400</v>
      </c>
      <c r="J49" s="27"/>
    </row>
    <row r="50" spans="4:11">
      <c r="G50" s="29" t="s">
        <v>14</v>
      </c>
      <c r="H50" s="27" t="s">
        <v>11</v>
      </c>
      <c r="I50" s="27">
        <v>1000</v>
      </c>
      <c r="J50" s="29" t="s">
        <v>21</v>
      </c>
      <c r="K50" s="22"/>
    </row>
    <row r="51" spans="4:11">
      <c r="G51" s="29" t="s">
        <v>84</v>
      </c>
      <c r="H51" s="27" t="s">
        <v>79</v>
      </c>
      <c r="I51" s="27">
        <v>104</v>
      </c>
      <c r="J51" s="27"/>
    </row>
    <row r="52" spans="4:11">
      <c r="G52" s="29" t="s">
        <v>83</v>
      </c>
      <c r="H52" s="27" t="s">
        <v>80</v>
      </c>
      <c r="I52" s="27">
        <f>5.2*1000</f>
        <v>5200</v>
      </c>
      <c r="J52" s="27"/>
    </row>
    <row r="53" spans="4:11">
      <c r="G53" s="29" t="s">
        <v>14</v>
      </c>
      <c r="H53" s="27" t="s">
        <v>11</v>
      </c>
      <c r="I53" s="27">
        <v>1000</v>
      </c>
      <c r="J53" s="29" t="s">
        <v>23</v>
      </c>
      <c r="K53" s="22"/>
    </row>
    <row r="54" spans="4:11">
      <c r="G54" s="29" t="s">
        <v>84</v>
      </c>
      <c r="H54" s="27" t="s">
        <v>79</v>
      </c>
      <c r="I54" s="27">
        <v>103</v>
      </c>
      <c r="J54" s="27"/>
    </row>
    <row r="55" spans="4:11">
      <c r="G55" s="29" t="s">
        <v>83</v>
      </c>
      <c r="H55" s="27" t="s">
        <v>80</v>
      </c>
      <c r="I55" s="27">
        <f>5.2*1000</f>
        <v>5200</v>
      </c>
      <c r="J55" s="27"/>
    </row>
    <row r="56" spans="4:11">
      <c r="G56" s="27"/>
      <c r="H56" s="27"/>
      <c r="I56" s="27"/>
      <c r="J56" s="27"/>
    </row>
    <row r="57" spans="4:11">
      <c r="G57" s="27"/>
      <c r="H57" s="27"/>
      <c r="I57" s="28" t="s">
        <v>85</v>
      </c>
      <c r="J57" s="27"/>
    </row>
    <row r="58" spans="4:11">
      <c r="D58" t="s">
        <v>90</v>
      </c>
      <c r="E58">
        <v>2</v>
      </c>
      <c r="G58" s="29" t="s">
        <v>14</v>
      </c>
      <c r="H58" s="27" t="s">
        <v>11</v>
      </c>
      <c r="I58" s="27">
        <v>1000</v>
      </c>
      <c r="J58" s="29" t="s">
        <v>15</v>
      </c>
      <c r="K58" s="22"/>
    </row>
    <row r="59" spans="4:11">
      <c r="G59" s="29" t="s">
        <v>84</v>
      </c>
      <c r="H59" s="27" t="s">
        <v>79</v>
      </c>
      <c r="I59" s="27">
        <f>10.9*I58/100</f>
        <v>109</v>
      </c>
      <c r="J59" s="27"/>
    </row>
    <row r="60" spans="4:11">
      <c r="G60" s="29" t="s">
        <v>83</v>
      </c>
      <c r="H60" s="27" t="s">
        <v>80</v>
      </c>
      <c r="I60" s="27">
        <f>5.6*I58</f>
        <v>5600</v>
      </c>
      <c r="J60" s="27"/>
    </row>
    <row r="61" spans="4:11">
      <c r="G61" s="29" t="s">
        <v>14</v>
      </c>
      <c r="H61" s="27" t="s">
        <v>11</v>
      </c>
      <c r="I61" s="27">
        <v>1000</v>
      </c>
      <c r="J61" s="29" t="s">
        <v>21</v>
      </c>
      <c r="K61" s="22"/>
    </row>
    <row r="62" spans="4:11">
      <c r="G62" s="29" t="s">
        <v>84</v>
      </c>
      <c r="H62" s="27" t="s">
        <v>79</v>
      </c>
      <c r="I62" s="27">
        <f>10.4*I61/100</f>
        <v>104</v>
      </c>
      <c r="J62" s="27"/>
    </row>
    <row r="63" spans="4:11">
      <c r="G63" s="29" t="s">
        <v>83</v>
      </c>
      <c r="H63" s="27" t="s">
        <v>80</v>
      </c>
      <c r="I63" s="27">
        <f>5.7*1000</f>
        <v>5700</v>
      </c>
      <c r="J63" s="27"/>
    </row>
    <row r="64" spans="4:11">
      <c r="G64" s="29" t="s">
        <v>14</v>
      </c>
      <c r="H64" s="27" t="s">
        <v>11</v>
      </c>
      <c r="I64" s="27">
        <v>1000</v>
      </c>
      <c r="J64" s="29" t="s">
        <v>23</v>
      </c>
      <c r="K64" s="22"/>
    </row>
    <row r="65" spans="4:10">
      <c r="G65" s="29" t="s">
        <v>84</v>
      </c>
      <c r="H65" s="27" t="s">
        <v>79</v>
      </c>
      <c r="I65" s="27">
        <f>10.3*I64/100</f>
        <v>103</v>
      </c>
      <c r="J65" s="27"/>
    </row>
    <row r="66" spans="4:10">
      <c r="G66" s="29" t="s">
        <v>83</v>
      </c>
      <c r="H66" s="27" t="s">
        <v>80</v>
      </c>
      <c r="I66" s="27">
        <f>5.2*I64</f>
        <v>5200</v>
      </c>
      <c r="J66" s="27"/>
    </row>
    <row r="67" spans="4:10">
      <c r="G67" s="27"/>
      <c r="H67" s="27"/>
      <c r="I67" s="27"/>
      <c r="J67" s="27"/>
    </row>
    <row r="68" spans="4:10">
      <c r="G68" s="27"/>
      <c r="H68" s="27"/>
      <c r="I68" s="28" t="s">
        <v>86</v>
      </c>
      <c r="J68" s="27"/>
    </row>
    <row r="69" spans="4:10">
      <c r="D69" t="s">
        <v>90</v>
      </c>
      <c r="E69">
        <v>4</v>
      </c>
      <c r="G69" s="29" t="s">
        <v>14</v>
      </c>
      <c r="H69" s="27" t="s">
        <v>11</v>
      </c>
      <c r="I69" s="27">
        <v>500</v>
      </c>
      <c r="J69" s="29" t="s">
        <v>15</v>
      </c>
    </row>
    <row r="70" spans="4:10">
      <c r="G70" s="29" t="s">
        <v>84</v>
      </c>
      <c r="H70" s="27" t="s">
        <v>79</v>
      </c>
      <c r="I70" s="27">
        <f>10.9*I69/100</f>
        <v>54.5</v>
      </c>
      <c r="J70" s="27"/>
    </row>
    <row r="71" spans="4:10">
      <c r="G71" s="29" t="s">
        <v>83</v>
      </c>
      <c r="H71" s="27" t="s">
        <v>80</v>
      </c>
      <c r="I71" s="27">
        <f>5.6*I69</f>
        <v>2800</v>
      </c>
      <c r="J71" s="27"/>
    </row>
    <row r="72" spans="4:10">
      <c r="G72" s="29" t="s">
        <v>14</v>
      </c>
      <c r="H72" s="27" t="s">
        <v>11</v>
      </c>
      <c r="I72" s="27">
        <v>400</v>
      </c>
      <c r="J72" s="29" t="s">
        <v>21</v>
      </c>
    </row>
    <row r="73" spans="4:10">
      <c r="G73" s="29" t="s">
        <v>84</v>
      </c>
      <c r="H73" s="27" t="s">
        <v>79</v>
      </c>
      <c r="I73" s="27">
        <f>10.4*I72/100</f>
        <v>41.6</v>
      </c>
      <c r="J73" s="27"/>
    </row>
    <row r="74" spans="4:10">
      <c r="G74" s="29" t="s">
        <v>83</v>
      </c>
      <c r="H74" s="27" t="s">
        <v>80</v>
      </c>
      <c r="I74" s="27">
        <f>5.7*1000</f>
        <v>5700</v>
      </c>
      <c r="J74" s="27"/>
    </row>
    <row r="75" spans="4:10">
      <c r="G75" s="29" t="s">
        <v>14</v>
      </c>
      <c r="H75" s="27" t="s">
        <v>11</v>
      </c>
      <c r="I75" s="27">
        <v>300</v>
      </c>
      <c r="J75" s="29" t="s">
        <v>23</v>
      </c>
    </row>
    <row r="76" spans="4:10">
      <c r="G76" s="29" t="s">
        <v>84</v>
      </c>
      <c r="H76" s="27" t="s">
        <v>79</v>
      </c>
      <c r="I76" s="27">
        <f>10.3*I75/100</f>
        <v>30.9</v>
      </c>
      <c r="J76" s="27"/>
    </row>
    <row r="77" spans="4:10">
      <c r="G77" s="29" t="s">
        <v>83</v>
      </c>
      <c r="H77" s="27" t="s">
        <v>80</v>
      </c>
      <c r="I77" s="27">
        <f>5.2*I75</f>
        <v>1560</v>
      </c>
      <c r="J77" s="27"/>
    </row>
    <row r="78" spans="4:10">
      <c r="G78" s="27"/>
      <c r="H78" s="27"/>
      <c r="I78" s="27"/>
      <c r="J78" s="27"/>
    </row>
    <row r="79" spans="4:10">
      <c r="G79" s="27"/>
      <c r="H79" s="27"/>
      <c r="I79" s="28" t="s">
        <v>87</v>
      </c>
      <c r="J79" s="27"/>
    </row>
    <row r="80" spans="4:10">
      <c r="D80" t="s">
        <v>90</v>
      </c>
      <c r="E80">
        <v>5</v>
      </c>
      <c r="G80" s="29" t="s">
        <v>14</v>
      </c>
      <c r="H80" s="27" t="s">
        <v>11</v>
      </c>
      <c r="I80" s="27">
        <v>345</v>
      </c>
      <c r="J80" s="29" t="s">
        <v>15</v>
      </c>
    </row>
    <row r="81" spans="4:10">
      <c r="G81" s="29" t="s">
        <v>84</v>
      </c>
      <c r="H81" s="27" t="s">
        <v>79</v>
      </c>
      <c r="I81" s="27">
        <f>10.9*I80/100</f>
        <v>37.604999999999997</v>
      </c>
      <c r="J81" s="27"/>
    </row>
    <row r="82" spans="4:10">
      <c r="G82" s="29" t="s">
        <v>83</v>
      </c>
      <c r="H82" s="27" t="s">
        <v>80</v>
      </c>
      <c r="I82" s="27">
        <f>5.6*I80</f>
        <v>1931.9999999999998</v>
      </c>
      <c r="J82" s="27"/>
    </row>
    <row r="83" spans="4:10">
      <c r="G83" s="29" t="s">
        <v>14</v>
      </c>
      <c r="H83" s="27" t="s">
        <v>11</v>
      </c>
      <c r="I83" s="27">
        <v>34</v>
      </c>
      <c r="J83" s="29" t="s">
        <v>21</v>
      </c>
    </row>
    <row r="84" spans="4:10">
      <c r="G84" s="29" t="s">
        <v>84</v>
      </c>
      <c r="H84" s="27" t="s">
        <v>79</v>
      </c>
      <c r="I84" s="27">
        <f>10.4*I83/100</f>
        <v>3.536</v>
      </c>
      <c r="J84" s="27"/>
    </row>
    <row r="85" spans="4:10">
      <c r="G85" s="29" t="s">
        <v>83</v>
      </c>
      <c r="H85" s="27" t="s">
        <v>80</v>
      </c>
      <c r="I85" s="27">
        <f>5.7*1000</f>
        <v>5700</v>
      </c>
      <c r="J85" s="27"/>
    </row>
    <row r="86" spans="4:10">
      <c r="G86" s="29" t="s">
        <v>14</v>
      </c>
      <c r="H86" s="27" t="s">
        <v>11</v>
      </c>
      <c r="I86" s="27">
        <v>70</v>
      </c>
      <c r="J86" s="29" t="s">
        <v>23</v>
      </c>
    </row>
    <row r="87" spans="4:10">
      <c r="G87" s="29" t="s">
        <v>84</v>
      </c>
      <c r="H87" s="27" t="s">
        <v>79</v>
      </c>
      <c r="I87" s="27">
        <f>10.3*I86/100</f>
        <v>7.21</v>
      </c>
      <c r="J87" s="27"/>
    </row>
    <row r="88" spans="4:10">
      <c r="G88" s="29" t="s">
        <v>83</v>
      </c>
      <c r="H88" s="27" t="s">
        <v>80</v>
      </c>
      <c r="I88" s="27">
        <f>5.2*I86</f>
        <v>364</v>
      </c>
      <c r="J88" s="27"/>
    </row>
    <row r="89" spans="4:10">
      <c r="G89" s="27"/>
      <c r="H89" s="27"/>
      <c r="I89" s="27"/>
      <c r="J89" s="27"/>
    </row>
    <row r="90" spans="4:10">
      <c r="G90" s="27"/>
      <c r="H90" s="27"/>
      <c r="I90" s="28" t="s">
        <v>88</v>
      </c>
      <c r="J90" s="27"/>
    </row>
    <row r="91" spans="4:10">
      <c r="D91" t="s">
        <v>90</v>
      </c>
      <c r="E91">
        <v>6</v>
      </c>
      <c r="G91" s="29" t="s">
        <v>14</v>
      </c>
      <c r="H91" s="27" t="s">
        <v>11</v>
      </c>
      <c r="I91" s="27">
        <v>345</v>
      </c>
      <c r="J91" s="29" t="s">
        <v>15</v>
      </c>
    </row>
    <row r="92" spans="4:10">
      <c r="G92" s="29" t="s">
        <v>84</v>
      </c>
      <c r="H92" s="27" t="s">
        <v>79</v>
      </c>
      <c r="I92" s="27">
        <f>10.9*I91/100</f>
        <v>37.604999999999997</v>
      </c>
      <c r="J92" s="27"/>
    </row>
    <row r="93" spans="4:10">
      <c r="G93" s="29" t="s">
        <v>83</v>
      </c>
      <c r="H93" s="27" t="s">
        <v>80</v>
      </c>
      <c r="I93" s="27">
        <f>5.6*I91</f>
        <v>1931.9999999999998</v>
      </c>
      <c r="J93" s="27"/>
    </row>
    <row r="94" spans="4:10">
      <c r="G94" s="29" t="s">
        <v>14</v>
      </c>
      <c r="H94" s="27" t="s">
        <v>11</v>
      </c>
      <c r="I94" s="27">
        <v>34</v>
      </c>
      <c r="J94" s="29" t="s">
        <v>21</v>
      </c>
    </row>
    <row r="95" spans="4:10">
      <c r="G95" s="29" t="s">
        <v>84</v>
      </c>
      <c r="H95" s="27" t="s">
        <v>79</v>
      </c>
      <c r="I95" s="27">
        <f>10.4*I94/100</f>
        <v>3.536</v>
      </c>
      <c r="J95" s="27"/>
    </row>
    <row r="96" spans="4:10">
      <c r="G96" s="29" t="s">
        <v>83</v>
      </c>
      <c r="H96" s="27" t="s">
        <v>80</v>
      </c>
      <c r="I96" s="27">
        <f>5.7*1000</f>
        <v>5700</v>
      </c>
      <c r="J96" s="27"/>
    </row>
    <row r="97" spans="4:10">
      <c r="G97" s="29" t="s">
        <v>14</v>
      </c>
      <c r="H97" s="27" t="s">
        <v>11</v>
      </c>
      <c r="I97" s="27">
        <v>70</v>
      </c>
      <c r="J97" s="29" t="s">
        <v>23</v>
      </c>
    </row>
    <row r="98" spans="4:10">
      <c r="G98" s="29" t="s">
        <v>84</v>
      </c>
      <c r="H98" s="27" t="s">
        <v>79</v>
      </c>
      <c r="I98" s="27">
        <f>10.3*I97/100</f>
        <v>7.21</v>
      </c>
      <c r="J98" s="27"/>
    </row>
    <row r="99" spans="4:10">
      <c r="G99" s="29" t="s">
        <v>83</v>
      </c>
      <c r="H99" s="27" t="s">
        <v>80</v>
      </c>
      <c r="I99" s="27">
        <f>5.2*I97</f>
        <v>364</v>
      </c>
      <c r="J99" s="27"/>
    </row>
    <row r="100" spans="4:10">
      <c r="G100" s="27"/>
      <c r="H100" s="27"/>
      <c r="I100" s="27"/>
      <c r="J100" s="27"/>
    </row>
    <row r="101" spans="4:10">
      <c r="G101" s="27"/>
      <c r="H101" s="27"/>
      <c r="I101" s="28" t="s">
        <v>89</v>
      </c>
      <c r="J101" s="27"/>
    </row>
    <row r="102" spans="4:10">
      <c r="D102" t="s">
        <v>90</v>
      </c>
      <c r="E102">
        <v>7</v>
      </c>
      <c r="G102" s="29" t="s">
        <v>14</v>
      </c>
      <c r="H102" s="27" t="s">
        <v>11</v>
      </c>
      <c r="I102" s="27">
        <v>34</v>
      </c>
      <c r="J102" s="29" t="s">
        <v>15</v>
      </c>
    </row>
    <row r="103" spans="4:10">
      <c r="G103" s="29" t="s">
        <v>84</v>
      </c>
      <c r="H103" s="27" t="s">
        <v>79</v>
      </c>
      <c r="I103" s="27">
        <f>10.9*I102/100</f>
        <v>3.7060000000000004</v>
      </c>
      <c r="J103" s="27"/>
    </row>
    <row r="104" spans="4:10">
      <c r="G104" s="29" t="s">
        <v>83</v>
      </c>
      <c r="H104" s="27" t="s">
        <v>80</v>
      </c>
      <c r="I104" s="27">
        <f>5.6*I102</f>
        <v>190.39999999999998</v>
      </c>
      <c r="J104" s="27"/>
    </row>
    <row r="105" spans="4:10">
      <c r="G105" s="29" t="s">
        <v>14</v>
      </c>
      <c r="H105" s="27" t="s">
        <v>11</v>
      </c>
      <c r="I105" s="27">
        <v>53</v>
      </c>
      <c r="J105" s="29" t="s">
        <v>21</v>
      </c>
    </row>
    <row r="106" spans="4:10">
      <c r="G106" s="29" t="s">
        <v>84</v>
      </c>
      <c r="H106" s="27" t="s">
        <v>79</v>
      </c>
      <c r="I106" s="27">
        <f>10.4*I105/100</f>
        <v>5.5120000000000005</v>
      </c>
      <c r="J106" s="27"/>
    </row>
    <row r="107" spans="4:10">
      <c r="G107" s="29" t="s">
        <v>83</v>
      </c>
      <c r="H107" s="27" t="s">
        <v>80</v>
      </c>
      <c r="I107" s="27">
        <f>5.7*1000</f>
        <v>5700</v>
      </c>
      <c r="J107" s="27"/>
    </row>
    <row r="108" spans="4:10">
      <c r="G108" s="29" t="s">
        <v>14</v>
      </c>
      <c r="H108" s="27" t="s">
        <v>11</v>
      </c>
      <c r="I108" s="27">
        <v>23</v>
      </c>
      <c r="J108" s="29" t="s">
        <v>23</v>
      </c>
    </row>
    <row r="109" spans="4:10">
      <c r="G109" s="29" t="s">
        <v>84</v>
      </c>
      <c r="H109" s="27" t="s">
        <v>79</v>
      </c>
      <c r="I109" s="27">
        <f>10.3*I108/100</f>
        <v>2.3690000000000002</v>
      </c>
      <c r="J109" s="27"/>
    </row>
    <row r="110" spans="4:10">
      <c r="G110" s="29" t="s">
        <v>83</v>
      </c>
      <c r="H110" s="27" t="s">
        <v>80</v>
      </c>
      <c r="I110" s="27">
        <f>5.2*I108</f>
        <v>119.60000000000001</v>
      </c>
      <c r="J110" s="27"/>
    </row>
    <row r="111" spans="4:10">
      <c r="G111" s="29"/>
      <c r="H111" s="27"/>
      <c r="I111" s="27"/>
      <c r="J111" s="27"/>
    </row>
    <row r="112" spans="4:10">
      <c r="G112" s="27"/>
      <c r="H112" s="27"/>
      <c r="I112" s="28" t="s">
        <v>91</v>
      </c>
      <c r="J112" s="27"/>
    </row>
    <row r="113" spans="4:10">
      <c r="D113" t="s">
        <v>90</v>
      </c>
      <c r="E113">
        <v>8</v>
      </c>
      <c r="G113" s="29" t="s">
        <v>14</v>
      </c>
      <c r="H113" s="27" t="s">
        <v>11</v>
      </c>
      <c r="I113" s="27">
        <v>102</v>
      </c>
      <c r="J113" s="29" t="s">
        <v>15</v>
      </c>
    </row>
    <row r="114" spans="4:10">
      <c r="G114" s="29" t="s">
        <v>84</v>
      </c>
      <c r="H114" s="27" t="s">
        <v>79</v>
      </c>
      <c r="I114" s="27">
        <f>10.9*I113/100</f>
        <v>11.118</v>
      </c>
      <c r="J114" s="27"/>
    </row>
    <row r="115" spans="4:10">
      <c r="G115" s="29" t="s">
        <v>83</v>
      </c>
      <c r="H115" s="27" t="s">
        <v>80</v>
      </c>
      <c r="I115" s="27">
        <f>5.6*I113</f>
        <v>571.19999999999993</v>
      </c>
      <c r="J115" s="27"/>
    </row>
    <row r="116" spans="4:10">
      <c r="G116" s="29" t="s">
        <v>14</v>
      </c>
      <c r="H116" s="27" t="s">
        <v>11</v>
      </c>
      <c r="I116" s="27">
        <v>99</v>
      </c>
      <c r="J116" s="29" t="s">
        <v>21</v>
      </c>
    </row>
    <row r="117" spans="4:10">
      <c r="G117" s="29" t="s">
        <v>84</v>
      </c>
      <c r="H117" s="27" t="s">
        <v>79</v>
      </c>
      <c r="I117" s="27">
        <f>10.4*I116/100</f>
        <v>10.296000000000001</v>
      </c>
      <c r="J117" s="27"/>
    </row>
    <row r="118" spans="4:10">
      <c r="G118" s="29" t="s">
        <v>83</v>
      </c>
      <c r="H118" s="27" t="s">
        <v>80</v>
      </c>
      <c r="I118" s="27">
        <f>5.7*1000</f>
        <v>5700</v>
      </c>
      <c r="J118" s="27"/>
    </row>
    <row r="119" spans="4:10">
      <c r="G119" s="29" t="s">
        <v>14</v>
      </c>
      <c r="H119" s="27" t="s">
        <v>11</v>
      </c>
      <c r="I119" s="27">
        <v>120</v>
      </c>
      <c r="J119" s="29" t="s">
        <v>23</v>
      </c>
    </row>
    <row r="120" spans="4:10">
      <c r="G120" s="29" t="s">
        <v>84</v>
      </c>
      <c r="H120" s="27" t="s">
        <v>79</v>
      </c>
      <c r="I120" s="27">
        <f>10.3*I119/100</f>
        <v>12.36</v>
      </c>
      <c r="J120" s="27"/>
    </row>
    <row r="121" spans="4:10">
      <c r="G121" s="29" t="s">
        <v>83</v>
      </c>
      <c r="H121" s="27" t="s">
        <v>80</v>
      </c>
      <c r="I121" s="27">
        <f>5.2*I119</f>
        <v>624</v>
      </c>
      <c r="J121" s="27"/>
    </row>
    <row r="122" spans="4:10">
      <c r="G122" s="27"/>
      <c r="H122" s="27"/>
      <c r="I122" s="27"/>
      <c r="J122" s="27"/>
    </row>
    <row r="123" spans="4:10">
      <c r="G123" s="27"/>
      <c r="H123" s="27"/>
      <c r="I123" s="28" t="s">
        <v>92</v>
      </c>
      <c r="J123" s="27"/>
    </row>
    <row r="124" spans="4:10">
      <c r="D124" t="s">
        <v>90</v>
      </c>
      <c r="E124">
        <v>7</v>
      </c>
      <c r="G124" s="29" t="s">
        <v>14</v>
      </c>
      <c r="H124" s="27" t="s">
        <v>11</v>
      </c>
      <c r="I124" s="27">
        <v>88</v>
      </c>
      <c r="J124" s="29" t="s">
        <v>15</v>
      </c>
    </row>
    <row r="125" spans="4:10">
      <c r="G125" s="29" t="s">
        <v>84</v>
      </c>
      <c r="H125" s="27" t="s">
        <v>79</v>
      </c>
      <c r="I125" s="27">
        <f>10.9*I124/100</f>
        <v>9.5920000000000005</v>
      </c>
      <c r="J125" s="27"/>
    </row>
    <row r="126" spans="4:10">
      <c r="G126" s="29" t="s">
        <v>83</v>
      </c>
      <c r="H126" s="27" t="s">
        <v>80</v>
      </c>
      <c r="I126" s="27">
        <f>5.6*I124</f>
        <v>492.79999999999995</v>
      </c>
      <c r="J126" s="27"/>
    </row>
    <row r="127" spans="4:10">
      <c r="G127" s="29" t="s">
        <v>14</v>
      </c>
      <c r="H127" s="27" t="s">
        <v>11</v>
      </c>
      <c r="I127" s="27">
        <v>44</v>
      </c>
      <c r="J127" s="29" t="s">
        <v>21</v>
      </c>
    </row>
    <row r="128" spans="4:10">
      <c r="G128" s="29" t="s">
        <v>84</v>
      </c>
      <c r="H128" s="27" t="s">
        <v>79</v>
      </c>
      <c r="I128" s="27">
        <f>10.4*I127/100</f>
        <v>4.5760000000000005</v>
      </c>
      <c r="J128" s="27"/>
    </row>
    <row r="129" spans="4:10">
      <c r="G129" s="29" t="s">
        <v>83</v>
      </c>
      <c r="H129" s="27" t="s">
        <v>80</v>
      </c>
      <c r="I129" s="27">
        <f>5.7*1000</f>
        <v>5700</v>
      </c>
      <c r="J129" s="27"/>
    </row>
    <row r="130" spans="4:10">
      <c r="G130" s="29" t="s">
        <v>14</v>
      </c>
      <c r="H130" s="27" t="s">
        <v>11</v>
      </c>
      <c r="I130" s="27">
        <v>55</v>
      </c>
      <c r="J130" s="29" t="s">
        <v>23</v>
      </c>
    </row>
    <row r="131" spans="4:10">
      <c r="G131" s="29" t="s">
        <v>84</v>
      </c>
      <c r="H131" s="27" t="s">
        <v>79</v>
      </c>
      <c r="I131" s="27">
        <f>10.3*I130/100</f>
        <v>5.665</v>
      </c>
      <c r="J131" s="27"/>
    </row>
    <row r="132" spans="4:10">
      <c r="G132" s="29" t="s">
        <v>83</v>
      </c>
      <c r="H132" s="27" t="s">
        <v>80</v>
      </c>
      <c r="I132" s="27">
        <f>5.2*I130</f>
        <v>286</v>
      </c>
      <c r="J132" s="27"/>
    </row>
    <row r="133" spans="4:10">
      <c r="G133" s="27"/>
      <c r="H133" s="27"/>
      <c r="I133" s="27"/>
      <c r="J133" s="27"/>
    </row>
    <row r="134" spans="4:10">
      <c r="G134" s="27"/>
      <c r="H134" s="27"/>
      <c r="I134" s="28" t="s">
        <v>93</v>
      </c>
      <c r="J134" s="27"/>
    </row>
    <row r="135" spans="4:10">
      <c r="D135" t="s">
        <v>90</v>
      </c>
      <c r="E135">
        <v>2</v>
      </c>
      <c r="G135" s="29" t="s">
        <v>14</v>
      </c>
      <c r="H135" s="27" t="s">
        <v>11</v>
      </c>
      <c r="I135" s="27">
        <v>66</v>
      </c>
      <c r="J135" s="29" t="s">
        <v>15</v>
      </c>
    </row>
    <row r="136" spans="4:10">
      <c r="G136" s="29" t="s">
        <v>84</v>
      </c>
      <c r="H136" s="27" t="s">
        <v>79</v>
      </c>
      <c r="I136" s="27">
        <f>10.9*I135/100</f>
        <v>7.194</v>
      </c>
      <c r="J136" s="27"/>
    </row>
    <row r="137" spans="4:10">
      <c r="G137" s="29" t="s">
        <v>83</v>
      </c>
      <c r="H137" s="27" t="s">
        <v>80</v>
      </c>
      <c r="I137" s="27">
        <f>5.6*I135</f>
        <v>369.59999999999997</v>
      </c>
      <c r="J137" s="27"/>
    </row>
    <row r="138" spans="4:10">
      <c r="G138" s="29" t="s">
        <v>14</v>
      </c>
      <c r="H138" s="27" t="s">
        <v>11</v>
      </c>
      <c r="I138" s="27">
        <v>22</v>
      </c>
      <c r="J138" s="29" t="s">
        <v>21</v>
      </c>
    </row>
    <row r="139" spans="4:10">
      <c r="G139" s="29" t="s">
        <v>84</v>
      </c>
      <c r="H139" s="27" t="s">
        <v>79</v>
      </c>
      <c r="I139" s="27">
        <f>10.4*I138/100</f>
        <v>2.2880000000000003</v>
      </c>
      <c r="J139" s="27"/>
    </row>
    <row r="140" spans="4:10">
      <c r="G140" s="29" t="s">
        <v>83</v>
      </c>
      <c r="H140" s="27" t="s">
        <v>80</v>
      </c>
      <c r="I140" s="27">
        <f>5.7*1000</f>
        <v>5700</v>
      </c>
      <c r="J140" s="27"/>
    </row>
    <row r="141" spans="4:10">
      <c r="G141" s="29" t="s">
        <v>14</v>
      </c>
      <c r="H141" s="27" t="s">
        <v>11</v>
      </c>
      <c r="I141" s="27">
        <v>33</v>
      </c>
      <c r="J141" s="29" t="s">
        <v>23</v>
      </c>
    </row>
    <row r="142" spans="4:10">
      <c r="G142" s="29" t="s">
        <v>84</v>
      </c>
      <c r="H142" s="27" t="s">
        <v>79</v>
      </c>
      <c r="I142" s="27">
        <f>10.3*I141/100</f>
        <v>3.3990000000000005</v>
      </c>
      <c r="J142" s="27"/>
    </row>
    <row r="143" spans="4:10">
      <c r="G143" s="29" t="s">
        <v>83</v>
      </c>
      <c r="H143" s="27" t="s">
        <v>80</v>
      </c>
      <c r="I143" s="27">
        <f>5.2*I141</f>
        <v>171.6</v>
      </c>
      <c r="J143" s="27"/>
    </row>
    <row r="144" spans="4:10">
      <c r="G144" s="27"/>
      <c r="H144" s="27"/>
      <c r="I144" s="27"/>
      <c r="J144" s="27"/>
    </row>
    <row r="145" spans="4:10">
      <c r="G145" s="27"/>
      <c r="H145" s="27"/>
      <c r="I145" s="28" t="s">
        <v>94</v>
      </c>
      <c r="J145" s="27"/>
    </row>
    <row r="146" spans="4:10">
      <c r="D146" t="s">
        <v>90</v>
      </c>
      <c r="E146">
        <v>6</v>
      </c>
      <c r="G146" s="29" t="s">
        <v>14</v>
      </c>
      <c r="H146" s="27" t="s">
        <v>11</v>
      </c>
      <c r="I146" s="27">
        <v>1000</v>
      </c>
      <c r="J146" s="29" t="s">
        <v>15</v>
      </c>
    </row>
    <row r="147" spans="4:10">
      <c r="G147" s="29" t="s">
        <v>84</v>
      </c>
      <c r="H147" s="27" t="s">
        <v>79</v>
      </c>
      <c r="I147" s="27">
        <v>109</v>
      </c>
      <c r="J147" s="27"/>
    </row>
    <row r="148" spans="4:10">
      <c r="G148" s="29" t="s">
        <v>83</v>
      </c>
      <c r="H148" s="27" t="s">
        <v>80</v>
      </c>
      <c r="I148" s="27">
        <f>5.4*1000</f>
        <v>5400</v>
      </c>
      <c r="J148" s="27"/>
    </row>
    <row r="149" spans="4:10">
      <c r="G149" s="29" t="s">
        <v>14</v>
      </c>
      <c r="H149" s="27" t="s">
        <v>11</v>
      </c>
      <c r="I149" s="27">
        <v>1000</v>
      </c>
      <c r="J149" s="29" t="s">
        <v>21</v>
      </c>
    </row>
    <row r="150" spans="4:10">
      <c r="G150" s="29" t="s">
        <v>84</v>
      </c>
      <c r="H150" s="27" t="s">
        <v>79</v>
      </c>
      <c r="I150" s="27">
        <v>104</v>
      </c>
      <c r="J150" s="27"/>
    </row>
    <row r="151" spans="4:10">
      <c r="G151" s="29" t="s">
        <v>83</v>
      </c>
      <c r="H151" s="27" t="s">
        <v>80</v>
      </c>
      <c r="I151" s="27">
        <f>5.2*1000</f>
        <v>5200</v>
      </c>
      <c r="J151" s="27"/>
    </row>
    <row r="152" spans="4:10">
      <c r="G152" s="29" t="s">
        <v>14</v>
      </c>
      <c r="H152" s="27" t="s">
        <v>11</v>
      </c>
      <c r="I152" s="27">
        <v>1000</v>
      </c>
      <c r="J152" s="29" t="s">
        <v>23</v>
      </c>
    </row>
    <row r="153" spans="4:10">
      <c r="G153" s="29" t="s">
        <v>84</v>
      </c>
      <c r="H153" s="27" t="s">
        <v>79</v>
      </c>
      <c r="I153" s="27">
        <v>103</v>
      </c>
      <c r="J153" s="27"/>
    </row>
    <row r="154" spans="4:10">
      <c r="G154" s="29" t="s">
        <v>83</v>
      </c>
      <c r="H154" s="27" t="s">
        <v>80</v>
      </c>
      <c r="I154" s="27">
        <f>5.2*1000</f>
        <v>5200</v>
      </c>
      <c r="J154" s="27"/>
    </row>
    <row r="155" spans="4:10">
      <c r="G155" s="27"/>
      <c r="H155" s="27"/>
      <c r="I155" s="27"/>
      <c r="J155" s="27"/>
    </row>
    <row r="156" spans="4:10">
      <c r="G156" s="27"/>
      <c r="H156" s="27"/>
      <c r="I156" s="28" t="s">
        <v>95</v>
      </c>
      <c r="J156" s="27"/>
    </row>
    <row r="157" spans="4:10">
      <c r="D157" t="s">
        <v>90</v>
      </c>
      <c r="E157">
        <v>2</v>
      </c>
      <c r="G157" s="29" t="s">
        <v>14</v>
      </c>
      <c r="H157" s="27" t="s">
        <v>11</v>
      </c>
      <c r="I157" s="27">
        <v>1000</v>
      </c>
      <c r="J157" s="29" t="s">
        <v>15</v>
      </c>
    </row>
    <row r="158" spans="4:10">
      <c r="G158" s="29" t="s">
        <v>84</v>
      </c>
      <c r="H158" s="27" t="s">
        <v>79</v>
      </c>
      <c r="I158" s="27">
        <f>10.9*I157/100</f>
        <v>109</v>
      </c>
      <c r="J158" s="27"/>
    </row>
    <row r="159" spans="4:10">
      <c r="G159" s="29" t="s">
        <v>83</v>
      </c>
      <c r="H159" s="27" t="s">
        <v>80</v>
      </c>
      <c r="I159" s="27">
        <f>5.6*I157</f>
        <v>5600</v>
      </c>
      <c r="J159" s="27"/>
    </row>
    <row r="160" spans="4:10">
      <c r="G160" s="29" t="s">
        <v>14</v>
      </c>
      <c r="H160" s="27" t="s">
        <v>11</v>
      </c>
      <c r="I160" s="27">
        <v>1000</v>
      </c>
      <c r="J160" s="29" t="s">
        <v>21</v>
      </c>
    </row>
    <row r="161" spans="4:10">
      <c r="G161" s="29" t="s">
        <v>84</v>
      </c>
      <c r="H161" s="27" t="s">
        <v>79</v>
      </c>
      <c r="I161" s="27">
        <f>10.4*I160/100</f>
        <v>104</v>
      </c>
      <c r="J161" s="27"/>
    </row>
    <row r="162" spans="4:10">
      <c r="G162" s="29" t="s">
        <v>83</v>
      </c>
      <c r="H162" s="27" t="s">
        <v>80</v>
      </c>
      <c r="I162" s="27">
        <f>5.7*1000</f>
        <v>5700</v>
      </c>
      <c r="J162" s="27"/>
    </row>
    <row r="163" spans="4:10">
      <c r="G163" s="29" t="s">
        <v>14</v>
      </c>
      <c r="H163" s="27" t="s">
        <v>11</v>
      </c>
      <c r="I163" s="27">
        <v>1000</v>
      </c>
      <c r="J163" s="29" t="s">
        <v>23</v>
      </c>
    </row>
    <row r="164" spans="4:10">
      <c r="G164" s="29" t="s">
        <v>84</v>
      </c>
      <c r="H164" s="27" t="s">
        <v>79</v>
      </c>
      <c r="I164" s="27">
        <f>10.3*I163/100</f>
        <v>103</v>
      </c>
      <c r="J164" s="27"/>
    </row>
    <row r="165" spans="4:10">
      <c r="G165" s="29" t="s">
        <v>83</v>
      </c>
      <c r="H165" s="27" t="s">
        <v>80</v>
      </c>
      <c r="I165" s="27">
        <f>5.2*I163</f>
        <v>5200</v>
      </c>
      <c r="J165" s="27"/>
    </row>
    <row r="166" spans="4:10">
      <c r="G166" s="27"/>
      <c r="H166" s="27"/>
      <c r="I166" s="27"/>
      <c r="J166" s="27"/>
    </row>
    <row r="167" spans="4:10">
      <c r="G167" s="27"/>
      <c r="H167" s="27"/>
      <c r="I167" s="28" t="s">
        <v>96</v>
      </c>
      <c r="J167" s="27"/>
    </row>
    <row r="168" spans="4:10">
      <c r="D168" t="s">
        <v>90</v>
      </c>
      <c r="E168">
        <v>4</v>
      </c>
      <c r="G168" s="29" t="s">
        <v>14</v>
      </c>
      <c r="H168" s="27" t="s">
        <v>11</v>
      </c>
      <c r="I168" s="27">
        <v>500</v>
      </c>
      <c r="J168" s="29" t="s">
        <v>15</v>
      </c>
    </row>
    <row r="169" spans="4:10">
      <c r="G169" s="29" t="s">
        <v>84</v>
      </c>
      <c r="H169" s="27" t="s">
        <v>79</v>
      </c>
      <c r="I169" s="27">
        <f>10.9*I168/100</f>
        <v>54.5</v>
      </c>
      <c r="J169" s="27"/>
    </row>
    <row r="170" spans="4:10">
      <c r="G170" s="29" t="s">
        <v>83</v>
      </c>
      <c r="H170" s="27" t="s">
        <v>80</v>
      </c>
      <c r="I170" s="27">
        <f>5.6*I168</f>
        <v>2800</v>
      </c>
      <c r="J170" s="27"/>
    </row>
    <row r="171" spans="4:10">
      <c r="G171" s="29" t="s">
        <v>14</v>
      </c>
      <c r="H171" s="27" t="s">
        <v>11</v>
      </c>
      <c r="I171" s="27">
        <v>400</v>
      </c>
      <c r="J171" s="29" t="s">
        <v>21</v>
      </c>
    </row>
    <row r="172" spans="4:10">
      <c r="G172" s="29" t="s">
        <v>84</v>
      </c>
      <c r="H172" s="27" t="s">
        <v>79</v>
      </c>
      <c r="I172" s="27">
        <f>10.4*I171/100</f>
        <v>41.6</v>
      </c>
      <c r="J172" s="27"/>
    </row>
    <row r="173" spans="4:10">
      <c r="G173" s="29" t="s">
        <v>83</v>
      </c>
      <c r="H173" s="27" t="s">
        <v>80</v>
      </c>
      <c r="I173" s="27">
        <f>5.7*1000</f>
        <v>5700</v>
      </c>
      <c r="J173" s="27"/>
    </row>
    <row r="174" spans="4:10">
      <c r="G174" s="29" t="s">
        <v>14</v>
      </c>
      <c r="H174" s="27" t="s">
        <v>11</v>
      </c>
      <c r="I174" s="27">
        <v>300</v>
      </c>
      <c r="J174" s="29" t="s">
        <v>23</v>
      </c>
    </row>
    <row r="175" spans="4:10">
      <c r="G175" s="29" t="s">
        <v>84</v>
      </c>
      <c r="H175" s="27" t="s">
        <v>79</v>
      </c>
      <c r="I175" s="27">
        <f>10.3*I174/100</f>
        <v>30.9</v>
      </c>
      <c r="J175" s="27"/>
    </row>
    <row r="176" spans="4:10">
      <c r="G176" s="29" t="s">
        <v>83</v>
      </c>
      <c r="H176" s="27" t="s">
        <v>80</v>
      </c>
      <c r="I176" s="27">
        <f>5.2*I174</f>
        <v>1560</v>
      </c>
      <c r="J176" s="27"/>
    </row>
    <row r="177" spans="4:10">
      <c r="G177" s="27"/>
      <c r="H177" s="27"/>
      <c r="I177" s="27"/>
      <c r="J177" s="27"/>
    </row>
    <row r="178" spans="4:10">
      <c r="G178" s="27"/>
      <c r="H178" s="27"/>
      <c r="I178" s="28" t="s">
        <v>97</v>
      </c>
      <c r="J178" s="27"/>
    </row>
    <row r="179" spans="4:10">
      <c r="D179" t="s">
        <v>90</v>
      </c>
      <c r="E179">
        <v>5</v>
      </c>
      <c r="G179" s="29" t="s">
        <v>14</v>
      </c>
      <c r="H179" s="27" t="s">
        <v>11</v>
      </c>
      <c r="I179" s="27">
        <v>345</v>
      </c>
      <c r="J179" s="29" t="s">
        <v>15</v>
      </c>
    </row>
    <row r="180" spans="4:10">
      <c r="G180" s="29" t="s">
        <v>84</v>
      </c>
      <c r="H180" s="27" t="s">
        <v>79</v>
      </c>
      <c r="I180" s="27">
        <f>10.9*I179/100</f>
        <v>37.604999999999997</v>
      </c>
      <c r="J180" s="27"/>
    </row>
    <row r="181" spans="4:10">
      <c r="G181" s="29" t="s">
        <v>83</v>
      </c>
      <c r="H181" s="27" t="s">
        <v>80</v>
      </c>
      <c r="I181" s="27">
        <f>5.6*I179</f>
        <v>1931.9999999999998</v>
      </c>
      <c r="J181" s="27"/>
    </row>
    <row r="182" spans="4:10">
      <c r="G182" s="29" t="s">
        <v>14</v>
      </c>
      <c r="H182" s="27" t="s">
        <v>11</v>
      </c>
      <c r="I182" s="27">
        <v>34</v>
      </c>
      <c r="J182" s="29" t="s">
        <v>21</v>
      </c>
    </row>
    <row r="183" spans="4:10">
      <c r="G183" s="29" t="s">
        <v>84</v>
      </c>
      <c r="H183" s="27" t="s">
        <v>79</v>
      </c>
      <c r="I183" s="27">
        <f>10.4*I182/100</f>
        <v>3.536</v>
      </c>
      <c r="J183" s="27"/>
    </row>
    <row r="184" spans="4:10">
      <c r="G184" s="29" t="s">
        <v>83</v>
      </c>
      <c r="H184" s="27" t="s">
        <v>80</v>
      </c>
      <c r="I184" s="27">
        <f>5.7*1000</f>
        <v>5700</v>
      </c>
      <c r="J184" s="27"/>
    </row>
    <row r="185" spans="4:10">
      <c r="G185" s="29" t="s">
        <v>14</v>
      </c>
      <c r="H185" s="27" t="s">
        <v>11</v>
      </c>
      <c r="I185" s="27">
        <v>70</v>
      </c>
      <c r="J185" s="29" t="s">
        <v>23</v>
      </c>
    </row>
    <row r="186" spans="4:10">
      <c r="G186" s="29" t="s">
        <v>84</v>
      </c>
      <c r="H186" s="27" t="s">
        <v>79</v>
      </c>
      <c r="I186" s="27">
        <f>10.3*I185/100</f>
        <v>7.21</v>
      </c>
      <c r="J186" s="27"/>
    </row>
    <row r="187" spans="4:10">
      <c r="G187" s="29" t="s">
        <v>83</v>
      </c>
      <c r="H187" s="27" t="s">
        <v>80</v>
      </c>
      <c r="I187" s="27">
        <f>5.2*I185</f>
        <v>364</v>
      </c>
      <c r="J187" s="27"/>
    </row>
    <row r="188" spans="4:10">
      <c r="G188" s="27"/>
      <c r="H188" s="27"/>
      <c r="I188" s="27"/>
      <c r="J188" s="27"/>
    </row>
    <row r="189" spans="4:10">
      <c r="G189" s="27"/>
      <c r="H189" s="27"/>
      <c r="I189" s="28" t="s">
        <v>98</v>
      </c>
      <c r="J189" s="27"/>
    </row>
    <row r="190" spans="4:10">
      <c r="D190" t="s">
        <v>90</v>
      </c>
      <c r="E190">
        <v>6</v>
      </c>
      <c r="G190" s="29" t="s">
        <v>14</v>
      </c>
      <c r="H190" s="27" t="s">
        <v>11</v>
      </c>
      <c r="I190" s="27">
        <v>345</v>
      </c>
      <c r="J190" s="29" t="s">
        <v>15</v>
      </c>
    </row>
    <row r="191" spans="4:10">
      <c r="G191" s="29" t="s">
        <v>84</v>
      </c>
      <c r="H191" s="27" t="s">
        <v>79</v>
      </c>
      <c r="I191" s="27">
        <f>10.9*I190/100</f>
        <v>37.604999999999997</v>
      </c>
      <c r="J191" s="27"/>
    </row>
    <row r="192" spans="4:10">
      <c r="G192" s="29" t="s">
        <v>83</v>
      </c>
      <c r="H192" s="27" t="s">
        <v>80</v>
      </c>
      <c r="I192" s="27">
        <f>5.6*I190</f>
        <v>1931.9999999999998</v>
      </c>
      <c r="J192" s="27"/>
    </row>
    <row r="193" spans="4:10">
      <c r="G193" s="29" t="s">
        <v>14</v>
      </c>
      <c r="H193" s="27" t="s">
        <v>11</v>
      </c>
      <c r="I193" s="27">
        <v>34</v>
      </c>
      <c r="J193" s="29" t="s">
        <v>21</v>
      </c>
    </row>
    <row r="194" spans="4:10">
      <c r="G194" s="29" t="s">
        <v>84</v>
      </c>
      <c r="H194" s="27" t="s">
        <v>79</v>
      </c>
      <c r="I194" s="27">
        <f>10.4*I193/100</f>
        <v>3.536</v>
      </c>
      <c r="J194" s="27"/>
    </row>
    <row r="195" spans="4:10">
      <c r="G195" s="29" t="s">
        <v>83</v>
      </c>
      <c r="H195" s="27" t="s">
        <v>80</v>
      </c>
      <c r="I195" s="27">
        <f>5.7*1000</f>
        <v>5700</v>
      </c>
      <c r="J195" s="27"/>
    </row>
    <row r="196" spans="4:10">
      <c r="G196" s="29" t="s">
        <v>14</v>
      </c>
      <c r="H196" s="27" t="s">
        <v>11</v>
      </c>
      <c r="I196" s="27">
        <v>70</v>
      </c>
      <c r="J196" s="29" t="s">
        <v>23</v>
      </c>
    </row>
    <row r="197" spans="4:10">
      <c r="G197" s="29" t="s">
        <v>84</v>
      </c>
      <c r="H197" s="27" t="s">
        <v>79</v>
      </c>
      <c r="I197" s="27">
        <f>10.3*I196/100</f>
        <v>7.21</v>
      </c>
      <c r="J197" s="27"/>
    </row>
    <row r="198" spans="4:10">
      <c r="G198" s="29" t="s">
        <v>83</v>
      </c>
      <c r="H198" s="27" t="s">
        <v>80</v>
      </c>
      <c r="I198" s="27">
        <f>5.2*I196</f>
        <v>364</v>
      </c>
      <c r="J198" s="27"/>
    </row>
    <row r="199" spans="4:10">
      <c r="G199" s="27"/>
      <c r="H199" s="27"/>
      <c r="I199" s="27"/>
      <c r="J199" s="27"/>
    </row>
    <row r="200" spans="4:10">
      <c r="G200" s="27"/>
      <c r="H200" s="27"/>
      <c r="I200" s="28" t="s">
        <v>99</v>
      </c>
      <c r="J200" s="27"/>
    </row>
    <row r="201" spans="4:10">
      <c r="D201" t="s">
        <v>90</v>
      </c>
      <c r="E201">
        <v>7</v>
      </c>
      <c r="G201" s="29" t="s">
        <v>14</v>
      </c>
      <c r="H201" s="27" t="s">
        <v>11</v>
      </c>
      <c r="I201" s="27">
        <v>34</v>
      </c>
      <c r="J201" s="29" t="s">
        <v>15</v>
      </c>
    </row>
    <row r="202" spans="4:10">
      <c r="G202" s="29" t="s">
        <v>84</v>
      </c>
      <c r="H202" s="27" t="s">
        <v>79</v>
      </c>
      <c r="I202" s="27">
        <f>10.9*I201/100</f>
        <v>3.7060000000000004</v>
      </c>
      <c r="J202" s="27"/>
    </row>
    <row r="203" spans="4:10">
      <c r="G203" s="29" t="s">
        <v>83</v>
      </c>
      <c r="H203" s="27" t="s">
        <v>80</v>
      </c>
      <c r="I203" s="27">
        <f>5.6*I201</f>
        <v>190.39999999999998</v>
      </c>
      <c r="J203" s="27"/>
    </row>
    <row r="204" spans="4:10">
      <c r="G204" s="29" t="s">
        <v>14</v>
      </c>
      <c r="H204" s="27" t="s">
        <v>11</v>
      </c>
      <c r="I204" s="27">
        <v>53</v>
      </c>
      <c r="J204" s="29" t="s">
        <v>21</v>
      </c>
    </row>
    <row r="205" spans="4:10">
      <c r="G205" s="29" t="s">
        <v>84</v>
      </c>
      <c r="H205" s="27" t="s">
        <v>79</v>
      </c>
      <c r="I205" s="27">
        <f>10.4*I204/100</f>
        <v>5.5120000000000005</v>
      </c>
      <c r="J205" s="27"/>
    </row>
    <row r="206" spans="4:10">
      <c r="G206" s="29" t="s">
        <v>83</v>
      </c>
      <c r="H206" s="27" t="s">
        <v>80</v>
      </c>
      <c r="I206" s="27">
        <f>5.7*1000</f>
        <v>5700</v>
      </c>
      <c r="J206" s="27"/>
    </row>
    <row r="207" spans="4:10">
      <c r="G207" s="29" t="s">
        <v>14</v>
      </c>
      <c r="H207" s="27" t="s">
        <v>11</v>
      </c>
      <c r="I207" s="27">
        <v>23</v>
      </c>
      <c r="J207" s="29" t="s">
        <v>23</v>
      </c>
    </row>
    <row r="208" spans="4:10">
      <c r="G208" s="29" t="s">
        <v>84</v>
      </c>
      <c r="H208" s="27" t="s">
        <v>79</v>
      </c>
      <c r="I208" s="27">
        <f>10.3*I207/100</f>
        <v>2.3690000000000002</v>
      </c>
      <c r="J208" s="27"/>
    </row>
    <row r="209" spans="4:10">
      <c r="G209" s="29" t="s">
        <v>83</v>
      </c>
      <c r="H209" s="27" t="s">
        <v>80</v>
      </c>
      <c r="I209" s="27">
        <f>5.2*I207</f>
        <v>119.60000000000001</v>
      </c>
      <c r="J209" s="27"/>
    </row>
    <row r="210" spans="4:10">
      <c r="G210" s="29"/>
      <c r="H210" s="27"/>
      <c r="I210" s="27"/>
      <c r="J210" s="27"/>
    </row>
    <row r="211" spans="4:10">
      <c r="G211" s="27"/>
      <c r="H211" s="27"/>
      <c r="I211" s="28" t="s">
        <v>100</v>
      </c>
      <c r="J211" s="27"/>
    </row>
    <row r="212" spans="4:10">
      <c r="D212" t="s">
        <v>90</v>
      </c>
      <c r="E212">
        <v>8</v>
      </c>
      <c r="G212" s="29" t="s">
        <v>14</v>
      </c>
      <c r="H212" s="27" t="s">
        <v>11</v>
      </c>
      <c r="I212" s="27">
        <v>102</v>
      </c>
      <c r="J212" s="29" t="s">
        <v>15</v>
      </c>
    </row>
    <row r="213" spans="4:10">
      <c r="G213" s="29" t="s">
        <v>84</v>
      </c>
      <c r="H213" s="27" t="s">
        <v>79</v>
      </c>
      <c r="I213" s="27">
        <f>10.9*I212/100</f>
        <v>11.118</v>
      </c>
      <c r="J213" s="27"/>
    </row>
    <row r="214" spans="4:10">
      <c r="G214" s="29" t="s">
        <v>83</v>
      </c>
      <c r="H214" s="27" t="s">
        <v>80</v>
      </c>
      <c r="I214" s="27">
        <f>5.6*I212</f>
        <v>571.19999999999993</v>
      </c>
      <c r="J214" s="27"/>
    </row>
    <row r="215" spans="4:10">
      <c r="G215" s="29" t="s">
        <v>14</v>
      </c>
      <c r="H215" s="27" t="s">
        <v>11</v>
      </c>
      <c r="I215" s="27">
        <v>99</v>
      </c>
      <c r="J215" s="29" t="s">
        <v>21</v>
      </c>
    </row>
    <row r="216" spans="4:10">
      <c r="G216" s="29" t="s">
        <v>84</v>
      </c>
      <c r="H216" s="27" t="s">
        <v>79</v>
      </c>
      <c r="I216" s="27">
        <f>10.4*I215/100</f>
        <v>10.296000000000001</v>
      </c>
      <c r="J216" s="27"/>
    </row>
    <row r="217" spans="4:10">
      <c r="G217" s="29" t="s">
        <v>83</v>
      </c>
      <c r="H217" s="27" t="s">
        <v>80</v>
      </c>
      <c r="I217" s="27">
        <f>5.7*1000</f>
        <v>5700</v>
      </c>
      <c r="J217" s="27"/>
    </row>
    <row r="218" spans="4:10">
      <c r="G218" s="29" t="s">
        <v>14</v>
      </c>
      <c r="H218" s="27" t="s">
        <v>11</v>
      </c>
      <c r="I218" s="27">
        <v>120</v>
      </c>
      <c r="J218" s="29" t="s">
        <v>23</v>
      </c>
    </row>
    <row r="219" spans="4:10">
      <c r="G219" s="29" t="s">
        <v>84</v>
      </c>
      <c r="H219" s="27" t="s">
        <v>79</v>
      </c>
      <c r="I219" s="27">
        <f>10.3*I218/100</f>
        <v>12.36</v>
      </c>
      <c r="J219" s="27"/>
    </row>
    <row r="220" spans="4:10">
      <c r="G220" s="29" t="s">
        <v>83</v>
      </c>
      <c r="H220" s="27" t="s">
        <v>80</v>
      </c>
      <c r="I220" s="27">
        <f>5.2*I218</f>
        <v>624</v>
      </c>
      <c r="J220" s="27"/>
    </row>
    <row r="221" spans="4:10">
      <c r="G221" s="27"/>
      <c r="H221" s="27"/>
      <c r="I221" s="27"/>
      <c r="J221" s="27"/>
    </row>
    <row r="222" spans="4:10">
      <c r="G222" s="27"/>
      <c r="H222" s="27"/>
      <c r="I222" s="28" t="s">
        <v>101</v>
      </c>
      <c r="J222" s="27"/>
    </row>
    <row r="223" spans="4:10">
      <c r="D223" t="s">
        <v>90</v>
      </c>
      <c r="E223">
        <v>7</v>
      </c>
      <c r="G223" s="29" t="s">
        <v>14</v>
      </c>
      <c r="H223" s="27" t="s">
        <v>11</v>
      </c>
      <c r="I223" s="27">
        <v>88</v>
      </c>
      <c r="J223" s="29" t="s">
        <v>15</v>
      </c>
    </row>
    <row r="224" spans="4:10">
      <c r="G224" s="29" t="s">
        <v>84</v>
      </c>
      <c r="H224" s="27" t="s">
        <v>79</v>
      </c>
      <c r="I224" s="27">
        <f>10.9*I223/100</f>
        <v>9.5920000000000005</v>
      </c>
      <c r="J224" s="27"/>
    </row>
    <row r="225" spans="4:10">
      <c r="G225" s="29" t="s">
        <v>83</v>
      </c>
      <c r="H225" s="27" t="s">
        <v>80</v>
      </c>
      <c r="I225" s="27">
        <f>5.6*I223</f>
        <v>492.79999999999995</v>
      </c>
      <c r="J225" s="27"/>
    </row>
    <row r="226" spans="4:10">
      <c r="G226" s="29" t="s">
        <v>14</v>
      </c>
      <c r="H226" s="27" t="s">
        <v>11</v>
      </c>
      <c r="I226" s="27">
        <v>44</v>
      </c>
      <c r="J226" s="29" t="s">
        <v>21</v>
      </c>
    </row>
    <row r="227" spans="4:10">
      <c r="G227" s="29" t="s">
        <v>84</v>
      </c>
      <c r="H227" s="27" t="s">
        <v>79</v>
      </c>
      <c r="I227" s="27">
        <f>10.4*I226/100</f>
        <v>4.5760000000000005</v>
      </c>
      <c r="J227" s="27"/>
    </row>
    <row r="228" spans="4:10">
      <c r="G228" s="29" t="s">
        <v>83</v>
      </c>
      <c r="H228" s="27" t="s">
        <v>80</v>
      </c>
      <c r="I228" s="27">
        <f>5.7*1000</f>
        <v>5700</v>
      </c>
      <c r="J228" s="27"/>
    </row>
    <row r="229" spans="4:10">
      <c r="G229" s="29" t="s">
        <v>14</v>
      </c>
      <c r="H229" s="27" t="s">
        <v>11</v>
      </c>
      <c r="I229" s="27">
        <v>55</v>
      </c>
      <c r="J229" s="29" t="s">
        <v>23</v>
      </c>
    </row>
    <row r="230" spans="4:10">
      <c r="G230" s="29" t="s">
        <v>84</v>
      </c>
      <c r="H230" s="27" t="s">
        <v>79</v>
      </c>
      <c r="I230" s="27">
        <f>10.3*I229/100</f>
        <v>5.665</v>
      </c>
      <c r="J230" s="27"/>
    </row>
    <row r="231" spans="4:10">
      <c r="G231" s="29" t="s">
        <v>83</v>
      </c>
      <c r="H231" s="27" t="s">
        <v>80</v>
      </c>
      <c r="I231" s="27">
        <f>5.2*I229</f>
        <v>286</v>
      </c>
      <c r="J231" s="27"/>
    </row>
    <row r="232" spans="4:10">
      <c r="G232" s="27"/>
      <c r="H232" s="27"/>
      <c r="I232" s="27"/>
      <c r="J232" s="27"/>
    </row>
    <row r="233" spans="4:10">
      <c r="G233" s="27"/>
      <c r="H233" s="27"/>
      <c r="I233" s="28" t="s">
        <v>102</v>
      </c>
      <c r="J233" s="27"/>
    </row>
    <row r="234" spans="4:10">
      <c r="D234" t="s">
        <v>90</v>
      </c>
      <c r="E234">
        <v>2</v>
      </c>
      <c r="G234" s="29" t="s">
        <v>14</v>
      </c>
      <c r="H234" s="27" t="s">
        <v>11</v>
      </c>
      <c r="I234" s="27">
        <v>66</v>
      </c>
      <c r="J234" s="29" t="s">
        <v>15</v>
      </c>
    </row>
    <row r="235" spans="4:10">
      <c r="G235" s="29" t="s">
        <v>84</v>
      </c>
      <c r="H235" s="27" t="s">
        <v>79</v>
      </c>
      <c r="I235" s="27">
        <f>10.9*I234/100</f>
        <v>7.194</v>
      </c>
      <c r="J235" s="27"/>
    </row>
    <row r="236" spans="4:10">
      <c r="G236" s="29" t="s">
        <v>83</v>
      </c>
      <c r="H236" s="27" t="s">
        <v>80</v>
      </c>
      <c r="I236" s="27">
        <f>5.6*I234</f>
        <v>369.59999999999997</v>
      </c>
      <c r="J236" s="27"/>
    </row>
    <row r="237" spans="4:10">
      <c r="G237" s="29" t="s">
        <v>14</v>
      </c>
      <c r="H237" s="27" t="s">
        <v>11</v>
      </c>
      <c r="I237" s="27">
        <v>22</v>
      </c>
      <c r="J237" s="29" t="s">
        <v>21</v>
      </c>
    </row>
    <row r="238" spans="4:10">
      <c r="G238" s="29" t="s">
        <v>84</v>
      </c>
      <c r="H238" s="27" t="s">
        <v>79</v>
      </c>
      <c r="I238" s="27">
        <f>10.4*I237/100</f>
        <v>2.2880000000000003</v>
      </c>
      <c r="J238" s="27"/>
    </row>
    <row r="239" spans="4:10">
      <c r="G239" s="29" t="s">
        <v>83</v>
      </c>
      <c r="H239" s="27" t="s">
        <v>80</v>
      </c>
      <c r="I239" s="27">
        <f>5.7*1000</f>
        <v>5700</v>
      </c>
      <c r="J239" s="27"/>
    </row>
    <row r="240" spans="4:10">
      <c r="G240" s="29" t="s">
        <v>14</v>
      </c>
      <c r="H240" s="27" t="s">
        <v>11</v>
      </c>
      <c r="I240" s="27">
        <v>33</v>
      </c>
      <c r="J240" s="29" t="s">
        <v>23</v>
      </c>
    </row>
    <row r="241" spans="4:10">
      <c r="G241" s="29" t="s">
        <v>84</v>
      </c>
      <c r="H241" s="27" t="s">
        <v>79</v>
      </c>
      <c r="I241" s="27">
        <f>10.3*I240/100</f>
        <v>3.3990000000000005</v>
      </c>
      <c r="J241" s="27"/>
    </row>
    <row r="242" spans="4:10">
      <c r="G242" s="29" t="s">
        <v>83</v>
      </c>
      <c r="H242" s="27" t="s">
        <v>80</v>
      </c>
      <c r="I242" s="27">
        <f>5.2*I240</f>
        <v>171.6</v>
      </c>
      <c r="J242" s="27"/>
    </row>
    <row r="243" spans="4:10">
      <c r="G243" s="27"/>
      <c r="H243" s="27"/>
      <c r="I243" s="27"/>
      <c r="J243" s="27"/>
    </row>
    <row r="244" spans="4:10">
      <c r="G244" s="27"/>
      <c r="H244" s="27"/>
      <c r="I244" s="28" t="s">
        <v>103</v>
      </c>
      <c r="J244" s="27"/>
    </row>
    <row r="245" spans="4:10">
      <c r="D245" t="s">
        <v>90</v>
      </c>
      <c r="E245">
        <v>4</v>
      </c>
      <c r="G245" s="29" t="s">
        <v>14</v>
      </c>
      <c r="H245" s="27" t="s">
        <v>11</v>
      </c>
      <c r="I245" s="27">
        <v>500</v>
      </c>
      <c r="J245" s="29" t="s">
        <v>15</v>
      </c>
    </row>
    <row r="246" spans="4:10">
      <c r="G246" s="29" t="s">
        <v>84</v>
      </c>
      <c r="H246" s="27" t="s">
        <v>79</v>
      </c>
      <c r="I246" s="27">
        <f>10.9*I245/100</f>
        <v>54.5</v>
      </c>
      <c r="J246" s="27"/>
    </row>
    <row r="247" spans="4:10">
      <c r="G247" s="29" t="s">
        <v>83</v>
      </c>
      <c r="H247" s="27" t="s">
        <v>80</v>
      </c>
      <c r="I247" s="27">
        <f>5.6*I245</f>
        <v>2800</v>
      </c>
      <c r="J247" s="27"/>
    </row>
    <row r="248" spans="4:10">
      <c r="G248" s="29" t="s">
        <v>14</v>
      </c>
      <c r="H248" s="27" t="s">
        <v>11</v>
      </c>
      <c r="I248" s="27">
        <v>400</v>
      </c>
      <c r="J248" s="29" t="s">
        <v>21</v>
      </c>
    </row>
    <row r="249" spans="4:10">
      <c r="G249" s="29" t="s">
        <v>84</v>
      </c>
      <c r="H249" s="27" t="s">
        <v>79</v>
      </c>
      <c r="I249" s="27">
        <f>10.4*I248/100</f>
        <v>41.6</v>
      </c>
      <c r="J249" s="27"/>
    </row>
    <row r="250" spans="4:10">
      <c r="G250" s="29" t="s">
        <v>83</v>
      </c>
      <c r="H250" s="27" t="s">
        <v>80</v>
      </c>
      <c r="I250" s="27">
        <f>5.7*1000</f>
        <v>5700</v>
      </c>
      <c r="J250" s="27"/>
    </row>
    <row r="251" spans="4:10">
      <c r="G251" s="29" t="s">
        <v>14</v>
      </c>
      <c r="H251" s="27" t="s">
        <v>11</v>
      </c>
      <c r="I251" s="27">
        <v>300</v>
      </c>
      <c r="J251" s="29" t="s">
        <v>23</v>
      </c>
    </row>
    <row r="252" spans="4:10">
      <c r="G252" s="29" t="s">
        <v>84</v>
      </c>
      <c r="H252" s="27" t="s">
        <v>79</v>
      </c>
      <c r="I252" s="27">
        <f>10.3*I251/100</f>
        <v>30.9</v>
      </c>
      <c r="J252" s="27"/>
    </row>
    <row r="253" spans="4:10">
      <c r="G253" s="29" t="s">
        <v>83</v>
      </c>
      <c r="H253" s="27" t="s">
        <v>80</v>
      </c>
      <c r="I253" s="27">
        <f>5.2*I251</f>
        <v>1560</v>
      </c>
      <c r="J253" s="27"/>
    </row>
    <row r="254" spans="4:10">
      <c r="G254" s="27"/>
      <c r="H254" s="27"/>
      <c r="I254" s="27"/>
      <c r="J254" s="27"/>
    </row>
    <row r="255" spans="4:10">
      <c r="G255" s="27"/>
      <c r="H255" s="27"/>
      <c r="I255" s="28" t="s">
        <v>104</v>
      </c>
      <c r="J255" s="27"/>
    </row>
    <row r="256" spans="4:10">
      <c r="D256" t="s">
        <v>90</v>
      </c>
      <c r="E256">
        <v>5</v>
      </c>
      <c r="G256" s="29" t="s">
        <v>14</v>
      </c>
      <c r="H256" s="27" t="s">
        <v>11</v>
      </c>
      <c r="I256" s="27">
        <v>345</v>
      </c>
      <c r="J256" s="29" t="s">
        <v>15</v>
      </c>
    </row>
    <row r="257" spans="4:10">
      <c r="G257" s="29" t="s">
        <v>84</v>
      </c>
      <c r="H257" s="27" t="s">
        <v>79</v>
      </c>
      <c r="I257" s="27">
        <f>10.9*I256/100</f>
        <v>37.604999999999997</v>
      </c>
      <c r="J257" s="27"/>
    </row>
    <row r="258" spans="4:10">
      <c r="G258" s="29" t="s">
        <v>83</v>
      </c>
      <c r="H258" s="27" t="s">
        <v>80</v>
      </c>
      <c r="I258" s="27">
        <f>5.6*I256</f>
        <v>1931.9999999999998</v>
      </c>
      <c r="J258" s="27"/>
    </row>
    <row r="259" spans="4:10">
      <c r="G259" s="29" t="s">
        <v>14</v>
      </c>
      <c r="H259" s="27" t="s">
        <v>11</v>
      </c>
      <c r="I259" s="27">
        <v>34</v>
      </c>
      <c r="J259" s="29" t="s">
        <v>21</v>
      </c>
    </row>
    <row r="260" spans="4:10">
      <c r="G260" s="29" t="s">
        <v>84</v>
      </c>
      <c r="H260" s="27" t="s">
        <v>79</v>
      </c>
      <c r="I260" s="27">
        <f>10.4*I259/100</f>
        <v>3.536</v>
      </c>
      <c r="J260" s="27"/>
    </row>
    <row r="261" spans="4:10">
      <c r="G261" s="29" t="s">
        <v>83</v>
      </c>
      <c r="H261" s="27" t="s">
        <v>80</v>
      </c>
      <c r="I261" s="27">
        <f>5.7*1000</f>
        <v>5700</v>
      </c>
      <c r="J261" s="27"/>
    </row>
    <row r="262" spans="4:10">
      <c r="G262" s="29" t="s">
        <v>14</v>
      </c>
      <c r="H262" s="27" t="s">
        <v>11</v>
      </c>
      <c r="I262" s="27">
        <v>70</v>
      </c>
      <c r="J262" s="29" t="s">
        <v>23</v>
      </c>
    </row>
    <row r="263" spans="4:10">
      <c r="G263" s="29" t="s">
        <v>84</v>
      </c>
      <c r="H263" s="27" t="s">
        <v>79</v>
      </c>
      <c r="I263" s="27">
        <f>10.3*I262/100</f>
        <v>7.21</v>
      </c>
      <c r="J263" s="27"/>
    </row>
    <row r="264" spans="4:10">
      <c r="G264" s="29" t="s">
        <v>83</v>
      </c>
      <c r="H264" s="27" t="s">
        <v>80</v>
      </c>
      <c r="I264" s="27">
        <f>5.2*I262</f>
        <v>364</v>
      </c>
      <c r="J264" s="27"/>
    </row>
    <row r="265" spans="4:10">
      <c r="G265" s="27"/>
      <c r="H265" s="27"/>
      <c r="I265" s="27"/>
      <c r="J265" s="27"/>
    </row>
    <row r="266" spans="4:10">
      <c r="G266" s="27"/>
      <c r="H266" s="27"/>
      <c r="I266" s="28" t="s">
        <v>105</v>
      </c>
      <c r="J266" s="27"/>
    </row>
    <row r="267" spans="4:10">
      <c r="D267" t="s">
        <v>90</v>
      </c>
      <c r="E267">
        <v>6</v>
      </c>
      <c r="G267" s="29" t="s">
        <v>14</v>
      </c>
      <c r="H267" s="27" t="s">
        <v>11</v>
      </c>
      <c r="I267" s="27">
        <v>345</v>
      </c>
      <c r="J267" s="29" t="s">
        <v>15</v>
      </c>
    </row>
    <row r="268" spans="4:10">
      <c r="G268" s="29" t="s">
        <v>84</v>
      </c>
      <c r="H268" s="27" t="s">
        <v>79</v>
      </c>
      <c r="I268" s="27">
        <f>10.9*I267/100</f>
        <v>37.604999999999997</v>
      </c>
      <c r="J268" s="27"/>
    </row>
    <row r="269" spans="4:10">
      <c r="G269" s="29" t="s">
        <v>83</v>
      </c>
      <c r="H269" s="27" t="s">
        <v>80</v>
      </c>
      <c r="I269" s="27">
        <f>5.6*I267</f>
        <v>1931.9999999999998</v>
      </c>
      <c r="J269" s="27"/>
    </row>
    <row r="270" spans="4:10">
      <c r="G270" s="29" t="s">
        <v>14</v>
      </c>
      <c r="H270" s="27" t="s">
        <v>11</v>
      </c>
      <c r="I270" s="27">
        <v>34</v>
      </c>
      <c r="J270" s="29" t="s">
        <v>21</v>
      </c>
    </row>
    <row r="271" spans="4:10">
      <c r="G271" s="29" t="s">
        <v>84</v>
      </c>
      <c r="H271" s="27" t="s">
        <v>79</v>
      </c>
      <c r="I271" s="27">
        <f>10.4*I270/100</f>
        <v>3.536</v>
      </c>
      <c r="J271" s="27"/>
    </row>
    <row r="272" spans="4:10">
      <c r="G272" s="29" t="s">
        <v>83</v>
      </c>
      <c r="H272" s="27" t="s">
        <v>80</v>
      </c>
      <c r="I272" s="27">
        <f>5.7*1000</f>
        <v>5700</v>
      </c>
      <c r="J272" s="27"/>
    </row>
    <row r="273" spans="4:10">
      <c r="G273" s="29" t="s">
        <v>14</v>
      </c>
      <c r="H273" s="27" t="s">
        <v>11</v>
      </c>
      <c r="I273" s="27">
        <v>70</v>
      </c>
      <c r="J273" s="29" t="s">
        <v>23</v>
      </c>
    </row>
    <row r="274" spans="4:10">
      <c r="G274" s="29" t="s">
        <v>84</v>
      </c>
      <c r="H274" s="27" t="s">
        <v>79</v>
      </c>
      <c r="I274" s="27">
        <f>10.3*I273/100</f>
        <v>7.21</v>
      </c>
      <c r="J274" s="27"/>
    </row>
    <row r="275" spans="4:10">
      <c r="G275" s="29" t="s">
        <v>83</v>
      </c>
      <c r="H275" s="27" t="s">
        <v>80</v>
      </c>
      <c r="I275" s="27">
        <f>5.2*I273</f>
        <v>364</v>
      </c>
      <c r="J275" s="27"/>
    </row>
    <row r="276" spans="4:10">
      <c r="G276" s="27"/>
      <c r="H276" s="27"/>
      <c r="I276" s="27"/>
      <c r="J276" s="27"/>
    </row>
    <row r="277" spans="4:10">
      <c r="G277" s="27"/>
      <c r="H277" s="27"/>
      <c r="I277" s="28" t="s">
        <v>106</v>
      </c>
      <c r="J277" s="27"/>
    </row>
    <row r="278" spans="4:10">
      <c r="D278" t="s">
        <v>90</v>
      </c>
      <c r="E278">
        <v>7</v>
      </c>
      <c r="G278" s="29" t="s">
        <v>14</v>
      </c>
      <c r="H278" s="27" t="s">
        <v>11</v>
      </c>
      <c r="I278" s="27">
        <v>34</v>
      </c>
      <c r="J278" s="29" t="s">
        <v>15</v>
      </c>
    </row>
    <row r="279" spans="4:10">
      <c r="G279" s="29" t="s">
        <v>84</v>
      </c>
      <c r="H279" s="27" t="s">
        <v>79</v>
      </c>
      <c r="I279" s="27">
        <f>10.9*I278/100</f>
        <v>3.7060000000000004</v>
      </c>
      <c r="J279" s="27"/>
    </row>
    <row r="280" spans="4:10">
      <c r="G280" s="29" t="s">
        <v>83</v>
      </c>
      <c r="H280" s="27" t="s">
        <v>80</v>
      </c>
      <c r="I280" s="27">
        <f>5.6*I278</f>
        <v>190.39999999999998</v>
      </c>
      <c r="J280" s="27"/>
    </row>
    <row r="281" spans="4:10">
      <c r="G281" s="29" t="s">
        <v>14</v>
      </c>
      <c r="H281" s="27" t="s">
        <v>11</v>
      </c>
      <c r="I281" s="27">
        <v>53</v>
      </c>
      <c r="J281" s="29" t="s">
        <v>21</v>
      </c>
    </row>
    <row r="282" spans="4:10">
      <c r="G282" s="29" t="s">
        <v>84</v>
      </c>
      <c r="H282" s="27" t="s">
        <v>79</v>
      </c>
      <c r="I282" s="27">
        <f>10.4*I281/100</f>
        <v>5.5120000000000005</v>
      </c>
      <c r="J282" s="27"/>
    </row>
    <row r="283" spans="4:10">
      <c r="G283" s="29" t="s">
        <v>83</v>
      </c>
      <c r="H283" s="27" t="s">
        <v>80</v>
      </c>
      <c r="I283" s="27">
        <f>5.7*1000</f>
        <v>5700</v>
      </c>
      <c r="J283" s="27"/>
    </row>
    <row r="284" spans="4:10">
      <c r="G284" s="29" t="s">
        <v>14</v>
      </c>
      <c r="H284" s="27" t="s">
        <v>11</v>
      </c>
      <c r="I284" s="27">
        <v>23</v>
      </c>
      <c r="J284" s="29" t="s">
        <v>23</v>
      </c>
    </row>
    <row r="285" spans="4:10">
      <c r="G285" s="29" t="s">
        <v>84</v>
      </c>
      <c r="H285" s="27" t="s">
        <v>79</v>
      </c>
      <c r="I285" s="27">
        <f>10.3*I284/100</f>
        <v>2.3690000000000002</v>
      </c>
      <c r="J285" s="27"/>
    </row>
    <row r="286" spans="4:10">
      <c r="G286" s="29" t="s">
        <v>83</v>
      </c>
      <c r="H286" s="27" t="s">
        <v>80</v>
      </c>
      <c r="I286" s="27">
        <f>5.2*I284</f>
        <v>119.60000000000001</v>
      </c>
      <c r="J286" s="27"/>
    </row>
    <row r="287" spans="4:10">
      <c r="G287" s="29"/>
      <c r="H287" s="27"/>
      <c r="I287" s="27"/>
      <c r="J287" s="27"/>
    </row>
    <row r="288" spans="4:10">
      <c r="G288" s="27"/>
      <c r="H288" s="27"/>
      <c r="I288" s="28" t="s">
        <v>107</v>
      </c>
      <c r="J288" s="27"/>
    </row>
    <row r="289" spans="4:10">
      <c r="D289" t="s">
        <v>90</v>
      </c>
      <c r="E289">
        <v>9</v>
      </c>
      <c r="G289" s="29" t="s">
        <v>14</v>
      </c>
      <c r="H289" s="27" t="s">
        <v>11</v>
      </c>
      <c r="I289" s="27">
        <v>102</v>
      </c>
      <c r="J289" s="29" t="s">
        <v>15</v>
      </c>
    </row>
    <row r="290" spans="4:10">
      <c r="G290" s="29" t="s">
        <v>84</v>
      </c>
      <c r="H290" s="27" t="s">
        <v>79</v>
      </c>
      <c r="I290" s="27">
        <f>10.9*I289/100</f>
        <v>11.118</v>
      </c>
      <c r="J290" s="27"/>
    </row>
    <row r="291" spans="4:10">
      <c r="G291" s="29" t="s">
        <v>83</v>
      </c>
      <c r="H291" s="27" t="s">
        <v>80</v>
      </c>
      <c r="I291" s="27">
        <f>5.6*I289</f>
        <v>571.19999999999993</v>
      </c>
      <c r="J291" s="27"/>
    </row>
    <row r="292" spans="4:10">
      <c r="G292" s="29" t="s">
        <v>14</v>
      </c>
      <c r="H292" s="27" t="s">
        <v>11</v>
      </c>
      <c r="I292" s="27">
        <v>99</v>
      </c>
      <c r="J292" s="29" t="s">
        <v>21</v>
      </c>
    </row>
    <row r="293" spans="4:10">
      <c r="G293" s="29" t="s">
        <v>84</v>
      </c>
      <c r="H293" s="27" t="s">
        <v>79</v>
      </c>
      <c r="I293" s="27">
        <f>10.4*I292/100</f>
        <v>10.296000000000001</v>
      </c>
      <c r="J293" s="27"/>
    </row>
    <row r="294" spans="4:10">
      <c r="G294" s="29" t="s">
        <v>83</v>
      </c>
      <c r="H294" s="27" t="s">
        <v>80</v>
      </c>
      <c r="I294" s="27">
        <f>5.7*1000</f>
        <v>5700</v>
      </c>
      <c r="J294" s="27"/>
    </row>
    <row r="295" spans="4:10">
      <c r="G295" s="29" t="s">
        <v>14</v>
      </c>
      <c r="H295" s="27" t="s">
        <v>11</v>
      </c>
      <c r="I295" s="27">
        <v>120</v>
      </c>
      <c r="J295" s="29" t="s">
        <v>23</v>
      </c>
    </row>
    <row r="296" spans="4:10">
      <c r="G296" s="29" t="s">
        <v>84</v>
      </c>
      <c r="H296" s="27" t="s">
        <v>79</v>
      </c>
      <c r="I296" s="27">
        <f>10.3*I295/100</f>
        <v>12.36</v>
      </c>
      <c r="J296" s="27"/>
    </row>
    <row r="297" spans="4:10">
      <c r="G297" s="29" t="s">
        <v>83</v>
      </c>
      <c r="H297" s="27" t="s">
        <v>80</v>
      </c>
      <c r="I297" s="27">
        <f>5.2*I295</f>
        <v>624</v>
      </c>
      <c r="J297" s="27"/>
    </row>
    <row r="298" spans="4:10">
      <c r="G298" s="27"/>
      <c r="H298" s="27"/>
      <c r="I298" s="27"/>
      <c r="J298" s="27"/>
    </row>
    <row r="299" spans="4:10">
      <c r="G299" s="27"/>
      <c r="H299" s="27"/>
      <c r="I299" s="28" t="s">
        <v>108</v>
      </c>
      <c r="J299" s="27"/>
    </row>
    <row r="300" spans="4:10">
      <c r="D300" t="s">
        <v>90</v>
      </c>
      <c r="E300">
        <v>9</v>
      </c>
      <c r="G300" s="29" t="s">
        <v>14</v>
      </c>
      <c r="H300" s="27" t="s">
        <v>11</v>
      </c>
      <c r="I300" s="27">
        <v>88</v>
      </c>
      <c r="J300" s="29" t="s">
        <v>15</v>
      </c>
    </row>
    <row r="301" spans="4:10">
      <c r="G301" s="29" t="s">
        <v>84</v>
      </c>
      <c r="H301" s="27" t="s">
        <v>79</v>
      </c>
      <c r="I301" s="27">
        <f>10.9*I300/100</f>
        <v>9.5920000000000005</v>
      </c>
      <c r="J301" s="27"/>
    </row>
    <row r="302" spans="4:10">
      <c r="G302" s="29" t="s">
        <v>83</v>
      </c>
      <c r="H302" s="27" t="s">
        <v>80</v>
      </c>
      <c r="I302" s="27">
        <f>5.6*I300</f>
        <v>492.79999999999995</v>
      </c>
      <c r="J302" s="27"/>
    </row>
    <row r="303" spans="4:10">
      <c r="G303" s="29" t="s">
        <v>14</v>
      </c>
      <c r="H303" s="27" t="s">
        <v>11</v>
      </c>
      <c r="I303" s="27">
        <v>44</v>
      </c>
      <c r="J303" s="29" t="s">
        <v>21</v>
      </c>
    </row>
    <row r="304" spans="4:10">
      <c r="G304" s="29" t="s">
        <v>84</v>
      </c>
      <c r="H304" s="27" t="s">
        <v>79</v>
      </c>
      <c r="I304" s="27">
        <f>10.4*I303/100</f>
        <v>4.5760000000000005</v>
      </c>
      <c r="J304" s="27"/>
    </row>
    <row r="305" spans="4:10">
      <c r="G305" s="29" t="s">
        <v>83</v>
      </c>
      <c r="H305" s="27" t="s">
        <v>80</v>
      </c>
      <c r="I305" s="27">
        <f>5.7*1000</f>
        <v>5700</v>
      </c>
      <c r="J305" s="27"/>
    </row>
    <row r="306" spans="4:10">
      <c r="G306" s="29" t="s">
        <v>14</v>
      </c>
      <c r="H306" s="27" t="s">
        <v>11</v>
      </c>
      <c r="I306" s="27">
        <v>55</v>
      </c>
      <c r="J306" s="29" t="s">
        <v>23</v>
      </c>
    </row>
    <row r="307" spans="4:10">
      <c r="G307" s="29" t="s">
        <v>84</v>
      </c>
      <c r="H307" s="27" t="s">
        <v>79</v>
      </c>
      <c r="I307" s="27">
        <f>10.3*I306/100</f>
        <v>5.665</v>
      </c>
      <c r="J307" s="27"/>
    </row>
    <row r="308" spans="4:10">
      <c r="G308" s="29" t="s">
        <v>83</v>
      </c>
      <c r="H308" s="27" t="s">
        <v>80</v>
      </c>
      <c r="I308" s="27">
        <f>5.2*I306</f>
        <v>286</v>
      </c>
      <c r="J308" s="27"/>
    </row>
    <row r="309" spans="4:10">
      <c r="G309" s="27"/>
      <c r="H309" s="27"/>
      <c r="I309" s="27"/>
      <c r="J309" s="27"/>
    </row>
    <row r="310" spans="4:10">
      <c r="G310" s="27"/>
      <c r="H310" s="27"/>
      <c r="I310" s="28" t="s">
        <v>109</v>
      </c>
      <c r="J310" s="27"/>
    </row>
    <row r="311" spans="4:10">
      <c r="D311" t="s">
        <v>90</v>
      </c>
      <c r="E311">
        <v>9</v>
      </c>
      <c r="G311" s="29" t="s">
        <v>14</v>
      </c>
      <c r="H311" s="27" t="s">
        <v>11</v>
      </c>
      <c r="I311" s="27">
        <v>66</v>
      </c>
      <c r="J311" s="29" t="s">
        <v>15</v>
      </c>
    </row>
    <row r="312" spans="4:10">
      <c r="G312" s="29" t="s">
        <v>84</v>
      </c>
      <c r="H312" s="27" t="s">
        <v>79</v>
      </c>
      <c r="I312" s="27">
        <f>10.9*I311/100</f>
        <v>7.194</v>
      </c>
      <c r="J312" s="27"/>
    </row>
    <row r="313" spans="4:10">
      <c r="G313" s="29" t="s">
        <v>83</v>
      </c>
      <c r="H313" s="27" t="s">
        <v>80</v>
      </c>
      <c r="I313" s="27">
        <f>5.6*I311</f>
        <v>369.59999999999997</v>
      </c>
      <c r="J313" s="27"/>
    </row>
    <row r="314" spans="4:10">
      <c r="G314" s="29" t="s">
        <v>14</v>
      </c>
      <c r="H314" s="27" t="s">
        <v>11</v>
      </c>
      <c r="I314" s="27">
        <v>22</v>
      </c>
      <c r="J314" s="29" t="s">
        <v>21</v>
      </c>
    </row>
    <row r="315" spans="4:10">
      <c r="G315" s="29" t="s">
        <v>84</v>
      </c>
      <c r="H315" s="27" t="s">
        <v>79</v>
      </c>
      <c r="I315" s="27">
        <f>10.4*I314/100</f>
        <v>2.2880000000000003</v>
      </c>
      <c r="J315" s="27"/>
    </row>
    <row r="316" spans="4:10">
      <c r="G316" s="29" t="s">
        <v>83</v>
      </c>
      <c r="H316" s="27" t="s">
        <v>80</v>
      </c>
      <c r="I316" s="27">
        <f>5.7*1000</f>
        <v>5700</v>
      </c>
      <c r="J316" s="27"/>
    </row>
    <row r="317" spans="4:10">
      <c r="G317" s="29" t="s">
        <v>14</v>
      </c>
      <c r="H317" s="27" t="s">
        <v>11</v>
      </c>
      <c r="I317" s="27">
        <v>33</v>
      </c>
      <c r="J317" s="29" t="s">
        <v>23</v>
      </c>
    </row>
    <row r="318" spans="4:10">
      <c r="G318" s="29" t="s">
        <v>84</v>
      </c>
      <c r="H318" s="27" t="s">
        <v>79</v>
      </c>
      <c r="I318" s="27">
        <f>10.3*I317/100</f>
        <v>3.3990000000000005</v>
      </c>
      <c r="J318" s="27"/>
    </row>
    <row r="319" spans="4:10">
      <c r="G319" s="29" t="s">
        <v>83</v>
      </c>
      <c r="H319" s="27" t="s">
        <v>80</v>
      </c>
      <c r="I319" s="27">
        <f>5.2*I317</f>
        <v>171.6</v>
      </c>
      <c r="J319" s="27"/>
    </row>
  </sheetData>
  <hyperlinks>
    <hyperlink ref="B15" r:id="rId1" display="http://docs.cntd.ru/document/1200011997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C18" sqref="C18"/>
    </sheetView>
  </sheetViews>
  <sheetFormatPr defaultRowHeight="15"/>
  <cols>
    <col min="1" max="1" width="3.28515625" customWidth="1"/>
  </cols>
  <sheetData>
    <row r="1" spans="1:3">
      <c r="B1" t="s">
        <v>117</v>
      </c>
    </row>
    <row r="2" spans="1:3">
      <c r="A2" t="s">
        <v>37</v>
      </c>
      <c r="B2" t="s">
        <v>116</v>
      </c>
    </row>
    <row r="3" spans="1:3">
      <c r="A3" t="s">
        <v>38</v>
      </c>
      <c r="B3" t="s">
        <v>115</v>
      </c>
    </row>
    <row r="4" spans="1:3" ht="15.75" customHeight="1">
      <c r="A4" t="s">
        <v>39</v>
      </c>
      <c r="B4" t="s">
        <v>118</v>
      </c>
    </row>
    <row r="5" spans="1:3">
      <c r="A5" t="s">
        <v>40</v>
      </c>
      <c r="B5" t="s">
        <v>119</v>
      </c>
    </row>
    <row r="6" spans="1:3">
      <c r="A6" t="s">
        <v>41</v>
      </c>
      <c r="B6" t="s">
        <v>120</v>
      </c>
    </row>
    <row r="7" spans="1:3">
      <c r="A7" t="s">
        <v>42</v>
      </c>
      <c r="B7" t="s">
        <v>121</v>
      </c>
    </row>
    <row r="8" spans="1:3">
      <c r="A8" t="s">
        <v>43</v>
      </c>
      <c r="B8" t="s">
        <v>122</v>
      </c>
    </row>
    <row r="9" spans="1:3">
      <c r="A9" t="s">
        <v>124</v>
      </c>
    </row>
    <row r="10" spans="1:3">
      <c r="A10" t="s">
        <v>123</v>
      </c>
      <c r="B10" t="s">
        <v>127</v>
      </c>
    </row>
    <row r="11" spans="1:3">
      <c r="A11" t="s">
        <v>125</v>
      </c>
      <c r="B11" t="s">
        <v>128</v>
      </c>
    </row>
    <row r="13" spans="1:3">
      <c r="A13" t="s">
        <v>148</v>
      </c>
    </row>
    <row r="15" spans="1:3">
      <c r="C15" t="s">
        <v>152</v>
      </c>
    </row>
    <row r="16" spans="1:3">
      <c r="C16" t="s">
        <v>153</v>
      </c>
    </row>
    <row r="17" spans="3:3">
      <c r="C17" t="s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F42"/>
  <sheetViews>
    <sheetView workbookViewId="0">
      <selection activeCell="B38" sqref="B38"/>
    </sheetView>
  </sheetViews>
  <sheetFormatPr defaultRowHeight="15"/>
  <cols>
    <col min="1" max="1" width="4.5703125" customWidth="1"/>
  </cols>
  <sheetData>
    <row r="2" spans="2:2">
      <c r="B2" t="s">
        <v>126</v>
      </c>
    </row>
    <row r="32" spans="1:6" ht="18.75">
      <c r="A32" s="24" t="s">
        <v>147</v>
      </c>
      <c r="B32" s="24"/>
      <c r="C32" s="24"/>
      <c r="D32" s="24"/>
      <c r="E32" s="24"/>
      <c r="F32" s="24"/>
    </row>
    <row r="33" spans="1:6" ht="18.75">
      <c r="A33" s="24">
        <v>1</v>
      </c>
      <c r="B33" s="24" t="s">
        <v>145</v>
      </c>
      <c r="C33" s="24"/>
      <c r="D33" s="24"/>
      <c r="E33" s="24"/>
      <c r="F33" s="24"/>
    </row>
    <row r="34" spans="1:6" ht="18.75">
      <c r="A34" s="24">
        <v>2</v>
      </c>
      <c r="B34" s="24" t="s">
        <v>146</v>
      </c>
      <c r="C34" s="24"/>
      <c r="D34" s="24"/>
      <c r="E34" s="24"/>
      <c r="F34" s="24"/>
    </row>
    <row r="35" spans="1:6" ht="18.75">
      <c r="A35" s="24">
        <v>3</v>
      </c>
      <c r="B35" s="24" t="s">
        <v>170</v>
      </c>
      <c r="C35" s="24"/>
      <c r="D35" s="24"/>
      <c r="E35" s="24"/>
      <c r="F35" s="24"/>
    </row>
    <row r="36" spans="1:6" ht="18.75">
      <c r="A36" s="24">
        <v>4</v>
      </c>
      <c r="B36" s="24" t="s">
        <v>171</v>
      </c>
      <c r="C36" s="24"/>
      <c r="D36" s="24"/>
      <c r="E36" s="24"/>
      <c r="F36" s="24"/>
    </row>
    <row r="37" spans="1:6" ht="18.75">
      <c r="A37" s="24"/>
      <c r="B37" s="24"/>
      <c r="C37" s="24"/>
      <c r="D37" s="24"/>
      <c r="E37" s="24"/>
      <c r="F37" s="24"/>
    </row>
    <row r="38" spans="1:6" ht="18.75">
      <c r="A38" s="24"/>
      <c r="B38" s="24" t="s">
        <v>172</v>
      </c>
      <c r="C38" s="24"/>
      <c r="D38" s="24"/>
      <c r="E38" s="24"/>
      <c r="F38" s="24"/>
    </row>
    <row r="41" spans="1:6">
      <c r="B41" t="s">
        <v>149</v>
      </c>
    </row>
    <row r="42" spans="1:6">
      <c r="B42" t="s">
        <v>150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A22"/>
  <sheetViews>
    <sheetView workbookViewId="0">
      <selection activeCell="A17" sqref="A17"/>
    </sheetView>
  </sheetViews>
  <sheetFormatPr defaultRowHeight="15"/>
  <sheetData>
    <row r="3" spans="1:1" ht="15.75">
      <c r="A3" s="31" t="s">
        <v>155</v>
      </c>
    </row>
    <row r="4" spans="1:1">
      <c r="A4" s="30"/>
    </row>
    <row r="5" spans="1:1" ht="15.75">
      <c r="A5" s="31" t="s">
        <v>156</v>
      </c>
    </row>
    <row r="6" spans="1:1" ht="15.75">
      <c r="A6" s="31" t="s">
        <v>157</v>
      </c>
    </row>
    <row r="7" spans="1:1" ht="15.75">
      <c r="A7" s="31" t="s">
        <v>158</v>
      </c>
    </row>
    <row r="8" spans="1:1" ht="15.75">
      <c r="A8" s="31" t="s">
        <v>159</v>
      </c>
    </row>
    <row r="9" spans="1:1">
      <c r="A9" s="30"/>
    </row>
    <row r="10" spans="1:1" ht="15.75">
      <c r="A10" s="31" t="s">
        <v>160</v>
      </c>
    </row>
    <row r="11" spans="1:1">
      <c r="A11" s="30"/>
    </row>
    <row r="12" spans="1:1" ht="15.75">
      <c r="A12" s="31" t="s">
        <v>161</v>
      </c>
    </row>
    <row r="13" spans="1:1" ht="15.75">
      <c r="A13" s="31" t="s">
        <v>162</v>
      </c>
    </row>
    <row r="14" spans="1:1" ht="15.75">
      <c r="A14" s="31" t="s">
        <v>163</v>
      </c>
    </row>
    <row r="15" spans="1:1" ht="15.75">
      <c r="A15" s="31" t="s">
        <v>164</v>
      </c>
    </row>
    <row r="16" spans="1:1">
      <c r="A16" s="30"/>
    </row>
    <row r="17" spans="1:1" ht="15.75">
      <c r="A17" s="31" t="s">
        <v>165</v>
      </c>
    </row>
    <row r="18" spans="1:1">
      <c r="A18" s="30"/>
    </row>
    <row r="19" spans="1:1" ht="15.75">
      <c r="A19" s="31" t="s">
        <v>166</v>
      </c>
    </row>
    <row r="20" spans="1:1" ht="15.75">
      <c r="A20" s="31" t="s">
        <v>167</v>
      </c>
    </row>
    <row r="21" spans="1:1" ht="15.75">
      <c r="A21" s="31" t="s">
        <v>168</v>
      </c>
    </row>
    <row r="22" spans="1:1" ht="15.75">
      <c r="A22" s="31" t="s">
        <v>169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титульный</vt:lpstr>
      <vt:lpstr>ОПИСАНИЕ</vt:lpstr>
      <vt:lpstr>схемы</vt:lpstr>
      <vt:lpstr>шаг 1</vt:lpstr>
      <vt:lpstr>шаг 2</vt:lpstr>
      <vt:lpstr>шаг3</vt:lpstr>
      <vt:lpstr>кнтрольные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li</cp:lastModifiedBy>
  <dcterms:created xsi:type="dcterms:W3CDTF">2018-10-18T00:22:11Z</dcterms:created>
  <dcterms:modified xsi:type="dcterms:W3CDTF">2018-10-22T15:37:52Z</dcterms:modified>
</cp:coreProperties>
</file>