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xandão\Dropbox\Faculdade\Análise de algoritmos\analise-empirica-20172\"/>
    </mc:Choice>
  </mc:AlternateContent>
  <bookViews>
    <workbookView xWindow="0" yWindow="0" windowWidth="20490" windowHeight="762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7" i="1" l="1"/>
  <c r="G27" i="1"/>
  <c r="F27" i="1"/>
  <c r="E27" i="1"/>
  <c r="D27" i="1"/>
  <c r="C27" i="1"/>
  <c r="B27" i="1"/>
  <c r="H26" i="1"/>
  <c r="G26" i="1"/>
  <c r="F26" i="1"/>
  <c r="E26" i="1"/>
  <c r="D26" i="1"/>
  <c r="C26" i="1"/>
  <c r="B26" i="1"/>
  <c r="H25" i="1"/>
  <c r="G25" i="1"/>
  <c r="F25" i="1"/>
  <c r="E25" i="1"/>
  <c r="D25" i="1"/>
  <c r="C25" i="1"/>
  <c r="B25" i="1"/>
  <c r="H24" i="1"/>
  <c r="G24" i="1"/>
  <c r="F24" i="1"/>
  <c r="E24" i="1"/>
  <c r="D24" i="1"/>
  <c r="C24" i="1"/>
  <c r="B24" i="1"/>
  <c r="H20" i="1"/>
  <c r="G20" i="1"/>
  <c r="F20" i="1"/>
  <c r="E20" i="1"/>
  <c r="D20" i="1"/>
  <c r="C20" i="1"/>
  <c r="B20" i="1"/>
  <c r="H19" i="1"/>
  <c r="G19" i="1"/>
  <c r="F19" i="1"/>
  <c r="E19" i="1"/>
  <c r="D19" i="1"/>
  <c r="C19" i="1"/>
  <c r="B19" i="1"/>
  <c r="H18" i="1"/>
  <c r="G18" i="1"/>
  <c r="F18" i="1"/>
  <c r="E18" i="1"/>
  <c r="D18" i="1"/>
  <c r="C18" i="1"/>
  <c r="B18" i="1"/>
  <c r="H17" i="1"/>
  <c r="G17" i="1"/>
  <c r="F17" i="1"/>
  <c r="E17" i="1"/>
  <c r="D17" i="1"/>
  <c r="C17" i="1"/>
  <c r="B17" i="1"/>
  <c r="H13" i="1"/>
  <c r="G13" i="1"/>
  <c r="F13" i="1"/>
  <c r="E13" i="1"/>
  <c r="D13" i="1"/>
  <c r="C13" i="1"/>
  <c r="B13" i="1"/>
  <c r="H12" i="1"/>
  <c r="G12" i="1"/>
  <c r="F12" i="1"/>
  <c r="E12" i="1"/>
  <c r="D12" i="1"/>
  <c r="C12" i="1"/>
  <c r="B12" i="1"/>
  <c r="H11" i="1"/>
  <c r="G11" i="1"/>
  <c r="F11" i="1"/>
  <c r="E11" i="1"/>
  <c r="D11" i="1"/>
  <c r="C11" i="1"/>
  <c r="B11" i="1"/>
  <c r="H10" i="1"/>
  <c r="G10" i="1"/>
  <c r="F10" i="1"/>
  <c r="E10" i="1"/>
  <c r="D10" i="1"/>
  <c r="C10" i="1"/>
  <c r="B10" i="1"/>
  <c r="H6" i="1"/>
  <c r="G6" i="1"/>
  <c r="F6" i="1"/>
  <c r="E6" i="1"/>
  <c r="D6" i="1"/>
  <c r="C6" i="1"/>
  <c r="B6" i="1"/>
  <c r="H5" i="1"/>
  <c r="C5" i="1"/>
  <c r="B5" i="1"/>
  <c r="G5" i="1"/>
  <c r="F5" i="1"/>
  <c r="E5" i="1"/>
  <c r="D5" i="1"/>
  <c r="H4" i="1"/>
  <c r="G4" i="1"/>
  <c r="F4" i="1"/>
  <c r="E4" i="1"/>
  <c r="D4" i="1"/>
  <c r="C4" i="1"/>
  <c r="B4" i="1"/>
  <c r="B3" i="1"/>
  <c r="H3" i="1"/>
  <c r="G3" i="1"/>
  <c r="F3" i="1"/>
  <c r="E3" i="1"/>
  <c r="D3" i="1"/>
  <c r="C3" i="1"/>
</calcChain>
</file>

<file path=xl/sharedStrings.xml><?xml version="1.0" encoding="utf-8"?>
<sst xmlns="http://schemas.openxmlformats.org/spreadsheetml/2006/main" count="20" uniqueCount="8">
  <si>
    <t>Algoritmo 1</t>
  </si>
  <si>
    <t>Algoritmo 2</t>
  </si>
  <si>
    <t>Algoritmo 3</t>
  </si>
  <si>
    <t>Algoritmo 4</t>
  </si>
  <si>
    <t>Linguagem C</t>
  </si>
  <si>
    <t>Linguagem Java</t>
  </si>
  <si>
    <t>Linguagem Golang</t>
  </si>
  <si>
    <t>Linguagem Python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</si>
</sst>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topLeftCell="A10" workbookViewId="0">
      <selection activeCell="B28" sqref="B28"/>
    </sheetView>
  </sheetViews>
  <sheetFormatPr defaultRowHeight="15" x14ac:dyDescent="0.25"/>
  <cols>
    <col min="1" max="1" width="16.28515625" customWidth="1"/>
    <col min="2" max="2" width="10" bestFit="1" customWidth="1"/>
  </cols>
  <sheetData>
    <row r="1" spans="1:8" x14ac:dyDescent="0.25">
      <c r="A1" s="1"/>
      <c r="B1" s="1"/>
      <c r="C1" s="1"/>
      <c r="D1" s="1" t="s">
        <v>4</v>
      </c>
      <c r="E1" s="1"/>
      <c r="F1" s="1"/>
      <c r="G1" s="1"/>
      <c r="H1" s="1"/>
    </row>
    <row r="2" spans="1:8" x14ac:dyDescent="0.25">
      <c r="A2" s="1"/>
      <c r="B2" s="1">
        <v>128</v>
      </c>
      <c r="C2" s="1">
        <v>256</v>
      </c>
      <c r="D2" s="1">
        <v>512</v>
      </c>
      <c r="E2" s="1">
        <v>1024</v>
      </c>
      <c r="F2" s="1">
        <v>2048</v>
      </c>
      <c r="G2" s="1">
        <v>4096</v>
      </c>
      <c r="H2" s="1">
        <v>8192</v>
      </c>
    </row>
    <row r="3" spans="1:8" x14ac:dyDescent="0.25">
      <c r="A3" s="1" t="s">
        <v>0</v>
      </c>
      <c r="B3" s="2">
        <f>(0.006542+0.00539+0.002124+0.002506+0.003711)/5</f>
        <v>4.0546000000000002E-3</v>
      </c>
      <c r="C3" s="1">
        <f>(0.033705+0.040137+0.048207+0.048766+0.017151)/5</f>
        <v>3.75932E-2</v>
      </c>
      <c r="D3" s="1">
        <f>(0.118409+0.091913+0.079016+0.087768+0.129787)/5</f>
        <v>0.10137860000000001</v>
      </c>
      <c r="E3" s="1">
        <f>(0.585908+0.50127+0.526736+0.572991+0.528691)/5</f>
        <v>0.54311919999999991</v>
      </c>
      <c r="F3" s="1">
        <f>(3.891717+3.880775+3.955596+3.898282+3.955081)/5</f>
        <v>3.9162902000000002</v>
      </c>
      <c r="G3" s="1">
        <f>(30.778928+30.808227+31.008627+30.882326+31.135729)/5</f>
        <v>30.922767399999998</v>
      </c>
      <c r="H3" s="1">
        <f>(247.827895+247.510455+269.259054+281.557448+283.065887)/5</f>
        <v>265.84414780000003</v>
      </c>
    </row>
    <row r="4" spans="1:8" x14ac:dyDescent="0.25">
      <c r="A4" s="1" t="s">
        <v>1</v>
      </c>
      <c r="B4" s="1">
        <f>(0.000448+0.000112+0.000261+0.000112+0.000157)/5</f>
        <v>2.1799999999999996E-4</v>
      </c>
      <c r="C4" s="1">
        <f>(0.000282+0.000426+0.000168+0.000326+0.001016)/5</f>
        <v>4.4359999999999999E-4</v>
      </c>
      <c r="D4" s="1">
        <f>(0.00053+0.001188+0.002029+0.001619+0.000539)/5</f>
        <v>1.1810000000000002E-3</v>
      </c>
      <c r="E4" s="1">
        <f>(0.003283+0.00661+0.002126+0.003664+0.00486)/5</f>
        <v>4.1085999999999996E-3</v>
      </c>
      <c r="F4" s="1">
        <f>(0.008331+0.01678+0.013432+0.012021+0.014958)/5</f>
        <v>1.3104399999999999E-2</v>
      </c>
      <c r="G4" s="1">
        <f>(0.082658+0.036422+0.027025+0.082646+0.02884)/5</f>
        <v>5.1518199999999993E-2</v>
      </c>
      <c r="H4" s="1">
        <f>(0.146932+0.104747+0.10622+0.112999+0.10363)/5</f>
        <v>0.11490559999999998</v>
      </c>
    </row>
    <row r="5" spans="1:8" x14ac:dyDescent="0.25">
      <c r="A5" s="1" t="s">
        <v>2</v>
      </c>
      <c r="B5" s="1">
        <f>(0.000273+0.000172+0.000163+0.000159+0.000163)/5</f>
        <v>1.8600000000000002E-4</v>
      </c>
      <c r="C5" s="1">
        <f>(0.000377+0.000085+0.000177+0.000163+0.000074)/5</f>
        <v>1.7519999999999998E-4</v>
      </c>
      <c r="D5" s="1">
        <f>(0.000147+0.000108+0.000344+0.000386+0.000115)/5</f>
        <v>2.2000000000000001E-4</v>
      </c>
      <c r="E5" s="1">
        <f>(0.000475+0.000323+0.000174+0.000173+0.000253)/5</f>
        <v>2.7959999999999997E-4</v>
      </c>
      <c r="F5" s="1">
        <f>(0.000577+0.000228+0.000506+0.00049+0.000528)/5</f>
        <v>4.6580000000000005E-4</v>
      </c>
      <c r="G5" s="1">
        <f>(0.000749+0.000454+0.000477+0.001613+0.001246)/5</f>
        <v>9.0779999999999995E-4</v>
      </c>
      <c r="H5" s="1">
        <f>(0.00576+0.004201+0.001341+0.001308+0.000983)/5</f>
        <v>2.7186000000000003E-3</v>
      </c>
    </row>
    <row r="6" spans="1:8" x14ac:dyDescent="0.25">
      <c r="A6" s="1" t="s">
        <v>3</v>
      </c>
      <c r="B6" s="1">
        <f>(0.000068+0.000318+0.000095+0.000077+0.000061)/5</f>
        <v>1.238E-4</v>
      </c>
      <c r="C6" s="1">
        <f>(0.000159+0.000118+0.000125+0.000058+0.000086)/5</f>
        <v>1.0920000000000001E-4</v>
      </c>
      <c r="D6" s="1">
        <f>(0.000104+0.000189+0.000255+0.000132+0.000089)/5</f>
        <v>1.538E-4</v>
      </c>
      <c r="E6" s="1">
        <f>(0.000113+0.00095+0.000058+0.000077+0.000061)/5</f>
        <v>2.5180000000000005E-4</v>
      </c>
      <c r="F6" s="1">
        <f>(0.000159+0.000191+0.000423+0.000103+0.000257)/5</f>
        <v>2.2660000000000003E-4</v>
      </c>
      <c r="G6" s="1">
        <f>(0.000326+0.00017+0.000337+0.000214+0.000316)/5</f>
        <v>2.7260000000000001E-4</v>
      </c>
      <c r="H6" s="1">
        <f>(0.000375+0.000132+0.000221+0.00098+0.00041)/5</f>
        <v>4.236E-4</v>
      </c>
    </row>
    <row r="8" spans="1:8" x14ac:dyDescent="0.25">
      <c r="A8" s="1"/>
      <c r="B8" s="1"/>
      <c r="C8" s="1"/>
      <c r="D8" s="1" t="s">
        <v>5</v>
      </c>
      <c r="E8" s="1"/>
      <c r="F8" s="1"/>
      <c r="G8" s="1"/>
      <c r="H8" s="1"/>
    </row>
    <row r="9" spans="1:8" x14ac:dyDescent="0.25">
      <c r="A9" s="1"/>
      <c r="B9" s="1">
        <v>128</v>
      </c>
      <c r="C9" s="1">
        <v>256</v>
      </c>
      <c r="D9" s="1">
        <v>512</v>
      </c>
      <c r="E9" s="1">
        <v>1024</v>
      </c>
      <c r="F9" s="1">
        <v>2048</v>
      </c>
      <c r="G9" s="1">
        <v>4096</v>
      </c>
      <c r="H9" s="1">
        <v>8192</v>
      </c>
    </row>
    <row r="10" spans="1:8" x14ac:dyDescent="0.25">
      <c r="A10" s="1" t="s">
        <v>0</v>
      </c>
      <c r="B10" s="1">
        <f>(0.003299+0.002723+0.002787+0.003134+0.003658)/5</f>
        <v>3.1201999999999996E-3</v>
      </c>
      <c r="C10" s="1">
        <f>(0.005734+0.007875+0.005938+0.005239+0.005014)/5</f>
        <v>5.96E-3</v>
      </c>
      <c r="D10" s="1">
        <f>(0.017771+0.018007+0.017+0.016905+0.017632)/5</f>
        <v>1.7462999999999999E-2</v>
      </c>
      <c r="E10" s="1">
        <f>(0.100951+0.102327+0.102293+0.101798+0.104544)/5</f>
        <v>0.10238260000000002</v>
      </c>
      <c r="F10" s="1">
        <f>(0.736528+0.741854+0.747654+0.814645+0.758279)/5</f>
        <v>0.75979199999999991</v>
      </c>
      <c r="G10" s="1">
        <f>(5.793358+5.816501+5.816766+5.790665+5.829164)/5</f>
        <v>5.8092908000000003</v>
      </c>
      <c r="H10" s="1">
        <f>(46.312703+49.786555+48.986409+51.389644+47.559079)/5</f>
        <v>48.806877999999998</v>
      </c>
    </row>
    <row r="11" spans="1:8" x14ac:dyDescent="0.25">
      <c r="A11" s="1" t="s">
        <v>1</v>
      </c>
      <c r="B11" s="1">
        <f>(0.000329+0.000328+0.000335+0.000328+0.000335)/5</f>
        <v>3.3100000000000002E-4</v>
      </c>
      <c r="C11" s="1">
        <f>(0.001191+0.000741+0.000734+0.000734+0.000745)/5</f>
        <v>8.2899999999999988E-4</v>
      </c>
      <c r="D11" s="1">
        <f>(0.001691+0.001718+0.001712+0.001679+0.001722)/5</f>
        <v>1.7044E-3</v>
      </c>
      <c r="E11" s="1">
        <f>(0.003078+0.004179+0.003211+0.003341+0.00363)/5</f>
        <v>3.4878000000000001E-3</v>
      </c>
      <c r="F11" s="1">
        <f>(0.007727+0.007168+0.008845+0.007285+0.007195)/5</f>
        <v>7.6440000000000006E-3</v>
      </c>
      <c r="G11" s="1">
        <f>(0.012366+0.013199+0.01275+0.012938+0.015175)/5</f>
        <v>1.32856E-2</v>
      </c>
      <c r="H11" s="1">
        <f>(0.029485+0.029809+0.030831+0.059109+0.030249)/5</f>
        <v>3.5896600000000001E-2</v>
      </c>
    </row>
    <row r="12" spans="1:8" x14ac:dyDescent="0.25">
      <c r="A12" s="1" t="s">
        <v>2</v>
      </c>
      <c r="B12" s="1">
        <f>(0.000281+0.000289+0.000292+0.000331+0.0003)/5</f>
        <v>2.9859999999999999E-4</v>
      </c>
      <c r="C12" s="1">
        <f>(0.000383+0.000463+0.000502+0.000463+0.000396)/5</f>
        <v>4.4139999999999994E-4</v>
      </c>
      <c r="D12" s="1">
        <f>(0.000698+0.000532+0.000584+0.000656+0.000498)/5</f>
        <v>5.9360000000000001E-4</v>
      </c>
      <c r="E12" s="1">
        <f>(0.000845+0.000799+0.000994+0.000785+0.000875)/5</f>
        <v>8.5960000000000008E-4</v>
      </c>
      <c r="F12" s="1">
        <f>(0.001929+0.00094+0.000926+0.001171+0.00093)/5</f>
        <v>1.1792E-3</v>
      </c>
      <c r="G12" s="1">
        <f>(0.001379+0.001334+0.001411+0.001477+0.001952)/5</f>
        <v>1.5106E-3</v>
      </c>
      <c r="H12" s="1">
        <f>(0.001797+0.002222+0.002088+0.002044+0.001806)/5</f>
        <v>1.9913999999999999E-3</v>
      </c>
    </row>
    <row r="13" spans="1:8" x14ac:dyDescent="0.25">
      <c r="A13" s="1" t="s">
        <v>3</v>
      </c>
      <c r="B13" s="1">
        <f>(0.000246+0.000259+0.000214+0.000225+0.000214)/5</f>
        <v>2.3159999999999999E-4</v>
      </c>
      <c r="C13" s="1">
        <f>(0.000247+0.000292+0.00026+0.000252+0.000257)/5</f>
        <v>2.6160000000000002E-4</v>
      </c>
      <c r="D13" s="1">
        <f>(0.000282+0.000414+0.000289+0.000358+0.000349)/5</f>
        <v>3.3839999999999999E-4</v>
      </c>
      <c r="E13" s="1">
        <f>(0.000344+0.00038+0.000508+0.000339+0.000501)/5</f>
        <v>4.1439999999999999E-4</v>
      </c>
      <c r="F13" s="1">
        <f>(0.000441+0.000448+0.000453+0.000502+0.00044)/5</f>
        <v>4.5679999999999999E-4</v>
      </c>
      <c r="G13" s="1">
        <f>(0.000595+0.000568+0.000554+0.000554+0.000905)/5</f>
        <v>6.3520000000000004E-4</v>
      </c>
      <c r="H13" s="1">
        <f>(0.001044+0.000915+0.000892+0.000913+0.000926)/5</f>
        <v>9.3799999999999992E-4</v>
      </c>
    </row>
    <row r="15" spans="1:8" x14ac:dyDescent="0.25">
      <c r="A15" s="1"/>
      <c r="B15" s="1"/>
      <c r="C15" s="1"/>
      <c r="D15" s="1" t="s">
        <v>6</v>
      </c>
      <c r="E15" s="1"/>
      <c r="F15" s="1"/>
      <c r="G15" s="1"/>
      <c r="H15" s="1"/>
    </row>
    <row r="16" spans="1:8" x14ac:dyDescent="0.25">
      <c r="A16" s="1"/>
      <c r="B16" s="1">
        <v>128</v>
      </c>
      <c r="C16" s="1">
        <v>256</v>
      </c>
      <c r="D16" s="1">
        <v>512</v>
      </c>
      <c r="E16" s="1">
        <v>1024</v>
      </c>
      <c r="F16" s="1">
        <v>2048</v>
      </c>
      <c r="G16" s="1">
        <v>4096</v>
      </c>
      <c r="H16" s="1">
        <v>8192</v>
      </c>
    </row>
    <row r="17" spans="1:8" x14ac:dyDescent="0.25">
      <c r="A17" s="1" t="s">
        <v>0</v>
      </c>
      <c r="B17" s="1">
        <f>(0.00186+0.001972+0.001764+0.000459+0.001947)/5</f>
        <v>1.6004000000000001E-3</v>
      </c>
      <c r="C17" s="1">
        <f>(0.012144+0.012871+0.012281+0.012086+0.012895)/5</f>
        <v>1.24554E-2</v>
      </c>
      <c r="D17" s="1">
        <f>(0.042546+0.037583+0.043803+0.028484+0.050987)/5</f>
        <v>4.0680600000000004E-2</v>
      </c>
      <c r="E17" s="1">
        <f>(0.129661+0.133397+0.132519+0.123094+0.13092)/5</f>
        <v>0.12991820000000001</v>
      </c>
      <c r="F17" s="1">
        <f>(0.78345+0.78013+0.781493+0.78585+0.784343)/5</f>
        <v>0.7830532</v>
      </c>
      <c r="G17" s="1">
        <f>(6.052589+5.917696+5.931565+6.013897+5.939047)/5</f>
        <v>5.9709588</v>
      </c>
      <c r="H17" s="1">
        <f>(48.942258+48.646689+48.546022+48.97879+47.884484)/5</f>
        <v>48.599648600000002</v>
      </c>
    </row>
    <row r="18" spans="1:8" x14ac:dyDescent="0.25">
      <c r="A18" s="1" t="s">
        <v>1</v>
      </c>
      <c r="B18" s="1">
        <f>(0.000172+0.000195+0.00021+0.000117+0.000187)/5</f>
        <v>1.762E-4</v>
      </c>
      <c r="C18" s="1">
        <f>(0.00059+0.000438+0.00043+0.000469+0.000448)/5</f>
        <v>4.75E-4</v>
      </c>
      <c r="D18" s="1">
        <f>(0.001548+0.001604+0.001579+0.00164+0.001539)/5</f>
        <v>1.5820000000000001E-3</v>
      </c>
      <c r="E18" s="1">
        <f>(0.006131+0.006004+0.006161+0.006078+0.006168)/5</f>
        <v>6.1083999999999999E-3</v>
      </c>
      <c r="F18" s="1">
        <f>(0.021545+0.024359+0.023995+0.02182+0.023126)/5</f>
        <v>2.2969E-2</v>
      </c>
      <c r="G18" s="1">
        <f>(0.041281+0.039457+0.041335+0.043568+0.03854)/5</f>
        <v>4.0836200000000003E-2</v>
      </c>
      <c r="H18" s="1">
        <f>(0.094753+0.094011+0.092736+0.095213+0.080791)/5</f>
        <v>9.1500799999999993E-2</v>
      </c>
    </row>
    <row r="19" spans="1:8" x14ac:dyDescent="0.25">
      <c r="A19" s="1" t="s">
        <v>2</v>
      </c>
      <c r="B19" s="1">
        <f>(0.00164+0.000139+0.000123+0.000241+0.000119)/5</f>
        <v>4.5240000000000005E-4</v>
      </c>
      <c r="C19" s="1">
        <f>(0.00021+0.000282+0.00016+0.000212+0.000209)/5</f>
        <v>2.1459999999999998E-4</v>
      </c>
      <c r="D19" s="1">
        <f>(0.00028+0.000285+0.00027+0.000265+0.000087)/5</f>
        <v>2.3740000000000002E-4</v>
      </c>
      <c r="E19" s="1">
        <f>(0.000485+0.000443+0.000537+0.000452+0.000553)/5</f>
        <v>4.9399999999999997E-4</v>
      </c>
      <c r="F19" s="1">
        <f>(0.00871+0.000893+0.000807+0.000815+0.000794)/5</f>
        <v>2.4038000000000002E-3</v>
      </c>
      <c r="G19" s="1">
        <f>(0.001621+0.001521+0.001638+0.00154+0.001507)/5</f>
        <v>1.5653999999999998E-3</v>
      </c>
      <c r="H19" s="1">
        <f>(0.003078+0.003071+0.000569+0.003358+0.003157)/5</f>
        <v>2.6465999999999998E-3</v>
      </c>
    </row>
    <row r="20" spans="1:8" x14ac:dyDescent="0.25">
      <c r="A20" s="1" t="s">
        <v>3</v>
      </c>
      <c r="B20" s="1">
        <f>(0.000104+0.000085+0.000085+0.000077+0.000025)/5</f>
        <v>7.5199999999999998E-5</v>
      </c>
      <c r="C20" s="1">
        <f>(0.000116+0.000102+0.00011+0.000092+0.000174)/5</f>
        <v>1.188E-4</v>
      </c>
      <c r="D20" s="1">
        <f>(0.000123+0.000123+0.000125+0.000121+0.000134)/5</f>
        <v>1.2520000000000001E-4</v>
      </c>
      <c r="E20" s="1">
        <f>(0.00014+0.000131+0.000118+0.000138+0.000119)/5</f>
        <v>1.2919999999999997E-4</v>
      </c>
      <c r="F20" s="1">
        <f>(0.000193+0.0002+0.000149+0.00019+0.000148)/5</f>
        <v>1.76E-4</v>
      </c>
      <c r="G20" s="1">
        <f>(0.000217+0.000221+0.00023+0.000225+0.000228)/5</f>
        <v>2.242E-4</v>
      </c>
      <c r="H20" s="1">
        <f>(0.000352+0.000361+0.000359+0.000359+0.000355)/5</f>
        <v>3.5720000000000001E-4</v>
      </c>
    </row>
    <row r="22" spans="1:8" x14ac:dyDescent="0.25">
      <c r="A22" s="1"/>
      <c r="B22" s="1"/>
      <c r="C22" s="1"/>
      <c r="D22" s="1" t="s">
        <v>7</v>
      </c>
      <c r="E22" s="1"/>
      <c r="F22" s="1"/>
      <c r="G22" s="1"/>
      <c r="H22" s="1"/>
    </row>
    <row r="23" spans="1:8" x14ac:dyDescent="0.25">
      <c r="A23" s="1"/>
      <c r="B23" s="1">
        <v>128</v>
      </c>
      <c r="C23" s="1">
        <v>256</v>
      </c>
      <c r="D23" s="1">
        <v>512</v>
      </c>
      <c r="E23" s="1">
        <v>1024</v>
      </c>
      <c r="F23" s="1">
        <v>2048</v>
      </c>
      <c r="G23" s="1">
        <v>4096</v>
      </c>
      <c r="H23" s="1">
        <v>8192</v>
      </c>
    </row>
    <row r="24" spans="1:8" x14ac:dyDescent="0.25">
      <c r="A24" s="1" t="s">
        <v>0</v>
      </c>
      <c r="B24" s="1">
        <f>(0.031738+0.03334+0.034926+0.03105+0.034761)/5</f>
        <v>3.3162999999999998E-2</v>
      </c>
      <c r="C24" s="1">
        <f>(0.242086+0.241392+0.227506+0.236407+0.229185)/5</f>
        <v>0.2353152</v>
      </c>
      <c r="D24" s="1">
        <f>(1.952874+2.013169+2.004138+1.973752+1.948065)/5</f>
        <v>1.9783996000000001</v>
      </c>
      <c r="E24" s="1">
        <f>(17.545931+17.738418+18.114226+19.87763+18.00772)/5</f>
        <v>18.256784999999997</v>
      </c>
      <c r="F24" s="1">
        <f>(237.071059+276.427953+283.147285+326.321862+312.570406)/5</f>
        <v>287.10771299999999</v>
      </c>
      <c r="G24" s="1">
        <f>(2355.488995+2512.3141+2506.222621+2433.888374+1101.092861)/5</f>
        <v>2181.8013901999998</v>
      </c>
      <c r="H24" s="1">
        <f>(11403.710278+11748.922663+12574.241855+10870.667563+14916.04902)/5</f>
        <v>12302.718275800002</v>
      </c>
    </row>
    <row r="25" spans="1:8" x14ac:dyDescent="0.25">
      <c r="A25" s="1" t="s">
        <v>1</v>
      </c>
      <c r="B25" s="1">
        <f>(0.002024+0.00193+0.00193+0.002197+0.001936)/5</f>
        <v>2.0034000000000002E-3</v>
      </c>
      <c r="C25" s="1">
        <f>(0.007986+0.007637+0.007563+0.007317+0.008559+0.007986)/5</f>
        <v>9.4096000000000006E-3</v>
      </c>
      <c r="D25" s="1">
        <f>(0.044279+0.040401+0.033463+0.03625+0.034123+0.044279)/5</f>
        <v>4.6559000000000003E-2</v>
      </c>
      <c r="E25" s="1">
        <f>(0.136975+0.013272+0.150221+0.144226+0.134236)/5</f>
        <v>0.11578600000000001</v>
      </c>
      <c r="F25" s="1">
        <f>(0.544624+0.486624+0.537656+0.55831+0.54735)/5</f>
        <v>0.53491280000000008</v>
      </c>
      <c r="G25" s="1">
        <f>(2.049509+2.153949+2.198836+2.231877+2.222057)/5</f>
        <v>2.1712455999999998</v>
      </c>
      <c r="H25" s="1">
        <f>(8.830105+8.964139+8.643993+8.569931+8.8192)/5</f>
        <v>8.7654736</v>
      </c>
    </row>
    <row r="26" spans="1:8" x14ac:dyDescent="0.25">
      <c r="A26" s="1" t="s">
        <v>2</v>
      </c>
      <c r="B26" s="1">
        <f>(0.000568+0.000504+0.000642+0.001646+0.000526)/5</f>
        <v>7.7720000000000003E-4</v>
      </c>
      <c r="C26" s="1">
        <f>(0.004154+0.001055+0.001115+0.001051+0.001059)/5</f>
        <v>1.6868E-3</v>
      </c>
      <c r="D26" s="1">
        <f>(0.00293+0.002328+0.002739+0.002297+0.002287)/5</f>
        <v>2.5162000000000006E-3</v>
      </c>
      <c r="E26" s="1">
        <f>(0.004906+0.00457+0.004875+0.00488+0.004946)/5</f>
        <v>4.8353999999999992E-3</v>
      </c>
      <c r="F26" s="1">
        <f>(0.014646+0.015342+0.018463+0.010641+0.015307)/5</f>
        <v>1.4879799999999999E-2</v>
      </c>
      <c r="G26" s="1">
        <f>(0.022237+0.0223+0.019741+0.022346+0.022318)/5</f>
        <v>2.1788400000000003E-2</v>
      </c>
      <c r="H26" s="1">
        <f>(0.047092+0.071307+0.046487+0.046593+0.046481)/5</f>
        <v>5.1592000000000006E-2</v>
      </c>
    </row>
    <row r="27" spans="1:8" x14ac:dyDescent="0.25">
      <c r="A27" s="1" t="s">
        <v>3</v>
      </c>
      <c r="B27" s="1">
        <f>(0.000193+0.000207+0.000218+0.000206+0.00017)/5</f>
        <v>1.9880000000000001E-4</v>
      </c>
      <c r="C27" s="1">
        <f>(0.000401+0.000426+0.000372+0.000371+0.000423)/5</f>
        <v>3.9859999999999999E-4</v>
      </c>
      <c r="D27" s="1">
        <f>(0.000756+0.000735+0.000608+0.000752+0.000768)/5</f>
        <v>7.2380000000000003E-4</v>
      </c>
      <c r="E27" s="1">
        <f>(0.001574+0.001558+0.001594+0.01564+0.001491)/5</f>
        <v>4.3714000000000001E-3</v>
      </c>
      <c r="F27" s="1">
        <f>(0.010512+0.010385+0.008947+0.004952+0.012477)/5</f>
        <v>9.4546000000000005E-3</v>
      </c>
      <c r="G27" s="1">
        <f>(0.025442+0.022077+0.022372+0.023112+0.022008)/5</f>
        <v>2.30022E-2</v>
      </c>
      <c r="H27" s="1">
        <f>(0.063284+0.046965+0.054548+0.063462+0.047479)/5</f>
        <v>5.5147600000000005E-2</v>
      </c>
    </row>
  </sheetData>
  <pageMargins left="0.511811024" right="0.511811024" top="0.78740157499999996" bottom="0.78740157499999996" header="0.31496062000000002" footer="0.31496062000000002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xandão</dc:creator>
  <cp:lastModifiedBy>xandão</cp:lastModifiedBy>
  <dcterms:created xsi:type="dcterms:W3CDTF">2017-11-14T05:12:33Z</dcterms:created>
  <dcterms:modified xsi:type="dcterms:W3CDTF">2017-11-14T06:47:56Z</dcterms:modified>
</cp:coreProperties>
</file>