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adau\Lecture Note\First Semester 2024\STAT 4313 Psychometric\"/>
    </mc:Choice>
  </mc:AlternateContent>
  <xr:revisionPtr revIDLastSave="0" documentId="13_ncr:1_{5158220C-F71C-4D09-AF8E-BFD4D1147E13}" xr6:coauthVersionLast="47" xr6:coauthVersionMax="47" xr10:uidLastSave="{00000000-0000-0000-0000-000000000000}"/>
  <bookViews>
    <workbookView xWindow="-110" yWindow="-110" windowWidth="19420" windowHeight="10300" activeTab="1" xr2:uid="{C6D7E6D9-D86C-445B-9B80-B41DB9241B3D}"/>
  </bookViews>
  <sheets>
    <sheet name="Cronbach Alpha" sheetId="1" r:id="rId1"/>
    <sheet name="Kuder-Richardson 20" sheetId="2" r:id="rId2"/>
    <sheet name="Test - Retest" sheetId="3" r:id="rId3"/>
    <sheet name="Splif half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5" i="4"/>
  <c r="G15" i="4"/>
  <c r="G6" i="4"/>
  <c r="G7" i="4"/>
  <c r="G8" i="4"/>
  <c r="G9" i="4"/>
  <c r="G10" i="4"/>
  <c r="G11" i="4"/>
  <c r="G12" i="4"/>
  <c r="G13" i="4"/>
  <c r="G14" i="4"/>
  <c r="G5" i="4"/>
  <c r="F6" i="4"/>
  <c r="F7" i="4"/>
  <c r="F8" i="4"/>
  <c r="F9" i="4"/>
  <c r="F10" i="4"/>
  <c r="F11" i="4"/>
  <c r="F12" i="4"/>
  <c r="F13" i="4"/>
  <c r="F14" i="4"/>
  <c r="F5" i="4"/>
  <c r="E6" i="4"/>
  <c r="E7" i="4"/>
  <c r="E8" i="4"/>
  <c r="E9" i="4"/>
  <c r="E10" i="4"/>
  <c r="E11" i="4"/>
  <c r="E12" i="4"/>
  <c r="E13" i="4"/>
  <c r="E14" i="4"/>
  <c r="E5" i="4"/>
  <c r="D6" i="4"/>
  <c r="D7" i="4"/>
  <c r="D8" i="4"/>
  <c r="D9" i="4"/>
  <c r="D10" i="4"/>
  <c r="D11" i="4"/>
  <c r="D12" i="4"/>
  <c r="D13" i="4"/>
  <c r="D14" i="4"/>
  <c r="D5" i="4"/>
  <c r="D20" i="3" l="1"/>
  <c r="D19" i="3"/>
  <c r="D18" i="3"/>
  <c r="C10" i="3"/>
  <c r="D10" i="3"/>
  <c r="E10" i="3"/>
  <c r="F10" i="3"/>
  <c r="B10" i="3"/>
  <c r="F6" i="3"/>
  <c r="F7" i="3"/>
  <c r="F8" i="3"/>
  <c r="F9" i="3"/>
  <c r="F5" i="3"/>
  <c r="E6" i="3"/>
  <c r="E7" i="3"/>
  <c r="E8" i="3"/>
  <c r="E9" i="3"/>
  <c r="E5" i="3"/>
  <c r="D6" i="3"/>
  <c r="D7" i="3"/>
  <c r="D8" i="3"/>
  <c r="D9" i="3"/>
  <c r="D5" i="3"/>
  <c r="G17" i="1"/>
  <c r="G16" i="1"/>
  <c r="B18" i="2"/>
  <c r="B19" i="2" s="1"/>
  <c r="B17" i="2"/>
  <c r="L4" i="2"/>
  <c r="L5" i="2"/>
  <c r="L6" i="2"/>
  <c r="L7" i="2"/>
  <c r="L3" i="2"/>
  <c r="C12" i="2"/>
  <c r="D12" i="2"/>
  <c r="E12" i="2"/>
  <c r="F12" i="2"/>
  <c r="G12" i="2"/>
  <c r="H12" i="2"/>
  <c r="I12" i="2"/>
  <c r="J12" i="2"/>
  <c r="K12" i="2"/>
  <c r="B12" i="2"/>
  <c r="C11" i="2"/>
  <c r="D11" i="2"/>
  <c r="E11" i="2"/>
  <c r="F11" i="2"/>
  <c r="G11" i="2"/>
  <c r="H11" i="2"/>
  <c r="I11" i="2"/>
  <c r="J11" i="2"/>
  <c r="K11" i="2"/>
  <c r="B11" i="2"/>
  <c r="H8" i="2"/>
  <c r="I8" i="2"/>
  <c r="J8" i="2"/>
  <c r="K8" i="2"/>
  <c r="K10" i="2" s="1"/>
  <c r="I10" i="2"/>
  <c r="J10" i="2"/>
  <c r="C10" i="2"/>
  <c r="C8" i="2"/>
  <c r="D8" i="2"/>
  <c r="D10" i="2" s="1"/>
  <c r="E8" i="2"/>
  <c r="E10" i="2" s="1"/>
  <c r="F8" i="2"/>
  <c r="F10" i="2" s="1"/>
  <c r="G8" i="2"/>
  <c r="G10" i="2" s="1"/>
  <c r="H10" i="2"/>
  <c r="B8" i="2"/>
  <c r="B10" i="2" s="1"/>
  <c r="G18" i="1"/>
  <c r="D12" i="1"/>
  <c r="I12" i="1" s="1"/>
  <c r="I6" i="1"/>
  <c r="I7" i="1"/>
  <c r="I8" i="1"/>
  <c r="I9" i="1"/>
  <c r="I10" i="1"/>
  <c r="I11" i="1"/>
  <c r="E12" i="1"/>
  <c r="F12" i="1"/>
  <c r="G12" i="1"/>
  <c r="H12" i="1"/>
</calcChain>
</file>

<file path=xl/sharedStrings.xml><?xml version="1.0" encoding="utf-8"?>
<sst xmlns="http://schemas.openxmlformats.org/spreadsheetml/2006/main" count="52" uniqueCount="49">
  <si>
    <t>No</t>
  </si>
  <si>
    <t>Q1</t>
  </si>
  <si>
    <t>Q2</t>
  </si>
  <si>
    <t>Q3</t>
  </si>
  <si>
    <t>Q4</t>
  </si>
  <si>
    <t>Q5</t>
  </si>
  <si>
    <t>Total</t>
  </si>
  <si>
    <t>variance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</si>
  <si>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</si>
  <si>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</si>
  <si>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</si>
  <si>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</si>
  <si>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</si>
  <si>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</si>
  <si>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</si>
  <si>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</si>
  <si>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</si>
  <si>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</si>
  <si>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A</t>
  </si>
  <si>
    <t>B</t>
  </si>
  <si>
    <t>C</t>
  </si>
  <si>
    <t>D</t>
  </si>
  <si>
    <t>E</t>
  </si>
  <si>
    <t>q</t>
  </si>
  <si>
    <t>p</t>
  </si>
  <si>
    <t>pq</t>
  </si>
  <si>
    <t>Solution</t>
  </si>
  <si>
    <t>K</t>
  </si>
  <si>
    <t>Sum(pq)</t>
  </si>
  <si>
    <t>KR20</t>
  </si>
  <si>
    <t>N</t>
  </si>
  <si>
    <t>Var(x)</t>
  </si>
  <si>
    <t>Alpha</t>
  </si>
  <si>
    <t>Var(s)</t>
  </si>
  <si>
    <t>Sum(s)</t>
  </si>
  <si>
    <t>First (x)</t>
  </si>
  <si>
    <t>Second (y)</t>
  </si>
  <si>
    <t xml:space="preserve">x squared </t>
  </si>
  <si>
    <t>y squared</t>
  </si>
  <si>
    <t>xy</t>
  </si>
  <si>
    <t>Sum</t>
  </si>
  <si>
    <t>r=</t>
  </si>
  <si>
    <t>Form A</t>
  </si>
  <si>
    <t>Form B</t>
  </si>
  <si>
    <t>Rank A</t>
  </si>
  <si>
    <t>Rank B</t>
  </si>
  <si>
    <t>Difference</t>
  </si>
  <si>
    <t>Sqrt(D)</t>
  </si>
  <si>
    <t xml:space="preserve">p=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</si>
</sst>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1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44450</xdr:rowOff>
    </xdr:from>
    <xdr:to>
      <xdr:col>16</xdr:col>
      <xdr:colOff>266870</xdr:colOff>
      <xdr:row>11</xdr:row>
      <xdr:rowOff>88987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568DDD-5B93-F702-9C76-37489E77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12750"/>
          <a:ext cx="3314870" cy="170188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14</xdr:col>
      <xdr:colOff>476368</xdr:colOff>
      <xdr:row>16</xdr:row>
      <xdr:rowOff>158796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6BA361-A1C4-8560-6953-2ECC2673B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2209800"/>
          <a:ext cx="2305168" cy="895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196850</xdr:colOff>
      <xdr:row>13</xdr:row>
      <xdr:rowOff>76200</xdr:rowOff>
    </xdr:from>
    <xdr:to>
      <xdr:col>9</xdr:col>
      <xdr:colOff>412918</xdr:colOff>
      <xdr:row>17</xdr:row>
      <xdr:rowOff>44486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125AEB-24FF-5996-D9D4-620D3E944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5250" y="2470150"/>
          <a:ext cx="3264068" cy="7048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12</xdr:col>
      <xdr:colOff>222250</xdr:colOff>
      <xdr:row>18</xdr:row>
      <xdr:rowOff>6277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3B7D7F-CA47-83CD-D475-51DAB0E9B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762250"/>
          <a:ext cx="1441450" cy="558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6</xdr:row>
      <xdr:rowOff>171450</xdr:rowOff>
    </xdr:from>
    <xdr:to>
      <xdr:col>11</xdr:col>
      <xdr:colOff>381163</xdr:colOff>
      <xdr:row>11</xdr:row>
      <xdr:rowOff>19089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1F551-CA22-5773-2794-88661BEDF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276350"/>
          <a:ext cx="3162463" cy="768389"/>
        </a:xfrm>
        <a:prstGeom prst="rect">
          <a:avLst/>
        </a:prstGeom>
      </xdr:spPr>
    </xdr:pic>
    <xdr:clientData/>
  </xdr:twoCellAnchor>
  <xdr:twoCellAnchor editAs="oneCell">
    <xdr:from>
      <xdr:col>6</xdr:col>
      <xdr:colOff>546100</xdr:colOff>
      <xdr:row>0</xdr:row>
      <xdr:rowOff>25400</xdr:rowOff>
    </xdr:from>
    <xdr:to>
      <xdr:col>12</xdr:col>
      <xdr:colOff>476434</xdr:colOff>
      <xdr:row>5</xdr:row>
      <xdr:rowOff>158804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298957-D0F6-7845-D3FE-45F2B56C8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1800" y="25400"/>
          <a:ext cx="3587934" cy="1054154"/>
        </a:xfrm>
        <a:prstGeom prst="rect">
          <a:avLst/>
        </a:prstGeom>
      </xdr:spPr>
    </xdr:pic>
    <xdr:clientData/>
  </xdr:twoCellAnchor>
  <xdr:oneCellAnchor>
    <xdr:from>
      <xdr:col>7</xdr:col>
      <xdr:colOff>327025</xdr:colOff>
      <xdr:row>12</xdr:row>
      <xdr:rowOff>146050</xdr:rowOff>
    </xdr:from>
    <xdr:ext cx="2525948" cy="3983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C1A0EF5-502F-3523-E266-F20815099054}"/>
                </a:ext>
              </a:extLst>
            </xdr:cNvPr>
            <xdr:cNvSpPr txBox="1"/>
          </xdr:nvSpPr>
          <xdr:spPr>
            <a:xfrm>
              <a:off x="4632325" y="2355850"/>
              <a:ext cx="2525948" cy="3983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 −(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nary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nary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nary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nary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C1A0EF5-502F-3523-E266-F20815099054}"/>
                </a:ext>
              </a:extLst>
            </xdr:cNvPr>
            <xdr:cNvSpPr txBox="1"/>
          </xdr:nvSpPr>
          <xdr:spPr>
            <a:xfrm>
              <a:off x="4632325" y="2355850"/>
              <a:ext cx="2525948" cy="3983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𝑟=  (𝑛(∑▒〖𝑥𝑦) −(∑▒𝑥)(∑▒〖𝑦)〗〗)/√([𝑛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−〖(∑▒𝑥)〗^2 ]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[𝑛∑▒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^2 −〖(∑▒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12</xdr:row>
      <xdr:rowOff>101600</xdr:rowOff>
    </xdr:from>
    <xdr:ext cx="2717988" cy="3995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7F27B2-72BA-412D-A479-48AE5AE25EEB}"/>
                </a:ext>
              </a:extLst>
            </xdr:cNvPr>
            <xdr:cNvSpPr txBox="1"/>
          </xdr:nvSpPr>
          <xdr:spPr>
            <a:xfrm>
              <a:off x="1266825" y="2311400"/>
              <a:ext cx="2717988" cy="399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31695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−(400)(393)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5(32250)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400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5(31165)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393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7F27B2-72BA-412D-A479-48AE5AE25EEB}"/>
                </a:ext>
              </a:extLst>
            </xdr:cNvPr>
            <xdr:cNvSpPr txBox="1"/>
          </xdr:nvSpPr>
          <xdr:spPr>
            <a:xfrm>
              <a:off x="1266825" y="2311400"/>
              <a:ext cx="2717988" cy="399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𝑟=  (5(31695)−(400)(393))/√([5(32250)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−400^2 ]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5(31165)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^2 ]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13</xdr:col>
      <xdr:colOff>482687</xdr:colOff>
      <xdr:row>9</xdr:row>
      <xdr:rowOff>139736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E1EEC1-614C-97EF-CEB8-B7FF43D1E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104900"/>
          <a:ext cx="1701887" cy="69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6870-6C61-46C1-A9B9-A3CE2FCA0130}">
  <dimension ref="C5:I18"/>
  <sheetViews>
    <sheetView topLeftCell="A2" workbookViewId="0">
      <selection activeCell="I17" sqref="I17"/>
    </sheetView>
  </sheetViews>
  <sheetFormatPr defaultRowHeight="14.5" x14ac:dyDescent="0.35"/>
  <sheetData>
    <row r="5" spans="3:9" x14ac:dyDescent="0.3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</row>
    <row r="6" spans="3:9" x14ac:dyDescent="0.35">
      <c r="C6">
        <v>1</v>
      </c>
      <c r="D6">
        <v>4</v>
      </c>
      <c r="E6">
        <v>5</v>
      </c>
      <c r="F6">
        <v>3</v>
      </c>
      <c r="G6">
        <v>4</v>
      </c>
      <c r="H6">
        <v>2</v>
      </c>
      <c r="I6">
        <f>SUM(D6:H6)</f>
        <v>18</v>
      </c>
    </row>
    <row r="7" spans="3:9" x14ac:dyDescent="0.35">
      <c r="C7">
        <v>2</v>
      </c>
      <c r="D7">
        <v>3</v>
      </c>
      <c r="E7">
        <v>4</v>
      </c>
      <c r="F7">
        <v>2</v>
      </c>
      <c r="G7">
        <v>5</v>
      </c>
      <c r="H7">
        <v>3</v>
      </c>
      <c r="I7">
        <f t="shared" ref="I7:I10" si="0">SUM(D7:H7)</f>
        <v>17</v>
      </c>
    </row>
    <row r="8" spans="3:9" x14ac:dyDescent="0.35">
      <c r="C8">
        <v>3</v>
      </c>
      <c r="D8">
        <v>5</v>
      </c>
      <c r="E8">
        <v>4</v>
      </c>
      <c r="F8">
        <v>3</v>
      </c>
      <c r="G8">
        <v>4</v>
      </c>
      <c r="H8">
        <v>5</v>
      </c>
      <c r="I8">
        <f t="shared" si="0"/>
        <v>21</v>
      </c>
    </row>
    <row r="9" spans="3:9" x14ac:dyDescent="0.35">
      <c r="C9">
        <v>4</v>
      </c>
      <c r="D9">
        <v>2</v>
      </c>
      <c r="E9">
        <v>3</v>
      </c>
      <c r="F9">
        <v>1</v>
      </c>
      <c r="G9">
        <v>4</v>
      </c>
      <c r="H9">
        <v>2</v>
      </c>
      <c r="I9">
        <f t="shared" si="0"/>
        <v>12</v>
      </c>
    </row>
    <row r="10" spans="3:9" x14ac:dyDescent="0.35">
      <c r="C10">
        <v>5</v>
      </c>
      <c r="D10">
        <v>4</v>
      </c>
      <c r="E10">
        <v>5</v>
      </c>
      <c r="F10">
        <v>4</v>
      </c>
      <c r="G10">
        <v>3</v>
      </c>
      <c r="H10">
        <v>4</v>
      </c>
      <c r="I10">
        <f t="shared" si="0"/>
        <v>20</v>
      </c>
    </row>
    <row r="11" spans="3:9" x14ac:dyDescent="0.35">
      <c r="I11" s="1">
        <f>_xlfn.VAR.S(I6:I10)</f>
        <v>12.300000000000011</v>
      </c>
    </row>
    <row r="12" spans="3:9" x14ac:dyDescent="0.35">
      <c r="C12" t="s">
        <v>7</v>
      </c>
      <c r="D12">
        <f>_xlfn.VAR.S(D6:D10)</f>
        <v>1.3000000000000007</v>
      </c>
      <c r="E12">
        <f t="shared" ref="E12:H12" si="1">_xlfn.VAR.S(E6:E10)</f>
        <v>0.69999999999999929</v>
      </c>
      <c r="F12">
        <f t="shared" si="1"/>
        <v>1.3000000000000007</v>
      </c>
      <c r="G12">
        <f t="shared" si="1"/>
        <v>0.5</v>
      </c>
      <c r="H12">
        <f t="shared" si="1"/>
        <v>1.6999999999999993</v>
      </c>
      <c r="I12" s="1">
        <f>SUM(D12:H12)</f>
        <v>5.5</v>
      </c>
    </row>
    <row r="15" spans="3:9" x14ac:dyDescent="0.35">
      <c r="F15" t="s">
        <v>27</v>
      </c>
      <c r="G15">
        <v>5</v>
      </c>
    </row>
    <row r="16" spans="3:9" x14ac:dyDescent="0.35">
      <c r="F16" t="s">
        <v>33</v>
      </c>
      <c r="G16">
        <f>I11</f>
        <v>12.300000000000011</v>
      </c>
    </row>
    <row r="17" spans="6:7" x14ac:dyDescent="0.35">
      <c r="F17" t="s">
        <v>34</v>
      </c>
      <c r="G17">
        <f>I12</f>
        <v>5.5</v>
      </c>
    </row>
    <row r="18" spans="6:7" x14ac:dyDescent="0.35">
      <c r="F18" t="s">
        <v>32</v>
      </c>
      <c r="G18">
        <f>5/4*((I11-I12)/I11)</f>
        <v>0.69105691056910623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D9CC-A3BD-4B79-B768-A8DDC334F3F7}">
  <dimension ref="A2:N19"/>
  <sheetViews>
    <sheetView tabSelected="1" topLeftCell="A6" workbookViewId="0">
      <selection activeCell="O13" sqref="O13"/>
    </sheetView>
  </sheetViews>
  <sheetFormatPr defaultRowHeight="14.5" x14ac:dyDescent="0.35"/>
  <cols>
    <col min="14" max="14" width="12.36328125" bestFit="1" customWidth="1"/>
  </cols>
  <sheetData>
    <row r="2" spans="1:14" x14ac:dyDescent="0.3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6</v>
      </c>
    </row>
    <row r="3" spans="1:14" x14ac:dyDescent="0.35">
      <c r="A3" t="s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f>SUM(B3:K3)</f>
        <v>9</v>
      </c>
    </row>
    <row r="4" spans="1:14" x14ac:dyDescent="0.35">
      <c r="A4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f t="shared" ref="L4:L7" si="0">SUM(B4:K4)</f>
        <v>7</v>
      </c>
    </row>
    <row r="5" spans="1:14" x14ac:dyDescent="0.35">
      <c r="A5" t="s">
        <v>20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f t="shared" si="0"/>
        <v>6</v>
      </c>
    </row>
    <row r="6" spans="1:14" x14ac:dyDescent="0.35">
      <c r="A6" t="s">
        <v>21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f t="shared" si="0"/>
        <v>3</v>
      </c>
    </row>
    <row r="7" spans="1:14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f t="shared" si="0"/>
        <v>3</v>
      </c>
    </row>
    <row r="8" spans="1:14" x14ac:dyDescent="0.35">
      <c r="A8" t="s">
        <v>6</v>
      </c>
      <c r="B8">
        <f>SUM(B3:B7)</f>
        <v>3</v>
      </c>
      <c r="C8">
        <f t="shared" ref="C8:H8" si="1">SUM(C3:C7)</f>
        <v>3</v>
      </c>
      <c r="D8">
        <f t="shared" si="1"/>
        <v>4</v>
      </c>
      <c r="E8">
        <f t="shared" si="1"/>
        <v>2</v>
      </c>
      <c r="F8">
        <f t="shared" si="1"/>
        <v>5</v>
      </c>
      <c r="G8">
        <f t="shared" si="1"/>
        <v>2</v>
      </c>
      <c r="H8">
        <f t="shared" ref="H8" si="2">SUM(H3:H7)</f>
        <v>1</v>
      </c>
      <c r="I8">
        <f t="shared" ref="I8" si="3">SUM(I3:I7)</f>
        <v>1</v>
      </c>
      <c r="J8">
        <f t="shared" ref="J8" si="4">SUM(J3:J7)</f>
        <v>4</v>
      </c>
      <c r="K8">
        <f t="shared" ref="K8" si="5">SUM(K3:K7)</f>
        <v>3</v>
      </c>
    </row>
    <row r="10" spans="1:14" x14ac:dyDescent="0.35">
      <c r="A10" t="s">
        <v>24</v>
      </c>
      <c r="B10">
        <f>B8/5</f>
        <v>0.6</v>
      </c>
      <c r="C10">
        <f>C8/5</f>
        <v>0.6</v>
      </c>
      <c r="D10">
        <f t="shared" ref="D10:K10" si="6">D8/5</f>
        <v>0.8</v>
      </c>
      <c r="E10">
        <f t="shared" si="6"/>
        <v>0.4</v>
      </c>
      <c r="F10">
        <f t="shared" si="6"/>
        <v>1</v>
      </c>
      <c r="G10">
        <f t="shared" si="6"/>
        <v>0.4</v>
      </c>
      <c r="H10">
        <f t="shared" si="6"/>
        <v>0.2</v>
      </c>
      <c r="I10">
        <f t="shared" si="6"/>
        <v>0.2</v>
      </c>
      <c r="J10">
        <f t="shared" si="6"/>
        <v>0.8</v>
      </c>
      <c r="K10">
        <f t="shared" si="6"/>
        <v>0.6</v>
      </c>
    </row>
    <row r="11" spans="1:14" x14ac:dyDescent="0.35">
      <c r="A11" t="s">
        <v>23</v>
      </c>
      <c r="B11">
        <f>1-B10</f>
        <v>0.4</v>
      </c>
      <c r="C11">
        <f t="shared" ref="C11:K11" si="7">1-C10</f>
        <v>0.4</v>
      </c>
      <c r="D11">
        <f t="shared" si="7"/>
        <v>0.19999999999999996</v>
      </c>
      <c r="E11">
        <f t="shared" si="7"/>
        <v>0.6</v>
      </c>
      <c r="F11">
        <f t="shared" si="7"/>
        <v>0</v>
      </c>
      <c r="G11">
        <f t="shared" si="7"/>
        <v>0.6</v>
      </c>
      <c r="H11">
        <f t="shared" si="7"/>
        <v>0.8</v>
      </c>
      <c r="I11">
        <f t="shared" si="7"/>
        <v>0.8</v>
      </c>
      <c r="J11">
        <f t="shared" si="7"/>
        <v>0.19999999999999996</v>
      </c>
      <c r="K11">
        <f t="shared" si="7"/>
        <v>0.4</v>
      </c>
      <c r="N11" s="3"/>
    </row>
    <row r="12" spans="1:14" x14ac:dyDescent="0.35">
      <c r="A12" t="s">
        <v>25</v>
      </c>
      <c r="B12">
        <f>B10*B11</f>
        <v>0.24</v>
      </c>
      <c r="C12">
        <f t="shared" ref="C12:K12" si="8">C10*C11</f>
        <v>0.24</v>
      </c>
      <c r="D12">
        <f t="shared" si="8"/>
        <v>0.15999999999999998</v>
      </c>
      <c r="E12">
        <f t="shared" si="8"/>
        <v>0.24</v>
      </c>
      <c r="F12">
        <f t="shared" si="8"/>
        <v>0</v>
      </c>
      <c r="G12">
        <f t="shared" si="8"/>
        <v>0.24</v>
      </c>
      <c r="H12">
        <f t="shared" si="8"/>
        <v>0.16000000000000003</v>
      </c>
      <c r="I12">
        <f t="shared" si="8"/>
        <v>0.16000000000000003</v>
      </c>
      <c r="J12">
        <f t="shared" si="8"/>
        <v>0.15999999999999998</v>
      </c>
      <c r="K12">
        <f t="shared" si="8"/>
        <v>0.24</v>
      </c>
    </row>
    <row r="15" spans="1:14" x14ac:dyDescent="0.35">
      <c r="A15" s="2" t="s">
        <v>26</v>
      </c>
    </row>
    <row r="16" spans="1:14" x14ac:dyDescent="0.35">
      <c r="A16" t="s">
        <v>30</v>
      </c>
      <c r="B16">
        <v>10</v>
      </c>
    </row>
    <row r="17" spans="1:2" x14ac:dyDescent="0.35">
      <c r="A17" t="s">
        <v>28</v>
      </c>
      <c r="B17">
        <f>SUM(B12:K12)</f>
        <v>1.8399999999999999</v>
      </c>
    </row>
    <row r="18" spans="1:2" x14ac:dyDescent="0.35">
      <c r="A18" t="s">
        <v>31</v>
      </c>
      <c r="B18">
        <f>_xlfn.VAR.S(L3:L7)</f>
        <v>6.7999999999999972</v>
      </c>
    </row>
    <row r="19" spans="1:2" x14ac:dyDescent="0.35">
      <c r="A19" t="s">
        <v>29</v>
      </c>
      <c r="B19">
        <f>(B16/9)*(1-(B17/B18))</f>
        <v>0.81045751633986918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6881-D3E4-484C-B405-307FD7348CB0}">
  <dimension ref="A4:P36"/>
  <sheetViews>
    <sheetView workbookViewId="0">
      <selection activeCell="F17" sqref="F17"/>
    </sheetView>
  </sheetViews>
  <sheetFormatPr defaultRowHeight="14.5" x14ac:dyDescent="0.35"/>
  <cols>
    <col min="3" max="3" width="9.26953125" bestFit="1" customWidth="1"/>
  </cols>
  <sheetData>
    <row r="4" spans="1:6" x14ac:dyDescent="0.35">
      <c r="B4" t="s">
        <v>35</v>
      </c>
      <c r="C4" t="s">
        <v>36</v>
      </c>
      <c r="D4" t="s">
        <v>37</v>
      </c>
      <c r="E4" t="s">
        <v>38</v>
      </c>
      <c r="F4" t="s">
        <v>39</v>
      </c>
    </row>
    <row r="5" spans="1:6" x14ac:dyDescent="0.35">
      <c r="B5">
        <v>75</v>
      </c>
      <c r="C5">
        <v>72</v>
      </c>
      <c r="D5">
        <f>B5^2</f>
        <v>5625</v>
      </c>
      <c r="E5">
        <f>C5^2</f>
        <v>5184</v>
      </c>
      <c r="F5">
        <f>B5*C5</f>
        <v>5400</v>
      </c>
    </row>
    <row r="6" spans="1:6" x14ac:dyDescent="0.35">
      <c r="B6">
        <v>80</v>
      </c>
      <c r="C6">
        <v>82</v>
      </c>
      <c r="D6">
        <f t="shared" ref="D6:D9" si="0">B6^2</f>
        <v>6400</v>
      </c>
      <c r="E6">
        <f t="shared" ref="E6:E9" si="1">C6^2</f>
        <v>6724</v>
      </c>
      <c r="F6">
        <f t="shared" ref="F6:F9" si="2">B6*C6</f>
        <v>6560</v>
      </c>
    </row>
    <row r="7" spans="1:6" x14ac:dyDescent="0.35">
      <c r="B7">
        <v>85</v>
      </c>
      <c r="C7">
        <v>83</v>
      </c>
      <c r="D7">
        <f t="shared" si="0"/>
        <v>7225</v>
      </c>
      <c r="E7">
        <f t="shared" si="1"/>
        <v>6889</v>
      </c>
      <c r="F7">
        <f t="shared" si="2"/>
        <v>7055</v>
      </c>
    </row>
    <row r="8" spans="1:6" x14ac:dyDescent="0.35">
      <c r="B8">
        <v>70</v>
      </c>
      <c r="C8">
        <v>68</v>
      </c>
      <c r="D8">
        <f t="shared" si="0"/>
        <v>4900</v>
      </c>
      <c r="E8">
        <f t="shared" si="1"/>
        <v>4624</v>
      </c>
      <c r="F8">
        <f t="shared" si="2"/>
        <v>4760</v>
      </c>
    </row>
    <row r="9" spans="1:6" x14ac:dyDescent="0.35">
      <c r="B9">
        <v>90</v>
      </c>
      <c r="C9">
        <v>88</v>
      </c>
      <c r="D9">
        <f t="shared" si="0"/>
        <v>8100</v>
      </c>
      <c r="E9">
        <f t="shared" si="1"/>
        <v>7744</v>
      </c>
      <c r="F9">
        <f t="shared" si="2"/>
        <v>7920</v>
      </c>
    </row>
    <row r="10" spans="1:6" x14ac:dyDescent="0.35">
      <c r="A10" t="s">
        <v>40</v>
      </c>
      <c r="B10">
        <f>SUM(B5:B9)</f>
        <v>400</v>
      </c>
      <c r="C10">
        <f t="shared" ref="C10:F10" si="3">SUM(C5:C9)</f>
        <v>393</v>
      </c>
      <c r="D10">
        <f t="shared" si="3"/>
        <v>32250</v>
      </c>
      <c r="E10">
        <f t="shared" si="3"/>
        <v>31165</v>
      </c>
      <c r="F10">
        <f t="shared" si="3"/>
        <v>31695</v>
      </c>
    </row>
    <row r="18" spans="3:16" x14ac:dyDescent="0.35">
      <c r="D18">
        <f xml:space="preserve"> 5*(31695)-(400)*(393)</f>
        <v>1275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3:16" x14ac:dyDescent="0.35">
      <c r="D19">
        <f>SQRT((5*(32250)-400^2 )*(5*(31165)-393^2 ) )</f>
        <v>1311.4877048604001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3:16" x14ac:dyDescent="0.35">
      <c r="C20" t="s">
        <v>41</v>
      </c>
      <c r="D20">
        <f>D18/D19</f>
        <v>0.97217838587035477</v>
      </c>
      <c r="F20" s="5"/>
      <c r="G20" s="6"/>
      <c r="H20" s="6"/>
      <c r="I20" s="5"/>
      <c r="J20" s="5"/>
      <c r="K20" s="5"/>
      <c r="L20" s="5"/>
      <c r="M20" s="5"/>
      <c r="N20" s="5"/>
      <c r="O20" s="5"/>
      <c r="P20" s="5"/>
    </row>
    <row r="21" spans="3:16" x14ac:dyDescent="0.35">
      <c r="F21" s="5"/>
      <c r="G21" s="4"/>
      <c r="H21" s="4"/>
      <c r="I21" s="5"/>
      <c r="J21" s="5"/>
      <c r="K21" s="5"/>
      <c r="L21" s="5"/>
      <c r="M21" s="5"/>
      <c r="N21" s="5"/>
      <c r="O21" s="5"/>
      <c r="P21" s="5"/>
    </row>
    <row r="22" spans="3:16" x14ac:dyDescent="0.35">
      <c r="F22" s="5"/>
      <c r="G22" s="4"/>
      <c r="H22" s="4"/>
      <c r="I22" s="5"/>
      <c r="J22" s="5"/>
      <c r="K22" s="5"/>
      <c r="L22" s="5"/>
      <c r="M22" s="5"/>
      <c r="N22" s="5"/>
      <c r="O22" s="5"/>
      <c r="P22" s="5"/>
    </row>
    <row r="23" spans="3:16" x14ac:dyDescent="0.35">
      <c r="F23" s="5"/>
      <c r="G23" s="4"/>
      <c r="H23" s="4"/>
      <c r="I23" s="5"/>
      <c r="J23" s="5"/>
      <c r="K23" s="5"/>
      <c r="L23" s="5"/>
      <c r="M23" s="5"/>
      <c r="N23" s="5"/>
      <c r="O23" s="5"/>
      <c r="P23" s="5"/>
    </row>
    <row r="24" spans="3:16" x14ac:dyDescent="0.35">
      <c r="F24" s="5"/>
      <c r="G24" s="4"/>
      <c r="H24" s="4"/>
      <c r="I24" s="5"/>
      <c r="J24" s="5"/>
      <c r="K24" s="5"/>
      <c r="L24" s="5"/>
      <c r="M24" s="5"/>
      <c r="N24" s="5"/>
      <c r="O24" s="5"/>
      <c r="P24" s="5"/>
    </row>
    <row r="25" spans="3:16" x14ac:dyDescent="0.35">
      <c r="F25" s="5"/>
      <c r="G25" s="4"/>
      <c r="H25" s="4"/>
      <c r="I25" s="5"/>
      <c r="J25" s="5"/>
      <c r="K25" s="5"/>
      <c r="L25" s="5"/>
      <c r="M25" s="5"/>
      <c r="N25" s="5"/>
      <c r="O25" s="5"/>
      <c r="P25" s="5"/>
    </row>
    <row r="26" spans="3:16" x14ac:dyDescent="0.3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3:16" x14ac:dyDescent="0.35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3:16" x14ac:dyDescent="0.35">
      <c r="F28" s="5"/>
      <c r="G28" s="7"/>
      <c r="H28" s="7"/>
      <c r="I28" s="7"/>
      <c r="J28" s="7"/>
      <c r="K28" s="7"/>
      <c r="L28" s="7"/>
      <c r="M28" s="5"/>
      <c r="N28" s="5"/>
      <c r="O28" s="5"/>
      <c r="P28" s="5"/>
    </row>
    <row r="29" spans="3:16" x14ac:dyDescent="0.35">
      <c r="F29" s="5"/>
      <c r="G29" s="4"/>
      <c r="H29" s="4"/>
      <c r="I29" s="4"/>
      <c r="J29" s="4"/>
      <c r="K29" s="4"/>
      <c r="L29" s="4"/>
      <c r="M29" s="5"/>
      <c r="N29" s="5"/>
      <c r="O29" s="5"/>
      <c r="P29" s="5"/>
    </row>
    <row r="30" spans="3:16" x14ac:dyDescent="0.35">
      <c r="F30" s="5"/>
      <c r="G30" s="4"/>
      <c r="H30" s="4"/>
      <c r="I30" s="4"/>
      <c r="J30" s="4"/>
      <c r="K30" s="4"/>
      <c r="L30" s="4"/>
      <c r="M30" s="5"/>
      <c r="N30" s="5"/>
      <c r="O30" s="5"/>
      <c r="P30" s="5"/>
    </row>
    <row r="31" spans="3:16" x14ac:dyDescent="0.35">
      <c r="F31" s="5"/>
      <c r="G31" s="4"/>
      <c r="H31" s="4"/>
      <c r="I31" s="4"/>
      <c r="J31" s="4"/>
      <c r="K31" s="4"/>
      <c r="L31" s="4"/>
      <c r="M31" s="5"/>
      <c r="N31" s="5"/>
      <c r="O31" s="5"/>
      <c r="P31" s="5"/>
    </row>
    <row r="32" spans="3:16" x14ac:dyDescent="0.35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6:16" x14ac:dyDescent="0.35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6:16" x14ac:dyDescent="0.3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6:16" x14ac:dyDescent="0.3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6:16" x14ac:dyDescent="0.3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5658-796D-44CD-9ADF-8D97A9954B19}">
  <dimension ref="A4:J15"/>
  <sheetViews>
    <sheetView workbookViewId="0">
      <selection activeCell="H15" sqref="H11:H15"/>
    </sheetView>
  </sheetViews>
  <sheetFormatPr defaultRowHeight="14.5" x14ac:dyDescent="0.35"/>
  <sheetData>
    <row r="4" spans="1:10" x14ac:dyDescent="0.35"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</row>
    <row r="5" spans="1:10" x14ac:dyDescent="0.35">
      <c r="A5">
        <v>1</v>
      </c>
      <c r="B5">
        <v>20</v>
      </c>
      <c r="C5">
        <v>18</v>
      </c>
      <c r="D5">
        <f>RANK(B5,$B$5:$B$14,0)</f>
        <v>7</v>
      </c>
      <c r="E5">
        <f>RANK(D5,$D$5:$D$14,0)</f>
        <v>3</v>
      </c>
      <c r="F5">
        <f>D5-E5</f>
        <v>4</v>
      </c>
      <c r="G5">
        <f>F5^2</f>
        <v>16</v>
      </c>
      <c r="J5">
        <f>(6*G15)/(10*(100-1))</f>
        <v>1.9636363636363636</v>
      </c>
    </row>
    <row r="6" spans="1:10" x14ac:dyDescent="0.35">
      <c r="A6">
        <v>2</v>
      </c>
      <c r="B6">
        <v>22</v>
      </c>
      <c r="C6">
        <v>20</v>
      </c>
      <c r="D6">
        <f t="shared" ref="D6:D14" si="0">RANK(B6,$B$5:$B$14,0)</f>
        <v>3</v>
      </c>
      <c r="E6">
        <f t="shared" ref="E6:E14" si="1">RANK(D6,$D$5:$D$14,0)</f>
        <v>7</v>
      </c>
      <c r="F6">
        <f t="shared" ref="F6:F14" si="2">D6-E6</f>
        <v>-4</v>
      </c>
      <c r="G6">
        <f t="shared" ref="G6:G14" si="3">F6^2</f>
        <v>16</v>
      </c>
      <c r="I6" t="s">
        <v>48</v>
      </c>
      <c r="J6">
        <f>1-J5</f>
        <v>-0.96363636363636362</v>
      </c>
    </row>
    <row r="7" spans="1:10" x14ac:dyDescent="0.35">
      <c r="A7">
        <v>3</v>
      </c>
      <c r="B7">
        <v>18</v>
      </c>
      <c r="C7">
        <v>17</v>
      </c>
      <c r="D7">
        <f t="shared" si="0"/>
        <v>10</v>
      </c>
      <c r="E7">
        <f t="shared" si="1"/>
        <v>1</v>
      </c>
      <c r="F7">
        <f t="shared" si="2"/>
        <v>9</v>
      </c>
      <c r="G7">
        <f t="shared" si="3"/>
        <v>81</v>
      </c>
    </row>
    <row r="8" spans="1:10" x14ac:dyDescent="0.35">
      <c r="A8">
        <v>4</v>
      </c>
      <c r="B8">
        <v>21</v>
      </c>
      <c r="C8">
        <v>19</v>
      </c>
      <c r="D8">
        <f t="shared" si="0"/>
        <v>5</v>
      </c>
      <c r="E8">
        <f t="shared" si="1"/>
        <v>5</v>
      </c>
      <c r="F8">
        <f t="shared" si="2"/>
        <v>0</v>
      </c>
      <c r="G8">
        <f t="shared" si="3"/>
        <v>0</v>
      </c>
    </row>
    <row r="9" spans="1:10" x14ac:dyDescent="0.35">
      <c r="A9">
        <v>5</v>
      </c>
      <c r="B9">
        <v>19</v>
      </c>
      <c r="C9">
        <v>18</v>
      </c>
      <c r="D9">
        <f t="shared" si="0"/>
        <v>9</v>
      </c>
      <c r="E9">
        <f t="shared" si="1"/>
        <v>2</v>
      </c>
      <c r="F9">
        <f t="shared" si="2"/>
        <v>7</v>
      </c>
      <c r="G9">
        <f t="shared" si="3"/>
        <v>49</v>
      </c>
    </row>
    <row r="10" spans="1:10" x14ac:dyDescent="0.35">
      <c r="A10">
        <v>6</v>
      </c>
      <c r="B10">
        <v>23</v>
      </c>
      <c r="C10">
        <v>21</v>
      </c>
      <c r="D10">
        <f t="shared" si="0"/>
        <v>2</v>
      </c>
      <c r="E10">
        <f t="shared" si="1"/>
        <v>9</v>
      </c>
      <c r="F10">
        <f t="shared" si="2"/>
        <v>-7</v>
      </c>
      <c r="G10">
        <f t="shared" si="3"/>
        <v>49</v>
      </c>
    </row>
    <row r="11" spans="1:10" x14ac:dyDescent="0.35">
      <c r="A11">
        <v>7</v>
      </c>
      <c r="B11">
        <v>20</v>
      </c>
      <c r="C11">
        <v>19</v>
      </c>
      <c r="D11">
        <f t="shared" si="0"/>
        <v>7</v>
      </c>
      <c r="E11">
        <f t="shared" si="1"/>
        <v>3</v>
      </c>
      <c r="F11">
        <f t="shared" si="2"/>
        <v>4</v>
      </c>
      <c r="G11">
        <f t="shared" si="3"/>
        <v>16</v>
      </c>
    </row>
    <row r="12" spans="1:10" x14ac:dyDescent="0.35">
      <c r="A12">
        <v>8</v>
      </c>
      <c r="B12">
        <v>24</v>
      </c>
      <c r="C12">
        <v>22</v>
      </c>
      <c r="D12">
        <f t="shared" si="0"/>
        <v>1</v>
      </c>
      <c r="E12">
        <f t="shared" si="1"/>
        <v>10</v>
      </c>
      <c r="F12">
        <f t="shared" si="2"/>
        <v>-9</v>
      </c>
      <c r="G12">
        <f t="shared" si="3"/>
        <v>81</v>
      </c>
    </row>
    <row r="13" spans="1:10" x14ac:dyDescent="0.35">
      <c r="A13">
        <v>9</v>
      </c>
      <c r="B13">
        <v>21</v>
      </c>
      <c r="C13">
        <v>20</v>
      </c>
      <c r="D13">
        <f t="shared" si="0"/>
        <v>5</v>
      </c>
      <c r="E13">
        <f t="shared" si="1"/>
        <v>5</v>
      </c>
      <c r="F13">
        <f t="shared" si="2"/>
        <v>0</v>
      </c>
      <c r="G13">
        <f t="shared" si="3"/>
        <v>0</v>
      </c>
    </row>
    <row r="14" spans="1:10" x14ac:dyDescent="0.35">
      <c r="A14">
        <v>10</v>
      </c>
      <c r="B14">
        <v>22</v>
      </c>
      <c r="C14">
        <v>20</v>
      </c>
      <c r="D14">
        <f t="shared" si="0"/>
        <v>3</v>
      </c>
      <c r="E14">
        <f t="shared" si="1"/>
        <v>7</v>
      </c>
      <c r="F14">
        <f t="shared" si="2"/>
        <v>-4</v>
      </c>
      <c r="G14">
        <f t="shared" si="3"/>
        <v>16</v>
      </c>
    </row>
    <row r="15" spans="1:10" x14ac:dyDescent="0.35">
      <c r="F15" t="s">
        <v>6</v>
      </c>
      <c r="G15" s="2">
        <f>SUM(G5:G14)</f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Cronbach Alpha</vt:lpstr>
      <vt:lpstr>Kuder-Richardson 20</vt:lpstr>
      <vt:lpstr>Test - Retest</vt:lpstr>
      <vt:lpstr>Splif half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AbdulHafiz  Abba</dc:creator>
  <cp:lastModifiedBy>AbdulHafiz  Abba</cp:lastModifiedBy>
  <dcterms:created xsi:type="dcterms:W3CDTF">2024-03-03T12:24:40Z</dcterms:created>
  <dcterms:modified xsi:type="dcterms:W3CDTF">2024-03-09T23:19:45Z</dcterms:modified>
</cp:coreProperties>
</file>