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eel\Desktop\"/>
    </mc:Choice>
  </mc:AlternateContent>
  <xr:revisionPtr revIDLastSave="0" documentId="13_ncr:1_{2A216C8D-23AF-480D-9DF9-38BCD884A04A}" xr6:coauthVersionLast="47" xr6:coauthVersionMax="47" xr10:uidLastSave="{00000000-0000-0000-0000-000000000000}"/>
  <bookViews>
    <workbookView xWindow="-120" yWindow="-120" windowWidth="20730" windowHeight="11310" tabRatio="676" firstSheet="1" activeTab="5" xr2:uid="{00000000-000D-0000-FFFF-FFFF00000000}"/>
  </bookViews>
  <sheets>
    <sheet name="Subject Markes" sheetId="1" r:id="rId1"/>
    <sheet name="Classes" sheetId="6" r:id="rId2"/>
    <sheet name="Students Names" sheetId="4" r:id="rId3"/>
    <sheet name="Total marks" sheetId="5" r:id="rId4"/>
    <sheet name="Complete Data Sheet" sheetId="8" r:id="rId5"/>
    <sheet name="Dashboard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8" l="1"/>
  <c r="D7" i="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O45" i="8"/>
  <c r="B46" i="8"/>
  <c r="O50" i="8"/>
  <c r="O46" i="8"/>
  <c r="O51" i="8"/>
  <c r="O48" i="8"/>
  <c r="O47" i="8"/>
  <c r="O49" i="8"/>
  <c r="O36" i="8"/>
  <c r="O44" i="8"/>
  <c r="O43" i="8"/>
  <c r="O17" i="8"/>
  <c r="O34" i="8"/>
  <c r="O29" i="8"/>
  <c r="O38" i="8"/>
  <c r="O24" i="8"/>
  <c r="O42" i="8"/>
  <c r="O28" i="8"/>
  <c r="O40" i="8"/>
  <c r="O30" i="8"/>
  <c r="O37" i="8"/>
  <c r="O6" i="8"/>
  <c r="O33" i="8"/>
  <c r="O10" i="8"/>
  <c r="O25" i="8"/>
  <c r="O27" i="8"/>
  <c r="O39" i="8"/>
  <c r="O21" i="8"/>
  <c r="O20" i="8"/>
  <c r="O14" i="8"/>
  <c r="O12" i="8"/>
  <c r="O3" i="8"/>
  <c r="O41" i="8"/>
  <c r="O8" i="8"/>
  <c r="O22" i="8"/>
  <c r="O19" i="8"/>
  <c r="O4" i="8"/>
  <c r="O15" i="8"/>
  <c r="O11" i="8"/>
  <c r="O7" i="8"/>
  <c r="O26" i="8"/>
  <c r="O2" i="8"/>
  <c r="O9" i="8"/>
  <c r="O35" i="8"/>
  <c r="O16" i="8"/>
  <c r="O5" i="8"/>
  <c r="O31" i="8"/>
  <c r="O23" i="8"/>
  <c r="O13" i="8"/>
  <c r="O18" i="8"/>
  <c r="O32" i="8"/>
  <c r="D50" i="8"/>
  <c r="D46" i="8"/>
  <c r="D51" i="8"/>
  <c r="D48" i="8"/>
  <c r="D47" i="8"/>
  <c r="D45" i="8"/>
  <c r="D49" i="8"/>
  <c r="D36" i="8"/>
  <c r="D44" i="8"/>
  <c r="D43" i="8"/>
  <c r="D17" i="8"/>
  <c r="D34" i="8"/>
  <c r="D29" i="8"/>
  <c r="D38" i="8"/>
  <c r="D24" i="8"/>
  <c r="D42" i="8"/>
  <c r="D28" i="8"/>
  <c r="D40" i="8"/>
  <c r="D30" i="8"/>
  <c r="D37" i="8"/>
  <c r="D6" i="8"/>
  <c r="D33" i="8"/>
  <c r="D10" i="8"/>
  <c r="D25" i="8"/>
  <c r="D27" i="8"/>
  <c r="D39" i="8"/>
  <c r="D21" i="8"/>
  <c r="D20" i="8"/>
  <c r="D14" i="8"/>
  <c r="D12" i="8"/>
  <c r="D3" i="8"/>
  <c r="D41" i="8"/>
  <c r="D8" i="8"/>
  <c r="D22" i="8"/>
  <c r="D19" i="8"/>
  <c r="D4" i="8"/>
  <c r="D15" i="8"/>
  <c r="D11" i="8"/>
  <c r="D7" i="8"/>
  <c r="D26" i="8"/>
  <c r="D2" i="8"/>
  <c r="D9" i="8"/>
  <c r="D35" i="8"/>
  <c r="D16" i="8"/>
  <c r="D5" i="8"/>
  <c r="D31" i="8"/>
  <c r="D23" i="8"/>
  <c r="D13" i="8"/>
  <c r="D18" i="8"/>
  <c r="D32" i="8"/>
  <c r="N50" i="8"/>
  <c r="N46" i="8"/>
  <c r="N51" i="8"/>
  <c r="N48" i="8"/>
  <c r="N47" i="8"/>
  <c r="N45" i="8"/>
  <c r="N49" i="8"/>
  <c r="N36" i="8"/>
  <c r="N44" i="8"/>
  <c r="N43" i="8"/>
  <c r="N17" i="8"/>
  <c r="N34" i="8"/>
  <c r="N29" i="8"/>
  <c r="N38" i="8"/>
  <c r="N24" i="8"/>
  <c r="N42" i="8"/>
  <c r="N28" i="8"/>
  <c r="N40" i="8"/>
  <c r="N30" i="8"/>
  <c r="N37" i="8"/>
  <c r="N6" i="8"/>
  <c r="N33" i="8"/>
  <c r="N10" i="8"/>
  <c r="N25" i="8"/>
  <c r="N27" i="8"/>
  <c r="N39" i="8"/>
  <c r="N21" i="8"/>
  <c r="N20" i="8"/>
  <c r="N14" i="8"/>
  <c r="N12" i="8"/>
  <c r="N3" i="8"/>
  <c r="N41" i="8"/>
  <c r="N8" i="8"/>
  <c r="N22" i="8"/>
  <c r="N19" i="8"/>
  <c r="N4" i="8"/>
  <c r="N15" i="8"/>
  <c r="N11" i="8"/>
  <c r="N7" i="8"/>
  <c r="N26" i="8"/>
  <c r="N2" i="8"/>
  <c r="N9" i="8"/>
  <c r="N35" i="8"/>
  <c r="N16" i="8"/>
  <c r="N5" i="8"/>
  <c r="N31" i="8"/>
  <c r="N23" i="8"/>
  <c r="N13" i="8"/>
  <c r="N18" i="8"/>
  <c r="N32" i="8"/>
  <c r="B50" i="8"/>
  <c r="B51" i="8"/>
  <c r="B48" i="8"/>
  <c r="B47" i="8"/>
  <c r="B45" i="8"/>
  <c r="B49" i="8"/>
  <c r="B36" i="8"/>
  <c r="B44" i="8"/>
  <c r="B43" i="8"/>
  <c r="B17" i="8"/>
  <c r="B34" i="8"/>
  <c r="B29" i="8"/>
  <c r="B38" i="8"/>
  <c r="B24" i="8"/>
  <c r="B42" i="8"/>
  <c r="B28" i="8"/>
  <c r="B40" i="8"/>
  <c r="B30" i="8"/>
  <c r="B37" i="8"/>
  <c r="B6" i="8"/>
  <c r="B33" i="8"/>
  <c r="B10" i="8"/>
  <c r="B25" i="8"/>
  <c r="B27" i="8"/>
  <c r="B39" i="8"/>
  <c r="B21" i="8"/>
  <c r="B20" i="8"/>
  <c r="B14" i="8"/>
  <c r="B12" i="8"/>
  <c r="B3" i="8"/>
  <c r="B41" i="8"/>
  <c r="B8" i="8"/>
  <c r="B22" i="8"/>
  <c r="B19" i="8"/>
  <c r="B4" i="8"/>
  <c r="B15" i="8"/>
  <c r="B11" i="8"/>
  <c r="B7" i="8"/>
  <c r="B26" i="8"/>
  <c r="B2" i="8"/>
  <c r="B9" i="8"/>
  <c r="B35" i="8"/>
  <c r="B16" i="8"/>
  <c r="B5" i="8"/>
  <c r="B31" i="8"/>
  <c r="B23" i="8"/>
  <c r="B13" i="8"/>
  <c r="B18" i="8"/>
  <c r="B32" i="8"/>
  <c r="G7" i="7" l="1"/>
  <c r="D12" i="7"/>
  <c r="E12" i="7" s="1"/>
  <c r="B7" i="7"/>
  <c r="D16" i="7"/>
  <c r="E16" i="7" s="1"/>
  <c r="C7" i="7"/>
  <c r="D13" i="7"/>
  <c r="E13" i="7" s="1"/>
  <c r="D17" i="7"/>
  <c r="E17" i="7" s="1"/>
  <c r="E7" i="7"/>
  <c r="D14" i="7"/>
  <c r="E14" i="7" s="1"/>
  <c r="D18" i="7"/>
  <c r="E18" i="7" s="1"/>
  <c r="F7" i="7"/>
  <c r="D15" i="7"/>
  <c r="E15" i="7" s="1"/>
</calcChain>
</file>

<file path=xl/sharedStrings.xml><?xml version="1.0" encoding="utf-8"?>
<sst xmlns="http://schemas.openxmlformats.org/spreadsheetml/2006/main" count="307" uniqueCount="86">
  <si>
    <t>ID</t>
  </si>
  <si>
    <t>class</t>
  </si>
  <si>
    <t>gender</t>
  </si>
  <si>
    <t>Algebra</t>
  </si>
  <si>
    <t>Calculus1</t>
  </si>
  <si>
    <t>Calculus2</t>
  </si>
  <si>
    <t>Statistics</t>
  </si>
  <si>
    <t>Probability</t>
  </si>
  <si>
    <t>Measure</t>
  </si>
  <si>
    <t>Functional_analysis</t>
  </si>
  <si>
    <t>A</t>
  </si>
  <si>
    <t>male</t>
  </si>
  <si>
    <t>female</t>
  </si>
  <si>
    <t>B</t>
  </si>
  <si>
    <t>Sophia Johnson</t>
  </si>
  <si>
    <t>Ethan Martinez</t>
  </si>
  <si>
    <t>Isabella Brown</t>
  </si>
  <si>
    <t>Mason Anderson</t>
  </si>
  <si>
    <t>Olivia Garcia</t>
  </si>
  <si>
    <t>Liam Wilson</t>
  </si>
  <si>
    <t>Ava Lopez</t>
  </si>
  <si>
    <t>Noah Perez</t>
  </si>
  <si>
    <t>Emma Gonzalez</t>
  </si>
  <si>
    <t>Lucas Rivera</t>
  </si>
  <si>
    <t>Mia Diaz</t>
  </si>
  <si>
    <t>Logan Smith</t>
  </si>
  <si>
    <t>Harper Nguyen</t>
  </si>
  <si>
    <t>Aiden Taylor</t>
  </si>
  <si>
    <t>Amelia Rodriguez</t>
  </si>
  <si>
    <t>Elijah Lewis</t>
  </si>
  <si>
    <t>Charlotte Lee</t>
  </si>
  <si>
    <t>Alexander Walker</t>
  </si>
  <si>
    <t>Evelyn Hernandez</t>
  </si>
  <si>
    <t>Benjamin Adams</t>
  </si>
  <si>
    <t>Abigail Campbell</t>
  </si>
  <si>
    <t>James Wright</t>
  </si>
  <si>
    <t>Emily Mitchell</t>
  </si>
  <si>
    <t>Michael Moore</t>
  </si>
  <si>
    <t>Elizabeth Turner</t>
  </si>
  <si>
    <t>Daniel Green</t>
  </si>
  <si>
    <t>Sofia Baker</t>
  </si>
  <si>
    <t>William Hill</t>
  </si>
  <si>
    <t>Madison Carter</t>
  </si>
  <si>
    <t>Henry Young</t>
  </si>
  <si>
    <t>Victoria Torres</t>
  </si>
  <si>
    <t>Samuel King</t>
  </si>
  <si>
    <t>Grace Evans</t>
  </si>
  <si>
    <t>Jackson Martinez</t>
  </si>
  <si>
    <t>Avery Hall</t>
  </si>
  <si>
    <t>Gabriel Clark</t>
  </si>
  <si>
    <t>Scarlett Lewis</t>
  </si>
  <si>
    <t>Dylan Scott</t>
  </si>
  <si>
    <t>Zoey Phillips</t>
  </si>
  <si>
    <t>Wyatt Stewart</t>
  </si>
  <si>
    <t>Lily Watson</t>
  </si>
  <si>
    <t>Isaac Powell</t>
  </si>
  <si>
    <t>Addison Sanders</t>
  </si>
  <si>
    <t>Owen Nelson</t>
  </si>
  <si>
    <t>Brooklyn Ross</t>
  </si>
  <si>
    <t>Christopher Price</t>
  </si>
  <si>
    <t>Paisley Ramirez</t>
  </si>
  <si>
    <t>Sebastian Cooper</t>
  </si>
  <si>
    <t>Chloe Peterson</t>
  </si>
  <si>
    <t>Ryan Howard</t>
  </si>
  <si>
    <t>Names</t>
  </si>
  <si>
    <t>total marks</t>
  </si>
  <si>
    <t>obtained marks</t>
  </si>
  <si>
    <t>percent</t>
  </si>
  <si>
    <t>Morning</t>
  </si>
  <si>
    <t>Evening</t>
  </si>
  <si>
    <t>STUDENT NAME</t>
  </si>
  <si>
    <t>Class</t>
  </si>
  <si>
    <t>Gender</t>
  </si>
  <si>
    <t>Position</t>
  </si>
  <si>
    <t>Subject</t>
  </si>
  <si>
    <t>Marks</t>
  </si>
  <si>
    <t>Obtained</t>
  </si>
  <si>
    <t>Percentage</t>
  </si>
  <si>
    <t>Marks Detail</t>
  </si>
  <si>
    <t>percentage</t>
  </si>
  <si>
    <t>class time</t>
  </si>
  <si>
    <t>Calculus 1</t>
  </si>
  <si>
    <t>Calculus 2</t>
  </si>
  <si>
    <t>F.A.</t>
  </si>
  <si>
    <t>positions</t>
  </si>
  <si>
    <t>STUDENT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</si>
</sst>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20" fillId="33" borderId="0" xfId="0" applyFont="1" applyFill="1"/>
    <xf numFmtId="49" fontId="0" fillId="0" borderId="0" xfId="0" applyNumberFormat="1"/>
    <xf numFmtId="10" fontId="0" fillId="0" borderId="0" xfId="0" applyNumberFormat="1"/>
    <xf numFmtId="0" fontId="19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/>
    <xf numFmtId="10" fontId="21" fillId="0" borderId="0" xfId="0" applyNumberFormat="1" applyFont="1"/>
    <xf numFmtId="0" fontId="13" fillId="33" borderId="0" xfId="0" applyFont="1" applyFill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/>
      </font>
      <numFmt numFmtId="13" formatCode="0%"/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numFmt numFmtId="0" formatCode="General"/>
    </dxf>
    <dxf>
      <font>
        <b/>
      </font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Dashboard!$B$12:$B$18</c:f>
              <c:strCache>
                <c:ptCount val="7"/>
                <c:pt idx="0">
                  <c:v>Algebra</c:v>
                </c:pt>
                <c:pt idx="1">
                  <c:v>Calculus 1</c:v>
                </c:pt>
                <c:pt idx="2">
                  <c:v>Calculus 2</c:v>
                </c:pt>
                <c:pt idx="3">
                  <c:v>Statistics</c:v>
                </c:pt>
                <c:pt idx="4">
                  <c:v>Probability</c:v>
                </c:pt>
                <c:pt idx="5">
                  <c:v>Measure</c:v>
                </c:pt>
                <c:pt idx="6">
                  <c:v>F.A.</c:v>
                </c:pt>
              </c:strCache>
            </c:strRef>
          </c:cat>
          <c:val>
            <c:numRef>
              <c:f>Dashboard!$D$12:$D$18</c:f>
              <c:numCache>
                <c:formatCode>General</c:formatCode>
                <c:ptCount val="7"/>
                <c:pt idx="0">
                  <c:v>64</c:v>
                </c:pt>
                <c:pt idx="1">
                  <c:v>62</c:v>
                </c:pt>
                <c:pt idx="2">
                  <c:v>76</c:v>
                </c:pt>
                <c:pt idx="3">
                  <c:v>80</c:v>
                </c:pt>
                <c:pt idx="4">
                  <c:v>81</c:v>
                </c:pt>
                <c:pt idx="5">
                  <c:v>80</c:v>
                </c:pt>
                <c:pt idx="6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5-4AD4-A1A4-7D8DE6B0C4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1823560"/>
        <c:axId val="371823232"/>
      </c:barChart>
      <c:catAx>
        <c:axId val="37182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23232"/>
        <c:crosses val="autoZero"/>
        <c:auto val="1"/>
        <c:lblAlgn val="ctr"/>
        <c:lblOffset val="100"/>
        <c:noMultiLvlLbl val="0"/>
      </c:catAx>
      <c:valAx>
        <c:axId val="3718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2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9524</xdr:rowOff>
    </xdr:from>
    <xdr:to>
      <xdr:col>15</xdr:col>
      <xdr:colOff>590550</xdr:colOff>
      <xdr:row>17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C498C-2667-5188-F780-07641D8F6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624E54-9A47-4F74-9F28-C6CD7E962F22}" name="Table1" displayName="Table1" ref="A1:P51" totalsRowShown="0">
  <autoFilter ref="A1:P51" xr:uid="{84624E54-9A47-4F74-9F28-C6CD7E962F22}"/>
  <sortState xmlns:xlrd2="http://schemas.microsoft.com/office/spreadsheetml/2017/richdata2" ref="A2:O51">
    <sortCondition descending="1" ref="N1:N51"/>
  </sortState>
  <tableColumns count="16">
    <tableColumn id="1" xr3:uid="{84610BDD-8920-44A9-AA20-43BC891662F7}" name="ID"/>
    <tableColumn id="2" xr3:uid="{5C1CB608-5F2B-4235-9980-20F6B6F265FC}" name="Names" dataDxfId="5">
      <calculatedColumnFormula>VLOOKUP(A2,'Students Names'!A2:B51,2,FALSE)</calculatedColumnFormula>
    </tableColumn>
    <tableColumn id="3" xr3:uid="{B6550473-D620-43E5-8FDF-8576ACA214EF}" name="class" dataDxfId="6"/>
    <tableColumn id="4" xr3:uid="{CDAF7808-9CEA-47F0-BD5A-581FB749974D}" name="class time">
      <calculatedColumnFormula>IF(C2 ="A","morning","evening")</calculatedColumnFormula>
    </tableColumn>
    <tableColumn id="5" xr3:uid="{5E446635-54AD-4EA8-861A-D9E6F6773517}" name="gender"/>
    <tableColumn id="6" xr3:uid="{D74C67A9-4AEA-4A11-B372-680EC54BEC2B}" name="Algebra"/>
    <tableColumn id="7" xr3:uid="{8E70E7D2-ACD1-4F2F-80B2-BFC1D84AA2DA}" name="Calculus1"/>
    <tableColumn id="8" xr3:uid="{C04EE88E-6A50-4207-A837-825F84C142F6}" name="Calculus2"/>
    <tableColumn id="9" xr3:uid="{D9FA6A5D-E5F7-431B-A3E7-B47BB27751AD}" name="Statistics"/>
    <tableColumn id="10" xr3:uid="{DAF50686-E809-4E52-8290-C7DC4EFC8707}" name="Probability"/>
    <tableColumn id="11" xr3:uid="{3FE075C0-DF2C-425B-A364-87A8674BD760}" name="Measure"/>
    <tableColumn id="12" xr3:uid="{9234A784-897F-4E6E-85FD-DE67968A68EA}" name="Functional_analysis"/>
    <tableColumn id="13" xr3:uid="{013835F7-A8C7-4006-8E9F-1FB934225E5F}" name="total marks"/>
    <tableColumn id="14" xr3:uid="{0D1DE903-94D2-4254-AFC1-7BB88CE61387}" name="obtained marks">
      <calculatedColumnFormula>VLOOKUP(A2,'Total marks'!A2:C51,2,FALSE)</calculatedColumnFormula>
    </tableColumn>
    <tableColumn id="15" xr3:uid="{476B5C4E-F297-4778-A282-033E614F96BB}" name="percentage" dataDxfId="7">
      <calculatedColumnFormula>_xlfn.XLOOKUP(A2,'Total marks'!A2:A51,'Total marks'!C2:C51)</calculatedColumnFormula>
    </tableColumn>
    <tableColumn id="16" xr3:uid="{068E0BAE-3EF4-4C5A-A27D-47CFDBC7FCBC}" name="positions" dataDxfId="4">
      <calculatedColumnFormula>RANK(Table1[[#This Row],[obtained marks]],Table1[obtained marks],0)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104400-75EA-4527-BB86-9BF65C262184}" name="Table6" displayName="Table6" ref="B11:E18" totalsRowShown="0" headerRowDxfId="3">
  <autoFilter ref="B11:E18" xr:uid="{11104400-75EA-4527-BB86-9BF65C262184}"/>
  <tableColumns count="4">
    <tableColumn id="1" xr3:uid="{8537687D-A1B5-42A9-A638-E1C19A126B0A}" name="Subject" dataDxfId="2"/>
    <tableColumn id="2" xr3:uid="{949587A8-9A4B-487E-B16B-29010BB730F2}" name="Marks"/>
    <tableColumn id="3" xr3:uid="{5474E822-124D-4A7A-8889-1657CDF8C5F6}" name="Obtained" dataDxfId="1"/>
    <tableColumn id="4" xr3:uid="{25D638CD-8D02-40AB-9240-123C690909C5}" name="Percentage" dataDxfId="0">
      <calculatedColumnFormula>D12/C12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K51"/>
  <sheetViews>
    <sheetView topLeftCell="A29" workbookViewId="0">
      <selection activeCell="E35" sqref="E35"/>
    </sheetView>
  </sheetViews>
  <sheetFormatPr defaultRowHeight="15" x14ac:dyDescent="0.25"/>
  <cols>
    <col min="1" max="1" width="5.140625" bestFit="1" customWidth="1"/>
    <col min="2" max="2" width="7.42578125" bestFit="1" customWidth="1"/>
    <col min="3" max="3" width="9.5703125" bestFit="1" customWidth="1"/>
    <col min="4" max="4" width="10.140625" bestFit="1" customWidth="1"/>
    <col min="5" max="6" width="11.5703125" bestFit="1" customWidth="1"/>
    <col min="7" max="7" width="11.140625" bestFit="1" customWidth="1"/>
    <col min="8" max="8" width="13" bestFit="1" customWidth="1"/>
    <col min="9" max="9" width="11.140625" bestFit="1" customWidth="1"/>
    <col min="10" max="10" width="20.85546875" bestFit="1" customWidth="1"/>
    <col min="11" max="11" width="13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65</v>
      </c>
    </row>
    <row r="2" spans="1:11" x14ac:dyDescent="0.25">
      <c r="A2">
        <v>1141</v>
      </c>
      <c r="B2" t="s">
        <v>10</v>
      </c>
      <c r="C2" t="s">
        <v>11</v>
      </c>
      <c r="D2">
        <v>64</v>
      </c>
      <c r="E2">
        <v>81</v>
      </c>
      <c r="F2">
        <v>87</v>
      </c>
      <c r="G2">
        <v>60</v>
      </c>
      <c r="H2">
        <v>74</v>
      </c>
      <c r="I2">
        <v>71</v>
      </c>
      <c r="J2">
        <v>60</v>
      </c>
      <c r="K2">
        <v>700</v>
      </c>
    </row>
    <row r="3" spans="1:11" x14ac:dyDescent="0.25">
      <c r="A3">
        <v>1142</v>
      </c>
      <c r="B3" t="s">
        <v>10</v>
      </c>
      <c r="C3" t="s">
        <v>12</v>
      </c>
      <c r="D3">
        <v>57</v>
      </c>
      <c r="E3">
        <v>50</v>
      </c>
      <c r="F3">
        <v>51</v>
      </c>
      <c r="G3">
        <v>51</v>
      </c>
      <c r="H3">
        <v>55</v>
      </c>
      <c r="I3">
        <v>62</v>
      </c>
      <c r="J3">
        <v>61</v>
      </c>
      <c r="K3">
        <v>700</v>
      </c>
    </row>
    <row r="4" spans="1:11" x14ac:dyDescent="0.25">
      <c r="A4">
        <v>1143</v>
      </c>
      <c r="B4" t="s">
        <v>10</v>
      </c>
      <c r="C4" t="s">
        <v>12</v>
      </c>
      <c r="D4">
        <v>47</v>
      </c>
      <c r="E4">
        <v>48</v>
      </c>
      <c r="F4">
        <v>71</v>
      </c>
      <c r="G4">
        <v>60</v>
      </c>
      <c r="H4">
        <v>61</v>
      </c>
      <c r="I4">
        <v>68</v>
      </c>
      <c r="J4">
        <v>64</v>
      </c>
      <c r="K4">
        <v>700</v>
      </c>
    </row>
    <row r="5" spans="1:11" x14ac:dyDescent="0.25">
      <c r="A5">
        <v>1144</v>
      </c>
      <c r="B5" t="s">
        <v>10</v>
      </c>
      <c r="C5" t="s">
        <v>12</v>
      </c>
      <c r="D5">
        <v>46</v>
      </c>
      <c r="E5">
        <v>72</v>
      </c>
      <c r="F5">
        <v>38</v>
      </c>
      <c r="G5">
        <v>60</v>
      </c>
      <c r="H5">
        <v>29</v>
      </c>
      <c r="I5">
        <v>54</v>
      </c>
      <c r="J5">
        <v>51</v>
      </c>
      <c r="K5">
        <v>700</v>
      </c>
    </row>
    <row r="6" spans="1:11" x14ac:dyDescent="0.25">
      <c r="A6">
        <v>1145</v>
      </c>
      <c r="B6" t="s">
        <v>10</v>
      </c>
      <c r="C6" t="s">
        <v>12</v>
      </c>
      <c r="D6">
        <v>49</v>
      </c>
      <c r="E6">
        <v>45</v>
      </c>
      <c r="F6">
        <v>63</v>
      </c>
      <c r="G6">
        <v>60</v>
      </c>
      <c r="H6">
        <v>66</v>
      </c>
      <c r="I6">
        <v>66</v>
      </c>
      <c r="J6">
        <v>61</v>
      </c>
      <c r="K6">
        <v>700</v>
      </c>
    </row>
    <row r="7" spans="1:11" x14ac:dyDescent="0.25">
      <c r="A7">
        <v>1146</v>
      </c>
      <c r="B7" t="s">
        <v>10</v>
      </c>
      <c r="C7" t="s">
        <v>11</v>
      </c>
      <c r="D7">
        <v>60</v>
      </c>
      <c r="E7">
        <v>60</v>
      </c>
      <c r="F7">
        <v>39</v>
      </c>
      <c r="G7">
        <v>61</v>
      </c>
      <c r="H7">
        <v>65</v>
      </c>
      <c r="I7">
        <v>74</v>
      </c>
      <c r="J7">
        <v>60</v>
      </c>
      <c r="K7">
        <v>700</v>
      </c>
    </row>
    <row r="8" spans="1:11" x14ac:dyDescent="0.25">
      <c r="A8">
        <v>1147</v>
      </c>
      <c r="B8" t="s">
        <v>10</v>
      </c>
      <c r="C8" t="s">
        <v>11</v>
      </c>
      <c r="D8">
        <v>60</v>
      </c>
      <c r="E8">
        <v>43</v>
      </c>
      <c r="F8">
        <v>52</v>
      </c>
      <c r="G8">
        <v>63</v>
      </c>
      <c r="H8">
        <v>71</v>
      </c>
      <c r="I8">
        <v>72</v>
      </c>
      <c r="J8">
        <v>75</v>
      </c>
      <c r="K8">
        <v>700</v>
      </c>
    </row>
    <row r="9" spans="1:11" x14ac:dyDescent="0.25">
      <c r="A9">
        <v>1148</v>
      </c>
      <c r="B9" t="s">
        <v>10</v>
      </c>
      <c r="C9" t="s">
        <v>12</v>
      </c>
      <c r="D9">
        <v>60</v>
      </c>
      <c r="E9">
        <v>38</v>
      </c>
      <c r="F9">
        <v>60</v>
      </c>
      <c r="G9">
        <v>63</v>
      </c>
      <c r="H9">
        <v>70</v>
      </c>
      <c r="I9">
        <v>68</v>
      </c>
      <c r="J9">
        <v>51</v>
      </c>
      <c r="K9">
        <v>700</v>
      </c>
    </row>
    <row r="10" spans="1:11" x14ac:dyDescent="0.25">
      <c r="A10">
        <v>1149</v>
      </c>
      <c r="B10" t="s">
        <v>13</v>
      </c>
      <c r="C10" t="s">
        <v>12</v>
      </c>
      <c r="D10">
        <v>61</v>
      </c>
      <c r="E10">
        <v>60</v>
      </c>
      <c r="F10">
        <v>66</v>
      </c>
      <c r="G10">
        <v>68</v>
      </c>
      <c r="H10">
        <v>80</v>
      </c>
      <c r="I10">
        <v>78</v>
      </c>
      <c r="J10">
        <v>71</v>
      </c>
      <c r="K10">
        <v>700</v>
      </c>
    </row>
    <row r="11" spans="1:11" x14ac:dyDescent="0.25">
      <c r="A11">
        <v>1150</v>
      </c>
      <c r="B11" t="s">
        <v>10</v>
      </c>
      <c r="C11" t="s">
        <v>12</v>
      </c>
      <c r="D11">
        <v>60</v>
      </c>
      <c r="E11">
        <v>61</v>
      </c>
      <c r="F11">
        <v>60</v>
      </c>
      <c r="G11">
        <v>69</v>
      </c>
      <c r="H11">
        <v>73</v>
      </c>
      <c r="I11">
        <v>60</v>
      </c>
      <c r="J11">
        <v>62</v>
      </c>
      <c r="K11">
        <v>700</v>
      </c>
    </row>
    <row r="12" spans="1:11" x14ac:dyDescent="0.25">
      <c r="A12">
        <v>1151</v>
      </c>
      <c r="B12" t="s">
        <v>10</v>
      </c>
      <c r="C12" t="s">
        <v>11</v>
      </c>
      <c r="D12">
        <v>61</v>
      </c>
      <c r="E12">
        <v>66</v>
      </c>
      <c r="F12">
        <v>61</v>
      </c>
      <c r="G12">
        <v>69</v>
      </c>
      <c r="H12">
        <v>65</v>
      </c>
      <c r="I12">
        <v>69</v>
      </c>
      <c r="J12">
        <v>67</v>
      </c>
      <c r="K12">
        <v>700</v>
      </c>
    </row>
    <row r="13" spans="1:11" x14ac:dyDescent="0.25">
      <c r="A13">
        <v>1152</v>
      </c>
      <c r="B13" t="s">
        <v>13</v>
      </c>
      <c r="C13" t="s">
        <v>12</v>
      </c>
      <c r="D13">
        <v>73</v>
      </c>
      <c r="E13">
        <v>75</v>
      </c>
      <c r="F13">
        <v>76</v>
      </c>
      <c r="G13">
        <v>71</v>
      </c>
      <c r="H13">
        <v>85</v>
      </c>
      <c r="I13">
        <v>74</v>
      </c>
      <c r="J13">
        <v>89</v>
      </c>
      <c r="K13">
        <v>700</v>
      </c>
    </row>
    <row r="14" spans="1:11" x14ac:dyDescent="0.25">
      <c r="A14">
        <v>1153</v>
      </c>
      <c r="B14" t="s">
        <v>13</v>
      </c>
      <c r="C14" t="s">
        <v>12</v>
      </c>
      <c r="D14">
        <v>70</v>
      </c>
      <c r="E14">
        <v>60</v>
      </c>
      <c r="F14">
        <v>71</v>
      </c>
      <c r="G14">
        <v>71</v>
      </c>
      <c r="H14">
        <v>87</v>
      </c>
      <c r="I14">
        <v>68</v>
      </c>
      <c r="J14">
        <v>61</v>
      </c>
      <c r="K14">
        <v>700</v>
      </c>
    </row>
    <row r="15" spans="1:11" x14ac:dyDescent="0.25">
      <c r="A15">
        <v>1154</v>
      </c>
      <c r="B15" t="s">
        <v>10</v>
      </c>
      <c r="C15" t="s">
        <v>11</v>
      </c>
      <c r="D15">
        <v>67</v>
      </c>
      <c r="E15">
        <v>65</v>
      </c>
      <c r="F15">
        <v>74</v>
      </c>
      <c r="G15">
        <v>73</v>
      </c>
      <c r="H15">
        <v>87</v>
      </c>
      <c r="I15">
        <v>68</v>
      </c>
      <c r="J15">
        <v>76</v>
      </c>
      <c r="K15">
        <v>700</v>
      </c>
    </row>
    <row r="16" spans="1:11" x14ac:dyDescent="0.25">
      <c r="A16">
        <v>1155</v>
      </c>
      <c r="B16" t="s">
        <v>10</v>
      </c>
      <c r="C16" t="s">
        <v>11</v>
      </c>
      <c r="D16">
        <v>73</v>
      </c>
      <c r="E16">
        <v>60</v>
      </c>
      <c r="F16">
        <v>55</v>
      </c>
      <c r="G16">
        <v>76</v>
      </c>
      <c r="H16">
        <v>77</v>
      </c>
      <c r="I16">
        <v>74</v>
      </c>
      <c r="J16">
        <v>64</v>
      </c>
      <c r="K16">
        <v>700</v>
      </c>
    </row>
    <row r="17" spans="1:11" x14ac:dyDescent="0.25">
      <c r="A17">
        <v>1156</v>
      </c>
      <c r="B17" t="s">
        <v>13</v>
      </c>
      <c r="C17" t="s">
        <v>12</v>
      </c>
      <c r="D17">
        <v>72</v>
      </c>
      <c r="E17">
        <v>63</v>
      </c>
      <c r="F17">
        <v>70</v>
      </c>
      <c r="G17">
        <v>76</v>
      </c>
      <c r="H17">
        <v>81</v>
      </c>
      <c r="I17">
        <v>86</v>
      </c>
      <c r="J17">
        <v>73</v>
      </c>
      <c r="K17">
        <v>700</v>
      </c>
    </row>
    <row r="18" spans="1:11" x14ac:dyDescent="0.25">
      <c r="A18">
        <v>1157</v>
      </c>
      <c r="B18" t="s">
        <v>10</v>
      </c>
      <c r="C18" t="s">
        <v>11</v>
      </c>
      <c r="D18">
        <v>74</v>
      </c>
      <c r="E18">
        <v>70</v>
      </c>
      <c r="F18">
        <v>61</v>
      </c>
      <c r="G18">
        <v>76</v>
      </c>
      <c r="H18">
        <v>68</v>
      </c>
      <c r="I18">
        <v>57</v>
      </c>
      <c r="J18">
        <v>61</v>
      </c>
      <c r="K18">
        <v>700</v>
      </c>
    </row>
    <row r="19" spans="1:11" x14ac:dyDescent="0.25">
      <c r="A19">
        <v>1158</v>
      </c>
      <c r="B19" t="s">
        <v>10</v>
      </c>
      <c r="C19" t="s">
        <v>11</v>
      </c>
      <c r="D19">
        <v>68</v>
      </c>
      <c r="E19">
        <v>67</v>
      </c>
      <c r="F19">
        <v>55</v>
      </c>
      <c r="G19">
        <v>76</v>
      </c>
      <c r="H19">
        <v>85</v>
      </c>
      <c r="I19">
        <v>75</v>
      </c>
      <c r="J19">
        <v>87</v>
      </c>
      <c r="K19">
        <v>700</v>
      </c>
    </row>
    <row r="20" spans="1:11" x14ac:dyDescent="0.25">
      <c r="A20">
        <v>1159</v>
      </c>
      <c r="B20" t="s">
        <v>13</v>
      </c>
      <c r="C20" t="s">
        <v>11</v>
      </c>
      <c r="D20">
        <v>60</v>
      </c>
      <c r="E20">
        <v>68</v>
      </c>
      <c r="F20">
        <v>54</v>
      </c>
      <c r="G20">
        <v>76</v>
      </c>
      <c r="H20">
        <v>76</v>
      </c>
      <c r="I20">
        <v>76</v>
      </c>
      <c r="J20">
        <v>64</v>
      </c>
      <c r="K20">
        <v>700</v>
      </c>
    </row>
    <row r="21" spans="1:11" x14ac:dyDescent="0.25">
      <c r="A21">
        <v>1160</v>
      </c>
      <c r="B21" t="s">
        <v>10</v>
      </c>
      <c r="C21" t="s">
        <v>11</v>
      </c>
      <c r="D21">
        <v>67</v>
      </c>
      <c r="E21">
        <v>73</v>
      </c>
      <c r="F21">
        <v>64</v>
      </c>
      <c r="G21">
        <v>78</v>
      </c>
      <c r="H21">
        <v>83</v>
      </c>
      <c r="I21">
        <v>76</v>
      </c>
      <c r="J21">
        <v>64</v>
      </c>
      <c r="K21">
        <v>700</v>
      </c>
    </row>
    <row r="22" spans="1:11" x14ac:dyDescent="0.25">
      <c r="A22">
        <v>1161</v>
      </c>
      <c r="B22" t="s">
        <v>13</v>
      </c>
      <c r="C22" t="s">
        <v>11</v>
      </c>
      <c r="D22">
        <v>63</v>
      </c>
      <c r="E22">
        <v>64</v>
      </c>
      <c r="F22">
        <v>71</v>
      </c>
      <c r="G22">
        <v>78</v>
      </c>
      <c r="H22">
        <v>69</v>
      </c>
      <c r="I22">
        <v>76</v>
      </c>
      <c r="J22">
        <v>62</v>
      </c>
      <c r="K22">
        <v>700</v>
      </c>
    </row>
    <row r="23" spans="1:11" x14ac:dyDescent="0.25">
      <c r="A23">
        <v>1162</v>
      </c>
      <c r="B23" t="s">
        <v>13</v>
      </c>
      <c r="C23" t="s">
        <v>11</v>
      </c>
      <c r="D23">
        <v>82</v>
      </c>
      <c r="E23">
        <v>82</v>
      </c>
      <c r="F23">
        <v>92</v>
      </c>
      <c r="G23">
        <v>78</v>
      </c>
      <c r="H23">
        <v>92</v>
      </c>
      <c r="I23">
        <v>83</v>
      </c>
      <c r="J23">
        <v>78</v>
      </c>
      <c r="K23">
        <v>700</v>
      </c>
    </row>
    <row r="24" spans="1:11" x14ac:dyDescent="0.25">
      <c r="A24">
        <v>1163</v>
      </c>
      <c r="B24" t="s">
        <v>13</v>
      </c>
      <c r="C24" t="s">
        <v>12</v>
      </c>
      <c r="D24">
        <v>72</v>
      </c>
      <c r="E24">
        <v>68</v>
      </c>
      <c r="F24">
        <v>55</v>
      </c>
      <c r="G24">
        <v>78</v>
      </c>
      <c r="H24">
        <v>77</v>
      </c>
      <c r="I24">
        <v>68</v>
      </c>
      <c r="J24">
        <v>71</v>
      </c>
      <c r="K24">
        <v>700</v>
      </c>
    </row>
    <row r="25" spans="1:11" x14ac:dyDescent="0.25">
      <c r="A25">
        <v>1164</v>
      </c>
      <c r="B25" t="s">
        <v>10</v>
      </c>
      <c r="C25" t="s">
        <v>12</v>
      </c>
      <c r="D25">
        <v>71</v>
      </c>
      <c r="E25">
        <v>73</v>
      </c>
      <c r="F25">
        <v>83</v>
      </c>
      <c r="G25">
        <v>79</v>
      </c>
      <c r="H25">
        <v>88</v>
      </c>
      <c r="I25">
        <v>87</v>
      </c>
      <c r="J25">
        <v>81</v>
      </c>
      <c r="K25">
        <v>700</v>
      </c>
    </row>
    <row r="26" spans="1:11" x14ac:dyDescent="0.25">
      <c r="A26">
        <v>1165</v>
      </c>
      <c r="B26" t="s">
        <v>10</v>
      </c>
      <c r="C26" t="s">
        <v>11</v>
      </c>
      <c r="D26">
        <v>64</v>
      </c>
      <c r="E26">
        <v>62</v>
      </c>
      <c r="F26">
        <v>76</v>
      </c>
      <c r="G26">
        <v>80</v>
      </c>
      <c r="H26">
        <v>81</v>
      </c>
      <c r="I26">
        <v>80</v>
      </c>
      <c r="J26">
        <v>74</v>
      </c>
      <c r="K26">
        <v>700</v>
      </c>
    </row>
    <row r="27" spans="1:11" x14ac:dyDescent="0.25">
      <c r="A27">
        <v>1166</v>
      </c>
      <c r="B27" t="s">
        <v>10</v>
      </c>
      <c r="C27" t="s">
        <v>12</v>
      </c>
      <c r="D27">
        <v>76</v>
      </c>
      <c r="E27">
        <v>67</v>
      </c>
      <c r="F27">
        <v>71</v>
      </c>
      <c r="G27">
        <v>80</v>
      </c>
      <c r="H27">
        <v>71</v>
      </c>
      <c r="I27">
        <v>83</v>
      </c>
      <c r="J27">
        <v>67</v>
      </c>
      <c r="K27">
        <v>700</v>
      </c>
    </row>
    <row r="28" spans="1:11" x14ac:dyDescent="0.25">
      <c r="A28">
        <v>1167</v>
      </c>
      <c r="B28" t="s">
        <v>13</v>
      </c>
      <c r="C28" t="s">
        <v>12</v>
      </c>
      <c r="D28">
        <v>67</v>
      </c>
      <c r="E28">
        <v>46</v>
      </c>
      <c r="F28">
        <v>71</v>
      </c>
      <c r="G28">
        <v>80</v>
      </c>
      <c r="H28">
        <v>82</v>
      </c>
      <c r="I28">
        <v>69</v>
      </c>
      <c r="J28">
        <v>64</v>
      </c>
      <c r="K28">
        <v>700</v>
      </c>
    </row>
    <row r="29" spans="1:11" x14ac:dyDescent="0.25">
      <c r="A29">
        <v>1168</v>
      </c>
      <c r="B29" t="s">
        <v>10</v>
      </c>
      <c r="C29" t="s">
        <v>12</v>
      </c>
      <c r="D29">
        <v>68</v>
      </c>
      <c r="E29">
        <v>72</v>
      </c>
      <c r="F29">
        <v>71</v>
      </c>
      <c r="G29">
        <v>81</v>
      </c>
      <c r="H29">
        <v>86</v>
      </c>
      <c r="I29">
        <v>81</v>
      </c>
      <c r="J29">
        <v>70</v>
      </c>
      <c r="K29">
        <v>700</v>
      </c>
    </row>
    <row r="30" spans="1:11" x14ac:dyDescent="0.25">
      <c r="A30">
        <v>1169</v>
      </c>
      <c r="B30" t="s">
        <v>10</v>
      </c>
      <c r="C30" t="s">
        <v>11</v>
      </c>
      <c r="D30">
        <v>73</v>
      </c>
      <c r="E30">
        <v>80</v>
      </c>
      <c r="F30">
        <v>85</v>
      </c>
      <c r="G30">
        <v>83</v>
      </c>
      <c r="H30">
        <v>79</v>
      </c>
      <c r="I30">
        <v>73</v>
      </c>
      <c r="J30">
        <v>62</v>
      </c>
      <c r="K30">
        <v>700</v>
      </c>
    </row>
    <row r="31" spans="1:11" x14ac:dyDescent="0.25">
      <c r="A31">
        <v>1170</v>
      </c>
      <c r="B31" t="s">
        <v>10</v>
      </c>
      <c r="C31" t="s">
        <v>12</v>
      </c>
      <c r="D31">
        <v>77</v>
      </c>
      <c r="E31">
        <v>64</v>
      </c>
      <c r="F31">
        <v>64</v>
      </c>
      <c r="G31">
        <v>83</v>
      </c>
      <c r="H31">
        <v>95</v>
      </c>
      <c r="I31">
        <v>80</v>
      </c>
      <c r="J31">
        <v>88</v>
      </c>
      <c r="K31">
        <v>700</v>
      </c>
    </row>
    <row r="32" spans="1:11" x14ac:dyDescent="0.25">
      <c r="A32">
        <v>1171</v>
      </c>
      <c r="B32" t="s">
        <v>13</v>
      </c>
      <c r="C32" t="s">
        <v>12</v>
      </c>
      <c r="D32">
        <v>76</v>
      </c>
      <c r="E32">
        <v>75</v>
      </c>
      <c r="F32">
        <v>85</v>
      </c>
      <c r="G32">
        <v>83</v>
      </c>
      <c r="H32">
        <v>88</v>
      </c>
      <c r="I32">
        <v>82</v>
      </c>
      <c r="J32">
        <v>69</v>
      </c>
      <c r="K32">
        <v>700</v>
      </c>
    </row>
    <row r="33" spans="1:11" x14ac:dyDescent="0.25">
      <c r="A33">
        <v>1172</v>
      </c>
      <c r="B33" t="s">
        <v>10</v>
      </c>
      <c r="C33" t="s">
        <v>11</v>
      </c>
      <c r="D33">
        <v>87</v>
      </c>
      <c r="E33">
        <v>98</v>
      </c>
      <c r="F33">
        <v>93</v>
      </c>
      <c r="G33">
        <v>83</v>
      </c>
      <c r="H33">
        <v>95</v>
      </c>
      <c r="I33">
        <v>87</v>
      </c>
      <c r="J33">
        <v>79</v>
      </c>
      <c r="K33">
        <v>700</v>
      </c>
    </row>
    <row r="34" spans="1:11" x14ac:dyDescent="0.25">
      <c r="A34">
        <v>1173</v>
      </c>
      <c r="B34" t="s">
        <v>10</v>
      </c>
      <c r="C34" t="s">
        <v>11</v>
      </c>
      <c r="D34">
        <v>63</v>
      </c>
      <c r="E34">
        <v>73</v>
      </c>
      <c r="F34">
        <v>61</v>
      </c>
      <c r="G34">
        <v>83</v>
      </c>
      <c r="H34">
        <v>72</v>
      </c>
      <c r="I34">
        <v>55</v>
      </c>
      <c r="J34">
        <v>62</v>
      </c>
      <c r="K34">
        <v>700</v>
      </c>
    </row>
    <row r="35" spans="1:11" x14ac:dyDescent="0.25">
      <c r="A35">
        <v>1174</v>
      </c>
      <c r="B35" t="s">
        <v>10</v>
      </c>
      <c r="C35" t="s">
        <v>11</v>
      </c>
      <c r="D35">
        <v>82</v>
      </c>
      <c r="E35">
        <v>90</v>
      </c>
      <c r="F35">
        <v>90</v>
      </c>
      <c r="G35">
        <v>83</v>
      </c>
      <c r="H35">
        <v>77</v>
      </c>
      <c r="I35">
        <v>79</v>
      </c>
      <c r="J35">
        <v>70</v>
      </c>
      <c r="K35">
        <v>700</v>
      </c>
    </row>
    <row r="36" spans="1:11" x14ac:dyDescent="0.25">
      <c r="A36">
        <v>1175</v>
      </c>
      <c r="B36" t="s">
        <v>10</v>
      </c>
      <c r="C36" t="s">
        <v>12</v>
      </c>
      <c r="D36">
        <v>67</v>
      </c>
      <c r="E36">
        <v>62</v>
      </c>
      <c r="F36">
        <v>85</v>
      </c>
      <c r="G36">
        <v>83</v>
      </c>
      <c r="H36">
        <v>82</v>
      </c>
      <c r="I36">
        <v>83</v>
      </c>
      <c r="J36">
        <v>64</v>
      </c>
      <c r="K36">
        <v>700</v>
      </c>
    </row>
    <row r="37" spans="1:11" x14ac:dyDescent="0.25">
      <c r="A37">
        <v>1176</v>
      </c>
      <c r="B37" t="s">
        <v>10</v>
      </c>
      <c r="C37" t="s">
        <v>12</v>
      </c>
      <c r="D37">
        <v>69</v>
      </c>
      <c r="E37">
        <v>83</v>
      </c>
      <c r="F37">
        <v>73</v>
      </c>
      <c r="G37">
        <v>83</v>
      </c>
      <c r="H37">
        <v>85</v>
      </c>
      <c r="I37">
        <v>67</v>
      </c>
      <c r="J37">
        <v>81</v>
      </c>
      <c r="K37">
        <v>700</v>
      </c>
    </row>
    <row r="38" spans="1:11" x14ac:dyDescent="0.25">
      <c r="A38">
        <v>1177</v>
      </c>
      <c r="B38" t="s">
        <v>10</v>
      </c>
      <c r="C38" t="s">
        <v>12</v>
      </c>
      <c r="D38">
        <v>85</v>
      </c>
      <c r="E38">
        <v>83</v>
      </c>
      <c r="F38">
        <v>88</v>
      </c>
      <c r="G38">
        <v>85</v>
      </c>
      <c r="H38">
        <v>85</v>
      </c>
      <c r="I38">
        <v>92</v>
      </c>
      <c r="J38">
        <v>85</v>
      </c>
      <c r="K38">
        <v>700</v>
      </c>
    </row>
    <row r="39" spans="1:11" x14ac:dyDescent="0.25">
      <c r="A39">
        <v>1178</v>
      </c>
      <c r="B39" t="s">
        <v>10</v>
      </c>
      <c r="C39" t="s">
        <v>12</v>
      </c>
      <c r="D39">
        <v>73</v>
      </c>
      <c r="E39">
        <v>61</v>
      </c>
      <c r="F39">
        <v>80</v>
      </c>
      <c r="G39">
        <v>85</v>
      </c>
      <c r="H39">
        <v>90</v>
      </c>
      <c r="I39">
        <v>79</v>
      </c>
      <c r="J39">
        <v>82</v>
      </c>
      <c r="K39">
        <v>700</v>
      </c>
    </row>
    <row r="40" spans="1:11" x14ac:dyDescent="0.25">
      <c r="A40">
        <v>1179</v>
      </c>
      <c r="B40" t="s">
        <v>13</v>
      </c>
      <c r="C40" t="s">
        <v>12</v>
      </c>
      <c r="D40">
        <v>72</v>
      </c>
      <c r="E40">
        <v>76</v>
      </c>
      <c r="F40">
        <v>85</v>
      </c>
      <c r="G40">
        <v>85</v>
      </c>
      <c r="H40">
        <v>91</v>
      </c>
      <c r="I40">
        <v>71</v>
      </c>
      <c r="J40">
        <v>79</v>
      </c>
      <c r="K40">
        <v>700</v>
      </c>
    </row>
    <row r="41" spans="1:11" x14ac:dyDescent="0.25">
      <c r="A41">
        <v>1180</v>
      </c>
      <c r="B41" t="s">
        <v>10</v>
      </c>
      <c r="C41" t="s">
        <v>12</v>
      </c>
      <c r="D41">
        <v>80</v>
      </c>
      <c r="E41">
        <v>75</v>
      </c>
      <c r="F41">
        <v>83</v>
      </c>
      <c r="G41">
        <v>85</v>
      </c>
      <c r="H41">
        <v>86</v>
      </c>
      <c r="I41">
        <v>87</v>
      </c>
      <c r="J41">
        <v>81</v>
      </c>
      <c r="K41">
        <v>700</v>
      </c>
    </row>
    <row r="42" spans="1:11" x14ac:dyDescent="0.25">
      <c r="A42">
        <v>1181</v>
      </c>
      <c r="B42" t="s">
        <v>13</v>
      </c>
      <c r="C42" t="s">
        <v>11</v>
      </c>
      <c r="D42">
        <v>62</v>
      </c>
      <c r="E42">
        <v>73</v>
      </c>
      <c r="F42">
        <v>76</v>
      </c>
      <c r="G42">
        <v>85</v>
      </c>
      <c r="H42">
        <v>79</v>
      </c>
      <c r="I42">
        <v>74</v>
      </c>
      <c r="J42">
        <v>67</v>
      </c>
      <c r="K42">
        <v>700</v>
      </c>
    </row>
    <row r="43" spans="1:11" x14ac:dyDescent="0.25">
      <c r="A43">
        <v>1182</v>
      </c>
      <c r="B43" t="s">
        <v>13</v>
      </c>
      <c r="C43" t="s">
        <v>12</v>
      </c>
      <c r="D43">
        <v>88</v>
      </c>
      <c r="E43">
        <v>78</v>
      </c>
      <c r="F43">
        <v>95</v>
      </c>
      <c r="G43">
        <v>85</v>
      </c>
      <c r="H43">
        <v>97</v>
      </c>
      <c r="I43">
        <v>97</v>
      </c>
      <c r="J43">
        <v>99</v>
      </c>
      <c r="K43">
        <v>700</v>
      </c>
    </row>
    <row r="44" spans="1:11" x14ac:dyDescent="0.25">
      <c r="A44">
        <v>1183</v>
      </c>
      <c r="B44" t="s">
        <v>10</v>
      </c>
      <c r="C44" t="s">
        <v>12</v>
      </c>
      <c r="D44">
        <v>74</v>
      </c>
      <c r="E44">
        <v>81</v>
      </c>
      <c r="F44">
        <v>87</v>
      </c>
      <c r="G44">
        <v>86</v>
      </c>
      <c r="H44">
        <v>82</v>
      </c>
      <c r="I44">
        <v>80</v>
      </c>
      <c r="J44">
        <v>73</v>
      </c>
      <c r="K44">
        <v>700</v>
      </c>
    </row>
    <row r="45" spans="1:11" x14ac:dyDescent="0.25">
      <c r="A45">
        <v>1184</v>
      </c>
      <c r="B45" t="s">
        <v>10</v>
      </c>
      <c r="C45" t="s">
        <v>12</v>
      </c>
      <c r="D45">
        <v>64</v>
      </c>
      <c r="E45">
        <v>55</v>
      </c>
      <c r="F45">
        <v>71</v>
      </c>
      <c r="G45">
        <v>86</v>
      </c>
      <c r="H45">
        <v>67</v>
      </c>
      <c r="I45">
        <v>72</v>
      </c>
      <c r="J45">
        <v>73</v>
      </c>
      <c r="K45">
        <v>700</v>
      </c>
    </row>
    <row r="46" spans="1:11" x14ac:dyDescent="0.25">
      <c r="A46">
        <v>1185</v>
      </c>
      <c r="B46" t="s">
        <v>13</v>
      </c>
      <c r="C46" t="s">
        <v>12</v>
      </c>
      <c r="D46">
        <v>84</v>
      </c>
      <c r="E46">
        <v>62</v>
      </c>
      <c r="F46">
        <v>80</v>
      </c>
      <c r="G46">
        <v>86</v>
      </c>
      <c r="H46">
        <v>78</v>
      </c>
      <c r="I46">
        <v>84</v>
      </c>
      <c r="J46">
        <v>73</v>
      </c>
      <c r="K46">
        <v>700</v>
      </c>
    </row>
    <row r="47" spans="1:11" x14ac:dyDescent="0.25">
      <c r="A47">
        <v>1186</v>
      </c>
      <c r="B47" t="s">
        <v>10</v>
      </c>
      <c r="C47" t="s">
        <v>12</v>
      </c>
      <c r="D47">
        <v>80</v>
      </c>
      <c r="E47">
        <v>78</v>
      </c>
      <c r="F47">
        <v>90</v>
      </c>
      <c r="G47">
        <v>87</v>
      </c>
      <c r="H47">
        <v>90</v>
      </c>
      <c r="I47">
        <v>87</v>
      </c>
      <c r="J47">
        <v>91</v>
      </c>
      <c r="K47">
        <v>700</v>
      </c>
    </row>
    <row r="48" spans="1:11" x14ac:dyDescent="0.25">
      <c r="A48">
        <v>1187</v>
      </c>
      <c r="B48" t="s">
        <v>10</v>
      </c>
      <c r="C48" t="s">
        <v>12</v>
      </c>
      <c r="D48">
        <v>60</v>
      </c>
      <c r="E48">
        <v>60</v>
      </c>
      <c r="F48">
        <v>73</v>
      </c>
      <c r="G48">
        <v>87</v>
      </c>
      <c r="H48">
        <v>82</v>
      </c>
      <c r="I48">
        <v>74</v>
      </c>
      <c r="J48">
        <v>64</v>
      </c>
      <c r="K48">
        <v>700</v>
      </c>
    </row>
    <row r="49" spans="1:11" x14ac:dyDescent="0.25">
      <c r="A49">
        <v>1188</v>
      </c>
      <c r="B49" t="s">
        <v>10</v>
      </c>
      <c r="C49" t="s">
        <v>11</v>
      </c>
      <c r="D49">
        <v>66</v>
      </c>
      <c r="E49">
        <v>80</v>
      </c>
      <c r="F49">
        <v>83</v>
      </c>
      <c r="G49">
        <v>87</v>
      </c>
      <c r="H49">
        <v>79</v>
      </c>
      <c r="I49">
        <v>69</v>
      </c>
      <c r="J49">
        <v>60</v>
      </c>
      <c r="K49">
        <v>700</v>
      </c>
    </row>
    <row r="50" spans="1:11" x14ac:dyDescent="0.25">
      <c r="A50">
        <v>1189</v>
      </c>
      <c r="B50" t="s">
        <v>10</v>
      </c>
      <c r="C50" t="s">
        <v>12</v>
      </c>
      <c r="D50">
        <v>68</v>
      </c>
      <c r="E50">
        <v>80</v>
      </c>
      <c r="F50">
        <v>92</v>
      </c>
      <c r="G50">
        <v>87</v>
      </c>
      <c r="H50">
        <v>80</v>
      </c>
      <c r="I50">
        <v>83</v>
      </c>
      <c r="J50">
        <v>64</v>
      </c>
      <c r="K50">
        <v>700</v>
      </c>
    </row>
    <row r="51" spans="1:11" x14ac:dyDescent="0.25">
      <c r="A51">
        <v>1190</v>
      </c>
      <c r="B51" t="s">
        <v>10</v>
      </c>
      <c r="C51" t="s">
        <v>12</v>
      </c>
      <c r="D51">
        <v>67</v>
      </c>
      <c r="E51">
        <v>71</v>
      </c>
      <c r="F51">
        <v>80</v>
      </c>
      <c r="G51">
        <v>87</v>
      </c>
      <c r="H51">
        <v>87</v>
      </c>
      <c r="I51">
        <v>83</v>
      </c>
      <c r="J51">
        <v>67</v>
      </c>
      <c r="K51">
        <v>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7" sqref="D7"/>
    </sheetView>
  </sheetViews>
  <sheetFormatPr defaultRowHeight="15" x14ac:dyDescent="0.25"/>
  <sheetData>
    <row r="1" spans="1:2" x14ac:dyDescent="0.25">
      <c r="A1" t="s">
        <v>10</v>
      </c>
      <c r="B1" t="s">
        <v>68</v>
      </c>
    </row>
    <row r="2" spans="1:2" x14ac:dyDescent="0.25">
      <c r="A2" t="s">
        <v>13</v>
      </c>
      <c r="B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opLeftCell="A29" workbookViewId="0">
      <selection activeCell="G51" sqref="G51"/>
    </sheetView>
  </sheetViews>
  <sheetFormatPr defaultRowHeight="15" x14ac:dyDescent="0.25"/>
  <cols>
    <col min="1" max="1" width="5.140625" bestFit="1" customWidth="1"/>
    <col min="2" max="2" width="20.5703125" bestFit="1" customWidth="1"/>
  </cols>
  <sheetData>
    <row r="1" spans="1:2" x14ac:dyDescent="0.25">
      <c r="A1" t="s">
        <v>0</v>
      </c>
      <c r="B1" t="s">
        <v>64</v>
      </c>
    </row>
    <row r="2" spans="1:2" x14ac:dyDescent="0.25">
      <c r="A2">
        <v>1141</v>
      </c>
      <c r="B2" t="s">
        <v>14</v>
      </c>
    </row>
    <row r="3" spans="1:2" x14ac:dyDescent="0.25">
      <c r="A3">
        <v>1142</v>
      </c>
      <c r="B3" t="s">
        <v>15</v>
      </c>
    </row>
    <row r="4" spans="1:2" x14ac:dyDescent="0.25">
      <c r="A4">
        <v>1143</v>
      </c>
      <c r="B4" t="s">
        <v>16</v>
      </c>
    </row>
    <row r="5" spans="1:2" x14ac:dyDescent="0.25">
      <c r="A5">
        <v>1144</v>
      </c>
      <c r="B5" t="s">
        <v>17</v>
      </c>
    </row>
    <row r="6" spans="1:2" x14ac:dyDescent="0.25">
      <c r="A6">
        <v>1145</v>
      </c>
      <c r="B6" t="s">
        <v>18</v>
      </c>
    </row>
    <row r="7" spans="1:2" x14ac:dyDescent="0.25">
      <c r="A7">
        <v>1146</v>
      </c>
      <c r="B7" t="s">
        <v>19</v>
      </c>
    </row>
    <row r="8" spans="1:2" x14ac:dyDescent="0.25">
      <c r="A8">
        <v>1147</v>
      </c>
      <c r="B8" t="s">
        <v>20</v>
      </c>
    </row>
    <row r="9" spans="1:2" x14ac:dyDescent="0.25">
      <c r="A9">
        <v>1148</v>
      </c>
      <c r="B9" t="s">
        <v>21</v>
      </c>
    </row>
    <row r="10" spans="1:2" x14ac:dyDescent="0.25">
      <c r="A10">
        <v>1149</v>
      </c>
      <c r="B10" t="s">
        <v>22</v>
      </c>
    </row>
    <row r="11" spans="1:2" x14ac:dyDescent="0.25">
      <c r="A11">
        <v>1150</v>
      </c>
      <c r="B11" t="s">
        <v>23</v>
      </c>
    </row>
    <row r="12" spans="1:2" x14ac:dyDescent="0.25">
      <c r="A12">
        <v>1151</v>
      </c>
      <c r="B12" t="s">
        <v>24</v>
      </c>
    </row>
    <row r="13" spans="1:2" x14ac:dyDescent="0.25">
      <c r="A13">
        <v>1152</v>
      </c>
      <c r="B13" t="s">
        <v>25</v>
      </c>
    </row>
    <row r="14" spans="1:2" x14ac:dyDescent="0.25">
      <c r="A14">
        <v>1153</v>
      </c>
      <c r="B14" t="s">
        <v>26</v>
      </c>
    </row>
    <row r="15" spans="1:2" x14ac:dyDescent="0.25">
      <c r="A15">
        <v>1154</v>
      </c>
      <c r="B15" t="s">
        <v>27</v>
      </c>
    </row>
    <row r="16" spans="1:2" x14ac:dyDescent="0.25">
      <c r="A16">
        <v>1155</v>
      </c>
      <c r="B16" t="s">
        <v>28</v>
      </c>
    </row>
    <row r="17" spans="1:2" x14ac:dyDescent="0.25">
      <c r="A17">
        <v>1156</v>
      </c>
      <c r="B17" t="s">
        <v>29</v>
      </c>
    </row>
    <row r="18" spans="1:2" x14ac:dyDescent="0.25">
      <c r="A18">
        <v>1157</v>
      </c>
      <c r="B18" t="s">
        <v>30</v>
      </c>
    </row>
    <row r="19" spans="1:2" x14ac:dyDescent="0.25">
      <c r="A19">
        <v>1158</v>
      </c>
      <c r="B19" t="s">
        <v>31</v>
      </c>
    </row>
    <row r="20" spans="1:2" x14ac:dyDescent="0.25">
      <c r="A20">
        <v>1159</v>
      </c>
      <c r="B20" t="s">
        <v>32</v>
      </c>
    </row>
    <row r="21" spans="1:2" x14ac:dyDescent="0.25">
      <c r="A21">
        <v>1160</v>
      </c>
      <c r="B21" t="s">
        <v>33</v>
      </c>
    </row>
    <row r="22" spans="1:2" x14ac:dyDescent="0.25">
      <c r="A22">
        <v>1161</v>
      </c>
      <c r="B22" t="s">
        <v>34</v>
      </c>
    </row>
    <row r="23" spans="1:2" x14ac:dyDescent="0.25">
      <c r="A23">
        <v>1162</v>
      </c>
      <c r="B23" t="s">
        <v>35</v>
      </c>
    </row>
    <row r="24" spans="1:2" x14ac:dyDescent="0.25">
      <c r="A24">
        <v>1163</v>
      </c>
      <c r="B24" t="s">
        <v>36</v>
      </c>
    </row>
    <row r="25" spans="1:2" x14ac:dyDescent="0.25">
      <c r="A25">
        <v>1164</v>
      </c>
      <c r="B25" t="s">
        <v>37</v>
      </c>
    </row>
    <row r="26" spans="1:2" x14ac:dyDescent="0.25">
      <c r="A26">
        <v>1165</v>
      </c>
      <c r="B26" t="s">
        <v>38</v>
      </c>
    </row>
    <row r="27" spans="1:2" x14ac:dyDescent="0.25">
      <c r="A27">
        <v>1166</v>
      </c>
      <c r="B27" t="s">
        <v>39</v>
      </c>
    </row>
    <row r="28" spans="1:2" x14ac:dyDescent="0.25">
      <c r="A28">
        <v>1167</v>
      </c>
      <c r="B28" t="s">
        <v>40</v>
      </c>
    </row>
    <row r="29" spans="1:2" x14ac:dyDescent="0.25">
      <c r="A29">
        <v>1168</v>
      </c>
      <c r="B29" t="s">
        <v>41</v>
      </c>
    </row>
    <row r="30" spans="1:2" x14ac:dyDescent="0.25">
      <c r="A30">
        <v>1169</v>
      </c>
      <c r="B30" t="s">
        <v>42</v>
      </c>
    </row>
    <row r="31" spans="1:2" x14ac:dyDescent="0.25">
      <c r="A31">
        <v>1170</v>
      </c>
      <c r="B31" t="s">
        <v>43</v>
      </c>
    </row>
    <row r="32" spans="1:2" x14ac:dyDescent="0.25">
      <c r="A32">
        <v>1171</v>
      </c>
      <c r="B32" t="s">
        <v>44</v>
      </c>
    </row>
    <row r="33" spans="1:2" x14ac:dyDescent="0.25">
      <c r="A33">
        <v>1172</v>
      </c>
      <c r="B33" t="s">
        <v>45</v>
      </c>
    </row>
    <row r="34" spans="1:2" x14ac:dyDescent="0.25">
      <c r="A34">
        <v>1173</v>
      </c>
      <c r="B34" t="s">
        <v>46</v>
      </c>
    </row>
    <row r="35" spans="1:2" x14ac:dyDescent="0.25">
      <c r="A35">
        <v>1174</v>
      </c>
      <c r="B35" t="s">
        <v>47</v>
      </c>
    </row>
    <row r="36" spans="1:2" x14ac:dyDescent="0.25">
      <c r="A36">
        <v>1175</v>
      </c>
      <c r="B36" t="s">
        <v>48</v>
      </c>
    </row>
    <row r="37" spans="1:2" x14ac:dyDescent="0.25">
      <c r="A37">
        <v>1176</v>
      </c>
      <c r="B37" t="s">
        <v>49</v>
      </c>
    </row>
    <row r="38" spans="1:2" x14ac:dyDescent="0.25">
      <c r="A38">
        <v>1177</v>
      </c>
      <c r="B38" t="s">
        <v>50</v>
      </c>
    </row>
    <row r="39" spans="1:2" x14ac:dyDescent="0.25">
      <c r="A39">
        <v>1178</v>
      </c>
      <c r="B39" t="s">
        <v>51</v>
      </c>
    </row>
    <row r="40" spans="1:2" x14ac:dyDescent="0.25">
      <c r="A40">
        <v>1179</v>
      </c>
      <c r="B40" t="s">
        <v>52</v>
      </c>
    </row>
    <row r="41" spans="1:2" x14ac:dyDescent="0.25">
      <c r="A41">
        <v>1180</v>
      </c>
      <c r="B41" t="s">
        <v>53</v>
      </c>
    </row>
    <row r="42" spans="1:2" x14ac:dyDescent="0.25">
      <c r="A42">
        <v>1181</v>
      </c>
      <c r="B42" t="s">
        <v>54</v>
      </c>
    </row>
    <row r="43" spans="1:2" x14ac:dyDescent="0.25">
      <c r="A43">
        <v>1182</v>
      </c>
      <c r="B43" t="s">
        <v>55</v>
      </c>
    </row>
    <row r="44" spans="1:2" x14ac:dyDescent="0.25">
      <c r="A44">
        <v>1183</v>
      </c>
      <c r="B44" t="s">
        <v>56</v>
      </c>
    </row>
    <row r="45" spans="1:2" x14ac:dyDescent="0.25">
      <c r="A45">
        <v>1184</v>
      </c>
      <c r="B45" t="s">
        <v>57</v>
      </c>
    </row>
    <row r="46" spans="1:2" x14ac:dyDescent="0.25">
      <c r="A46">
        <v>1185</v>
      </c>
      <c r="B46" t="s">
        <v>58</v>
      </c>
    </row>
    <row r="47" spans="1:2" x14ac:dyDescent="0.25">
      <c r="A47">
        <v>1186</v>
      </c>
      <c r="B47" t="s">
        <v>59</v>
      </c>
    </row>
    <row r="48" spans="1:2" x14ac:dyDescent="0.25">
      <c r="A48">
        <v>1187</v>
      </c>
      <c r="B48" t="s">
        <v>60</v>
      </c>
    </row>
    <row r="49" spans="1:2" x14ac:dyDescent="0.25">
      <c r="A49">
        <v>1188</v>
      </c>
      <c r="B49" t="s">
        <v>61</v>
      </c>
    </row>
    <row r="50" spans="1:2" x14ac:dyDescent="0.25">
      <c r="A50">
        <v>1189</v>
      </c>
      <c r="B50" t="s">
        <v>62</v>
      </c>
    </row>
    <row r="51" spans="1:2" x14ac:dyDescent="0.25">
      <c r="A51">
        <v>1190</v>
      </c>
      <c r="B51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E3" sqref="E3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12" bestFit="1" customWidth="1"/>
  </cols>
  <sheetData>
    <row r="1" spans="1:3" x14ac:dyDescent="0.25">
      <c r="A1" t="s">
        <v>0</v>
      </c>
      <c r="B1" t="s">
        <v>66</v>
      </c>
      <c r="C1" t="s">
        <v>67</v>
      </c>
    </row>
    <row r="2" spans="1:3" x14ac:dyDescent="0.25">
      <c r="A2">
        <v>1141</v>
      </c>
      <c r="B2">
        <v>497</v>
      </c>
      <c r="C2">
        <v>0.71</v>
      </c>
    </row>
    <row r="3" spans="1:3" x14ac:dyDescent="0.25">
      <c r="A3">
        <v>1142</v>
      </c>
      <c r="B3">
        <v>387</v>
      </c>
      <c r="C3">
        <v>0.55285714285714282</v>
      </c>
    </row>
    <row r="4" spans="1:3" x14ac:dyDescent="0.25">
      <c r="A4">
        <v>1143</v>
      </c>
      <c r="B4">
        <v>419</v>
      </c>
      <c r="C4">
        <v>0.59857142857142853</v>
      </c>
    </row>
    <row r="5" spans="1:3" x14ac:dyDescent="0.25">
      <c r="A5">
        <v>1144</v>
      </c>
      <c r="B5">
        <v>350</v>
      </c>
      <c r="C5">
        <v>0.5</v>
      </c>
    </row>
    <row r="6" spans="1:3" x14ac:dyDescent="0.25">
      <c r="A6">
        <v>1145</v>
      </c>
      <c r="B6">
        <v>410</v>
      </c>
      <c r="C6">
        <v>0.58571428571428574</v>
      </c>
    </row>
    <row r="7" spans="1:3" x14ac:dyDescent="0.25">
      <c r="A7">
        <v>1146</v>
      </c>
      <c r="B7">
        <v>419</v>
      </c>
      <c r="C7">
        <v>0.59857142857142853</v>
      </c>
    </row>
    <row r="8" spans="1:3" x14ac:dyDescent="0.25">
      <c r="A8">
        <v>1147</v>
      </c>
      <c r="B8">
        <v>436</v>
      </c>
      <c r="C8">
        <v>0.62285714285714289</v>
      </c>
    </row>
    <row r="9" spans="1:3" x14ac:dyDescent="0.25">
      <c r="A9">
        <v>1148</v>
      </c>
      <c r="B9">
        <v>410</v>
      </c>
      <c r="C9">
        <v>0.58571428571428574</v>
      </c>
    </row>
    <row r="10" spans="1:3" x14ac:dyDescent="0.25">
      <c r="A10">
        <v>1149</v>
      </c>
      <c r="B10">
        <v>484</v>
      </c>
      <c r="C10">
        <v>0.69142857142857139</v>
      </c>
    </row>
    <row r="11" spans="1:3" x14ac:dyDescent="0.25">
      <c r="A11">
        <v>1150</v>
      </c>
      <c r="B11">
        <v>445</v>
      </c>
      <c r="C11">
        <v>0.63571428571428568</v>
      </c>
    </row>
    <row r="12" spans="1:3" x14ac:dyDescent="0.25">
      <c r="A12">
        <v>1151</v>
      </c>
      <c r="B12">
        <v>458</v>
      </c>
      <c r="C12">
        <v>0.65428571428571425</v>
      </c>
    </row>
    <row r="13" spans="1:3" x14ac:dyDescent="0.25">
      <c r="A13">
        <v>1152</v>
      </c>
      <c r="B13">
        <v>543</v>
      </c>
      <c r="C13">
        <v>0.77571428571428569</v>
      </c>
    </row>
    <row r="14" spans="1:3" x14ac:dyDescent="0.25">
      <c r="A14">
        <v>1153</v>
      </c>
      <c r="B14">
        <v>488</v>
      </c>
      <c r="C14">
        <v>0.69714285714285718</v>
      </c>
    </row>
    <row r="15" spans="1:3" x14ac:dyDescent="0.25">
      <c r="A15">
        <v>1154</v>
      </c>
      <c r="B15">
        <v>510</v>
      </c>
      <c r="C15">
        <v>0.72857142857142854</v>
      </c>
    </row>
    <row r="16" spans="1:3" x14ac:dyDescent="0.25">
      <c r="A16">
        <v>1155</v>
      </c>
      <c r="B16">
        <v>479</v>
      </c>
      <c r="C16">
        <v>0.68428571428571427</v>
      </c>
    </row>
    <row r="17" spans="1:3" x14ac:dyDescent="0.25">
      <c r="A17">
        <v>1156</v>
      </c>
      <c r="B17">
        <v>521</v>
      </c>
      <c r="C17">
        <v>0.74428571428571433</v>
      </c>
    </row>
    <row r="18" spans="1:3" x14ac:dyDescent="0.25">
      <c r="A18">
        <v>1157</v>
      </c>
      <c r="B18">
        <v>467</v>
      </c>
      <c r="C18">
        <v>0.66714285714285715</v>
      </c>
    </row>
    <row r="19" spans="1:3" x14ac:dyDescent="0.25">
      <c r="A19">
        <v>1158</v>
      </c>
      <c r="B19">
        <v>513</v>
      </c>
      <c r="C19">
        <v>0.73285714285714287</v>
      </c>
    </row>
    <row r="20" spans="1:3" x14ac:dyDescent="0.25">
      <c r="A20">
        <v>1159</v>
      </c>
      <c r="B20">
        <v>474</v>
      </c>
      <c r="C20">
        <v>0.67714285714285716</v>
      </c>
    </row>
    <row r="21" spans="1:3" x14ac:dyDescent="0.25">
      <c r="A21">
        <v>1160</v>
      </c>
      <c r="B21">
        <v>505</v>
      </c>
      <c r="C21">
        <v>0.72142857142857142</v>
      </c>
    </row>
    <row r="22" spans="1:3" x14ac:dyDescent="0.25">
      <c r="A22">
        <v>1161</v>
      </c>
      <c r="B22">
        <v>483</v>
      </c>
      <c r="C22">
        <v>0.69</v>
      </c>
    </row>
    <row r="23" spans="1:3" x14ac:dyDescent="0.25">
      <c r="A23">
        <v>1162</v>
      </c>
      <c r="B23">
        <v>587</v>
      </c>
      <c r="C23">
        <v>0.83857142857142852</v>
      </c>
    </row>
    <row r="24" spans="1:3" x14ac:dyDescent="0.25">
      <c r="A24">
        <v>1163</v>
      </c>
      <c r="B24">
        <v>489</v>
      </c>
      <c r="C24">
        <v>0.69857142857142862</v>
      </c>
    </row>
    <row r="25" spans="1:3" x14ac:dyDescent="0.25">
      <c r="A25">
        <v>1164</v>
      </c>
      <c r="B25">
        <v>562</v>
      </c>
      <c r="C25">
        <v>0.80285714285714282</v>
      </c>
    </row>
    <row r="26" spans="1:3" x14ac:dyDescent="0.25">
      <c r="A26">
        <v>1165</v>
      </c>
      <c r="B26">
        <v>517</v>
      </c>
      <c r="C26">
        <v>0.73857142857142855</v>
      </c>
    </row>
    <row r="27" spans="1:3" x14ac:dyDescent="0.25">
      <c r="A27">
        <v>1166</v>
      </c>
      <c r="B27">
        <v>515</v>
      </c>
      <c r="C27">
        <v>0.73571428571428577</v>
      </c>
    </row>
    <row r="28" spans="1:3" x14ac:dyDescent="0.25">
      <c r="A28">
        <v>1167</v>
      </c>
      <c r="B28">
        <v>479</v>
      </c>
      <c r="C28">
        <v>0.68428571428571427</v>
      </c>
    </row>
    <row r="29" spans="1:3" x14ac:dyDescent="0.25">
      <c r="A29">
        <v>1168</v>
      </c>
      <c r="B29">
        <v>529</v>
      </c>
      <c r="C29">
        <v>0.75571428571428567</v>
      </c>
    </row>
    <row r="30" spans="1:3" x14ac:dyDescent="0.25">
      <c r="A30">
        <v>1169</v>
      </c>
      <c r="B30">
        <v>535</v>
      </c>
      <c r="C30">
        <v>0.76428571428571423</v>
      </c>
    </row>
    <row r="31" spans="1:3" x14ac:dyDescent="0.25">
      <c r="A31">
        <v>1170</v>
      </c>
      <c r="B31">
        <v>551</v>
      </c>
      <c r="C31">
        <v>0.78714285714285714</v>
      </c>
    </row>
    <row r="32" spans="1:3" x14ac:dyDescent="0.25">
      <c r="A32">
        <v>1171</v>
      </c>
      <c r="B32">
        <v>558</v>
      </c>
      <c r="C32">
        <v>0.79714285714285715</v>
      </c>
    </row>
    <row r="33" spans="1:3" x14ac:dyDescent="0.25">
      <c r="A33">
        <v>1172</v>
      </c>
      <c r="B33">
        <v>622</v>
      </c>
      <c r="C33">
        <v>0.88857142857142857</v>
      </c>
    </row>
    <row r="34" spans="1:3" x14ac:dyDescent="0.25">
      <c r="A34">
        <v>1173</v>
      </c>
      <c r="B34">
        <v>469</v>
      </c>
      <c r="C34">
        <v>0.67</v>
      </c>
    </row>
    <row r="35" spans="1:3" x14ac:dyDescent="0.25">
      <c r="A35">
        <v>1174</v>
      </c>
      <c r="B35">
        <v>571</v>
      </c>
      <c r="C35">
        <v>0.81571428571428573</v>
      </c>
    </row>
    <row r="36" spans="1:3" x14ac:dyDescent="0.25">
      <c r="A36">
        <v>1175</v>
      </c>
      <c r="B36">
        <v>526</v>
      </c>
      <c r="C36">
        <v>0.75142857142857145</v>
      </c>
    </row>
    <row r="37" spans="1:3" x14ac:dyDescent="0.25">
      <c r="A37">
        <v>1176</v>
      </c>
      <c r="B37">
        <v>541</v>
      </c>
      <c r="C37">
        <v>0.77285714285714291</v>
      </c>
    </row>
    <row r="38" spans="1:3" x14ac:dyDescent="0.25">
      <c r="A38">
        <v>1177</v>
      </c>
      <c r="B38">
        <v>603</v>
      </c>
      <c r="C38">
        <v>0.86142857142857143</v>
      </c>
    </row>
    <row r="39" spans="1:3" x14ac:dyDescent="0.25">
      <c r="A39">
        <v>1178</v>
      </c>
      <c r="B39">
        <v>550</v>
      </c>
      <c r="C39">
        <v>0.7857142857142857</v>
      </c>
    </row>
    <row r="40" spans="1:3" x14ac:dyDescent="0.25">
      <c r="A40">
        <v>1179</v>
      </c>
      <c r="B40">
        <v>559</v>
      </c>
      <c r="C40">
        <v>0.7985714285714286</v>
      </c>
    </row>
    <row r="41" spans="1:3" x14ac:dyDescent="0.25">
      <c r="A41">
        <v>1180</v>
      </c>
      <c r="B41">
        <v>577</v>
      </c>
      <c r="C41">
        <v>0.82428571428571429</v>
      </c>
    </row>
    <row r="42" spans="1:3" x14ac:dyDescent="0.25">
      <c r="A42">
        <v>1181</v>
      </c>
      <c r="B42">
        <v>516</v>
      </c>
      <c r="C42">
        <v>0.7371428571428571</v>
      </c>
    </row>
    <row r="43" spans="1:3" x14ac:dyDescent="0.25">
      <c r="A43">
        <v>1182</v>
      </c>
      <c r="B43">
        <v>639</v>
      </c>
      <c r="C43">
        <v>0.91285714285714281</v>
      </c>
    </row>
    <row r="44" spans="1:3" x14ac:dyDescent="0.25">
      <c r="A44">
        <v>1183</v>
      </c>
      <c r="B44">
        <v>563</v>
      </c>
      <c r="C44">
        <v>0.80428571428571427</v>
      </c>
    </row>
    <row r="45" spans="1:3" x14ac:dyDescent="0.25">
      <c r="A45">
        <v>1184</v>
      </c>
      <c r="B45">
        <v>488</v>
      </c>
      <c r="C45">
        <v>0.69714285714285718</v>
      </c>
    </row>
    <row r="46" spans="1:3" x14ac:dyDescent="0.25">
      <c r="A46">
        <v>1185</v>
      </c>
      <c r="B46">
        <v>547</v>
      </c>
      <c r="C46">
        <v>0.78142857142857147</v>
      </c>
    </row>
    <row r="47" spans="1:3" x14ac:dyDescent="0.25">
      <c r="A47">
        <v>1186</v>
      </c>
      <c r="B47">
        <v>603</v>
      </c>
      <c r="C47">
        <v>0.86142857142857143</v>
      </c>
    </row>
    <row r="48" spans="1:3" x14ac:dyDescent="0.25">
      <c r="A48">
        <v>1187</v>
      </c>
      <c r="B48">
        <v>500</v>
      </c>
      <c r="C48">
        <v>0.7142857142857143</v>
      </c>
    </row>
    <row r="49" spans="1:3" x14ac:dyDescent="0.25">
      <c r="A49">
        <v>1188</v>
      </c>
      <c r="B49">
        <v>524</v>
      </c>
      <c r="C49">
        <v>0.74857142857142855</v>
      </c>
    </row>
    <row r="50" spans="1:3" x14ac:dyDescent="0.25">
      <c r="A50">
        <v>1189</v>
      </c>
      <c r="B50">
        <v>554</v>
      </c>
      <c r="C50">
        <v>0.79142857142857148</v>
      </c>
    </row>
    <row r="51" spans="1:3" x14ac:dyDescent="0.25">
      <c r="A51">
        <v>1190</v>
      </c>
      <c r="B51">
        <v>542</v>
      </c>
      <c r="C51">
        <v>0.77428571428571424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7CF-C921-4D83-993B-E09D342A4EB9}">
  <dimension ref="A1:P51"/>
  <sheetViews>
    <sheetView topLeftCell="A2" workbookViewId="0">
      <selection activeCell="B7" sqref="B7"/>
    </sheetView>
  </sheetViews>
  <sheetFormatPr defaultRowHeight="15" x14ac:dyDescent="0.25"/>
  <cols>
    <col min="1" max="1" width="5" bestFit="1" customWidth="1"/>
    <col min="2" max="2" width="17" bestFit="1" customWidth="1"/>
    <col min="3" max="3" width="7.28515625" style="3" customWidth="1"/>
    <col min="4" max="4" width="11.85546875" customWidth="1"/>
    <col min="5" max="5" width="9.42578125" customWidth="1"/>
    <col min="6" max="6" width="10" customWidth="1"/>
    <col min="7" max="8" width="11.42578125" customWidth="1"/>
    <col min="9" max="9" width="11" customWidth="1"/>
    <col min="10" max="10" width="12.85546875" customWidth="1"/>
    <col min="11" max="11" width="11" customWidth="1"/>
    <col min="12" max="12" width="20.42578125" customWidth="1"/>
    <col min="13" max="13" width="13" customWidth="1"/>
    <col min="14" max="14" width="16.85546875" customWidth="1"/>
    <col min="15" max="15" width="13.140625" style="4" customWidth="1"/>
  </cols>
  <sheetData>
    <row r="1" spans="1:16" x14ac:dyDescent="0.25">
      <c r="A1" t="s">
        <v>0</v>
      </c>
      <c r="B1" t="s">
        <v>64</v>
      </c>
      <c r="C1" s="3" t="s">
        <v>1</v>
      </c>
      <c r="D1" t="s">
        <v>80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65</v>
      </c>
      <c r="N1" t="s">
        <v>66</v>
      </c>
      <c r="O1" s="4" t="s">
        <v>79</v>
      </c>
      <c r="P1" t="s">
        <v>84</v>
      </c>
    </row>
    <row r="2" spans="1:16" x14ac:dyDescent="0.25">
      <c r="A2">
        <v>1182</v>
      </c>
      <c r="B2" s="7" t="str">
        <f>VLOOKUP(A2,'Students Names'!A43:B92,2,FALSE)</f>
        <v>Isaac Powell</v>
      </c>
      <c r="C2" s="3" t="s">
        <v>13</v>
      </c>
      <c r="D2" t="str">
        <f>IF(C2 ="A","morning","evening")</f>
        <v>evening</v>
      </c>
      <c r="E2" t="s">
        <v>12</v>
      </c>
      <c r="F2">
        <v>88</v>
      </c>
      <c r="G2">
        <v>78</v>
      </c>
      <c r="H2">
        <v>95</v>
      </c>
      <c r="I2">
        <v>85</v>
      </c>
      <c r="J2">
        <v>97</v>
      </c>
      <c r="K2">
        <v>97</v>
      </c>
      <c r="L2">
        <v>99</v>
      </c>
      <c r="M2">
        <v>700</v>
      </c>
      <c r="N2">
        <f>VLOOKUP(A2,'Total marks'!A43:C92,2,FALSE)</f>
        <v>639</v>
      </c>
      <c r="O2" s="4">
        <f>_xlfn.XLOOKUP(A2,'Total marks'!A43:A92,'Total marks'!C43:C92)</f>
        <v>0.91285714285714281</v>
      </c>
      <c r="P2">
        <f>RANK(Table1[[#This Row],[obtained marks]],Table1[obtained marks],0)</f>
        <v>1</v>
      </c>
    </row>
    <row r="3" spans="1:16" x14ac:dyDescent="0.25">
      <c r="A3">
        <v>1172</v>
      </c>
      <c r="B3" s="7" t="str">
        <f>VLOOKUP(A3,'Students Names'!A33:B82,2,FALSE)</f>
        <v>Samuel King</v>
      </c>
      <c r="C3" s="3" t="s">
        <v>10</v>
      </c>
      <c r="D3" t="str">
        <f>IF(C3 ="A","morning","evening")</f>
        <v>morning</v>
      </c>
      <c r="E3" t="s">
        <v>11</v>
      </c>
      <c r="F3">
        <v>87</v>
      </c>
      <c r="G3">
        <v>98</v>
      </c>
      <c r="H3">
        <v>93</v>
      </c>
      <c r="I3">
        <v>83</v>
      </c>
      <c r="J3">
        <v>95</v>
      </c>
      <c r="K3">
        <v>87</v>
      </c>
      <c r="L3">
        <v>79</v>
      </c>
      <c r="M3">
        <v>700</v>
      </c>
      <c r="N3">
        <f>VLOOKUP(A3,'Total marks'!A33:C82,2,FALSE)</f>
        <v>622</v>
      </c>
      <c r="O3" s="4">
        <f>_xlfn.XLOOKUP(A3,'Total marks'!A33:A82,'Total marks'!C33:C82)</f>
        <v>0.88857142857142857</v>
      </c>
      <c r="P3">
        <f>RANK(Table1[[#This Row],[obtained marks]],Table1[obtained marks],0)</f>
        <v>2</v>
      </c>
    </row>
    <row r="4" spans="1:16" x14ac:dyDescent="0.25">
      <c r="A4">
        <v>1177</v>
      </c>
      <c r="B4" s="7" t="str">
        <f>VLOOKUP(A4,'Students Names'!A38:B87,2,FALSE)</f>
        <v>Scarlett Lewis</v>
      </c>
      <c r="C4" s="3" t="s">
        <v>10</v>
      </c>
      <c r="D4" t="str">
        <f>IF(C4 ="A","morning","evening")</f>
        <v>morning</v>
      </c>
      <c r="E4" t="s">
        <v>12</v>
      </c>
      <c r="F4">
        <v>85</v>
      </c>
      <c r="G4">
        <v>83</v>
      </c>
      <c r="H4">
        <v>88</v>
      </c>
      <c r="I4">
        <v>85</v>
      </c>
      <c r="J4">
        <v>85</v>
      </c>
      <c r="K4">
        <v>92</v>
      </c>
      <c r="L4">
        <v>85</v>
      </c>
      <c r="M4">
        <v>700</v>
      </c>
      <c r="N4">
        <f>VLOOKUP(A4,'Total marks'!A38:C87,2,FALSE)</f>
        <v>603</v>
      </c>
      <c r="O4" s="4">
        <f>_xlfn.XLOOKUP(A4,'Total marks'!A38:A87,'Total marks'!C38:C87)</f>
        <v>0.86142857142857143</v>
      </c>
      <c r="P4">
        <f>RANK(Table1[[#This Row],[obtained marks]],Table1[obtained marks],0)</f>
        <v>3</v>
      </c>
    </row>
    <row r="5" spans="1:16" x14ac:dyDescent="0.25">
      <c r="A5">
        <v>1186</v>
      </c>
      <c r="B5" s="7" t="str">
        <f>VLOOKUP(A5,'Students Names'!A47:B96,2,FALSE)</f>
        <v>Christopher Price</v>
      </c>
      <c r="C5" s="3" t="s">
        <v>10</v>
      </c>
      <c r="D5" t="str">
        <f>IF(C5 ="A","morning","evening")</f>
        <v>morning</v>
      </c>
      <c r="E5" t="s">
        <v>12</v>
      </c>
      <c r="F5">
        <v>80</v>
      </c>
      <c r="G5">
        <v>78</v>
      </c>
      <c r="H5">
        <v>90</v>
      </c>
      <c r="I5">
        <v>87</v>
      </c>
      <c r="J5">
        <v>90</v>
      </c>
      <c r="K5">
        <v>87</v>
      </c>
      <c r="L5">
        <v>91</v>
      </c>
      <c r="M5">
        <v>700</v>
      </c>
      <c r="N5">
        <f>VLOOKUP(A5,'Total marks'!A47:C96,2,FALSE)</f>
        <v>603</v>
      </c>
      <c r="O5" s="4">
        <f>_xlfn.XLOOKUP(A5,'Total marks'!A47:A96,'Total marks'!C47:C96)</f>
        <v>0.86142857142857143</v>
      </c>
      <c r="P5">
        <f>RANK(Table1[[#This Row],[obtained marks]],Table1[obtained marks],0)</f>
        <v>3</v>
      </c>
    </row>
    <row r="6" spans="1:16" x14ac:dyDescent="0.25">
      <c r="A6">
        <v>1162</v>
      </c>
      <c r="B6" s="7" t="str">
        <f>VLOOKUP(A6,'Students Names'!A23:B72,2,FALSE)</f>
        <v>James Wright</v>
      </c>
      <c r="C6" s="3" t="s">
        <v>13</v>
      </c>
      <c r="D6" t="str">
        <f>IF(C6 ="A","morning","evening")</f>
        <v>evening</v>
      </c>
      <c r="E6" t="s">
        <v>11</v>
      </c>
      <c r="F6">
        <v>82</v>
      </c>
      <c r="G6">
        <v>82</v>
      </c>
      <c r="H6">
        <v>92</v>
      </c>
      <c r="I6">
        <v>78</v>
      </c>
      <c r="J6">
        <v>92</v>
      </c>
      <c r="K6">
        <v>83</v>
      </c>
      <c r="L6">
        <v>78</v>
      </c>
      <c r="M6">
        <v>700</v>
      </c>
      <c r="N6">
        <f>VLOOKUP(A6,'Total marks'!A23:C72,2,FALSE)</f>
        <v>587</v>
      </c>
      <c r="O6" s="4">
        <f>_xlfn.XLOOKUP(A6,'Total marks'!A23:A72,'Total marks'!C23:C72)</f>
        <v>0.83857142857142852</v>
      </c>
      <c r="P6">
        <f>RANK(Table1[[#This Row],[obtained marks]],Table1[obtained marks],0)</f>
        <v>5</v>
      </c>
    </row>
    <row r="7" spans="1:16" x14ac:dyDescent="0.25">
      <c r="A7">
        <v>1180</v>
      </c>
      <c r="B7" s="7" t="str">
        <f>VLOOKUP(A7,'Students Names'!A41:B90,2,FALSE)</f>
        <v>Wyatt Stewart</v>
      </c>
      <c r="C7" s="3" t="s">
        <v>10</v>
      </c>
      <c r="D7" t="str">
        <f>IF(C7 ="A","morning","evening")</f>
        <v>morning</v>
      </c>
      <c r="E7" t="s">
        <v>12</v>
      </c>
      <c r="F7">
        <v>80</v>
      </c>
      <c r="G7">
        <v>75</v>
      </c>
      <c r="H7">
        <v>83</v>
      </c>
      <c r="I7">
        <v>85</v>
      </c>
      <c r="J7">
        <v>86</v>
      </c>
      <c r="K7">
        <v>87</v>
      </c>
      <c r="L7">
        <v>81</v>
      </c>
      <c r="M7">
        <v>700</v>
      </c>
      <c r="N7">
        <f>VLOOKUP(A7,'Total marks'!A41:C90,2,FALSE)</f>
        <v>577</v>
      </c>
      <c r="O7" s="4">
        <f>_xlfn.XLOOKUP(A7,'Total marks'!A41:A90,'Total marks'!C41:C90)</f>
        <v>0.82428571428571429</v>
      </c>
      <c r="P7">
        <f>RANK(Table1[[#This Row],[obtained marks]],Table1[obtained marks],0)</f>
        <v>6</v>
      </c>
    </row>
    <row r="8" spans="1:16" x14ac:dyDescent="0.25">
      <c r="A8">
        <v>1174</v>
      </c>
      <c r="B8" s="7" t="str">
        <f>VLOOKUP(A8,'Students Names'!A35:B84,2,FALSE)</f>
        <v>Jackson Martinez</v>
      </c>
      <c r="C8" s="3" t="s">
        <v>10</v>
      </c>
      <c r="D8" t="str">
        <f>IF(C8 ="A","morning","evening")</f>
        <v>morning</v>
      </c>
      <c r="E8" t="s">
        <v>11</v>
      </c>
      <c r="F8">
        <v>82</v>
      </c>
      <c r="G8">
        <v>90</v>
      </c>
      <c r="H8">
        <v>90</v>
      </c>
      <c r="I8">
        <v>83</v>
      </c>
      <c r="J8">
        <v>77</v>
      </c>
      <c r="K8">
        <v>79</v>
      </c>
      <c r="L8">
        <v>70</v>
      </c>
      <c r="M8">
        <v>700</v>
      </c>
      <c r="N8">
        <f>VLOOKUP(A8,'Total marks'!A35:C84,2,FALSE)</f>
        <v>571</v>
      </c>
      <c r="O8" s="4">
        <f>_xlfn.XLOOKUP(A8,'Total marks'!A35:A84,'Total marks'!C35:C84)</f>
        <v>0.81571428571428573</v>
      </c>
      <c r="P8">
        <f>RANK(Table1[[#This Row],[obtained marks]],Table1[obtained marks],0)</f>
        <v>7</v>
      </c>
    </row>
    <row r="9" spans="1:16" x14ac:dyDescent="0.25">
      <c r="A9">
        <v>1183</v>
      </c>
      <c r="B9" s="7" t="str">
        <f>VLOOKUP(A9,'Students Names'!A44:B93,2,FALSE)</f>
        <v>Addison Sanders</v>
      </c>
      <c r="C9" s="3" t="s">
        <v>10</v>
      </c>
      <c r="D9" t="str">
        <f>IF(C9 ="A","morning","evening")</f>
        <v>morning</v>
      </c>
      <c r="E9" t="s">
        <v>12</v>
      </c>
      <c r="F9">
        <v>74</v>
      </c>
      <c r="G9">
        <v>81</v>
      </c>
      <c r="H9">
        <v>87</v>
      </c>
      <c r="I9">
        <v>86</v>
      </c>
      <c r="J9">
        <v>82</v>
      </c>
      <c r="K9">
        <v>80</v>
      </c>
      <c r="L9">
        <v>73</v>
      </c>
      <c r="M9">
        <v>700</v>
      </c>
      <c r="N9">
        <f>VLOOKUP(A9,'Total marks'!A44:C93,2,FALSE)</f>
        <v>563</v>
      </c>
      <c r="O9" s="4">
        <f>_xlfn.XLOOKUP(A9,'Total marks'!A44:A93,'Total marks'!C44:C93)</f>
        <v>0.80428571428571427</v>
      </c>
      <c r="P9">
        <f>RANK(Table1[[#This Row],[obtained marks]],Table1[obtained marks],0)</f>
        <v>8</v>
      </c>
    </row>
    <row r="10" spans="1:16" x14ac:dyDescent="0.25">
      <c r="A10">
        <v>1164</v>
      </c>
      <c r="B10" s="7" t="str">
        <f>VLOOKUP(A10,'Students Names'!A25:B74,2,FALSE)</f>
        <v>Michael Moore</v>
      </c>
      <c r="C10" s="3" t="s">
        <v>10</v>
      </c>
      <c r="D10" t="str">
        <f>IF(C10 ="A","morning","evening")</f>
        <v>morning</v>
      </c>
      <c r="E10" t="s">
        <v>12</v>
      </c>
      <c r="F10">
        <v>71</v>
      </c>
      <c r="G10">
        <v>73</v>
      </c>
      <c r="H10">
        <v>83</v>
      </c>
      <c r="I10">
        <v>79</v>
      </c>
      <c r="J10">
        <v>88</v>
      </c>
      <c r="K10">
        <v>87</v>
      </c>
      <c r="L10">
        <v>81</v>
      </c>
      <c r="M10">
        <v>700</v>
      </c>
      <c r="N10">
        <f>VLOOKUP(A10,'Total marks'!A25:C74,2,FALSE)</f>
        <v>562</v>
      </c>
      <c r="O10" s="4">
        <f>_xlfn.XLOOKUP(A10,'Total marks'!A25:A74,'Total marks'!C25:C74)</f>
        <v>0.80285714285714282</v>
      </c>
      <c r="P10">
        <f>RANK(Table1[[#This Row],[obtained marks]],Table1[obtained marks],0)</f>
        <v>9</v>
      </c>
    </row>
    <row r="11" spans="1:16" x14ac:dyDescent="0.25">
      <c r="A11">
        <v>1179</v>
      </c>
      <c r="B11" s="7" t="str">
        <f>VLOOKUP(A11,'Students Names'!A40:B89,2,FALSE)</f>
        <v>Zoey Phillips</v>
      </c>
      <c r="C11" s="3" t="s">
        <v>13</v>
      </c>
      <c r="D11" t="str">
        <f>IF(C11 ="A","morning","evening")</f>
        <v>evening</v>
      </c>
      <c r="E11" t="s">
        <v>12</v>
      </c>
      <c r="F11">
        <v>72</v>
      </c>
      <c r="G11">
        <v>76</v>
      </c>
      <c r="H11">
        <v>85</v>
      </c>
      <c r="I11">
        <v>85</v>
      </c>
      <c r="J11">
        <v>91</v>
      </c>
      <c r="K11">
        <v>71</v>
      </c>
      <c r="L11">
        <v>79</v>
      </c>
      <c r="M11">
        <v>700</v>
      </c>
      <c r="N11">
        <f>VLOOKUP(A11,'Total marks'!A40:C89,2,FALSE)</f>
        <v>559</v>
      </c>
      <c r="O11" s="4">
        <f>_xlfn.XLOOKUP(A11,'Total marks'!A40:A89,'Total marks'!C40:C89)</f>
        <v>0.7985714285714286</v>
      </c>
      <c r="P11">
        <f>RANK(Table1[[#This Row],[obtained marks]],Table1[obtained marks],0)</f>
        <v>10</v>
      </c>
    </row>
    <row r="12" spans="1:16" x14ac:dyDescent="0.25">
      <c r="A12">
        <v>1171</v>
      </c>
      <c r="B12" s="7" t="str">
        <f>VLOOKUP(A12,'Students Names'!A32:B81,2,FALSE)</f>
        <v>Victoria Torres</v>
      </c>
      <c r="C12" s="3" t="s">
        <v>13</v>
      </c>
      <c r="D12" t="str">
        <f>IF(C12 ="A","morning","evening")</f>
        <v>evening</v>
      </c>
      <c r="E12" t="s">
        <v>12</v>
      </c>
      <c r="F12">
        <v>76</v>
      </c>
      <c r="G12">
        <v>75</v>
      </c>
      <c r="H12">
        <v>85</v>
      </c>
      <c r="I12">
        <v>83</v>
      </c>
      <c r="J12">
        <v>88</v>
      </c>
      <c r="K12">
        <v>82</v>
      </c>
      <c r="L12">
        <v>69</v>
      </c>
      <c r="M12">
        <v>700</v>
      </c>
      <c r="N12">
        <f>VLOOKUP(A12,'Total marks'!A32:C81,2,FALSE)</f>
        <v>558</v>
      </c>
      <c r="O12" s="4">
        <f>_xlfn.XLOOKUP(A12,'Total marks'!A32:A81,'Total marks'!C32:C81)</f>
        <v>0.79714285714285715</v>
      </c>
      <c r="P12">
        <f>RANK(Table1[[#This Row],[obtained marks]],Table1[obtained marks],0)</f>
        <v>11</v>
      </c>
    </row>
    <row r="13" spans="1:16" x14ac:dyDescent="0.25">
      <c r="A13">
        <v>1189</v>
      </c>
      <c r="B13" s="7" t="str">
        <f>VLOOKUP(A13,'Students Names'!A50:B99,2,FALSE)</f>
        <v>Chloe Peterson</v>
      </c>
      <c r="C13" s="3" t="s">
        <v>10</v>
      </c>
      <c r="D13" t="str">
        <f>IF(C13 ="A","morning","evening")</f>
        <v>morning</v>
      </c>
      <c r="E13" t="s">
        <v>12</v>
      </c>
      <c r="F13">
        <v>68</v>
      </c>
      <c r="G13">
        <v>80</v>
      </c>
      <c r="H13">
        <v>92</v>
      </c>
      <c r="I13">
        <v>87</v>
      </c>
      <c r="J13">
        <v>80</v>
      </c>
      <c r="K13">
        <v>83</v>
      </c>
      <c r="L13">
        <v>64</v>
      </c>
      <c r="M13">
        <v>700</v>
      </c>
      <c r="N13">
        <f>VLOOKUP(A13,'Total marks'!A50:C99,2,FALSE)</f>
        <v>554</v>
      </c>
      <c r="O13" s="4">
        <f>_xlfn.XLOOKUP(A13,'Total marks'!A50:A99,'Total marks'!C50:C99)</f>
        <v>0.79142857142857148</v>
      </c>
      <c r="P13">
        <f>RANK(Table1[[#This Row],[obtained marks]],Table1[obtained marks],0)</f>
        <v>12</v>
      </c>
    </row>
    <row r="14" spans="1:16" x14ac:dyDescent="0.25">
      <c r="A14">
        <v>1170</v>
      </c>
      <c r="B14" s="7" t="str">
        <f>VLOOKUP(A14,'Students Names'!A31:B80,2,FALSE)</f>
        <v>Henry Young</v>
      </c>
      <c r="C14" s="3" t="s">
        <v>10</v>
      </c>
      <c r="D14" t="str">
        <f>IF(C14 ="A","morning","evening")</f>
        <v>morning</v>
      </c>
      <c r="E14" t="s">
        <v>12</v>
      </c>
      <c r="F14">
        <v>77</v>
      </c>
      <c r="G14">
        <v>64</v>
      </c>
      <c r="H14">
        <v>64</v>
      </c>
      <c r="I14">
        <v>83</v>
      </c>
      <c r="J14">
        <v>95</v>
      </c>
      <c r="K14">
        <v>80</v>
      </c>
      <c r="L14">
        <v>88</v>
      </c>
      <c r="M14">
        <v>700</v>
      </c>
      <c r="N14">
        <f>VLOOKUP(A14,'Total marks'!A31:C80,2,FALSE)</f>
        <v>551</v>
      </c>
      <c r="O14" s="4">
        <f>_xlfn.XLOOKUP(A14,'Total marks'!A31:A80,'Total marks'!C31:C80)</f>
        <v>0.78714285714285714</v>
      </c>
      <c r="P14">
        <f>RANK(Table1[[#This Row],[obtained marks]],Table1[obtained marks],0)</f>
        <v>13</v>
      </c>
    </row>
    <row r="15" spans="1:16" x14ac:dyDescent="0.25">
      <c r="A15">
        <v>1178</v>
      </c>
      <c r="B15" s="7" t="str">
        <f>VLOOKUP(A15,'Students Names'!A39:B88,2,FALSE)</f>
        <v>Dylan Scott</v>
      </c>
      <c r="C15" s="3" t="s">
        <v>10</v>
      </c>
      <c r="D15" t="str">
        <f>IF(C15 ="A","morning","evening")</f>
        <v>morning</v>
      </c>
      <c r="E15" t="s">
        <v>12</v>
      </c>
      <c r="F15">
        <v>73</v>
      </c>
      <c r="G15">
        <v>61</v>
      </c>
      <c r="H15">
        <v>80</v>
      </c>
      <c r="I15">
        <v>85</v>
      </c>
      <c r="J15">
        <v>90</v>
      </c>
      <c r="K15">
        <v>79</v>
      </c>
      <c r="L15">
        <v>82</v>
      </c>
      <c r="M15">
        <v>700</v>
      </c>
      <c r="N15">
        <f>VLOOKUP(A15,'Total marks'!A39:C88,2,FALSE)</f>
        <v>550</v>
      </c>
      <c r="O15" s="4">
        <f>_xlfn.XLOOKUP(A15,'Total marks'!A39:A88,'Total marks'!C39:C88)</f>
        <v>0.7857142857142857</v>
      </c>
      <c r="P15">
        <f>RANK(Table1[[#This Row],[obtained marks]],Table1[obtained marks],0)</f>
        <v>14</v>
      </c>
    </row>
    <row r="16" spans="1:16" x14ac:dyDescent="0.25">
      <c r="A16">
        <v>1185</v>
      </c>
      <c r="B16" s="7" t="str">
        <f>VLOOKUP(A16,'Students Names'!A46:B95,2,FALSE)</f>
        <v>Brooklyn Ross</v>
      </c>
      <c r="C16" s="3" t="s">
        <v>13</v>
      </c>
      <c r="D16" t="str">
        <f>IF(C16 ="A","morning","evening")</f>
        <v>evening</v>
      </c>
      <c r="E16" t="s">
        <v>12</v>
      </c>
      <c r="F16">
        <v>84</v>
      </c>
      <c r="G16">
        <v>62</v>
      </c>
      <c r="H16">
        <v>80</v>
      </c>
      <c r="I16">
        <v>86</v>
      </c>
      <c r="J16">
        <v>78</v>
      </c>
      <c r="K16">
        <v>84</v>
      </c>
      <c r="L16">
        <v>73</v>
      </c>
      <c r="M16">
        <v>700</v>
      </c>
      <c r="N16">
        <f>VLOOKUP(A16,'Total marks'!A46:C95,2,FALSE)</f>
        <v>547</v>
      </c>
      <c r="O16" s="4">
        <f>_xlfn.XLOOKUP(A16,'Total marks'!A46:A95,'Total marks'!C46:C95)</f>
        <v>0.78142857142857147</v>
      </c>
      <c r="P16">
        <f>RANK(Table1[[#This Row],[obtained marks]],Table1[obtained marks],0)</f>
        <v>15</v>
      </c>
    </row>
    <row r="17" spans="1:16" x14ac:dyDescent="0.25">
      <c r="A17">
        <v>1152</v>
      </c>
      <c r="B17" s="7" t="str">
        <f>VLOOKUP(A17,'Students Names'!A13:B62,2,FALSE)</f>
        <v>Logan Smith</v>
      </c>
      <c r="C17" s="3" t="s">
        <v>13</v>
      </c>
      <c r="D17" t="str">
        <f>IF(C17 ="A","morning","evening")</f>
        <v>evening</v>
      </c>
      <c r="E17" t="s">
        <v>12</v>
      </c>
      <c r="F17">
        <v>73</v>
      </c>
      <c r="G17">
        <v>75</v>
      </c>
      <c r="H17">
        <v>76</v>
      </c>
      <c r="I17">
        <v>71</v>
      </c>
      <c r="J17">
        <v>85</v>
      </c>
      <c r="K17">
        <v>74</v>
      </c>
      <c r="L17">
        <v>89</v>
      </c>
      <c r="M17">
        <v>700</v>
      </c>
      <c r="N17">
        <f>VLOOKUP(A17,'Total marks'!A13:C62,2,FALSE)</f>
        <v>543</v>
      </c>
      <c r="O17" s="4">
        <f>_xlfn.XLOOKUP(A17,'Total marks'!A13:A62,'Total marks'!C13:C62)</f>
        <v>0.77571428571428569</v>
      </c>
      <c r="P17">
        <f>RANK(Table1[[#This Row],[obtained marks]],Table1[obtained marks],0)</f>
        <v>16</v>
      </c>
    </row>
    <row r="18" spans="1:16" x14ac:dyDescent="0.25">
      <c r="A18">
        <v>1190</v>
      </c>
      <c r="B18" s="7" t="str">
        <f>VLOOKUP(A18,'Students Names'!A51:B100,2,FALSE)</f>
        <v>Ryan Howard</v>
      </c>
      <c r="C18" s="3" t="s">
        <v>10</v>
      </c>
      <c r="D18" t="str">
        <f>IF(C18 ="A","morning","evening")</f>
        <v>morning</v>
      </c>
      <c r="E18" t="s">
        <v>12</v>
      </c>
      <c r="F18">
        <v>67</v>
      </c>
      <c r="G18">
        <v>71</v>
      </c>
      <c r="H18">
        <v>80</v>
      </c>
      <c r="I18">
        <v>87</v>
      </c>
      <c r="J18">
        <v>87</v>
      </c>
      <c r="K18">
        <v>83</v>
      </c>
      <c r="L18">
        <v>67</v>
      </c>
      <c r="M18">
        <v>700</v>
      </c>
      <c r="N18">
        <f>VLOOKUP(A18,'Total marks'!A51:C100,2,FALSE)</f>
        <v>542</v>
      </c>
      <c r="O18" s="4">
        <f>_xlfn.XLOOKUP(A18,'Total marks'!A51:A100,'Total marks'!C51:C100)</f>
        <v>0.77428571428571424</v>
      </c>
      <c r="P18">
        <f>RANK(Table1[[#This Row],[obtained marks]],Table1[obtained marks],0)</f>
        <v>17</v>
      </c>
    </row>
    <row r="19" spans="1:16" x14ac:dyDescent="0.25">
      <c r="A19">
        <v>1176</v>
      </c>
      <c r="B19" s="7" t="str">
        <f>VLOOKUP(A19,'Students Names'!A37:B86,2,FALSE)</f>
        <v>Gabriel Clark</v>
      </c>
      <c r="C19" s="3" t="s">
        <v>10</v>
      </c>
      <c r="D19" t="str">
        <f>IF(C19 ="A","morning","evening")</f>
        <v>morning</v>
      </c>
      <c r="E19" t="s">
        <v>12</v>
      </c>
      <c r="F19">
        <v>69</v>
      </c>
      <c r="G19">
        <v>83</v>
      </c>
      <c r="H19">
        <v>73</v>
      </c>
      <c r="I19">
        <v>83</v>
      </c>
      <c r="J19">
        <v>85</v>
      </c>
      <c r="K19">
        <v>67</v>
      </c>
      <c r="L19">
        <v>81</v>
      </c>
      <c r="M19">
        <v>700</v>
      </c>
      <c r="N19">
        <f>VLOOKUP(A19,'Total marks'!A37:C86,2,FALSE)</f>
        <v>541</v>
      </c>
      <c r="O19" s="4">
        <f>_xlfn.XLOOKUP(A19,'Total marks'!A37:A86,'Total marks'!C37:C86)</f>
        <v>0.77285714285714291</v>
      </c>
      <c r="P19">
        <f>RANK(Table1[[#This Row],[obtained marks]],Table1[obtained marks],0)</f>
        <v>18</v>
      </c>
    </row>
    <row r="20" spans="1:16" x14ac:dyDescent="0.25">
      <c r="A20">
        <v>1169</v>
      </c>
      <c r="B20" s="7" t="str">
        <f>VLOOKUP(A20,'Students Names'!A30:B79,2,FALSE)</f>
        <v>Madison Carter</v>
      </c>
      <c r="C20" s="3" t="s">
        <v>10</v>
      </c>
      <c r="D20" t="str">
        <f>IF(C20 ="A","morning","evening")</f>
        <v>morning</v>
      </c>
      <c r="E20" t="s">
        <v>11</v>
      </c>
      <c r="F20">
        <v>73</v>
      </c>
      <c r="G20">
        <v>80</v>
      </c>
      <c r="H20">
        <v>85</v>
      </c>
      <c r="I20">
        <v>83</v>
      </c>
      <c r="J20">
        <v>79</v>
      </c>
      <c r="K20">
        <v>73</v>
      </c>
      <c r="L20">
        <v>62</v>
      </c>
      <c r="M20">
        <v>700</v>
      </c>
      <c r="N20">
        <f>VLOOKUP(A20,'Total marks'!A30:C79,2,FALSE)</f>
        <v>535</v>
      </c>
      <c r="O20" s="4">
        <f>_xlfn.XLOOKUP(A20,'Total marks'!A30:A79,'Total marks'!C30:C79)</f>
        <v>0.76428571428571423</v>
      </c>
      <c r="P20">
        <f>RANK(Table1[[#This Row],[obtained marks]],Table1[obtained marks],0)</f>
        <v>19</v>
      </c>
    </row>
    <row r="21" spans="1:16" x14ac:dyDescent="0.25">
      <c r="A21">
        <v>1168</v>
      </c>
      <c r="B21" s="7" t="str">
        <f>VLOOKUP(A21,'Students Names'!A29:B78,2,FALSE)</f>
        <v>William Hill</v>
      </c>
      <c r="C21" s="3" t="s">
        <v>10</v>
      </c>
      <c r="D21" t="str">
        <f>IF(C21 ="A","morning","evening")</f>
        <v>morning</v>
      </c>
      <c r="E21" t="s">
        <v>12</v>
      </c>
      <c r="F21">
        <v>68</v>
      </c>
      <c r="G21">
        <v>72</v>
      </c>
      <c r="H21">
        <v>71</v>
      </c>
      <c r="I21">
        <v>81</v>
      </c>
      <c r="J21">
        <v>86</v>
      </c>
      <c r="K21">
        <v>81</v>
      </c>
      <c r="L21">
        <v>70</v>
      </c>
      <c r="M21">
        <v>700</v>
      </c>
      <c r="N21">
        <f>VLOOKUP(A21,'Total marks'!A29:C78,2,FALSE)</f>
        <v>529</v>
      </c>
      <c r="O21" s="4">
        <f>_xlfn.XLOOKUP(A21,'Total marks'!A29:A78,'Total marks'!C29:C78)</f>
        <v>0.75571428571428567</v>
      </c>
      <c r="P21">
        <f>RANK(Table1[[#This Row],[obtained marks]],Table1[obtained marks],0)</f>
        <v>20</v>
      </c>
    </row>
    <row r="22" spans="1:16" x14ac:dyDescent="0.25">
      <c r="A22">
        <v>1175</v>
      </c>
      <c r="B22" s="7" t="str">
        <f>VLOOKUP(A22,'Students Names'!A36:B85,2,FALSE)</f>
        <v>Avery Hall</v>
      </c>
      <c r="C22" s="3" t="s">
        <v>10</v>
      </c>
      <c r="D22" t="str">
        <f>IF(C22 ="A","morning","evening")</f>
        <v>morning</v>
      </c>
      <c r="E22" t="s">
        <v>12</v>
      </c>
      <c r="F22">
        <v>67</v>
      </c>
      <c r="G22">
        <v>62</v>
      </c>
      <c r="H22">
        <v>85</v>
      </c>
      <c r="I22">
        <v>83</v>
      </c>
      <c r="J22">
        <v>82</v>
      </c>
      <c r="K22">
        <v>83</v>
      </c>
      <c r="L22">
        <v>64</v>
      </c>
      <c r="M22">
        <v>700</v>
      </c>
      <c r="N22">
        <f>VLOOKUP(A22,'Total marks'!A36:C85,2,FALSE)</f>
        <v>526</v>
      </c>
      <c r="O22" s="4">
        <f>_xlfn.XLOOKUP(A22,'Total marks'!A36:A85,'Total marks'!C36:C85)</f>
        <v>0.75142857142857145</v>
      </c>
      <c r="P22">
        <f>RANK(Table1[[#This Row],[obtained marks]],Table1[obtained marks],0)</f>
        <v>21</v>
      </c>
    </row>
    <row r="23" spans="1:16" x14ac:dyDescent="0.25">
      <c r="A23">
        <v>1188</v>
      </c>
      <c r="B23" s="7" t="str">
        <f>VLOOKUP(A23,'Students Names'!A49:B98,2,FALSE)</f>
        <v>Sebastian Cooper</v>
      </c>
      <c r="C23" s="3" t="s">
        <v>10</v>
      </c>
      <c r="D23" t="str">
        <f>IF(C23 ="A","morning","evening")</f>
        <v>morning</v>
      </c>
      <c r="E23" t="s">
        <v>11</v>
      </c>
      <c r="F23">
        <v>66</v>
      </c>
      <c r="G23">
        <v>80</v>
      </c>
      <c r="H23">
        <v>83</v>
      </c>
      <c r="I23">
        <v>87</v>
      </c>
      <c r="J23">
        <v>79</v>
      </c>
      <c r="K23">
        <v>69</v>
      </c>
      <c r="L23">
        <v>60</v>
      </c>
      <c r="M23">
        <v>700</v>
      </c>
      <c r="N23">
        <f>VLOOKUP(A23,'Total marks'!A49:C98,2,FALSE)</f>
        <v>524</v>
      </c>
      <c r="O23" s="4">
        <f>_xlfn.XLOOKUP(A23,'Total marks'!A49:A98,'Total marks'!C49:C98)</f>
        <v>0.74857142857142855</v>
      </c>
      <c r="P23">
        <f>RANK(Table1[[#This Row],[obtained marks]],Table1[obtained marks],0)</f>
        <v>22</v>
      </c>
    </row>
    <row r="24" spans="1:16" x14ac:dyDescent="0.25">
      <c r="A24">
        <v>1156</v>
      </c>
      <c r="B24" s="7" t="str">
        <f>VLOOKUP(A24,'Students Names'!A17:B66,2,FALSE)</f>
        <v>Elijah Lewis</v>
      </c>
      <c r="C24" s="3" t="s">
        <v>13</v>
      </c>
      <c r="D24" t="str">
        <f>IF(C24 ="A","morning","evening")</f>
        <v>evening</v>
      </c>
      <c r="E24" t="s">
        <v>12</v>
      </c>
      <c r="F24">
        <v>72</v>
      </c>
      <c r="G24">
        <v>63</v>
      </c>
      <c r="H24">
        <v>70</v>
      </c>
      <c r="I24">
        <v>76</v>
      </c>
      <c r="J24">
        <v>81</v>
      </c>
      <c r="K24">
        <v>86</v>
      </c>
      <c r="L24">
        <v>73</v>
      </c>
      <c r="M24">
        <v>700</v>
      </c>
      <c r="N24">
        <f>VLOOKUP(A24,'Total marks'!A17:C66,2,FALSE)</f>
        <v>521</v>
      </c>
      <c r="O24" s="4">
        <f>_xlfn.XLOOKUP(A24,'Total marks'!A17:A66,'Total marks'!C17:C66)</f>
        <v>0.74428571428571433</v>
      </c>
      <c r="P24">
        <f>RANK(Table1[[#This Row],[obtained marks]],Table1[obtained marks],0)</f>
        <v>23</v>
      </c>
    </row>
    <row r="25" spans="1:16" x14ac:dyDescent="0.25">
      <c r="A25">
        <v>1165</v>
      </c>
      <c r="B25" s="7" t="str">
        <f>VLOOKUP(A25,'Students Names'!A26:B75,2,FALSE)</f>
        <v>Elizabeth Turner</v>
      </c>
      <c r="C25" s="3" t="s">
        <v>10</v>
      </c>
      <c r="D25" t="str">
        <f>IF(C25 ="A","morning","evening")</f>
        <v>morning</v>
      </c>
      <c r="E25" t="s">
        <v>11</v>
      </c>
      <c r="F25">
        <v>64</v>
      </c>
      <c r="G25">
        <v>62</v>
      </c>
      <c r="H25">
        <v>76</v>
      </c>
      <c r="I25">
        <v>80</v>
      </c>
      <c r="J25">
        <v>81</v>
      </c>
      <c r="K25">
        <v>80</v>
      </c>
      <c r="L25">
        <v>74</v>
      </c>
      <c r="M25">
        <v>700</v>
      </c>
      <c r="N25">
        <f>VLOOKUP(A25,'Total marks'!A26:C75,2,FALSE)</f>
        <v>517</v>
      </c>
      <c r="O25" s="4">
        <f>_xlfn.XLOOKUP(A25,'Total marks'!A26:A75,'Total marks'!C26:C75)</f>
        <v>0.73857142857142855</v>
      </c>
      <c r="P25">
        <f>RANK(Table1[[#This Row],[obtained marks]],Table1[obtained marks],0)</f>
        <v>24</v>
      </c>
    </row>
    <row r="26" spans="1:16" x14ac:dyDescent="0.25">
      <c r="A26">
        <v>1181</v>
      </c>
      <c r="B26" s="7" t="str">
        <f>VLOOKUP(A26,'Students Names'!A42:B91,2,FALSE)</f>
        <v>Lily Watson</v>
      </c>
      <c r="C26" s="3" t="s">
        <v>13</v>
      </c>
      <c r="D26" t="str">
        <f>IF(C26 ="A","morning","evening")</f>
        <v>evening</v>
      </c>
      <c r="E26" t="s">
        <v>11</v>
      </c>
      <c r="F26">
        <v>62</v>
      </c>
      <c r="G26">
        <v>73</v>
      </c>
      <c r="H26">
        <v>76</v>
      </c>
      <c r="I26">
        <v>85</v>
      </c>
      <c r="J26">
        <v>79</v>
      </c>
      <c r="K26">
        <v>74</v>
      </c>
      <c r="L26">
        <v>67</v>
      </c>
      <c r="M26">
        <v>700</v>
      </c>
      <c r="N26">
        <f>VLOOKUP(A26,'Total marks'!A42:C91,2,FALSE)</f>
        <v>516</v>
      </c>
      <c r="O26" s="4">
        <f>_xlfn.XLOOKUP(A26,'Total marks'!A42:A91,'Total marks'!C42:C91)</f>
        <v>0.7371428571428571</v>
      </c>
      <c r="P26">
        <f>RANK(Table1[[#This Row],[obtained marks]],Table1[obtained marks],0)</f>
        <v>25</v>
      </c>
    </row>
    <row r="27" spans="1:16" x14ac:dyDescent="0.25">
      <c r="A27">
        <v>1166</v>
      </c>
      <c r="B27" s="7" t="str">
        <f>VLOOKUP(A27,'Students Names'!A27:B76,2,FALSE)</f>
        <v>Daniel Green</v>
      </c>
      <c r="C27" s="3" t="s">
        <v>10</v>
      </c>
      <c r="D27" t="str">
        <f>IF(C27 ="A","morning","evening")</f>
        <v>morning</v>
      </c>
      <c r="E27" t="s">
        <v>12</v>
      </c>
      <c r="F27">
        <v>76</v>
      </c>
      <c r="G27">
        <v>67</v>
      </c>
      <c r="H27">
        <v>71</v>
      </c>
      <c r="I27">
        <v>80</v>
      </c>
      <c r="J27">
        <v>71</v>
      </c>
      <c r="K27">
        <v>83</v>
      </c>
      <c r="L27">
        <v>67</v>
      </c>
      <c r="M27">
        <v>700</v>
      </c>
      <c r="N27">
        <f>VLOOKUP(A27,'Total marks'!A27:C76,2,FALSE)</f>
        <v>515</v>
      </c>
      <c r="O27" s="4">
        <f>_xlfn.XLOOKUP(A27,'Total marks'!A27:A76,'Total marks'!C27:C76)</f>
        <v>0.73571428571428577</v>
      </c>
      <c r="P27">
        <f>RANK(Table1[[#This Row],[obtained marks]],Table1[obtained marks],0)</f>
        <v>26</v>
      </c>
    </row>
    <row r="28" spans="1:16" x14ac:dyDescent="0.25">
      <c r="A28">
        <v>1158</v>
      </c>
      <c r="B28" s="7" t="str">
        <f>VLOOKUP(A28,'Students Names'!A19:B68,2,FALSE)</f>
        <v>Alexander Walker</v>
      </c>
      <c r="C28" s="3" t="s">
        <v>10</v>
      </c>
      <c r="D28" t="str">
        <f>IF(C28 ="A","morning","evening")</f>
        <v>morning</v>
      </c>
      <c r="E28" t="s">
        <v>11</v>
      </c>
      <c r="F28">
        <v>68</v>
      </c>
      <c r="G28">
        <v>67</v>
      </c>
      <c r="H28">
        <v>55</v>
      </c>
      <c r="I28">
        <v>76</v>
      </c>
      <c r="J28">
        <v>85</v>
      </c>
      <c r="K28">
        <v>75</v>
      </c>
      <c r="L28">
        <v>87</v>
      </c>
      <c r="M28">
        <v>700</v>
      </c>
      <c r="N28">
        <f>VLOOKUP(A28,'Total marks'!A19:C68,2,FALSE)</f>
        <v>513</v>
      </c>
      <c r="O28" s="4">
        <f>_xlfn.XLOOKUP(A28,'Total marks'!A19:A68,'Total marks'!C19:C68)</f>
        <v>0.73285714285714287</v>
      </c>
      <c r="P28">
        <f>RANK(Table1[[#This Row],[obtained marks]],Table1[obtained marks],0)</f>
        <v>27</v>
      </c>
    </row>
    <row r="29" spans="1:16" x14ac:dyDescent="0.25">
      <c r="A29">
        <v>1154</v>
      </c>
      <c r="B29" s="7" t="str">
        <f>VLOOKUP(A29,'Students Names'!A15:B64,2,FALSE)</f>
        <v>Aiden Taylor</v>
      </c>
      <c r="C29" s="3" t="s">
        <v>10</v>
      </c>
      <c r="D29" t="str">
        <f>IF(C29 ="A","morning","evening")</f>
        <v>morning</v>
      </c>
      <c r="E29" t="s">
        <v>11</v>
      </c>
      <c r="F29">
        <v>67</v>
      </c>
      <c r="G29">
        <v>65</v>
      </c>
      <c r="H29">
        <v>74</v>
      </c>
      <c r="I29">
        <v>73</v>
      </c>
      <c r="J29">
        <v>87</v>
      </c>
      <c r="K29">
        <v>68</v>
      </c>
      <c r="L29">
        <v>76</v>
      </c>
      <c r="M29">
        <v>700</v>
      </c>
      <c r="N29">
        <f>VLOOKUP(A29,'Total marks'!A15:C64,2,FALSE)</f>
        <v>510</v>
      </c>
      <c r="O29" s="4">
        <f>_xlfn.XLOOKUP(A29,'Total marks'!A15:A64,'Total marks'!C15:C64)</f>
        <v>0.72857142857142854</v>
      </c>
      <c r="P29">
        <f>RANK(Table1[[#This Row],[obtained marks]],Table1[obtained marks],0)</f>
        <v>28</v>
      </c>
    </row>
    <row r="30" spans="1:16" x14ac:dyDescent="0.25">
      <c r="A30">
        <v>1160</v>
      </c>
      <c r="B30" s="7" t="str">
        <f>VLOOKUP(A30,'Students Names'!A21:B70,2,FALSE)</f>
        <v>Benjamin Adams</v>
      </c>
      <c r="C30" s="3" t="s">
        <v>10</v>
      </c>
      <c r="D30" t="str">
        <f>IF(C30 ="A","morning","evening")</f>
        <v>morning</v>
      </c>
      <c r="E30" t="s">
        <v>11</v>
      </c>
      <c r="F30">
        <v>67</v>
      </c>
      <c r="G30">
        <v>73</v>
      </c>
      <c r="H30">
        <v>64</v>
      </c>
      <c r="I30">
        <v>78</v>
      </c>
      <c r="J30">
        <v>83</v>
      </c>
      <c r="K30">
        <v>76</v>
      </c>
      <c r="L30">
        <v>64</v>
      </c>
      <c r="M30">
        <v>700</v>
      </c>
      <c r="N30">
        <f>VLOOKUP(A30,'Total marks'!A21:C70,2,FALSE)</f>
        <v>505</v>
      </c>
      <c r="O30" s="4">
        <f>_xlfn.XLOOKUP(A30,'Total marks'!A21:A70,'Total marks'!C21:C70)</f>
        <v>0.72142857142857142</v>
      </c>
      <c r="P30">
        <f>RANK(Table1[[#This Row],[obtained marks]],Table1[obtained marks],0)</f>
        <v>29</v>
      </c>
    </row>
    <row r="31" spans="1:16" x14ac:dyDescent="0.25">
      <c r="A31">
        <v>1187</v>
      </c>
      <c r="B31" s="7" t="str">
        <f>VLOOKUP(A31,'Students Names'!A48:B97,2,FALSE)</f>
        <v>Paisley Ramirez</v>
      </c>
      <c r="C31" s="3" t="s">
        <v>10</v>
      </c>
      <c r="D31" t="str">
        <f>IF(C31 ="A","morning","evening")</f>
        <v>morning</v>
      </c>
      <c r="E31" t="s">
        <v>12</v>
      </c>
      <c r="F31">
        <v>60</v>
      </c>
      <c r="G31">
        <v>60</v>
      </c>
      <c r="H31">
        <v>73</v>
      </c>
      <c r="I31">
        <v>87</v>
      </c>
      <c r="J31">
        <v>82</v>
      </c>
      <c r="K31">
        <v>74</v>
      </c>
      <c r="L31">
        <v>64</v>
      </c>
      <c r="M31">
        <v>700</v>
      </c>
      <c r="N31">
        <f>VLOOKUP(A31,'Total marks'!A48:C97,2,FALSE)</f>
        <v>500</v>
      </c>
      <c r="O31" s="4">
        <f>_xlfn.XLOOKUP(A31,'Total marks'!A48:A97,'Total marks'!C48:C97)</f>
        <v>0.7142857142857143</v>
      </c>
      <c r="P31">
        <f>RANK(Table1[[#This Row],[obtained marks]],Table1[obtained marks],0)</f>
        <v>30</v>
      </c>
    </row>
    <row r="32" spans="1:16" x14ac:dyDescent="0.25">
      <c r="A32">
        <v>1141</v>
      </c>
      <c r="B32" s="7" t="str">
        <f>VLOOKUP(A32,'Students Names'!A2:B51,2,FALSE)</f>
        <v>Sophia Johnson</v>
      </c>
      <c r="C32" s="3" t="s">
        <v>10</v>
      </c>
      <c r="D32" t="str">
        <f>IF(C32 ="A","morning","evening")</f>
        <v>morning</v>
      </c>
      <c r="E32" t="s">
        <v>11</v>
      </c>
      <c r="F32">
        <v>64</v>
      </c>
      <c r="G32">
        <v>81</v>
      </c>
      <c r="H32">
        <v>87</v>
      </c>
      <c r="I32">
        <v>60</v>
      </c>
      <c r="J32">
        <v>74</v>
      </c>
      <c r="K32">
        <v>71</v>
      </c>
      <c r="L32">
        <v>60</v>
      </c>
      <c r="M32">
        <v>700</v>
      </c>
      <c r="N32">
        <f>VLOOKUP(A32,'Total marks'!A2:C51,2,FALSE)</f>
        <v>497</v>
      </c>
      <c r="O32" s="4">
        <f>_xlfn.XLOOKUP(A32,'Total marks'!A2:A51,'Total marks'!C2:C51)</f>
        <v>0.71</v>
      </c>
      <c r="P32">
        <f>RANK(Table1[[#This Row],[obtained marks]],Table1[obtained marks],0)</f>
        <v>31</v>
      </c>
    </row>
    <row r="33" spans="1:16" x14ac:dyDescent="0.25">
      <c r="A33">
        <v>1163</v>
      </c>
      <c r="B33" s="7" t="str">
        <f>VLOOKUP(A33,'Students Names'!A24:B73,2,FALSE)</f>
        <v>Emily Mitchell</v>
      </c>
      <c r="C33" s="3" t="s">
        <v>13</v>
      </c>
      <c r="D33" t="str">
        <f>IF(C33 ="A","morning","evening")</f>
        <v>evening</v>
      </c>
      <c r="E33" t="s">
        <v>12</v>
      </c>
      <c r="F33">
        <v>72</v>
      </c>
      <c r="G33">
        <v>68</v>
      </c>
      <c r="H33">
        <v>55</v>
      </c>
      <c r="I33">
        <v>78</v>
      </c>
      <c r="J33">
        <v>77</v>
      </c>
      <c r="K33">
        <v>68</v>
      </c>
      <c r="L33">
        <v>71</v>
      </c>
      <c r="M33">
        <v>700</v>
      </c>
      <c r="N33">
        <f>VLOOKUP(A33,'Total marks'!A24:C73,2,FALSE)</f>
        <v>489</v>
      </c>
      <c r="O33" s="4">
        <f>_xlfn.XLOOKUP(A33,'Total marks'!A24:A73,'Total marks'!C24:C73)</f>
        <v>0.69857142857142862</v>
      </c>
      <c r="P33">
        <f>RANK(Table1[[#This Row],[obtained marks]],Table1[obtained marks],0)</f>
        <v>32</v>
      </c>
    </row>
    <row r="34" spans="1:16" x14ac:dyDescent="0.25">
      <c r="A34">
        <v>1153</v>
      </c>
      <c r="B34" s="7" t="str">
        <f>VLOOKUP(A34,'Students Names'!A14:B63,2,FALSE)</f>
        <v>Harper Nguyen</v>
      </c>
      <c r="C34" s="3" t="s">
        <v>13</v>
      </c>
      <c r="D34" t="str">
        <f>IF(C34 ="A","morning","evening")</f>
        <v>evening</v>
      </c>
      <c r="E34" t="s">
        <v>12</v>
      </c>
      <c r="F34">
        <v>70</v>
      </c>
      <c r="G34">
        <v>60</v>
      </c>
      <c r="H34">
        <v>71</v>
      </c>
      <c r="I34">
        <v>71</v>
      </c>
      <c r="J34">
        <v>87</v>
      </c>
      <c r="K34">
        <v>68</v>
      </c>
      <c r="L34">
        <v>61</v>
      </c>
      <c r="M34">
        <v>700</v>
      </c>
      <c r="N34">
        <f>VLOOKUP(A34,'Total marks'!A14:C63,2,FALSE)</f>
        <v>488</v>
      </c>
      <c r="O34" s="4">
        <f>_xlfn.XLOOKUP(A34,'Total marks'!A14:A63,'Total marks'!C14:C63)</f>
        <v>0.69714285714285718</v>
      </c>
      <c r="P34">
        <f>RANK(Table1[[#This Row],[obtained marks]],Table1[obtained marks],0)</f>
        <v>33</v>
      </c>
    </row>
    <row r="35" spans="1:16" x14ac:dyDescent="0.25">
      <c r="A35">
        <v>1184</v>
      </c>
      <c r="B35" s="7" t="str">
        <f>VLOOKUP(A35,'Students Names'!A45:B94,2,FALSE)</f>
        <v>Owen Nelson</v>
      </c>
      <c r="C35" s="3" t="s">
        <v>10</v>
      </c>
      <c r="D35" t="str">
        <f>IF(C35 ="A","morning","evening")</f>
        <v>morning</v>
      </c>
      <c r="E35" t="s">
        <v>12</v>
      </c>
      <c r="F35">
        <v>64</v>
      </c>
      <c r="G35">
        <v>55</v>
      </c>
      <c r="H35">
        <v>71</v>
      </c>
      <c r="I35">
        <v>86</v>
      </c>
      <c r="J35">
        <v>67</v>
      </c>
      <c r="K35">
        <v>72</v>
      </c>
      <c r="L35">
        <v>73</v>
      </c>
      <c r="M35">
        <v>700</v>
      </c>
      <c r="N35">
        <f>VLOOKUP(A35,'Total marks'!A45:C94,2,FALSE)</f>
        <v>488</v>
      </c>
      <c r="O35" s="4">
        <f>_xlfn.XLOOKUP(A35,'Total marks'!A45:A94,'Total marks'!C45:C94)</f>
        <v>0.69714285714285718</v>
      </c>
      <c r="P35">
        <f>RANK(Table1[[#This Row],[obtained marks]],Table1[obtained marks],0)</f>
        <v>33</v>
      </c>
    </row>
    <row r="36" spans="1:16" x14ac:dyDescent="0.25">
      <c r="A36">
        <v>1149</v>
      </c>
      <c r="B36" s="7" t="str">
        <f>VLOOKUP(A36,'Students Names'!A10:B59,2,FALSE)</f>
        <v>Emma Gonzalez</v>
      </c>
      <c r="C36" s="3" t="s">
        <v>13</v>
      </c>
      <c r="D36" t="str">
        <f>IF(C36 ="A","morning","evening")</f>
        <v>evening</v>
      </c>
      <c r="E36" t="s">
        <v>12</v>
      </c>
      <c r="F36">
        <v>61</v>
      </c>
      <c r="G36">
        <v>60</v>
      </c>
      <c r="H36">
        <v>66</v>
      </c>
      <c r="I36">
        <v>68</v>
      </c>
      <c r="J36">
        <v>80</v>
      </c>
      <c r="K36">
        <v>78</v>
      </c>
      <c r="L36">
        <v>71</v>
      </c>
      <c r="M36">
        <v>700</v>
      </c>
      <c r="N36">
        <f>VLOOKUP(A36,'Total marks'!A10:C59,2,FALSE)</f>
        <v>484</v>
      </c>
      <c r="O36" s="4">
        <f>_xlfn.XLOOKUP(A36,'Total marks'!A10:A59,'Total marks'!C10:C59)</f>
        <v>0.69142857142857139</v>
      </c>
      <c r="P36">
        <f>RANK(Table1[[#This Row],[obtained marks]],Table1[obtained marks],0)</f>
        <v>35</v>
      </c>
    </row>
    <row r="37" spans="1:16" x14ac:dyDescent="0.25">
      <c r="A37">
        <v>1161</v>
      </c>
      <c r="B37" s="7" t="str">
        <f>VLOOKUP(A37,'Students Names'!A22:B71,2,FALSE)</f>
        <v>Abigail Campbell</v>
      </c>
      <c r="C37" s="3" t="s">
        <v>13</v>
      </c>
      <c r="D37" t="str">
        <f>IF(C37 ="A","morning","evening")</f>
        <v>evening</v>
      </c>
      <c r="E37" t="s">
        <v>11</v>
      </c>
      <c r="F37">
        <v>63</v>
      </c>
      <c r="G37">
        <v>64</v>
      </c>
      <c r="H37">
        <v>71</v>
      </c>
      <c r="I37">
        <v>78</v>
      </c>
      <c r="J37">
        <v>69</v>
      </c>
      <c r="K37">
        <v>76</v>
      </c>
      <c r="L37">
        <v>62</v>
      </c>
      <c r="M37">
        <v>700</v>
      </c>
      <c r="N37">
        <f>VLOOKUP(A37,'Total marks'!A22:C71,2,FALSE)</f>
        <v>483</v>
      </c>
      <c r="O37" s="4">
        <f>_xlfn.XLOOKUP(A37,'Total marks'!A22:A71,'Total marks'!C22:C71)</f>
        <v>0.69</v>
      </c>
      <c r="P37">
        <f>RANK(Table1[[#This Row],[obtained marks]],Table1[obtained marks],0)</f>
        <v>36</v>
      </c>
    </row>
    <row r="38" spans="1:16" x14ac:dyDescent="0.25">
      <c r="A38">
        <v>1155</v>
      </c>
      <c r="B38" s="7" t="str">
        <f>VLOOKUP(A38,'Students Names'!A16:B65,2,FALSE)</f>
        <v>Amelia Rodriguez</v>
      </c>
      <c r="C38" s="3" t="s">
        <v>10</v>
      </c>
      <c r="D38" t="str">
        <f>IF(C38 ="A","morning","evening")</f>
        <v>morning</v>
      </c>
      <c r="E38" t="s">
        <v>11</v>
      </c>
      <c r="F38">
        <v>73</v>
      </c>
      <c r="G38">
        <v>60</v>
      </c>
      <c r="H38">
        <v>55</v>
      </c>
      <c r="I38">
        <v>76</v>
      </c>
      <c r="J38">
        <v>77</v>
      </c>
      <c r="K38">
        <v>74</v>
      </c>
      <c r="L38">
        <v>64</v>
      </c>
      <c r="M38">
        <v>700</v>
      </c>
      <c r="N38">
        <f>VLOOKUP(A38,'Total marks'!A16:C65,2,FALSE)</f>
        <v>479</v>
      </c>
      <c r="O38" s="4">
        <f>_xlfn.XLOOKUP(A38,'Total marks'!A16:A65,'Total marks'!C16:C65)</f>
        <v>0.68428571428571427</v>
      </c>
      <c r="P38">
        <f>RANK(Table1[[#This Row],[obtained marks]],Table1[obtained marks],0)</f>
        <v>37</v>
      </c>
    </row>
    <row r="39" spans="1:16" x14ac:dyDescent="0.25">
      <c r="A39">
        <v>1167</v>
      </c>
      <c r="B39" s="7" t="str">
        <f>VLOOKUP(A39,'Students Names'!A28:B77,2,FALSE)</f>
        <v>Sofia Baker</v>
      </c>
      <c r="C39" s="3" t="s">
        <v>13</v>
      </c>
      <c r="D39" t="str">
        <f>IF(C39 ="A","morning","evening")</f>
        <v>evening</v>
      </c>
      <c r="E39" t="s">
        <v>12</v>
      </c>
      <c r="F39">
        <v>67</v>
      </c>
      <c r="G39">
        <v>46</v>
      </c>
      <c r="H39">
        <v>71</v>
      </c>
      <c r="I39">
        <v>80</v>
      </c>
      <c r="J39">
        <v>82</v>
      </c>
      <c r="K39">
        <v>69</v>
      </c>
      <c r="L39">
        <v>64</v>
      </c>
      <c r="M39">
        <v>700</v>
      </c>
      <c r="N39">
        <f>VLOOKUP(A39,'Total marks'!A28:C77,2,FALSE)</f>
        <v>479</v>
      </c>
      <c r="O39" s="4">
        <f>_xlfn.XLOOKUP(A39,'Total marks'!A28:A77,'Total marks'!C28:C77)</f>
        <v>0.68428571428571427</v>
      </c>
      <c r="P39">
        <f>RANK(Table1[[#This Row],[obtained marks]],Table1[obtained marks],0)</f>
        <v>37</v>
      </c>
    </row>
    <row r="40" spans="1:16" x14ac:dyDescent="0.25">
      <c r="A40">
        <v>1159</v>
      </c>
      <c r="B40" s="7" t="str">
        <f>VLOOKUP(A40,'Students Names'!A20:B69,2,FALSE)</f>
        <v>Evelyn Hernandez</v>
      </c>
      <c r="C40" s="3" t="s">
        <v>13</v>
      </c>
      <c r="D40" t="str">
        <f>IF(C40 ="A","morning","evening")</f>
        <v>evening</v>
      </c>
      <c r="E40" t="s">
        <v>11</v>
      </c>
      <c r="F40">
        <v>60</v>
      </c>
      <c r="G40">
        <v>68</v>
      </c>
      <c r="H40">
        <v>54</v>
      </c>
      <c r="I40">
        <v>76</v>
      </c>
      <c r="J40">
        <v>76</v>
      </c>
      <c r="K40">
        <v>76</v>
      </c>
      <c r="L40">
        <v>64</v>
      </c>
      <c r="M40">
        <v>700</v>
      </c>
      <c r="N40">
        <f>VLOOKUP(A40,'Total marks'!A20:C69,2,FALSE)</f>
        <v>474</v>
      </c>
      <c r="O40" s="4">
        <f>_xlfn.XLOOKUP(A40,'Total marks'!A20:A69,'Total marks'!C20:C69)</f>
        <v>0.67714285714285716</v>
      </c>
      <c r="P40">
        <f>RANK(Table1[[#This Row],[obtained marks]],Table1[obtained marks],0)</f>
        <v>39</v>
      </c>
    </row>
    <row r="41" spans="1:16" x14ac:dyDescent="0.25">
      <c r="A41">
        <v>1173</v>
      </c>
      <c r="B41" s="7" t="str">
        <f>VLOOKUP(A41,'Students Names'!A34:B83,2,FALSE)</f>
        <v>Grace Evans</v>
      </c>
      <c r="C41" s="3" t="s">
        <v>10</v>
      </c>
      <c r="D41" t="str">
        <f>IF(C41 ="A","morning","evening")</f>
        <v>morning</v>
      </c>
      <c r="E41" t="s">
        <v>11</v>
      </c>
      <c r="F41">
        <v>63</v>
      </c>
      <c r="G41">
        <v>73</v>
      </c>
      <c r="H41">
        <v>61</v>
      </c>
      <c r="I41">
        <v>83</v>
      </c>
      <c r="J41">
        <v>72</v>
      </c>
      <c r="K41">
        <v>55</v>
      </c>
      <c r="L41">
        <v>62</v>
      </c>
      <c r="M41">
        <v>700</v>
      </c>
      <c r="N41">
        <f>VLOOKUP(A41,'Total marks'!A34:C83,2,FALSE)</f>
        <v>469</v>
      </c>
      <c r="O41" s="4">
        <f>_xlfn.XLOOKUP(A41,'Total marks'!A34:A83,'Total marks'!C34:C83)</f>
        <v>0.67</v>
      </c>
      <c r="P41">
        <f>RANK(Table1[[#This Row],[obtained marks]],Table1[obtained marks],0)</f>
        <v>40</v>
      </c>
    </row>
    <row r="42" spans="1:16" x14ac:dyDescent="0.25">
      <c r="A42">
        <v>1157</v>
      </c>
      <c r="B42" s="7" t="str">
        <f>VLOOKUP(A42,'Students Names'!A18:B67,2,FALSE)</f>
        <v>Charlotte Lee</v>
      </c>
      <c r="C42" s="3" t="s">
        <v>10</v>
      </c>
      <c r="D42" t="str">
        <f>IF(C42 ="A","morning","evening")</f>
        <v>morning</v>
      </c>
      <c r="E42" t="s">
        <v>11</v>
      </c>
      <c r="F42">
        <v>74</v>
      </c>
      <c r="G42">
        <v>70</v>
      </c>
      <c r="H42">
        <v>61</v>
      </c>
      <c r="I42">
        <v>76</v>
      </c>
      <c r="J42">
        <v>68</v>
      </c>
      <c r="K42">
        <v>57</v>
      </c>
      <c r="L42">
        <v>61</v>
      </c>
      <c r="M42">
        <v>700</v>
      </c>
      <c r="N42">
        <f>VLOOKUP(A42,'Total marks'!A18:C67,2,FALSE)</f>
        <v>467</v>
      </c>
      <c r="O42" s="4">
        <f>_xlfn.XLOOKUP(A42,'Total marks'!A18:A67,'Total marks'!C18:C67)</f>
        <v>0.66714285714285715</v>
      </c>
      <c r="P42">
        <f>RANK(Table1[[#This Row],[obtained marks]],Table1[obtained marks],0)</f>
        <v>41</v>
      </c>
    </row>
    <row r="43" spans="1:16" x14ac:dyDescent="0.25">
      <c r="A43">
        <v>1151</v>
      </c>
      <c r="B43" s="7" t="str">
        <f>VLOOKUP(A43,'Students Names'!A12:B61,2,FALSE)</f>
        <v>Mia Diaz</v>
      </c>
      <c r="C43" s="3" t="s">
        <v>10</v>
      </c>
      <c r="D43" t="str">
        <f>IF(C43 ="A","morning","evening")</f>
        <v>morning</v>
      </c>
      <c r="E43" t="s">
        <v>11</v>
      </c>
      <c r="F43">
        <v>61</v>
      </c>
      <c r="G43">
        <v>66</v>
      </c>
      <c r="H43">
        <v>61</v>
      </c>
      <c r="I43">
        <v>69</v>
      </c>
      <c r="J43">
        <v>65</v>
      </c>
      <c r="K43">
        <v>69</v>
      </c>
      <c r="L43">
        <v>67</v>
      </c>
      <c r="M43">
        <v>700</v>
      </c>
      <c r="N43">
        <f>VLOOKUP(A43,'Total marks'!A12:C61,2,FALSE)</f>
        <v>458</v>
      </c>
      <c r="O43" s="4">
        <f>_xlfn.XLOOKUP(A43,'Total marks'!A12:A61,'Total marks'!C12:C61)</f>
        <v>0.65428571428571425</v>
      </c>
      <c r="P43">
        <f>RANK(Table1[[#This Row],[obtained marks]],Table1[obtained marks],0)</f>
        <v>42</v>
      </c>
    </row>
    <row r="44" spans="1:16" x14ac:dyDescent="0.25">
      <c r="A44">
        <v>1150</v>
      </c>
      <c r="B44" s="7" t="str">
        <f>VLOOKUP(A44,'Students Names'!A11:B60,2,FALSE)</f>
        <v>Lucas Rivera</v>
      </c>
      <c r="C44" s="3" t="s">
        <v>10</v>
      </c>
      <c r="D44" t="str">
        <f>IF(C44 ="A","morning","evening")</f>
        <v>morning</v>
      </c>
      <c r="E44" t="s">
        <v>12</v>
      </c>
      <c r="F44">
        <v>60</v>
      </c>
      <c r="G44">
        <v>61</v>
      </c>
      <c r="H44">
        <v>60</v>
      </c>
      <c r="I44">
        <v>69</v>
      </c>
      <c r="J44">
        <v>73</v>
      </c>
      <c r="K44">
        <v>60</v>
      </c>
      <c r="L44">
        <v>62</v>
      </c>
      <c r="M44">
        <v>700</v>
      </c>
      <c r="N44">
        <f>VLOOKUP(A44,'Total marks'!A11:C60,2,FALSE)</f>
        <v>445</v>
      </c>
      <c r="O44" s="4">
        <f>_xlfn.XLOOKUP(A44,'Total marks'!A11:A60,'Total marks'!C11:C60)</f>
        <v>0.63571428571428568</v>
      </c>
      <c r="P44">
        <f>RANK(Table1[[#This Row],[obtained marks]],Table1[obtained marks],0)</f>
        <v>43</v>
      </c>
    </row>
    <row r="45" spans="1:16" x14ac:dyDescent="0.25">
      <c r="A45">
        <v>1147</v>
      </c>
      <c r="B45" s="7" t="str">
        <f>VLOOKUP(A45,'Students Names'!A8:B57,2,FALSE)</f>
        <v>Ava Lopez</v>
      </c>
      <c r="C45" s="3" t="s">
        <v>10</v>
      </c>
      <c r="D45" t="str">
        <f>IF(C45 ="A","morning","evening")</f>
        <v>morning</v>
      </c>
      <c r="E45" t="s">
        <v>11</v>
      </c>
      <c r="F45">
        <v>60</v>
      </c>
      <c r="G45">
        <v>43</v>
      </c>
      <c r="H45">
        <v>52</v>
      </c>
      <c r="I45">
        <v>63</v>
      </c>
      <c r="J45">
        <v>71</v>
      </c>
      <c r="K45">
        <v>72</v>
      </c>
      <c r="L45">
        <v>75</v>
      </c>
      <c r="M45">
        <v>700</v>
      </c>
      <c r="N45">
        <f>VLOOKUP(A45,'Total marks'!A8:C57,2,FALSE)</f>
        <v>436</v>
      </c>
      <c r="O45" s="4">
        <f>_xlfn.XLOOKUP(A45,'Total marks'!A8:A57,'Total marks'!C8:C57)</f>
        <v>0.62285714285714289</v>
      </c>
      <c r="P45">
        <f>RANK(Table1[[#This Row],[obtained marks]],Table1[obtained marks],0)</f>
        <v>44</v>
      </c>
    </row>
    <row r="46" spans="1:16" x14ac:dyDescent="0.25">
      <c r="A46">
        <v>1143</v>
      </c>
      <c r="B46" s="7" t="str">
        <f>VLOOKUP(A46,'Students Names'!A4:B53,2,FALSE)</f>
        <v>Isabella Brown</v>
      </c>
      <c r="C46" s="3" t="s">
        <v>10</v>
      </c>
      <c r="D46" t="str">
        <f>IF(C46 ="A","morning","evening")</f>
        <v>morning</v>
      </c>
      <c r="E46" t="s">
        <v>12</v>
      </c>
      <c r="F46">
        <v>47</v>
      </c>
      <c r="G46">
        <v>48</v>
      </c>
      <c r="H46">
        <v>71</v>
      </c>
      <c r="I46">
        <v>60</v>
      </c>
      <c r="J46">
        <v>61</v>
      </c>
      <c r="K46">
        <v>68</v>
      </c>
      <c r="L46">
        <v>64</v>
      </c>
      <c r="M46">
        <v>700</v>
      </c>
      <c r="N46">
        <f>VLOOKUP(A46,'Total marks'!A4:C53,2,FALSE)</f>
        <v>419</v>
      </c>
      <c r="O46" s="4">
        <f>_xlfn.XLOOKUP(A46,'Total marks'!A4:A53,'Total marks'!C4:C53)</f>
        <v>0.59857142857142853</v>
      </c>
      <c r="P46">
        <f>RANK(Table1[[#This Row],[obtained marks]],Table1[obtained marks],0)</f>
        <v>45</v>
      </c>
    </row>
    <row r="47" spans="1:16" x14ac:dyDescent="0.25">
      <c r="A47">
        <v>1146</v>
      </c>
      <c r="B47" s="7" t="str">
        <f>VLOOKUP(A47,'Students Names'!A7:B56,2,FALSE)</f>
        <v>Liam Wilson</v>
      </c>
      <c r="C47" s="3" t="s">
        <v>10</v>
      </c>
      <c r="D47" t="str">
        <f>IF(C47 ="A","morning","evening")</f>
        <v>morning</v>
      </c>
      <c r="E47" t="s">
        <v>11</v>
      </c>
      <c r="F47">
        <v>60</v>
      </c>
      <c r="G47">
        <v>60</v>
      </c>
      <c r="H47">
        <v>39</v>
      </c>
      <c r="I47">
        <v>61</v>
      </c>
      <c r="J47">
        <v>65</v>
      </c>
      <c r="K47">
        <v>74</v>
      </c>
      <c r="L47">
        <v>60</v>
      </c>
      <c r="M47">
        <v>700</v>
      </c>
      <c r="N47">
        <f>VLOOKUP(A47,'Total marks'!A7:C56,2,FALSE)</f>
        <v>419</v>
      </c>
      <c r="O47" s="4">
        <f>_xlfn.XLOOKUP(A47,'Total marks'!A7:A56,'Total marks'!C7:C56)</f>
        <v>0.59857142857142853</v>
      </c>
      <c r="P47">
        <f>RANK(Table1[[#This Row],[obtained marks]],Table1[obtained marks],0)</f>
        <v>45</v>
      </c>
    </row>
    <row r="48" spans="1:16" x14ac:dyDescent="0.25">
      <c r="A48">
        <v>1145</v>
      </c>
      <c r="B48" s="7" t="str">
        <f>VLOOKUP(A48,'Students Names'!A6:B55,2,FALSE)</f>
        <v>Olivia Garcia</v>
      </c>
      <c r="C48" s="3" t="s">
        <v>10</v>
      </c>
      <c r="D48" t="str">
        <f>IF(C48 ="A","morning","evening")</f>
        <v>morning</v>
      </c>
      <c r="E48" t="s">
        <v>12</v>
      </c>
      <c r="F48">
        <v>49</v>
      </c>
      <c r="G48">
        <v>45</v>
      </c>
      <c r="H48">
        <v>63</v>
      </c>
      <c r="I48">
        <v>60</v>
      </c>
      <c r="J48">
        <v>66</v>
      </c>
      <c r="K48">
        <v>66</v>
      </c>
      <c r="L48">
        <v>61</v>
      </c>
      <c r="M48">
        <v>700</v>
      </c>
      <c r="N48">
        <f>VLOOKUP(A48,'Total marks'!A6:C55,2,FALSE)</f>
        <v>410</v>
      </c>
      <c r="O48" s="4">
        <f>_xlfn.XLOOKUP(A48,'Total marks'!A6:A55,'Total marks'!C6:C55)</f>
        <v>0.58571428571428574</v>
      </c>
      <c r="P48">
        <f>RANK(Table1[[#This Row],[obtained marks]],Table1[obtained marks],0)</f>
        <v>47</v>
      </c>
    </row>
    <row r="49" spans="1:16" x14ac:dyDescent="0.25">
      <c r="A49">
        <v>1148</v>
      </c>
      <c r="B49" s="7" t="str">
        <f>VLOOKUP(A49,'Students Names'!A9:B58,2,FALSE)</f>
        <v>Noah Perez</v>
      </c>
      <c r="C49" s="3" t="s">
        <v>10</v>
      </c>
      <c r="D49" t="str">
        <f>IF(C49 ="A","morning","evening")</f>
        <v>morning</v>
      </c>
      <c r="E49" t="s">
        <v>12</v>
      </c>
      <c r="F49">
        <v>60</v>
      </c>
      <c r="G49">
        <v>38</v>
      </c>
      <c r="H49">
        <v>60</v>
      </c>
      <c r="I49">
        <v>63</v>
      </c>
      <c r="J49">
        <v>70</v>
      </c>
      <c r="K49">
        <v>68</v>
      </c>
      <c r="L49">
        <v>51</v>
      </c>
      <c r="M49">
        <v>700</v>
      </c>
      <c r="N49">
        <f>VLOOKUP(A49,'Total marks'!A9:C58,2,FALSE)</f>
        <v>410</v>
      </c>
      <c r="O49" s="4">
        <f>_xlfn.XLOOKUP(A49,'Total marks'!A9:A58,'Total marks'!C9:C58)</f>
        <v>0.58571428571428574</v>
      </c>
      <c r="P49">
        <f>RANK(Table1[[#This Row],[obtained marks]],Table1[obtained marks],0)</f>
        <v>47</v>
      </c>
    </row>
    <row r="50" spans="1:16" x14ac:dyDescent="0.25">
      <c r="A50">
        <v>1142</v>
      </c>
      <c r="B50" s="7" t="str">
        <f>VLOOKUP(A50,'Students Names'!A3:B52,2,FALSE)</f>
        <v>Ethan Martinez</v>
      </c>
      <c r="C50" s="3" t="s">
        <v>10</v>
      </c>
      <c r="D50" t="str">
        <f>IF(C50 ="A","morning","evening")</f>
        <v>morning</v>
      </c>
      <c r="E50" t="s">
        <v>12</v>
      </c>
      <c r="F50">
        <v>57</v>
      </c>
      <c r="G50">
        <v>50</v>
      </c>
      <c r="H50">
        <v>51</v>
      </c>
      <c r="I50">
        <v>51</v>
      </c>
      <c r="J50">
        <v>55</v>
      </c>
      <c r="K50">
        <v>62</v>
      </c>
      <c r="L50">
        <v>61</v>
      </c>
      <c r="M50">
        <v>700</v>
      </c>
      <c r="N50">
        <f>VLOOKUP(A50,'Total marks'!A3:C52,2,FALSE)</f>
        <v>387</v>
      </c>
      <c r="O50" s="4">
        <f>_xlfn.XLOOKUP(A50,'Total marks'!A3:A52,'Total marks'!C3:C52)</f>
        <v>0.55285714285714282</v>
      </c>
      <c r="P50">
        <f>RANK(Table1[[#This Row],[obtained marks]],Table1[obtained marks],0)</f>
        <v>49</v>
      </c>
    </row>
    <row r="51" spans="1:16" x14ac:dyDescent="0.25">
      <c r="A51">
        <v>1144</v>
      </c>
      <c r="B51" s="7" t="str">
        <f>VLOOKUP(A51,'Students Names'!A5:B54,2,FALSE)</f>
        <v>Mason Anderson</v>
      </c>
      <c r="C51" s="3" t="s">
        <v>10</v>
      </c>
      <c r="D51" t="str">
        <f>IF(C51 ="A","morning","evening")</f>
        <v>morning</v>
      </c>
      <c r="E51" t="s">
        <v>12</v>
      </c>
      <c r="F51">
        <v>46</v>
      </c>
      <c r="G51">
        <v>72</v>
      </c>
      <c r="H51">
        <v>38</v>
      </c>
      <c r="I51">
        <v>60</v>
      </c>
      <c r="J51">
        <v>29</v>
      </c>
      <c r="K51">
        <v>54</v>
      </c>
      <c r="L51">
        <v>51</v>
      </c>
      <c r="M51">
        <v>700</v>
      </c>
      <c r="N51">
        <f>VLOOKUP(A51,'Total marks'!A5:C54,2,FALSE)</f>
        <v>350</v>
      </c>
      <c r="O51" s="4">
        <f>_xlfn.XLOOKUP(A51,'Total marks'!A5:A54,'Total marks'!C5:C54)</f>
        <v>0.5</v>
      </c>
      <c r="P51">
        <f>RANK(Table1[[#This Row],[obtained marks]],Table1[obtained marks],0)</f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18"/>
  <sheetViews>
    <sheetView showGridLines="0" tabSelected="1" workbookViewId="0">
      <selection activeCell="B3" sqref="B3:G4"/>
    </sheetView>
  </sheetViews>
  <sheetFormatPr defaultRowHeight="15" x14ac:dyDescent="0.25"/>
  <cols>
    <col min="2" max="2" width="11.5703125" customWidth="1"/>
    <col min="3" max="3" width="10.28515625" customWidth="1"/>
    <col min="4" max="4" width="13.7109375" customWidth="1"/>
    <col min="5" max="5" width="16" customWidth="1"/>
    <col min="6" max="6" width="11.85546875" bestFit="1" customWidth="1"/>
    <col min="7" max="7" width="14.28515625" bestFit="1" customWidth="1"/>
  </cols>
  <sheetData>
    <row r="2" spans="2:16" s="1" customFormat="1" ht="28.5" x14ac:dyDescent="0.45">
      <c r="B2" s="6" t="s">
        <v>70</v>
      </c>
      <c r="C2" s="6"/>
      <c r="D2" s="6"/>
      <c r="E2" s="6"/>
      <c r="F2" s="6"/>
      <c r="G2" s="6"/>
      <c r="I2" s="6" t="s">
        <v>85</v>
      </c>
      <c r="J2" s="6"/>
      <c r="K2" s="6"/>
      <c r="L2" s="6"/>
      <c r="M2" s="6"/>
      <c r="N2" s="6"/>
      <c r="O2" s="6"/>
      <c r="P2" s="6"/>
    </row>
    <row r="3" spans="2:16" x14ac:dyDescent="0.25">
      <c r="B3" s="9" t="s">
        <v>38</v>
      </c>
      <c r="C3" s="8"/>
      <c r="D3" s="8"/>
      <c r="E3" s="8"/>
      <c r="F3" s="8"/>
      <c r="G3" s="8"/>
    </row>
    <row r="4" spans="2:16" x14ac:dyDescent="0.25">
      <c r="B4" s="8"/>
      <c r="C4" s="8"/>
      <c r="D4" s="8"/>
      <c r="E4" s="8"/>
      <c r="F4" s="8"/>
      <c r="G4" s="8"/>
    </row>
    <row r="6" spans="2:16" ht="18.75" x14ac:dyDescent="0.3">
      <c r="B6" s="2" t="s">
        <v>71</v>
      </c>
      <c r="C6" s="2" t="s">
        <v>72</v>
      </c>
      <c r="D6" s="2" t="s">
        <v>73</v>
      </c>
      <c r="E6" s="2" t="s">
        <v>75</v>
      </c>
      <c r="F6" s="2" t="s">
        <v>76</v>
      </c>
      <c r="G6" s="2" t="s">
        <v>77</v>
      </c>
    </row>
    <row r="7" spans="2:16" ht="15.75" x14ac:dyDescent="0.25">
      <c r="B7" s="10" t="str">
        <f>_xlfn.XLOOKUP(B3,Table1[Names],Table1[class])</f>
        <v>A</v>
      </c>
      <c r="C7" s="10" t="str">
        <f>_xlfn.XLOOKUP(B3,Table1[Names],Table1[gender])</f>
        <v>male</v>
      </c>
      <c r="D7" s="10">
        <f>_xlfn.XLOOKUP(B3,Table1[Names],Table1[positions])</f>
        <v>24</v>
      </c>
      <c r="E7" s="10">
        <f>_xlfn.XLOOKUP(B3,Table1[Names],Table1[total marks])</f>
        <v>700</v>
      </c>
      <c r="F7" s="10">
        <f>_xlfn.XLOOKUP(B3,Table1[Names],Table1[obtained marks])</f>
        <v>517</v>
      </c>
      <c r="G7" s="11">
        <f>_xlfn.XLOOKUP(B3,Table1[Names],Table1[percentage])</f>
        <v>0.73857142857142855</v>
      </c>
    </row>
    <row r="9" spans="2:16" ht="28.5" x14ac:dyDescent="0.45">
      <c r="B9" s="5" t="s">
        <v>78</v>
      </c>
      <c r="C9" s="5"/>
      <c r="D9" s="5"/>
      <c r="E9" s="5"/>
      <c r="F9" s="5"/>
      <c r="G9" s="5"/>
    </row>
    <row r="11" spans="2:16" x14ac:dyDescent="0.25">
      <c r="B11" s="12" t="s">
        <v>74</v>
      </c>
      <c r="C11" s="12" t="s">
        <v>75</v>
      </c>
      <c r="D11" s="12" t="s">
        <v>76</v>
      </c>
      <c r="E11" s="12" t="s">
        <v>77</v>
      </c>
    </row>
    <row r="12" spans="2:16" x14ac:dyDescent="0.25">
      <c r="B12" s="7" t="s">
        <v>3</v>
      </c>
      <c r="C12">
        <v>100</v>
      </c>
      <c r="D12" s="7">
        <f>_xlfn.XLOOKUP(B3,Table1[Names],Table1[Algebra])</f>
        <v>64</v>
      </c>
      <c r="E12" s="13">
        <f>D12/C12</f>
        <v>0.64</v>
      </c>
    </row>
    <row r="13" spans="2:16" x14ac:dyDescent="0.25">
      <c r="B13" s="7" t="s">
        <v>81</v>
      </c>
      <c r="C13">
        <v>100</v>
      </c>
      <c r="D13" s="7">
        <f>_xlfn.XLOOKUP(B3,Table1[Names],Table1[Calculus1])</f>
        <v>62</v>
      </c>
      <c r="E13" s="13">
        <f t="shared" ref="E13:F18" si="0">D13/C13</f>
        <v>0.62</v>
      </c>
    </row>
    <row r="14" spans="2:16" x14ac:dyDescent="0.25">
      <c r="B14" s="7" t="s">
        <v>82</v>
      </c>
      <c r="C14">
        <v>100</v>
      </c>
      <c r="D14" s="7">
        <f>_xlfn.XLOOKUP(B3,Table1[Names],Table1[Calculus2])</f>
        <v>76</v>
      </c>
      <c r="E14" s="13">
        <f t="shared" si="0"/>
        <v>0.76</v>
      </c>
    </row>
    <row r="15" spans="2:16" x14ac:dyDescent="0.25">
      <c r="B15" s="7" t="s">
        <v>6</v>
      </c>
      <c r="C15">
        <v>100</v>
      </c>
      <c r="D15" s="7">
        <f>_xlfn.XLOOKUP(B3,Table1[Names],Table1[Statistics])</f>
        <v>80</v>
      </c>
      <c r="E15" s="13">
        <f t="shared" si="0"/>
        <v>0.8</v>
      </c>
    </row>
    <row r="16" spans="2:16" x14ac:dyDescent="0.25">
      <c r="B16" s="7" t="s">
        <v>7</v>
      </c>
      <c r="C16">
        <v>100</v>
      </c>
      <c r="D16" s="7">
        <f>_xlfn.XLOOKUP(B3,Table1[Names],Table1[Probability])</f>
        <v>81</v>
      </c>
      <c r="E16" s="13">
        <f t="shared" si="0"/>
        <v>0.81</v>
      </c>
    </row>
    <row r="17" spans="2:5" x14ac:dyDescent="0.25">
      <c r="B17" s="7" t="s">
        <v>8</v>
      </c>
      <c r="C17">
        <v>100</v>
      </c>
      <c r="D17" s="7">
        <f>_xlfn.XLOOKUP(B3,Table1[Names],Table1[Measure])</f>
        <v>80</v>
      </c>
      <c r="E17" s="13">
        <f t="shared" si="0"/>
        <v>0.8</v>
      </c>
    </row>
    <row r="18" spans="2:5" x14ac:dyDescent="0.25">
      <c r="B18" s="7" t="s">
        <v>83</v>
      </c>
      <c r="C18">
        <v>100</v>
      </c>
      <c r="D18" s="7">
        <f>_xlfn.XLOOKUP(B3,Table1[Names],Table1[Functional_analysis])</f>
        <v>74</v>
      </c>
      <c r="E18" s="13">
        <f t="shared" si="0"/>
        <v>0.74</v>
      </c>
    </row>
  </sheetData>
  <mergeCells count="4">
    <mergeCell ref="I2:P2"/>
    <mergeCell ref="B9:G9"/>
    <mergeCell ref="B2:G2"/>
    <mergeCell ref="B3:G4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DFD9382-DE7F-40D1-BFFA-750886EB4D6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E11:E18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F771C3-5D9A-4E66-AA1E-837F50DCD98D}">
          <x14:formula1>
            <xm:f>'Complete Data Sheet'!$B$2:$B$51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Subject Markes</vt:lpstr>
      <vt:lpstr>Classes</vt:lpstr>
      <vt:lpstr>Students Names</vt:lpstr>
      <vt:lpstr>Total marks</vt:lpstr>
      <vt:lpstr>Complete Data Sheet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sajeel</dc:creator>
  <cp:lastModifiedBy>sajeel</cp:lastModifiedBy>
  <dcterms:created xsi:type="dcterms:W3CDTF">2024-02-21T15:52:34Z</dcterms:created>
  <dcterms:modified xsi:type="dcterms:W3CDTF">2024-03-02T17:03:57Z</dcterms:modified>
</cp:coreProperties>
</file>