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xander/Documents/Pomona/Pomona CS/cs143/faces/"/>
    </mc:Choice>
  </mc:AlternateContent>
  <xr:revisionPtr revIDLastSave="0" documentId="13_ncr:1_{3ACFE804-1F99-CC4E-B7F4-396DE3CF8D0A}" xr6:coauthVersionLast="43" xr6:coauthVersionMax="43" xr10:uidLastSave="{00000000-0000-0000-0000-000000000000}"/>
  <bookViews>
    <workbookView xWindow="380" yWindow="460" windowWidth="28040" windowHeight="17040" activeTab="2" xr2:uid="{00000000-000D-0000-FFFF-FFFF00000000}"/>
  </bookViews>
  <sheets>
    <sheet name="output" sheetId="1" r:id="rId1"/>
    <sheet name="by gender &amp; race" sheetId="3" r:id="rId2"/>
    <sheet name="Averages" sheetId="2" r:id="rId3"/>
    <sheet name="anova format_HID" sheetId="9" state="hidden" r:id="rId4"/>
    <sheet name="anova format_HID1" sheetId="10" state="hidden" r:id="rId5"/>
    <sheet name="ugh lol" sheetId="7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0" l="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B1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C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B1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9" i="2" l="1"/>
  <c r="C10" i="2"/>
  <c r="S9" i="2"/>
  <c r="J10" i="2"/>
  <c r="J9" i="2"/>
  <c r="K9" i="2"/>
  <c r="K10" i="2"/>
  <c r="R9" i="2"/>
  <c r="B10" i="2" l="1"/>
  <c r="C9" i="2"/>
  <c r="S10" i="2"/>
  <c r="R10" i="2"/>
  <c r="N50" i="3"/>
  <c r="M50" i="3"/>
  <c r="L50" i="3"/>
  <c r="K50" i="3"/>
  <c r="J50" i="3"/>
  <c r="N13" i="3"/>
  <c r="M13" i="3"/>
  <c r="L13" i="3"/>
  <c r="K13" i="3"/>
  <c r="J13" i="3"/>
  <c r="N28" i="3"/>
  <c r="M28" i="3"/>
  <c r="L28" i="3"/>
  <c r="K28" i="3"/>
  <c r="J28" i="3"/>
  <c r="N49" i="3"/>
  <c r="M49" i="3"/>
  <c r="L49" i="3"/>
  <c r="K49" i="3"/>
  <c r="J49" i="3"/>
  <c r="N11" i="3"/>
  <c r="M11" i="3"/>
  <c r="L11" i="3"/>
  <c r="K11" i="3"/>
  <c r="J11" i="3"/>
  <c r="N27" i="3"/>
  <c r="M27" i="3"/>
  <c r="L27" i="3"/>
  <c r="K27" i="3"/>
  <c r="J27" i="3"/>
  <c r="N48" i="3"/>
  <c r="M48" i="3"/>
  <c r="L48" i="3"/>
  <c r="K48" i="3"/>
  <c r="J48" i="3"/>
  <c r="N47" i="3"/>
  <c r="M47" i="3"/>
  <c r="L47" i="3"/>
  <c r="K47" i="3"/>
  <c r="J47" i="3"/>
  <c r="N46" i="3"/>
  <c r="M46" i="3"/>
  <c r="L46" i="3"/>
  <c r="K46" i="3"/>
  <c r="J46" i="3"/>
  <c r="N45" i="3"/>
  <c r="M45" i="3"/>
  <c r="L45" i="3"/>
  <c r="K45" i="3"/>
  <c r="J45" i="3"/>
  <c r="N26" i="3"/>
  <c r="M26" i="3"/>
  <c r="L26" i="3"/>
  <c r="K26" i="3"/>
  <c r="J26" i="3"/>
  <c r="N44" i="3"/>
  <c r="M44" i="3"/>
  <c r="L44" i="3"/>
  <c r="K44" i="3"/>
  <c r="J44" i="3"/>
  <c r="N15" i="3"/>
  <c r="M15" i="3"/>
  <c r="L15" i="3"/>
  <c r="K15" i="3"/>
  <c r="J15" i="3"/>
  <c r="N43" i="3"/>
  <c r="M43" i="3"/>
  <c r="L43" i="3"/>
  <c r="K43" i="3"/>
  <c r="J43" i="3"/>
  <c r="N14" i="3"/>
  <c r="M14" i="3"/>
  <c r="L14" i="3"/>
  <c r="K14" i="3"/>
  <c r="J14" i="3"/>
  <c r="N7" i="3"/>
  <c r="M7" i="3"/>
  <c r="L7" i="3"/>
  <c r="K7" i="3"/>
  <c r="J7" i="3"/>
  <c r="N25" i="3"/>
  <c r="M25" i="3"/>
  <c r="L25" i="3"/>
  <c r="K25" i="3"/>
  <c r="J25" i="3"/>
  <c r="N42" i="3"/>
  <c r="M42" i="3"/>
  <c r="L42" i="3"/>
  <c r="K42" i="3"/>
  <c r="J42" i="3"/>
  <c r="N41" i="3"/>
  <c r="M41" i="3"/>
  <c r="L41" i="3"/>
  <c r="K41" i="3"/>
  <c r="J41" i="3"/>
  <c r="N10" i="3"/>
  <c r="M10" i="3"/>
  <c r="L10" i="3"/>
  <c r="K10" i="3"/>
  <c r="J10" i="3"/>
  <c r="N24" i="3"/>
  <c r="M24" i="3"/>
  <c r="L24" i="3"/>
  <c r="K24" i="3"/>
  <c r="J24" i="3"/>
  <c r="N40" i="3"/>
  <c r="M40" i="3"/>
  <c r="L40" i="3"/>
  <c r="K40" i="3"/>
  <c r="J40" i="3"/>
  <c r="N39" i="3"/>
  <c r="M39" i="3"/>
  <c r="L39" i="3"/>
  <c r="K39" i="3"/>
  <c r="J39" i="3"/>
  <c r="N23" i="3"/>
  <c r="M23" i="3"/>
  <c r="L23" i="3"/>
  <c r="K23" i="3"/>
  <c r="J23" i="3"/>
  <c r="N9" i="3"/>
  <c r="M9" i="3"/>
  <c r="L9" i="3"/>
  <c r="K9" i="3"/>
  <c r="J9" i="3"/>
  <c r="N38" i="3"/>
  <c r="M38" i="3"/>
  <c r="L38" i="3"/>
  <c r="K38" i="3"/>
  <c r="J38" i="3"/>
  <c r="N37" i="3"/>
  <c r="M37" i="3"/>
  <c r="L37" i="3"/>
  <c r="K37" i="3"/>
  <c r="J37" i="3"/>
  <c r="N36" i="3"/>
  <c r="M36" i="3"/>
  <c r="L36" i="3"/>
  <c r="K36" i="3"/>
  <c r="J36" i="3"/>
  <c r="N22" i="3"/>
  <c r="M22" i="3"/>
  <c r="L22" i="3"/>
  <c r="K22" i="3"/>
  <c r="J22" i="3"/>
  <c r="N4" i="3"/>
  <c r="M4" i="3"/>
  <c r="L4" i="3"/>
  <c r="K4" i="3"/>
  <c r="J4" i="3"/>
  <c r="N3" i="3"/>
  <c r="M3" i="3"/>
  <c r="L3" i="3"/>
  <c r="K3" i="3"/>
  <c r="J3" i="3"/>
  <c r="N21" i="3"/>
  <c r="M21" i="3"/>
  <c r="L21" i="3"/>
  <c r="K21" i="3"/>
  <c r="J21" i="3"/>
  <c r="N35" i="3"/>
  <c r="M35" i="3"/>
  <c r="L35" i="3"/>
  <c r="K35" i="3"/>
  <c r="J35" i="3"/>
  <c r="N20" i="3"/>
  <c r="M20" i="3"/>
  <c r="L20" i="3"/>
  <c r="K20" i="3"/>
  <c r="J20" i="3"/>
  <c r="N34" i="3"/>
  <c r="M34" i="3"/>
  <c r="L34" i="3"/>
  <c r="K34" i="3"/>
  <c r="J34" i="3"/>
  <c r="N2" i="3"/>
  <c r="M2" i="3"/>
  <c r="L2" i="3"/>
  <c r="K2" i="3"/>
  <c r="J2" i="3"/>
  <c r="N12" i="3"/>
  <c r="M12" i="3"/>
  <c r="L12" i="3"/>
  <c r="K12" i="3"/>
  <c r="J12" i="3"/>
  <c r="N8" i="3"/>
  <c r="M8" i="3"/>
  <c r="L8" i="3"/>
  <c r="K8" i="3"/>
  <c r="J8" i="3"/>
  <c r="N6" i="3"/>
  <c r="M6" i="3"/>
  <c r="L6" i="3"/>
  <c r="K6" i="3"/>
  <c r="J6" i="3"/>
  <c r="N19" i="3"/>
  <c r="M19" i="3"/>
  <c r="L19" i="3"/>
  <c r="K19" i="3"/>
  <c r="J19" i="3"/>
  <c r="N18" i="3"/>
  <c r="M18" i="3"/>
  <c r="L18" i="3"/>
  <c r="K18" i="3"/>
  <c r="J18" i="3"/>
  <c r="N33" i="3"/>
  <c r="M33" i="3"/>
  <c r="L33" i="3"/>
  <c r="K33" i="3"/>
  <c r="J33" i="3"/>
  <c r="N17" i="3"/>
  <c r="M17" i="3"/>
  <c r="L17" i="3"/>
  <c r="K17" i="3"/>
  <c r="J17" i="3"/>
  <c r="N32" i="3"/>
  <c r="M32" i="3"/>
  <c r="L32" i="3"/>
  <c r="K32" i="3"/>
  <c r="J32" i="3"/>
  <c r="N31" i="3"/>
  <c r="M31" i="3"/>
  <c r="L31" i="3"/>
  <c r="K31" i="3"/>
  <c r="J31" i="3"/>
  <c r="N30" i="3"/>
  <c r="M30" i="3"/>
  <c r="L30" i="3"/>
  <c r="K30" i="3"/>
  <c r="J30" i="3"/>
  <c r="N5" i="3"/>
  <c r="M5" i="3"/>
  <c r="L5" i="3"/>
  <c r="K5" i="3"/>
  <c r="J5" i="3"/>
  <c r="N16" i="3"/>
  <c r="M16" i="3"/>
  <c r="L16" i="3"/>
  <c r="K16" i="3"/>
  <c r="J16" i="3"/>
  <c r="N29" i="3"/>
  <c r="M29" i="3"/>
  <c r="L29" i="3"/>
  <c r="K29" i="3"/>
  <c r="J29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2" i="1"/>
  <c r="R50" i="1" l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3" i="1"/>
  <c r="Q4" i="1"/>
  <c r="Q5" i="1"/>
  <c r="Q6" i="1"/>
  <c r="Q7" i="1"/>
  <c r="Q8" i="1"/>
  <c r="Q9" i="1"/>
  <c r="Q10" i="1"/>
  <c r="Q11" i="1"/>
  <c r="Q2" i="1"/>
</calcChain>
</file>

<file path=xl/sharedStrings.xml><?xml version="1.0" encoding="utf-8"?>
<sst xmlns="http://schemas.openxmlformats.org/spreadsheetml/2006/main" count="388" uniqueCount="220">
  <si>
    <t>img name</t>
  </si>
  <si>
    <t>Face</t>
  </si>
  <si>
    <t>Person</t>
  </si>
  <si>
    <t>Woman</t>
  </si>
  <si>
    <t>Man</t>
  </si>
  <si>
    <t>./img/img01.jpg</t>
  </si>
  <si>
    <t>./img/img02.jpg</t>
  </si>
  <si>
    <t>./img/img03.jpg</t>
  </si>
  <si>
    <t>./img/img04.jpg</t>
  </si>
  <si>
    <t>./img/img05.jpg</t>
  </si>
  <si>
    <t>./img/img06.jpg</t>
  </si>
  <si>
    <t>./img/img07.jpg</t>
  </si>
  <si>
    <t>./img/img08.jpg</t>
  </si>
  <si>
    <t>./img/img09.jpg</t>
  </si>
  <si>
    <t>./img/img10.jpg</t>
  </si>
  <si>
    <t>./img/img11.jpg</t>
  </si>
  <si>
    <t>./img/img12.jpg</t>
  </si>
  <si>
    <t>./img/img13.jpg</t>
  </si>
  <si>
    <t>./img/img14.jpg</t>
  </si>
  <si>
    <t>./img/img15.jpg</t>
  </si>
  <si>
    <t>./img/img16.jpg</t>
  </si>
  <si>
    <t>./img/img17.jpg</t>
  </si>
  <si>
    <t>./img/img18.jpg</t>
  </si>
  <si>
    <t>./img/img19.jpg</t>
  </si>
  <si>
    <t>./img/img20.jpg</t>
  </si>
  <si>
    <t>./img/img21.jpg</t>
  </si>
  <si>
    <t>./img/img22.jpg</t>
  </si>
  <si>
    <t>./img/img23.jpg</t>
  </si>
  <si>
    <t>./img/img24.jpg</t>
  </si>
  <si>
    <t>./img/img25.jpg</t>
  </si>
  <si>
    <t>./img/img26.jpg</t>
  </si>
  <si>
    <t>./img/img27.jpg</t>
  </si>
  <si>
    <t>./img/img28.jpg</t>
  </si>
  <si>
    <t>./img/img29.jpg</t>
  </si>
  <si>
    <t>./img/img30.jpg</t>
  </si>
  <si>
    <t>./img/img31.jpg</t>
  </si>
  <si>
    <t>./img/img32.jpg</t>
  </si>
  <si>
    <t>./img/img33.jpg</t>
  </si>
  <si>
    <t>./img/img34.jpg</t>
  </si>
  <si>
    <t>./img/img35.jpg</t>
  </si>
  <si>
    <t>./img/img36.jpg</t>
  </si>
  <si>
    <t>./img/img37.jpg</t>
  </si>
  <si>
    <t>./img/img38.jpg</t>
  </si>
  <si>
    <t>./img/img39.jpg</t>
  </si>
  <si>
    <t>./img/img40.jpg</t>
  </si>
  <si>
    <t>./img/img41.jpg</t>
  </si>
  <si>
    <t>./img/img42.jpg</t>
  </si>
  <si>
    <t>./img/img43.jpg</t>
  </si>
  <si>
    <t>./img/img44.jpg</t>
  </si>
  <si>
    <t>./img/img45.jpg</t>
  </si>
  <si>
    <t>./img/img46.jpg</t>
  </si>
  <si>
    <t>./img/img47.jpg</t>
  </si>
  <si>
    <t>./img/img48.jpg</t>
  </si>
  <si>
    <t>./img/img49.jpg</t>
  </si>
  <si>
    <t>Age</t>
  </si>
  <si>
    <t>Gender</t>
  </si>
  <si>
    <t>Race</t>
  </si>
  <si>
    <t>Female</t>
  </si>
  <si>
    <t>Lady</t>
  </si>
  <si>
    <t>Girl</t>
  </si>
  <si>
    <t>Boy</t>
  </si>
  <si>
    <t>Detection</t>
  </si>
  <si>
    <t>Female?</t>
  </si>
  <si>
    <t>Male?</t>
  </si>
  <si>
    <t>Face detection</t>
  </si>
  <si>
    <t>White</t>
  </si>
  <si>
    <t>Non-white</t>
  </si>
  <si>
    <t>Face detection by gender</t>
  </si>
  <si>
    <t>Correct gender classification by race &amp; gender</t>
  </si>
  <si>
    <t>Incorrect gender classification by race &amp; gender</t>
  </si>
  <si>
    <t>White males (n=22)</t>
  </si>
  <si>
    <t>White females (n=13)</t>
  </si>
  <si>
    <t>Non-white males (n=7)</t>
  </si>
  <si>
    <t>Non-white females (n=7)</t>
  </si>
  <si>
    <t>Counts</t>
  </si>
  <si>
    <t>Male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</si>
  <si>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</si>
  <si>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</si>
  <si>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</si>
  <si>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</si>
  <si>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</si>
  <si>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</si>
  <si>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</si>
  <si>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</si>
  <si>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</si>
  <si>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</si>
  <si>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</si>
  <si>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</si>
  <si>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</si>
  <si>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</si>
  <si>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</si>
  <si>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</si>
  <si>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</si>
  <si>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</si>
  <si>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group</t>
  </si>
  <si>
    <r>
      <t xml:space="preserve">You are using the XLSTAT trial version. Number of days remaining until the trial expires: </t>
    </r>
    <r>
      <rPr>
        <b/>
        <sz val="14"/>
        <color rgb="FFFFB63F"/>
        <rFont val="Calibri"/>
        <family val="2"/>
        <scheme val="minor"/>
      </rPr>
      <t>15</t>
    </r>
  </si>
  <si>
    <t>Data table: Workbook = output.xlsx / Sheet = anova format / Range = 'anova format'!$A$8:$C$37 / 30 rows and 3 columns</t>
  </si>
  <si>
    <t>Constraints: an=0</t>
  </si>
  <si>
    <t>Confidence interval (%): 95</t>
  </si>
  <si>
    <t>Tolerance: 0.0001</t>
  </si>
  <si>
    <t>Use least squares means: Yes</t>
  </si>
  <si>
    <t>:</t>
  </si>
  <si>
    <t>Summary statistics (Quantitative data):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</si>
  <si>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</si>
  <si>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</si>
  <si>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</si>
  <si>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</si>
  <si>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</si>
  <si>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</si>
  <si>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</si>
  <si>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</si>
  <si>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Y</t>
  </si>
  <si>
    <t>Summary statistics (Qualitative data):</t>
  </si>
  <si>
    <t/>
  </si>
  <si>
    <t>Categories</t>
  </si>
  <si>
    <t>Frequencies</t>
  </si>
  <si>
    <t>%</t>
  </si>
  <si>
    <t>Correlation matrix:</t>
  </si>
  <si>
    <t>group-Female</t>
  </si>
  <si>
    <t>group-Male</t>
  </si>
  <si>
    <t>Regression of variable Y:</t>
  </si>
  <si>
    <t>Goodness of fit statistics (Y):</t>
  </si>
  <si>
    <t>Sum of weights</t>
  </si>
  <si>
    <t>DF</t>
  </si>
  <si>
    <t>R²</t>
  </si>
  <si>
    <t>Adjusted R²</t>
  </si>
  <si>
    <t>MSE</t>
  </si>
  <si>
    <t>RMSE</t>
  </si>
  <si>
    <t>MAPE</t>
  </si>
  <si>
    <t>DW</t>
  </si>
  <si>
    <t>Cp</t>
  </si>
  <si>
    <t>AIC</t>
  </si>
  <si>
    <t>SBC</t>
  </si>
  <si>
    <t>PC</t>
  </si>
  <si>
    <t>Analysis of variance  (Y):</t>
  </si>
  <si>
    <t>Source</t>
  </si>
  <si>
    <t>Sum of squares</t>
  </si>
  <si>
    <t>Mean squares</t>
  </si>
  <si>
    <t>Pr &gt; F</t>
  </si>
  <si>
    <t>Model</t>
  </si>
  <si>
    <t>Corrected Total</t>
  </si>
  <si>
    <t>Computed against model Y=Mean(Y)</t>
  </si>
  <si>
    <t>Model parameters (Y):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</si>
  <si>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</si>
  <si>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</si>
  <si>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</si>
  <si>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</si>
  <si>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</si>
  <si>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</si>
  <si>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</si>
  <si>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&lt; 0.0001</t>
  </si>
  <si>
    <t>Equation of the model (Y):</t>
  </si>
  <si>
    <t>Y = 99.812474862069+0.141826587931039*group-Female</t>
  </si>
  <si>
    <t>Standardized coefficients (Y):</t>
  </si>
  <si>
    <t xml:space="preserve"> </t>
  </si>
  <si>
    <t>Predictions and residuals (Y):</t>
  </si>
  <si>
    <t>Observation</t>
  </si>
  <si>
    <t>Weight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</si>
  <si>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</si>
  <si>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</si>
  <si>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</si>
  <si>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</si>
  <si>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</si>
  <si>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</si>
  <si>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</si>
  <si>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</si>
  <si>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</si>
  <si>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</si>
  <si>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</si>
  <si>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</si>
  <si>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</si>
  <si>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</si>
  <si>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</si>
  <si>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</si>
  <si>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</si>
  <si>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</si>
  <si>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</si>
  <si>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</si>
  <si>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</si>
  <si>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</si>
  <si>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</si>
  <si>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</si>
  <si>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</si>
  <si>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</si>
  <si>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</si>
  <si>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</si>
  <si>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</si>
  <si>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</si>
  <si>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</si>
  <si>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</si>
  <si>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</si>
  <si>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</si>
  <si>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</si>
  <si>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</si>
  <si>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</si>
  <si>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</si>
  <si>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</si>
  <si>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</si>
  <si>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</si>
  <si>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</si>
  <si>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</si>
  <si>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</si>
  <si>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</si>
  <si>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</si>
  <si>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</si>
  <si>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</si>
  <si>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</si>
  <si>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Pred(Y)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</si>
  <si>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</si>
  <si>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</si>
  <si>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</si>
  <si>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</si>
  <si>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</si>
  <si>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</si>
  <si>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</si>
  <si>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</si>
  <si>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t>LS Means for factor group:</t>
  </si>
  <si>
    <t>Category</t>
  </si>
  <si>
    <t>LS mean</t>
  </si>
  <si>
    <r>
      <t>XLSTAT 2019.1.3.58332  - ANOVA - Start time: 5/10/19 at 6:25:49 AM / End time: 5/10/19 at 6:26:08 AM</t>
    </r>
    <r>
      <rPr>
        <sz val="12"/>
        <color rgb="FFFFFFFF"/>
        <rFont val="Calibri"/>
        <family val="2"/>
        <scheme val="minor"/>
      </rPr>
      <t xml:space="preserve"> / Microsoft Excel 16.24414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</si>
</sst>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4"/>
      <color rgb="FFFFB63F"/>
      <name val="Calibri"/>
      <family val="2"/>
      <scheme val="minor"/>
    </font>
    <font>
      <sz val="12"/>
      <color rgb="FF007800"/>
      <name val="Calibri"/>
      <family val="2"/>
      <scheme val="minor"/>
    </font>
    <font>
      <sz val="12"/>
      <color rgb="FF780000"/>
      <name val="Calibri"/>
      <family val="2"/>
      <scheme val="minor"/>
    </font>
    <font>
      <b/>
      <sz val="12"/>
      <color rgb="FF780000"/>
      <name val="Calibri"/>
      <family val="2"/>
      <scheme val="minor"/>
    </font>
    <font>
      <b/>
      <sz val="12"/>
      <color rgb="FF0078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682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/>
    <xf numFmtId="0" fontId="18" fillId="0" borderId="0" xfId="0" applyFont="1" applyAlignment="1">
      <alignment vertical="center" wrapText="1"/>
    </xf>
    <xf numFmtId="0" fontId="16" fillId="0" borderId="0" xfId="0" applyFont="1"/>
    <xf numFmtId="0" fontId="0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20" fillId="0" borderId="0" xfId="0" applyFont="1"/>
    <xf numFmtId="0" fontId="0" fillId="0" borderId="12" xfId="0" applyBorder="1"/>
    <xf numFmtId="0" fontId="20" fillId="0" borderId="12" xfId="0" applyFont="1" applyBorder="1"/>
    <xf numFmtId="0" fontId="21" fillId="0" borderId="0" xfId="0" applyFont="1" applyAlignment="1">
      <alignment vertical="center"/>
    </xf>
    <xf numFmtId="0" fontId="22" fillId="33" borderId="0" xfId="0" applyFont="1" applyFill="1" applyAlignment="1">
      <alignment vertical="center"/>
    </xf>
    <xf numFmtId="1" fontId="0" fillId="0" borderId="0" xfId="0" applyNumberFormat="1"/>
    <xf numFmtId="49" fontId="0" fillId="0" borderId="0" xfId="0" applyNumberFormat="1" applyAlignment="1"/>
    <xf numFmtId="0" fontId="0" fillId="0" borderId="13" xfId="0" applyFont="1" applyBorder="1" applyAlignment="1">
      <alignment horizontal="center"/>
    </xf>
    <xf numFmtId="49" fontId="20" fillId="0" borderId="13" xfId="0" applyNumberFormat="1" applyFont="1" applyBorder="1" applyAlignment="1">
      <alignment horizontal="center"/>
    </xf>
    <xf numFmtId="49" fontId="0" fillId="0" borderId="13" xfId="0" applyNumberFormat="1" applyFont="1" applyBorder="1" applyAlignment="1">
      <alignment horizontal="center"/>
    </xf>
    <xf numFmtId="49" fontId="24" fillId="0" borderId="15" xfId="0" applyNumberFormat="1" applyFont="1" applyBorder="1" applyAlignment="1"/>
    <xf numFmtId="1" fontId="24" fillId="0" borderId="15" xfId="0" applyNumberFormat="1" applyFont="1" applyBorder="1" applyAlignment="1"/>
    <xf numFmtId="0" fontId="24" fillId="0" borderId="15" xfId="0" applyNumberFormat="1" applyFont="1" applyBorder="1" applyAlignment="1"/>
    <xf numFmtId="1" fontId="0" fillId="0" borderId="14" xfId="0" applyNumberFormat="1" applyBorder="1" applyAlignment="1"/>
    <xf numFmtId="1" fontId="20" fillId="0" borderId="14" xfId="0" applyNumberFormat="1" applyFont="1" applyBorder="1" applyAlignment="1"/>
    <xf numFmtId="1" fontId="0" fillId="0" borderId="10" xfId="0" applyNumberFormat="1" applyBorder="1" applyAlignment="1"/>
    <xf numFmtId="1" fontId="20" fillId="0" borderId="10" xfId="0" applyNumberFormat="1" applyFont="1" applyBorder="1" applyAlignment="1"/>
    <xf numFmtId="0" fontId="0" fillId="0" borderId="14" xfId="0" applyNumberFormat="1" applyBorder="1" applyAlignment="1"/>
    <xf numFmtId="0" fontId="0" fillId="0" borderId="10" xfId="0" applyNumberFormat="1" applyBorder="1" applyAlignment="1"/>
    <xf numFmtId="0" fontId="0" fillId="0" borderId="14" xfId="0" applyNumberFormat="1" applyBorder="1" applyAlignment="1">
      <alignment horizontal="left"/>
    </xf>
    <xf numFmtId="0" fontId="0" fillId="0" borderId="10" xfId="0" applyNumberFormat="1" applyBorder="1" applyAlignment="1">
      <alignment horizontal="left"/>
    </xf>
    <xf numFmtId="49" fontId="20" fillId="0" borderId="14" xfId="0" applyNumberFormat="1" applyFont="1" applyBorder="1" applyAlignment="1"/>
    <xf numFmtId="49" fontId="20" fillId="0" borderId="10" xfId="0" applyNumberFormat="1" applyFont="1" applyBorder="1" applyAlignment="1"/>
    <xf numFmtId="49" fontId="25" fillId="0" borderId="0" xfId="0" applyNumberFormat="1" applyFont="1" applyAlignment="1"/>
    <xf numFmtId="49" fontId="25" fillId="0" borderId="13" xfId="0" applyNumberFormat="1" applyFont="1" applyBorder="1" applyAlignment="1">
      <alignment horizontal="center"/>
    </xf>
    <xf numFmtId="49" fontId="24" fillId="0" borderId="13" xfId="0" applyNumberFormat="1" applyFont="1" applyBorder="1" applyAlignment="1">
      <alignment horizontal="center"/>
    </xf>
    <xf numFmtId="49" fontId="25" fillId="0" borderId="14" xfId="0" applyNumberFormat="1" applyFont="1" applyBorder="1" applyAlignment="1"/>
    <xf numFmtId="49" fontId="24" fillId="0" borderId="10" xfId="0" applyNumberFormat="1" applyFont="1" applyBorder="1" applyAlignment="1"/>
    <xf numFmtId="1" fontId="25" fillId="0" borderId="14" xfId="0" applyNumberFormat="1" applyFont="1" applyBorder="1" applyAlignment="1"/>
    <xf numFmtId="1" fontId="24" fillId="0" borderId="14" xfId="0" applyNumberFormat="1" applyFont="1" applyBorder="1" applyAlignment="1"/>
    <xf numFmtId="1" fontId="25" fillId="0" borderId="0" xfId="0" applyNumberFormat="1" applyFont="1" applyAlignment="1"/>
    <xf numFmtId="1" fontId="24" fillId="0" borderId="0" xfId="0" applyNumberFormat="1" applyFont="1" applyAlignment="1"/>
    <xf numFmtId="1" fontId="24" fillId="0" borderId="10" xfId="0" applyNumberFormat="1" applyFont="1" applyBorder="1" applyAlignment="1"/>
    <xf numFmtId="0" fontId="26" fillId="0" borderId="14" xfId="0" applyNumberFormat="1" applyFont="1" applyBorder="1" applyAlignment="1"/>
    <xf numFmtId="0" fontId="26" fillId="0" borderId="0" xfId="0" applyNumberFormat="1" applyFont="1" applyAlignment="1"/>
    <xf numFmtId="0" fontId="27" fillId="0" borderId="10" xfId="0" applyNumberFormat="1" applyFont="1" applyBorder="1" applyAlignment="1"/>
    <xf numFmtId="49" fontId="0" fillId="0" borderId="13" xfId="0" applyNumberFormat="1" applyBorder="1" applyAlignment="1"/>
    <xf numFmtId="49" fontId="0" fillId="0" borderId="10" xfId="0" applyNumberFormat="1" applyBorder="1" applyAlignment="1"/>
    <xf numFmtId="1" fontId="0" fillId="0" borderId="13" xfId="0" applyNumberFormat="1" applyBorder="1" applyAlignment="1"/>
    <xf numFmtId="1" fontId="0" fillId="0" borderId="0" xfId="0" applyNumberFormat="1" applyAlignment="1"/>
    <xf numFmtId="49" fontId="0" fillId="0" borderId="14" xfId="0" applyNumberFormat="1" applyBorder="1" applyAlignment="1"/>
    <xf numFmtId="0" fontId="0" fillId="0" borderId="0" xfId="0" applyNumberFormat="1" applyAlignment="1"/>
    <xf numFmtId="0" fontId="19" fillId="0" borderId="0" xfId="0" applyFont="1"/>
    <xf numFmtId="1" fontId="16" fillId="0" borderId="14" xfId="0" applyNumberFormat="1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Y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0.28970366305394979</c:v>
                </c:pt>
                <c:pt idx="1">
                  <c:v>-</c:v>
                </c:pt>
              </c:numLit>
            </c:plus>
            <c:minus>
              <c:numLit>
                <c:formatCode>General</c:formatCode>
                <c:ptCount val="2"/>
                <c:pt idx="0">
                  <c:v>0.28970366305394984</c:v>
                </c:pt>
                <c:pt idx="1">
                  <c:v>0</c:v>
                </c:pt>
              </c:numLit>
            </c:minus>
          </c:errBars>
          <c:cat>
            <c:strRef>
              <c:f>'ugh lol'!$A$85:$A$86</c:f>
              <c:strCache>
                <c:ptCount val="2"/>
                <c:pt idx="0">
                  <c:v>group-Female</c:v>
                </c:pt>
                <c:pt idx="1">
                  <c:v>group-Male</c:v>
                </c:pt>
              </c:strCache>
            </c:strRef>
          </c:cat>
          <c:val>
            <c:numRef>
              <c:f>'ugh lol'!$B$85:$B$86</c:f>
              <c:numCache>
                <c:formatCode>0</c:formatCode>
                <c:ptCount val="2"/>
                <c:pt idx="0">
                  <c:v>0.15912363701404983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14-544D-93B0-1D3368D8B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846968736"/>
        <c:axId val="846962880"/>
      </c:barChart>
      <c:catAx>
        <c:axId val="84696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846962880"/>
        <c:crosses val="autoZero"/>
        <c:auto val="1"/>
        <c:lblAlgn val="ctr"/>
        <c:lblOffset val="100"/>
        <c:noMultiLvlLbl val="0"/>
      </c:catAx>
      <c:valAx>
        <c:axId val="846962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8469687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Y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624-0649-ACEF-E5D48B35F376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624-0649-ACEF-E5D48B35F376}"/>
              </c:ext>
            </c:extLst>
          </c:dPt>
          <c:dPt>
            <c:idx val="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624-0649-ACEF-E5D48B35F376}"/>
              </c:ext>
            </c:extLst>
          </c:dPt>
          <c:dPt>
            <c:idx val="3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624-0649-ACEF-E5D48B35F376}"/>
              </c:ext>
            </c:extLst>
          </c:dPt>
          <c:dPt>
            <c:idx val="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624-0649-ACEF-E5D48B35F376}"/>
              </c:ext>
            </c:extLst>
          </c:dPt>
          <c:dPt>
            <c:idx val="5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624-0649-ACEF-E5D48B35F376}"/>
              </c:ext>
            </c:extLst>
          </c:dPt>
          <c:dPt>
            <c:idx val="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624-0649-ACEF-E5D48B35F376}"/>
              </c:ext>
            </c:extLst>
          </c:dPt>
          <c:dPt>
            <c:idx val="7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624-0649-ACEF-E5D48B35F376}"/>
              </c:ext>
            </c:extLst>
          </c:dPt>
          <c:dPt>
            <c:idx val="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6624-0649-ACEF-E5D48B35F376}"/>
              </c:ext>
            </c:extLst>
          </c:dPt>
          <c:dPt>
            <c:idx val="9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6624-0649-ACEF-E5D48B35F376}"/>
              </c:ext>
            </c:extLst>
          </c:dPt>
          <c:dPt>
            <c:idx val="1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6624-0649-ACEF-E5D48B35F376}"/>
              </c:ext>
            </c:extLst>
          </c:dPt>
          <c:dPt>
            <c:idx val="11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6624-0649-ACEF-E5D48B35F376}"/>
              </c:ext>
            </c:extLst>
          </c:dPt>
          <c:dPt>
            <c:idx val="1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6624-0649-ACEF-E5D48B35F376}"/>
              </c:ext>
            </c:extLst>
          </c:dPt>
          <c:dPt>
            <c:idx val="13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6624-0649-ACEF-E5D48B35F376}"/>
              </c:ext>
            </c:extLst>
          </c:dPt>
          <c:dPt>
            <c:idx val="1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6624-0649-ACEF-E5D48B35F376}"/>
              </c:ext>
            </c:extLst>
          </c:dPt>
          <c:dPt>
            <c:idx val="15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6624-0649-ACEF-E5D48B35F376}"/>
              </c:ext>
            </c:extLst>
          </c:dPt>
          <c:dPt>
            <c:idx val="1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6624-0649-ACEF-E5D48B35F376}"/>
              </c:ext>
            </c:extLst>
          </c:dPt>
          <c:dPt>
            <c:idx val="17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6624-0649-ACEF-E5D48B35F376}"/>
              </c:ext>
            </c:extLst>
          </c:dPt>
          <c:dPt>
            <c:idx val="1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6624-0649-ACEF-E5D48B35F376}"/>
              </c:ext>
            </c:extLst>
          </c:dPt>
          <c:dPt>
            <c:idx val="19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6624-0649-ACEF-E5D48B35F376}"/>
              </c:ext>
            </c:extLst>
          </c:dPt>
          <c:dPt>
            <c:idx val="2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6624-0649-ACEF-E5D48B35F376}"/>
              </c:ext>
            </c:extLst>
          </c:dPt>
          <c:dPt>
            <c:idx val="21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6624-0649-ACEF-E5D48B35F376}"/>
              </c:ext>
            </c:extLst>
          </c:dPt>
          <c:dPt>
            <c:idx val="2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6624-0649-ACEF-E5D48B35F376}"/>
              </c:ext>
            </c:extLst>
          </c:dPt>
          <c:dPt>
            <c:idx val="23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6624-0649-ACEF-E5D48B35F376}"/>
              </c:ext>
            </c:extLst>
          </c:dPt>
          <c:dPt>
            <c:idx val="2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6624-0649-ACEF-E5D48B35F376}"/>
              </c:ext>
            </c:extLst>
          </c:dPt>
          <c:dPt>
            <c:idx val="25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6624-0649-ACEF-E5D48B35F376}"/>
              </c:ext>
            </c:extLst>
          </c:dPt>
          <c:dPt>
            <c:idx val="2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6624-0649-ACEF-E5D48B35F376}"/>
              </c:ext>
            </c:extLst>
          </c:dPt>
          <c:dPt>
            <c:idx val="2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6624-0649-ACEF-E5D48B35F376}"/>
              </c:ext>
            </c:extLst>
          </c:dPt>
          <c:dPt>
            <c:idx val="2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6624-0649-ACEF-E5D48B35F376}"/>
              </c:ext>
            </c:extLst>
          </c:dPt>
          <c:dPt>
            <c:idx val="2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6624-0649-ACEF-E5D48B35F376}"/>
              </c:ext>
            </c:extLst>
          </c:dPt>
          <c:dPt>
            <c:idx val="3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6624-0649-ACEF-E5D48B35F376}"/>
              </c:ext>
            </c:extLst>
          </c:dPt>
          <c:dPt>
            <c:idx val="3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6624-0649-ACEF-E5D48B35F376}"/>
              </c:ext>
            </c:extLst>
          </c:dPt>
          <c:dPt>
            <c:idx val="3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6624-0649-ACEF-E5D48B35F376}"/>
              </c:ext>
            </c:extLst>
          </c:dPt>
          <c:dPt>
            <c:idx val="3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6624-0649-ACEF-E5D48B35F376}"/>
              </c:ext>
            </c:extLst>
          </c:dPt>
          <c:dPt>
            <c:idx val="3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6624-0649-ACEF-E5D48B35F376}"/>
              </c:ext>
            </c:extLst>
          </c:dPt>
          <c:dPt>
            <c:idx val="3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6624-0649-ACEF-E5D48B35F376}"/>
              </c:ext>
            </c:extLst>
          </c:dPt>
          <c:dPt>
            <c:idx val="3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6624-0649-ACEF-E5D48B35F376}"/>
              </c:ext>
            </c:extLst>
          </c:dPt>
          <c:dPt>
            <c:idx val="3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6624-0649-ACEF-E5D48B35F376}"/>
              </c:ext>
            </c:extLst>
          </c:dPt>
          <c:dPt>
            <c:idx val="3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6624-0649-ACEF-E5D48B35F376}"/>
              </c:ext>
            </c:extLst>
          </c:dPt>
          <c:dPt>
            <c:idx val="3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6624-0649-ACEF-E5D48B35F376}"/>
              </c:ext>
            </c:extLst>
          </c:dPt>
          <c:dPt>
            <c:idx val="4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6624-0649-ACEF-E5D48B35F376}"/>
              </c:ext>
            </c:extLst>
          </c:dPt>
          <c:dPt>
            <c:idx val="4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6624-0649-ACEF-E5D48B35F376}"/>
              </c:ext>
            </c:extLst>
          </c:dPt>
          <c:dPt>
            <c:idx val="4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6624-0649-ACEF-E5D48B35F376}"/>
              </c:ext>
            </c:extLst>
          </c:dPt>
          <c:dPt>
            <c:idx val="4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6624-0649-ACEF-E5D48B35F376}"/>
              </c:ext>
            </c:extLst>
          </c:dPt>
          <c:dPt>
            <c:idx val="4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6624-0649-ACEF-E5D48B35F376}"/>
              </c:ext>
            </c:extLst>
          </c:dPt>
          <c:dPt>
            <c:idx val="4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6624-0649-ACEF-E5D48B35F376}"/>
              </c:ext>
            </c:extLst>
          </c:dPt>
          <c:dPt>
            <c:idx val="4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6624-0649-ACEF-E5D48B35F376}"/>
              </c:ext>
            </c:extLst>
          </c:dPt>
          <c:dPt>
            <c:idx val="4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6624-0649-ACEF-E5D48B35F376}"/>
              </c:ext>
            </c:extLst>
          </c:dPt>
          <c:dPt>
            <c:idx val="4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6624-0649-ACEF-E5D48B35F376}"/>
              </c:ext>
            </c:extLst>
          </c:dPt>
          <c:xVal>
            <c:numRef>
              <c:f>'ugh lol'!$C$110:$C$158</c:f>
              <c:numCache>
                <c:formatCode>0</c:formatCode>
                <c:ptCount val="49"/>
                <c:pt idx="0">
                  <c:v>99.981750000000005</c:v>
                </c:pt>
                <c:pt idx="1">
                  <c:v>99.999250000000004</c:v>
                </c:pt>
                <c:pt idx="2">
                  <c:v>99.444280000000006</c:v>
                </c:pt>
                <c:pt idx="3">
                  <c:v>99.984406000000007</c:v>
                </c:pt>
                <c:pt idx="4">
                  <c:v>99.960250000000002</c:v>
                </c:pt>
                <c:pt idx="5">
                  <c:v>99.749579999999995</c:v>
                </c:pt>
                <c:pt idx="6">
                  <c:v>96.967094000000003</c:v>
                </c:pt>
                <c:pt idx="7">
                  <c:v>99.995500000000007</c:v>
                </c:pt>
                <c:pt idx="8">
                  <c:v>99.927350000000004</c:v>
                </c:pt>
                <c:pt idx="9">
                  <c:v>99.946489999999997</c:v>
                </c:pt>
                <c:pt idx="10">
                  <c:v>99.992744000000002</c:v>
                </c:pt>
                <c:pt idx="11">
                  <c:v>99.89358</c:v>
                </c:pt>
                <c:pt idx="12">
                  <c:v>99.979230000000001</c:v>
                </c:pt>
                <c:pt idx="13">
                  <c:v>99.992279999999994</c:v>
                </c:pt>
                <c:pt idx="14">
                  <c:v>99.834829999999997</c:v>
                </c:pt>
                <c:pt idx="15">
                  <c:v>99.900270000000006</c:v>
                </c:pt>
                <c:pt idx="16">
                  <c:v>99.957689999999999</c:v>
                </c:pt>
                <c:pt idx="17">
                  <c:v>99.987114000000005</c:v>
                </c:pt>
                <c:pt idx="18">
                  <c:v>99.813995000000006</c:v>
                </c:pt>
                <c:pt idx="19">
                  <c:v>99.995140000000006</c:v>
                </c:pt>
                <c:pt idx="20">
                  <c:v>99.966804999999994</c:v>
                </c:pt>
                <c:pt idx="21">
                  <c:v>99.998183999999995</c:v>
                </c:pt>
                <c:pt idx="22">
                  <c:v>99.915215000000003</c:v>
                </c:pt>
                <c:pt idx="23">
                  <c:v>99.991460000000004</c:v>
                </c:pt>
                <c:pt idx="24">
                  <c:v>99.904579999999996</c:v>
                </c:pt>
                <c:pt idx="25">
                  <c:v>99.986900000000006</c:v>
                </c:pt>
                <c:pt idx="26">
                  <c:v>99.975219999999993</c:v>
                </c:pt>
                <c:pt idx="27">
                  <c:v>99.98836</c:v>
                </c:pt>
                <c:pt idx="28">
                  <c:v>99.994820000000004</c:v>
                </c:pt>
                <c:pt idx="29">
                  <c:v>99.941659999999999</c:v>
                </c:pt>
                <c:pt idx="30">
                  <c:v>99.969380000000001</c:v>
                </c:pt>
                <c:pt idx="31">
                  <c:v>99.993309999999994</c:v>
                </c:pt>
                <c:pt idx="32">
                  <c:v>99.971360000000004</c:v>
                </c:pt>
                <c:pt idx="33">
                  <c:v>99.371709999999993</c:v>
                </c:pt>
                <c:pt idx="34">
                  <c:v>99.999750000000006</c:v>
                </c:pt>
                <c:pt idx="35">
                  <c:v>99.996430000000004</c:v>
                </c:pt>
                <c:pt idx="36">
                  <c:v>99.713520000000003</c:v>
                </c:pt>
                <c:pt idx="37">
                  <c:v>99.993324000000001</c:v>
                </c:pt>
                <c:pt idx="38">
                  <c:v>99.998665000000003</c:v>
                </c:pt>
                <c:pt idx="39">
                  <c:v>99.998660000000001</c:v>
                </c:pt>
                <c:pt idx="40">
                  <c:v>99.983444000000006</c:v>
                </c:pt>
                <c:pt idx="41">
                  <c:v>99.996759999999995</c:v>
                </c:pt>
                <c:pt idx="42">
                  <c:v>99.997405999999998</c:v>
                </c:pt>
                <c:pt idx="43">
                  <c:v>99.75752</c:v>
                </c:pt>
                <c:pt idx="44">
                  <c:v>99.998840000000001</c:v>
                </c:pt>
                <c:pt idx="45">
                  <c:v>99.989559999999997</c:v>
                </c:pt>
                <c:pt idx="46">
                  <c:v>99.978080000000006</c:v>
                </c:pt>
                <c:pt idx="47">
                  <c:v>99.978133999999997</c:v>
                </c:pt>
                <c:pt idx="48">
                  <c:v>99.995919999999998</c:v>
                </c:pt>
              </c:numCache>
            </c:numRef>
          </c:xVal>
          <c:yVal>
            <c:numRef>
              <c:f>'ugh lol'!$F$110:$F$158</c:f>
              <c:numCache>
                <c:formatCode>0</c:formatCode>
                <c:ptCount val="49"/>
                <c:pt idx="0">
                  <c:v>0.38332949509784747</c:v>
                </c:pt>
                <c:pt idx="1">
                  <c:v>0.10178757015041487</c:v>
                </c:pt>
                <c:pt idx="2">
                  <c:v>-0.83379019683347455</c:v>
                </c:pt>
                <c:pt idx="3">
                  <c:v>6.817281080194082E-2</c:v>
                </c:pt>
                <c:pt idx="4">
                  <c:v>0.33464198997844113</c:v>
                </c:pt>
                <c:pt idx="5">
                  <c:v>-0.46359891371753054</c:v>
                </c:pt>
                <c:pt idx="6">
                  <c:v>-6.4434648971452937</c:v>
                </c:pt>
                <c:pt idx="7">
                  <c:v>9.3295563443550653E-2</c:v>
                </c:pt>
                <c:pt idx="8">
                  <c:v>0.26013878447015593</c:v>
                </c:pt>
                <c:pt idx="9">
                  <c:v>-1.7689302877483257E-2</c:v>
                </c:pt>
                <c:pt idx="10">
                  <c:v>0.40822579422726657</c:v>
                </c:pt>
                <c:pt idx="11">
                  <c:v>-0.13750585617363537</c:v>
                </c:pt>
                <c:pt idx="12">
                  <c:v>0.37762286659082034</c:v>
                </c:pt>
                <c:pt idx="13">
                  <c:v>8.6003760351220274E-2</c:v>
                </c:pt>
                <c:pt idx="14">
                  <c:v>5.0623994998194241E-2</c:v>
                </c:pt>
                <c:pt idx="15">
                  <c:v>-0.12235611620856203</c:v>
                </c:pt>
                <c:pt idx="16">
                  <c:v>0.32884478006654405</c:v>
                </c:pt>
                <c:pt idx="17">
                  <c:v>7.4305171911859605E-2</c:v>
                </c:pt>
                <c:pt idx="18">
                  <c:v>3.442405734833948E-3</c:v>
                </c:pt>
                <c:pt idx="19">
                  <c:v>9.248033079968962E-2</c:v>
                </c:pt>
                <c:pt idx="20">
                  <c:v>0.34948601770203436</c:v>
                </c:pt>
                <c:pt idx="21">
                  <c:v>9.9373575710521772E-2</c:v>
                </c:pt>
                <c:pt idx="22">
                  <c:v>0.23265865076671674</c:v>
                </c:pt>
                <c:pt idx="23">
                  <c:v>8.4146841551339627E-2</c:v>
                </c:pt>
                <c:pt idx="24">
                  <c:v>0.20857531974601043</c:v>
                </c:pt>
                <c:pt idx="25">
                  <c:v>7.3820561395788103E-2</c:v>
                </c:pt>
                <c:pt idx="26">
                  <c:v>0.36854208075225364</c:v>
                </c:pt>
                <c:pt idx="27">
                  <c:v>0.39829807225314889</c:v>
                </c:pt>
                <c:pt idx="28">
                  <c:v>0.41292696914019633</c:v>
                </c:pt>
                <c:pt idx="29">
                  <c:v>0.29254428206356731</c:v>
                </c:pt>
                <c:pt idx="30">
                  <c:v>0.35531719564076969</c:v>
                </c:pt>
                <c:pt idx="31">
                  <c:v>0.40950752110620581</c:v>
                </c:pt>
                <c:pt idx="32">
                  <c:v>0.35980097518200532</c:v>
                </c:pt>
                <c:pt idx="33">
                  <c:v>-0.99812751062489025</c:v>
                </c:pt>
                <c:pt idx="34">
                  <c:v>0.42409112729083437</c:v>
                </c:pt>
                <c:pt idx="35">
                  <c:v>0.41657287068634541</c:v>
                </c:pt>
                <c:pt idx="36">
                  <c:v>-0.5452580502107931</c:v>
                </c:pt>
                <c:pt idx="37">
                  <c:v>0.40953922459792796</c:v>
                </c:pt>
                <c:pt idx="38">
                  <c:v>0.10046281710414071</c:v>
                </c:pt>
                <c:pt idx="39">
                  <c:v>0.42162278400802577</c:v>
                </c:pt>
                <c:pt idx="40">
                  <c:v>6.5994328014735135E-2</c:v>
                </c:pt>
                <c:pt idx="41">
                  <c:v>0.41732016727652993</c:v>
                </c:pt>
                <c:pt idx="42">
                  <c:v>9.7611767385743231E-2</c:v>
                </c:pt>
                <c:pt idx="43">
                  <c:v>-0.12444721527067129</c:v>
                </c:pt>
                <c:pt idx="44">
                  <c:v>0.10085911075045846</c:v>
                </c:pt>
                <c:pt idx="45">
                  <c:v>0.40101551439934158</c:v>
                </c:pt>
                <c:pt idx="46">
                  <c:v>5.3847361621225165E-2</c:v>
                </c:pt>
                <c:pt idx="47">
                  <c:v>0.37514093609728288</c:v>
                </c:pt>
                <c:pt idx="48">
                  <c:v>9.4246668194700386E-2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624-0649-ACEF-E5D48B35F376}"/>
            </c:ext>
          </c:extLst>
        </c:ser>
        <c:ser>
          <c:idx val="1"/>
          <c:order val="1"/>
          <c:tx>
            <c:v>Female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99.444280000000006</c:v>
              </c:pt>
            </c:numLit>
          </c:xVal>
          <c:yVal>
            <c:numLit>
              <c:formatCode>General</c:formatCode>
              <c:ptCount val="1"/>
              <c:pt idx="0">
                <c:v>-0.83379019683347455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D-6624-0649-ACEF-E5D48B35F376}"/>
            </c:ext>
          </c:extLst>
        </c:ser>
        <c:ser>
          <c:idx val="2"/>
          <c:order val="2"/>
          <c:tx>
            <c:v>Male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99.999250000000004</c:v>
              </c:pt>
            </c:numLit>
          </c:xVal>
          <c:yVal>
            <c:numLit>
              <c:formatCode>General</c:formatCode>
              <c:ptCount val="1"/>
              <c:pt idx="0">
                <c:v>0.10178757015041487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E-6624-0649-ACEF-E5D48B35F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104560"/>
        <c:axId val="843106240"/>
      </c:scatterChart>
      <c:valAx>
        <c:axId val="843104560"/>
        <c:scaling>
          <c:orientation val="minMax"/>
          <c:max val="100"/>
          <c:min val="96.5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843106240"/>
        <c:crosses val="autoZero"/>
        <c:crossBetween val="midCat"/>
      </c:valAx>
      <c:valAx>
        <c:axId val="843106240"/>
        <c:scaling>
          <c:orientation val="minMax"/>
          <c:max val="1"/>
          <c:min val="-7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8431045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Pred(Y)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9F5-7E42-AD53-6630381B0D44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9F5-7E42-AD53-6630381B0D44}"/>
              </c:ext>
            </c:extLst>
          </c:dPt>
          <c:dPt>
            <c:idx val="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9F5-7E42-AD53-6630381B0D44}"/>
              </c:ext>
            </c:extLst>
          </c:dPt>
          <c:dPt>
            <c:idx val="3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9F5-7E42-AD53-6630381B0D44}"/>
              </c:ext>
            </c:extLst>
          </c:dPt>
          <c:dPt>
            <c:idx val="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9F5-7E42-AD53-6630381B0D44}"/>
              </c:ext>
            </c:extLst>
          </c:dPt>
          <c:dPt>
            <c:idx val="5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9F5-7E42-AD53-6630381B0D44}"/>
              </c:ext>
            </c:extLst>
          </c:dPt>
          <c:dPt>
            <c:idx val="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9F5-7E42-AD53-6630381B0D44}"/>
              </c:ext>
            </c:extLst>
          </c:dPt>
          <c:dPt>
            <c:idx val="7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9F5-7E42-AD53-6630381B0D44}"/>
              </c:ext>
            </c:extLst>
          </c:dPt>
          <c:dPt>
            <c:idx val="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B9F5-7E42-AD53-6630381B0D44}"/>
              </c:ext>
            </c:extLst>
          </c:dPt>
          <c:dPt>
            <c:idx val="9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B9F5-7E42-AD53-6630381B0D44}"/>
              </c:ext>
            </c:extLst>
          </c:dPt>
          <c:dPt>
            <c:idx val="1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B9F5-7E42-AD53-6630381B0D44}"/>
              </c:ext>
            </c:extLst>
          </c:dPt>
          <c:dPt>
            <c:idx val="11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B9F5-7E42-AD53-6630381B0D44}"/>
              </c:ext>
            </c:extLst>
          </c:dPt>
          <c:dPt>
            <c:idx val="1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B9F5-7E42-AD53-6630381B0D44}"/>
              </c:ext>
            </c:extLst>
          </c:dPt>
          <c:dPt>
            <c:idx val="13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B9F5-7E42-AD53-6630381B0D44}"/>
              </c:ext>
            </c:extLst>
          </c:dPt>
          <c:dPt>
            <c:idx val="1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B9F5-7E42-AD53-6630381B0D44}"/>
              </c:ext>
            </c:extLst>
          </c:dPt>
          <c:dPt>
            <c:idx val="15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B9F5-7E42-AD53-6630381B0D44}"/>
              </c:ext>
            </c:extLst>
          </c:dPt>
          <c:dPt>
            <c:idx val="1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B9F5-7E42-AD53-6630381B0D44}"/>
              </c:ext>
            </c:extLst>
          </c:dPt>
          <c:dPt>
            <c:idx val="17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B9F5-7E42-AD53-6630381B0D44}"/>
              </c:ext>
            </c:extLst>
          </c:dPt>
          <c:dPt>
            <c:idx val="1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B9F5-7E42-AD53-6630381B0D44}"/>
              </c:ext>
            </c:extLst>
          </c:dPt>
          <c:dPt>
            <c:idx val="19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B9F5-7E42-AD53-6630381B0D44}"/>
              </c:ext>
            </c:extLst>
          </c:dPt>
          <c:dPt>
            <c:idx val="2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B9F5-7E42-AD53-6630381B0D44}"/>
              </c:ext>
            </c:extLst>
          </c:dPt>
          <c:dPt>
            <c:idx val="21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B9F5-7E42-AD53-6630381B0D44}"/>
              </c:ext>
            </c:extLst>
          </c:dPt>
          <c:dPt>
            <c:idx val="2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B9F5-7E42-AD53-6630381B0D44}"/>
              </c:ext>
            </c:extLst>
          </c:dPt>
          <c:dPt>
            <c:idx val="23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B9F5-7E42-AD53-6630381B0D44}"/>
              </c:ext>
            </c:extLst>
          </c:dPt>
          <c:dPt>
            <c:idx val="2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B9F5-7E42-AD53-6630381B0D44}"/>
              </c:ext>
            </c:extLst>
          </c:dPt>
          <c:dPt>
            <c:idx val="25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B9F5-7E42-AD53-6630381B0D44}"/>
              </c:ext>
            </c:extLst>
          </c:dPt>
          <c:dPt>
            <c:idx val="2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B9F5-7E42-AD53-6630381B0D44}"/>
              </c:ext>
            </c:extLst>
          </c:dPt>
          <c:dPt>
            <c:idx val="2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B9F5-7E42-AD53-6630381B0D44}"/>
              </c:ext>
            </c:extLst>
          </c:dPt>
          <c:dPt>
            <c:idx val="2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B9F5-7E42-AD53-6630381B0D44}"/>
              </c:ext>
            </c:extLst>
          </c:dPt>
          <c:dPt>
            <c:idx val="2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B9F5-7E42-AD53-6630381B0D44}"/>
              </c:ext>
            </c:extLst>
          </c:dPt>
          <c:dPt>
            <c:idx val="3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B9F5-7E42-AD53-6630381B0D44}"/>
              </c:ext>
            </c:extLst>
          </c:dPt>
          <c:dPt>
            <c:idx val="3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B9F5-7E42-AD53-6630381B0D44}"/>
              </c:ext>
            </c:extLst>
          </c:dPt>
          <c:dPt>
            <c:idx val="3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B9F5-7E42-AD53-6630381B0D44}"/>
              </c:ext>
            </c:extLst>
          </c:dPt>
          <c:dPt>
            <c:idx val="3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B9F5-7E42-AD53-6630381B0D44}"/>
              </c:ext>
            </c:extLst>
          </c:dPt>
          <c:dPt>
            <c:idx val="3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B9F5-7E42-AD53-6630381B0D44}"/>
              </c:ext>
            </c:extLst>
          </c:dPt>
          <c:dPt>
            <c:idx val="3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B9F5-7E42-AD53-6630381B0D44}"/>
              </c:ext>
            </c:extLst>
          </c:dPt>
          <c:dPt>
            <c:idx val="3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B9F5-7E42-AD53-6630381B0D44}"/>
              </c:ext>
            </c:extLst>
          </c:dPt>
          <c:dPt>
            <c:idx val="3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B9F5-7E42-AD53-6630381B0D44}"/>
              </c:ext>
            </c:extLst>
          </c:dPt>
          <c:dPt>
            <c:idx val="3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B9F5-7E42-AD53-6630381B0D44}"/>
              </c:ext>
            </c:extLst>
          </c:dPt>
          <c:dPt>
            <c:idx val="3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B9F5-7E42-AD53-6630381B0D44}"/>
              </c:ext>
            </c:extLst>
          </c:dPt>
          <c:dPt>
            <c:idx val="4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B9F5-7E42-AD53-6630381B0D44}"/>
              </c:ext>
            </c:extLst>
          </c:dPt>
          <c:dPt>
            <c:idx val="4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B9F5-7E42-AD53-6630381B0D44}"/>
              </c:ext>
            </c:extLst>
          </c:dPt>
          <c:dPt>
            <c:idx val="4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B9F5-7E42-AD53-6630381B0D44}"/>
              </c:ext>
            </c:extLst>
          </c:dPt>
          <c:dPt>
            <c:idx val="4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B9F5-7E42-AD53-6630381B0D44}"/>
              </c:ext>
            </c:extLst>
          </c:dPt>
          <c:dPt>
            <c:idx val="4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B9F5-7E42-AD53-6630381B0D44}"/>
              </c:ext>
            </c:extLst>
          </c:dPt>
          <c:dPt>
            <c:idx val="4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B9F5-7E42-AD53-6630381B0D44}"/>
              </c:ext>
            </c:extLst>
          </c:dPt>
          <c:dPt>
            <c:idx val="4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B9F5-7E42-AD53-6630381B0D44}"/>
              </c:ext>
            </c:extLst>
          </c:dPt>
          <c:dPt>
            <c:idx val="4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B9F5-7E42-AD53-6630381B0D44}"/>
              </c:ext>
            </c:extLst>
          </c:dPt>
          <c:dPt>
            <c:idx val="4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B9F5-7E42-AD53-6630381B0D44}"/>
              </c:ext>
            </c:extLst>
          </c:dPt>
          <c:xVal>
            <c:numRef>
              <c:f>'ugh lol'!$D$110:$D$158</c:f>
              <c:numCache>
                <c:formatCode>0</c:formatCode>
                <c:ptCount val="49"/>
                <c:pt idx="0">
                  <c:v>99.812474862068981</c:v>
                </c:pt>
                <c:pt idx="1">
                  <c:v>99.954301450000017</c:v>
                </c:pt>
                <c:pt idx="2">
                  <c:v>99.812474862068981</c:v>
                </c:pt>
                <c:pt idx="3">
                  <c:v>99.954301450000017</c:v>
                </c:pt>
                <c:pt idx="4">
                  <c:v>99.812474862068981</c:v>
                </c:pt>
                <c:pt idx="5">
                  <c:v>99.954301450000017</c:v>
                </c:pt>
                <c:pt idx="6">
                  <c:v>99.812474862068981</c:v>
                </c:pt>
                <c:pt idx="7">
                  <c:v>99.954301450000017</c:v>
                </c:pt>
                <c:pt idx="8">
                  <c:v>99.812474862068981</c:v>
                </c:pt>
                <c:pt idx="9">
                  <c:v>99.954301450000017</c:v>
                </c:pt>
                <c:pt idx="10">
                  <c:v>99.812474862068981</c:v>
                </c:pt>
                <c:pt idx="11">
                  <c:v>99.954301450000017</c:v>
                </c:pt>
                <c:pt idx="12">
                  <c:v>99.812474862068981</c:v>
                </c:pt>
                <c:pt idx="13">
                  <c:v>99.954301450000017</c:v>
                </c:pt>
                <c:pt idx="14">
                  <c:v>99.812474862068981</c:v>
                </c:pt>
                <c:pt idx="15">
                  <c:v>99.954301450000017</c:v>
                </c:pt>
                <c:pt idx="16">
                  <c:v>99.812474862068981</c:v>
                </c:pt>
                <c:pt idx="17">
                  <c:v>99.954301450000017</c:v>
                </c:pt>
                <c:pt idx="18">
                  <c:v>99.812474862068981</c:v>
                </c:pt>
                <c:pt idx="19">
                  <c:v>99.954301450000017</c:v>
                </c:pt>
                <c:pt idx="20">
                  <c:v>99.812474862068981</c:v>
                </c:pt>
                <c:pt idx="21">
                  <c:v>99.954301450000017</c:v>
                </c:pt>
                <c:pt idx="22">
                  <c:v>99.812474862068981</c:v>
                </c:pt>
                <c:pt idx="23">
                  <c:v>99.954301450000017</c:v>
                </c:pt>
                <c:pt idx="24">
                  <c:v>99.812474862068981</c:v>
                </c:pt>
                <c:pt idx="25">
                  <c:v>99.954301450000017</c:v>
                </c:pt>
                <c:pt idx="26">
                  <c:v>99.812474862068981</c:v>
                </c:pt>
                <c:pt idx="27">
                  <c:v>99.812474862068981</c:v>
                </c:pt>
                <c:pt idx="28">
                  <c:v>99.812474862068981</c:v>
                </c:pt>
                <c:pt idx="29">
                  <c:v>99.812474862068981</c:v>
                </c:pt>
                <c:pt idx="30">
                  <c:v>99.812474862068981</c:v>
                </c:pt>
                <c:pt idx="31">
                  <c:v>99.812474862068981</c:v>
                </c:pt>
                <c:pt idx="32">
                  <c:v>99.812474862068981</c:v>
                </c:pt>
                <c:pt idx="33">
                  <c:v>99.812474862068981</c:v>
                </c:pt>
                <c:pt idx="34">
                  <c:v>99.812474862068981</c:v>
                </c:pt>
                <c:pt idx="35">
                  <c:v>99.812474862068981</c:v>
                </c:pt>
                <c:pt idx="36">
                  <c:v>99.954301450000017</c:v>
                </c:pt>
                <c:pt idx="37">
                  <c:v>99.812474862068981</c:v>
                </c:pt>
                <c:pt idx="38">
                  <c:v>99.954301450000017</c:v>
                </c:pt>
                <c:pt idx="39">
                  <c:v>99.812474862068981</c:v>
                </c:pt>
                <c:pt idx="40">
                  <c:v>99.954301450000017</c:v>
                </c:pt>
                <c:pt idx="41">
                  <c:v>99.812474862068981</c:v>
                </c:pt>
                <c:pt idx="42">
                  <c:v>99.954301450000017</c:v>
                </c:pt>
                <c:pt idx="43">
                  <c:v>99.812474862068981</c:v>
                </c:pt>
                <c:pt idx="44">
                  <c:v>99.954301450000017</c:v>
                </c:pt>
                <c:pt idx="45">
                  <c:v>99.812474862068981</c:v>
                </c:pt>
                <c:pt idx="46">
                  <c:v>99.954301450000017</c:v>
                </c:pt>
                <c:pt idx="47">
                  <c:v>99.812474862068981</c:v>
                </c:pt>
                <c:pt idx="48">
                  <c:v>99.954301450000017</c:v>
                </c:pt>
              </c:numCache>
            </c:numRef>
          </c:xVal>
          <c:yVal>
            <c:numRef>
              <c:f>'ugh lol'!$F$110:$F$158</c:f>
              <c:numCache>
                <c:formatCode>0</c:formatCode>
                <c:ptCount val="49"/>
                <c:pt idx="0">
                  <c:v>0.38332949509784747</c:v>
                </c:pt>
                <c:pt idx="1">
                  <c:v>0.10178757015041487</c:v>
                </c:pt>
                <c:pt idx="2">
                  <c:v>-0.83379019683347455</c:v>
                </c:pt>
                <c:pt idx="3">
                  <c:v>6.817281080194082E-2</c:v>
                </c:pt>
                <c:pt idx="4">
                  <c:v>0.33464198997844113</c:v>
                </c:pt>
                <c:pt idx="5">
                  <c:v>-0.46359891371753054</c:v>
                </c:pt>
                <c:pt idx="6">
                  <c:v>-6.4434648971452937</c:v>
                </c:pt>
                <c:pt idx="7">
                  <c:v>9.3295563443550653E-2</c:v>
                </c:pt>
                <c:pt idx="8">
                  <c:v>0.26013878447015593</c:v>
                </c:pt>
                <c:pt idx="9">
                  <c:v>-1.7689302877483257E-2</c:v>
                </c:pt>
                <c:pt idx="10">
                  <c:v>0.40822579422726657</c:v>
                </c:pt>
                <c:pt idx="11">
                  <c:v>-0.13750585617363537</c:v>
                </c:pt>
                <c:pt idx="12">
                  <c:v>0.37762286659082034</c:v>
                </c:pt>
                <c:pt idx="13">
                  <c:v>8.6003760351220274E-2</c:v>
                </c:pt>
                <c:pt idx="14">
                  <c:v>5.0623994998194241E-2</c:v>
                </c:pt>
                <c:pt idx="15">
                  <c:v>-0.12235611620856203</c:v>
                </c:pt>
                <c:pt idx="16">
                  <c:v>0.32884478006654405</c:v>
                </c:pt>
                <c:pt idx="17">
                  <c:v>7.4305171911859605E-2</c:v>
                </c:pt>
                <c:pt idx="18">
                  <c:v>3.442405734833948E-3</c:v>
                </c:pt>
                <c:pt idx="19">
                  <c:v>9.248033079968962E-2</c:v>
                </c:pt>
                <c:pt idx="20">
                  <c:v>0.34948601770203436</c:v>
                </c:pt>
                <c:pt idx="21">
                  <c:v>9.9373575710521772E-2</c:v>
                </c:pt>
                <c:pt idx="22">
                  <c:v>0.23265865076671674</c:v>
                </c:pt>
                <c:pt idx="23">
                  <c:v>8.4146841551339627E-2</c:v>
                </c:pt>
                <c:pt idx="24">
                  <c:v>0.20857531974601043</c:v>
                </c:pt>
                <c:pt idx="25">
                  <c:v>7.3820561395788103E-2</c:v>
                </c:pt>
                <c:pt idx="26">
                  <c:v>0.36854208075225364</c:v>
                </c:pt>
                <c:pt idx="27">
                  <c:v>0.39829807225314889</c:v>
                </c:pt>
                <c:pt idx="28">
                  <c:v>0.41292696914019633</c:v>
                </c:pt>
                <c:pt idx="29">
                  <c:v>0.29254428206356731</c:v>
                </c:pt>
                <c:pt idx="30">
                  <c:v>0.35531719564076969</c:v>
                </c:pt>
                <c:pt idx="31">
                  <c:v>0.40950752110620581</c:v>
                </c:pt>
                <c:pt idx="32">
                  <c:v>0.35980097518200532</c:v>
                </c:pt>
                <c:pt idx="33">
                  <c:v>-0.99812751062489025</c:v>
                </c:pt>
                <c:pt idx="34">
                  <c:v>0.42409112729083437</c:v>
                </c:pt>
                <c:pt idx="35">
                  <c:v>0.41657287068634541</c:v>
                </c:pt>
                <c:pt idx="36">
                  <c:v>-0.5452580502107931</c:v>
                </c:pt>
                <c:pt idx="37">
                  <c:v>0.40953922459792796</c:v>
                </c:pt>
                <c:pt idx="38">
                  <c:v>0.10046281710414071</c:v>
                </c:pt>
                <c:pt idx="39">
                  <c:v>0.42162278400802577</c:v>
                </c:pt>
                <c:pt idx="40">
                  <c:v>6.5994328014735135E-2</c:v>
                </c:pt>
                <c:pt idx="41">
                  <c:v>0.41732016727652993</c:v>
                </c:pt>
                <c:pt idx="42">
                  <c:v>9.7611767385743231E-2</c:v>
                </c:pt>
                <c:pt idx="43">
                  <c:v>-0.12444721527067129</c:v>
                </c:pt>
                <c:pt idx="44">
                  <c:v>0.10085911075045846</c:v>
                </c:pt>
                <c:pt idx="45">
                  <c:v>0.40101551439934158</c:v>
                </c:pt>
                <c:pt idx="46">
                  <c:v>5.3847361621225165E-2</c:v>
                </c:pt>
                <c:pt idx="47">
                  <c:v>0.37514093609728288</c:v>
                </c:pt>
                <c:pt idx="48">
                  <c:v>9.4246668194700386E-2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9F5-7E42-AD53-6630381B0D44}"/>
            </c:ext>
          </c:extLst>
        </c:ser>
        <c:ser>
          <c:idx val="1"/>
          <c:order val="1"/>
          <c:tx>
            <c:v>Female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99.812474862068981</c:v>
              </c:pt>
            </c:numLit>
          </c:xVal>
          <c:yVal>
            <c:numLit>
              <c:formatCode>General</c:formatCode>
              <c:ptCount val="1"/>
              <c:pt idx="0">
                <c:v>-0.83379019683347455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D-B9F5-7E42-AD53-6630381B0D44}"/>
            </c:ext>
          </c:extLst>
        </c:ser>
        <c:ser>
          <c:idx val="2"/>
          <c:order val="2"/>
          <c:tx>
            <c:v>Male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99.954301450000017</c:v>
              </c:pt>
            </c:numLit>
          </c:xVal>
          <c:yVal>
            <c:numLit>
              <c:formatCode>General</c:formatCode>
              <c:ptCount val="1"/>
              <c:pt idx="0">
                <c:v>0.10178757015041487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E-B9F5-7E42-AD53-6630381B0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43344"/>
        <c:axId val="847045072"/>
      </c:scatterChart>
      <c:valAx>
        <c:axId val="847043344"/>
        <c:scaling>
          <c:orientation val="minMax"/>
          <c:max val="100"/>
          <c:min val="99.800000000000011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847045072"/>
        <c:crosses val="autoZero"/>
        <c:crossBetween val="midCat"/>
      </c:valAx>
      <c:valAx>
        <c:axId val="847045072"/>
        <c:scaling>
          <c:orientation val="minMax"/>
          <c:max val="1"/>
          <c:min val="-7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84704334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Pred(Y) / 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EDD-2443-B019-4E0DC52DBC7A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EDD-2443-B019-4E0DC52DBC7A}"/>
              </c:ext>
            </c:extLst>
          </c:dPt>
          <c:dPt>
            <c:idx val="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EDD-2443-B019-4E0DC52DBC7A}"/>
              </c:ext>
            </c:extLst>
          </c:dPt>
          <c:dPt>
            <c:idx val="3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EDD-2443-B019-4E0DC52DBC7A}"/>
              </c:ext>
            </c:extLst>
          </c:dPt>
          <c:dPt>
            <c:idx val="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EDD-2443-B019-4E0DC52DBC7A}"/>
              </c:ext>
            </c:extLst>
          </c:dPt>
          <c:dPt>
            <c:idx val="5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EDD-2443-B019-4E0DC52DBC7A}"/>
              </c:ext>
            </c:extLst>
          </c:dPt>
          <c:dPt>
            <c:idx val="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7EDD-2443-B019-4E0DC52DBC7A}"/>
              </c:ext>
            </c:extLst>
          </c:dPt>
          <c:dPt>
            <c:idx val="7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7EDD-2443-B019-4E0DC52DBC7A}"/>
              </c:ext>
            </c:extLst>
          </c:dPt>
          <c:dPt>
            <c:idx val="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7EDD-2443-B019-4E0DC52DBC7A}"/>
              </c:ext>
            </c:extLst>
          </c:dPt>
          <c:dPt>
            <c:idx val="9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7EDD-2443-B019-4E0DC52DBC7A}"/>
              </c:ext>
            </c:extLst>
          </c:dPt>
          <c:dPt>
            <c:idx val="1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7EDD-2443-B019-4E0DC52DBC7A}"/>
              </c:ext>
            </c:extLst>
          </c:dPt>
          <c:dPt>
            <c:idx val="11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7EDD-2443-B019-4E0DC52DBC7A}"/>
              </c:ext>
            </c:extLst>
          </c:dPt>
          <c:dPt>
            <c:idx val="1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7EDD-2443-B019-4E0DC52DBC7A}"/>
              </c:ext>
            </c:extLst>
          </c:dPt>
          <c:dPt>
            <c:idx val="13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7EDD-2443-B019-4E0DC52DBC7A}"/>
              </c:ext>
            </c:extLst>
          </c:dPt>
          <c:dPt>
            <c:idx val="1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7EDD-2443-B019-4E0DC52DBC7A}"/>
              </c:ext>
            </c:extLst>
          </c:dPt>
          <c:dPt>
            <c:idx val="15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7EDD-2443-B019-4E0DC52DBC7A}"/>
              </c:ext>
            </c:extLst>
          </c:dPt>
          <c:dPt>
            <c:idx val="1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7EDD-2443-B019-4E0DC52DBC7A}"/>
              </c:ext>
            </c:extLst>
          </c:dPt>
          <c:dPt>
            <c:idx val="17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7EDD-2443-B019-4E0DC52DBC7A}"/>
              </c:ext>
            </c:extLst>
          </c:dPt>
          <c:dPt>
            <c:idx val="1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7EDD-2443-B019-4E0DC52DBC7A}"/>
              </c:ext>
            </c:extLst>
          </c:dPt>
          <c:dPt>
            <c:idx val="19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7EDD-2443-B019-4E0DC52DBC7A}"/>
              </c:ext>
            </c:extLst>
          </c:dPt>
          <c:dPt>
            <c:idx val="2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7EDD-2443-B019-4E0DC52DBC7A}"/>
              </c:ext>
            </c:extLst>
          </c:dPt>
          <c:dPt>
            <c:idx val="21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7EDD-2443-B019-4E0DC52DBC7A}"/>
              </c:ext>
            </c:extLst>
          </c:dPt>
          <c:dPt>
            <c:idx val="2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7EDD-2443-B019-4E0DC52DBC7A}"/>
              </c:ext>
            </c:extLst>
          </c:dPt>
          <c:dPt>
            <c:idx val="23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7EDD-2443-B019-4E0DC52DBC7A}"/>
              </c:ext>
            </c:extLst>
          </c:dPt>
          <c:dPt>
            <c:idx val="2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7EDD-2443-B019-4E0DC52DBC7A}"/>
              </c:ext>
            </c:extLst>
          </c:dPt>
          <c:dPt>
            <c:idx val="25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7EDD-2443-B019-4E0DC52DBC7A}"/>
              </c:ext>
            </c:extLst>
          </c:dPt>
          <c:dPt>
            <c:idx val="2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7EDD-2443-B019-4E0DC52DBC7A}"/>
              </c:ext>
            </c:extLst>
          </c:dPt>
          <c:dPt>
            <c:idx val="2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7EDD-2443-B019-4E0DC52DBC7A}"/>
              </c:ext>
            </c:extLst>
          </c:dPt>
          <c:dPt>
            <c:idx val="2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7EDD-2443-B019-4E0DC52DBC7A}"/>
              </c:ext>
            </c:extLst>
          </c:dPt>
          <c:dPt>
            <c:idx val="2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7EDD-2443-B019-4E0DC52DBC7A}"/>
              </c:ext>
            </c:extLst>
          </c:dPt>
          <c:dPt>
            <c:idx val="3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7EDD-2443-B019-4E0DC52DBC7A}"/>
              </c:ext>
            </c:extLst>
          </c:dPt>
          <c:dPt>
            <c:idx val="3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7EDD-2443-B019-4E0DC52DBC7A}"/>
              </c:ext>
            </c:extLst>
          </c:dPt>
          <c:dPt>
            <c:idx val="3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7EDD-2443-B019-4E0DC52DBC7A}"/>
              </c:ext>
            </c:extLst>
          </c:dPt>
          <c:dPt>
            <c:idx val="3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7EDD-2443-B019-4E0DC52DBC7A}"/>
              </c:ext>
            </c:extLst>
          </c:dPt>
          <c:dPt>
            <c:idx val="3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7EDD-2443-B019-4E0DC52DBC7A}"/>
              </c:ext>
            </c:extLst>
          </c:dPt>
          <c:dPt>
            <c:idx val="3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7EDD-2443-B019-4E0DC52DBC7A}"/>
              </c:ext>
            </c:extLst>
          </c:dPt>
          <c:dPt>
            <c:idx val="3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7EDD-2443-B019-4E0DC52DBC7A}"/>
              </c:ext>
            </c:extLst>
          </c:dPt>
          <c:dPt>
            <c:idx val="3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7EDD-2443-B019-4E0DC52DBC7A}"/>
              </c:ext>
            </c:extLst>
          </c:dPt>
          <c:dPt>
            <c:idx val="3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7EDD-2443-B019-4E0DC52DBC7A}"/>
              </c:ext>
            </c:extLst>
          </c:dPt>
          <c:dPt>
            <c:idx val="3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7EDD-2443-B019-4E0DC52DBC7A}"/>
              </c:ext>
            </c:extLst>
          </c:dPt>
          <c:dPt>
            <c:idx val="4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7EDD-2443-B019-4E0DC52DBC7A}"/>
              </c:ext>
            </c:extLst>
          </c:dPt>
          <c:dPt>
            <c:idx val="4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7EDD-2443-B019-4E0DC52DBC7A}"/>
              </c:ext>
            </c:extLst>
          </c:dPt>
          <c:dPt>
            <c:idx val="4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7EDD-2443-B019-4E0DC52DBC7A}"/>
              </c:ext>
            </c:extLst>
          </c:dPt>
          <c:dPt>
            <c:idx val="4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7EDD-2443-B019-4E0DC52DBC7A}"/>
              </c:ext>
            </c:extLst>
          </c:dPt>
          <c:dPt>
            <c:idx val="4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7EDD-2443-B019-4E0DC52DBC7A}"/>
              </c:ext>
            </c:extLst>
          </c:dPt>
          <c:dPt>
            <c:idx val="4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7EDD-2443-B019-4E0DC52DBC7A}"/>
              </c:ext>
            </c:extLst>
          </c:dPt>
          <c:dPt>
            <c:idx val="4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7EDD-2443-B019-4E0DC52DBC7A}"/>
              </c:ext>
            </c:extLst>
          </c:dPt>
          <c:dPt>
            <c:idx val="4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7EDD-2443-B019-4E0DC52DBC7A}"/>
              </c:ext>
            </c:extLst>
          </c:dPt>
          <c:dPt>
            <c:idx val="4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7EDD-2443-B019-4E0DC52DBC7A}"/>
              </c:ext>
            </c:extLst>
          </c:dPt>
          <c:xVal>
            <c:numRef>
              <c:f>'ugh lol'!$D$110:$D$158</c:f>
              <c:numCache>
                <c:formatCode>0</c:formatCode>
                <c:ptCount val="49"/>
                <c:pt idx="0">
                  <c:v>99.812474862068981</c:v>
                </c:pt>
                <c:pt idx="1">
                  <c:v>99.954301450000017</c:v>
                </c:pt>
                <c:pt idx="2">
                  <c:v>99.812474862068981</c:v>
                </c:pt>
                <c:pt idx="3">
                  <c:v>99.954301450000017</c:v>
                </c:pt>
                <c:pt idx="4">
                  <c:v>99.812474862068981</c:v>
                </c:pt>
                <c:pt idx="5">
                  <c:v>99.954301450000017</c:v>
                </c:pt>
                <c:pt idx="6">
                  <c:v>99.812474862068981</c:v>
                </c:pt>
                <c:pt idx="7">
                  <c:v>99.954301450000017</c:v>
                </c:pt>
                <c:pt idx="8">
                  <c:v>99.812474862068981</c:v>
                </c:pt>
                <c:pt idx="9">
                  <c:v>99.954301450000017</c:v>
                </c:pt>
                <c:pt idx="10">
                  <c:v>99.812474862068981</c:v>
                </c:pt>
                <c:pt idx="11">
                  <c:v>99.954301450000017</c:v>
                </c:pt>
                <c:pt idx="12">
                  <c:v>99.812474862068981</c:v>
                </c:pt>
                <c:pt idx="13">
                  <c:v>99.954301450000017</c:v>
                </c:pt>
                <c:pt idx="14">
                  <c:v>99.812474862068981</c:v>
                </c:pt>
                <c:pt idx="15">
                  <c:v>99.954301450000017</c:v>
                </c:pt>
                <c:pt idx="16">
                  <c:v>99.812474862068981</c:v>
                </c:pt>
                <c:pt idx="17">
                  <c:v>99.954301450000017</c:v>
                </c:pt>
                <c:pt idx="18">
                  <c:v>99.812474862068981</c:v>
                </c:pt>
                <c:pt idx="19">
                  <c:v>99.954301450000017</c:v>
                </c:pt>
                <c:pt idx="20">
                  <c:v>99.812474862068981</c:v>
                </c:pt>
                <c:pt idx="21">
                  <c:v>99.954301450000017</c:v>
                </c:pt>
                <c:pt idx="22">
                  <c:v>99.812474862068981</c:v>
                </c:pt>
                <c:pt idx="23">
                  <c:v>99.954301450000017</c:v>
                </c:pt>
                <c:pt idx="24">
                  <c:v>99.812474862068981</c:v>
                </c:pt>
                <c:pt idx="25">
                  <c:v>99.954301450000017</c:v>
                </c:pt>
                <c:pt idx="26">
                  <c:v>99.812474862068981</c:v>
                </c:pt>
                <c:pt idx="27">
                  <c:v>99.812474862068981</c:v>
                </c:pt>
                <c:pt idx="28">
                  <c:v>99.812474862068981</c:v>
                </c:pt>
                <c:pt idx="29">
                  <c:v>99.812474862068981</c:v>
                </c:pt>
                <c:pt idx="30">
                  <c:v>99.812474862068981</c:v>
                </c:pt>
                <c:pt idx="31">
                  <c:v>99.812474862068981</c:v>
                </c:pt>
                <c:pt idx="32">
                  <c:v>99.812474862068981</c:v>
                </c:pt>
                <c:pt idx="33">
                  <c:v>99.812474862068981</c:v>
                </c:pt>
                <c:pt idx="34">
                  <c:v>99.812474862068981</c:v>
                </c:pt>
                <c:pt idx="35">
                  <c:v>99.812474862068981</c:v>
                </c:pt>
                <c:pt idx="36">
                  <c:v>99.954301450000017</c:v>
                </c:pt>
                <c:pt idx="37">
                  <c:v>99.812474862068981</c:v>
                </c:pt>
                <c:pt idx="38">
                  <c:v>99.954301450000017</c:v>
                </c:pt>
                <c:pt idx="39">
                  <c:v>99.812474862068981</c:v>
                </c:pt>
                <c:pt idx="40">
                  <c:v>99.954301450000017</c:v>
                </c:pt>
                <c:pt idx="41">
                  <c:v>99.812474862068981</c:v>
                </c:pt>
                <c:pt idx="42">
                  <c:v>99.954301450000017</c:v>
                </c:pt>
                <c:pt idx="43">
                  <c:v>99.812474862068981</c:v>
                </c:pt>
                <c:pt idx="44">
                  <c:v>99.954301450000017</c:v>
                </c:pt>
                <c:pt idx="45">
                  <c:v>99.812474862068981</c:v>
                </c:pt>
                <c:pt idx="46">
                  <c:v>99.954301450000017</c:v>
                </c:pt>
                <c:pt idx="47">
                  <c:v>99.812474862068981</c:v>
                </c:pt>
                <c:pt idx="48">
                  <c:v>99.954301450000017</c:v>
                </c:pt>
              </c:numCache>
            </c:numRef>
          </c:xVal>
          <c:yVal>
            <c:numRef>
              <c:f>'ugh lol'!$C$110:$C$158</c:f>
              <c:numCache>
                <c:formatCode>0</c:formatCode>
                <c:ptCount val="49"/>
                <c:pt idx="0">
                  <c:v>99.981750000000005</c:v>
                </c:pt>
                <c:pt idx="1">
                  <c:v>99.999250000000004</c:v>
                </c:pt>
                <c:pt idx="2">
                  <c:v>99.444280000000006</c:v>
                </c:pt>
                <c:pt idx="3">
                  <c:v>99.984406000000007</c:v>
                </c:pt>
                <c:pt idx="4">
                  <c:v>99.960250000000002</c:v>
                </c:pt>
                <c:pt idx="5">
                  <c:v>99.749579999999995</c:v>
                </c:pt>
                <c:pt idx="6">
                  <c:v>96.967094000000003</c:v>
                </c:pt>
                <c:pt idx="7">
                  <c:v>99.995500000000007</c:v>
                </c:pt>
                <c:pt idx="8">
                  <c:v>99.927350000000004</c:v>
                </c:pt>
                <c:pt idx="9">
                  <c:v>99.946489999999997</c:v>
                </c:pt>
                <c:pt idx="10">
                  <c:v>99.992744000000002</c:v>
                </c:pt>
                <c:pt idx="11">
                  <c:v>99.89358</c:v>
                </c:pt>
                <c:pt idx="12">
                  <c:v>99.979230000000001</c:v>
                </c:pt>
                <c:pt idx="13">
                  <c:v>99.992279999999994</c:v>
                </c:pt>
                <c:pt idx="14">
                  <c:v>99.834829999999997</c:v>
                </c:pt>
                <c:pt idx="15">
                  <c:v>99.900270000000006</c:v>
                </c:pt>
                <c:pt idx="16">
                  <c:v>99.957689999999999</c:v>
                </c:pt>
                <c:pt idx="17">
                  <c:v>99.987114000000005</c:v>
                </c:pt>
                <c:pt idx="18">
                  <c:v>99.813995000000006</c:v>
                </c:pt>
                <c:pt idx="19">
                  <c:v>99.995140000000006</c:v>
                </c:pt>
                <c:pt idx="20">
                  <c:v>99.966804999999994</c:v>
                </c:pt>
                <c:pt idx="21">
                  <c:v>99.998183999999995</c:v>
                </c:pt>
                <c:pt idx="22">
                  <c:v>99.915215000000003</c:v>
                </c:pt>
                <c:pt idx="23">
                  <c:v>99.991460000000004</c:v>
                </c:pt>
                <c:pt idx="24">
                  <c:v>99.904579999999996</c:v>
                </c:pt>
                <c:pt idx="25">
                  <c:v>99.986900000000006</c:v>
                </c:pt>
                <c:pt idx="26">
                  <c:v>99.975219999999993</c:v>
                </c:pt>
                <c:pt idx="27">
                  <c:v>99.98836</c:v>
                </c:pt>
                <c:pt idx="28">
                  <c:v>99.994820000000004</c:v>
                </c:pt>
                <c:pt idx="29">
                  <c:v>99.941659999999999</c:v>
                </c:pt>
                <c:pt idx="30">
                  <c:v>99.969380000000001</c:v>
                </c:pt>
                <c:pt idx="31">
                  <c:v>99.993309999999994</c:v>
                </c:pt>
                <c:pt idx="32">
                  <c:v>99.971360000000004</c:v>
                </c:pt>
                <c:pt idx="33">
                  <c:v>99.371709999999993</c:v>
                </c:pt>
                <c:pt idx="34">
                  <c:v>99.999750000000006</c:v>
                </c:pt>
                <c:pt idx="35">
                  <c:v>99.996430000000004</c:v>
                </c:pt>
                <c:pt idx="36">
                  <c:v>99.713520000000003</c:v>
                </c:pt>
                <c:pt idx="37">
                  <c:v>99.993324000000001</c:v>
                </c:pt>
                <c:pt idx="38">
                  <c:v>99.998665000000003</c:v>
                </c:pt>
                <c:pt idx="39">
                  <c:v>99.998660000000001</c:v>
                </c:pt>
                <c:pt idx="40">
                  <c:v>99.983444000000006</c:v>
                </c:pt>
                <c:pt idx="41">
                  <c:v>99.996759999999995</c:v>
                </c:pt>
                <c:pt idx="42">
                  <c:v>99.997405999999998</c:v>
                </c:pt>
                <c:pt idx="43">
                  <c:v>99.75752</c:v>
                </c:pt>
                <c:pt idx="44">
                  <c:v>99.998840000000001</c:v>
                </c:pt>
                <c:pt idx="45">
                  <c:v>99.989559999999997</c:v>
                </c:pt>
                <c:pt idx="46">
                  <c:v>99.978080000000006</c:v>
                </c:pt>
                <c:pt idx="47">
                  <c:v>99.978133999999997</c:v>
                </c:pt>
                <c:pt idx="48">
                  <c:v>99.995919999999998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EDD-2443-B019-4E0DC52DBC7A}"/>
            </c:ext>
          </c:extLst>
        </c:ser>
        <c:ser>
          <c:idx val="1"/>
          <c:order val="1"/>
          <c:tx>
            <c:v>Female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99.812474862068981</c:v>
              </c:pt>
            </c:numLit>
          </c:xVal>
          <c:yVal>
            <c:numLit>
              <c:formatCode>General</c:formatCode>
              <c:ptCount val="1"/>
              <c:pt idx="0">
                <c:v>99.444280000000006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D-7EDD-2443-B019-4E0DC52DBC7A}"/>
            </c:ext>
          </c:extLst>
        </c:ser>
        <c:ser>
          <c:idx val="2"/>
          <c:order val="2"/>
          <c:tx>
            <c:v>Male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99.954301450000017</c:v>
              </c:pt>
            </c:numLit>
          </c:xVal>
          <c:yVal>
            <c:numLit>
              <c:formatCode>General</c:formatCode>
              <c:ptCount val="1"/>
              <c:pt idx="0">
                <c:v>99.999250000000004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E-7EDD-2443-B019-4E0DC52DBC7A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'anova format_HID'!$B$1:$B$70</c:f>
              <c:numCache>
                <c:formatCode>General</c:formatCode>
                <c:ptCount val="70"/>
                <c:pt idx="0">
                  <c:v>99.806801798551703</c:v>
                </c:pt>
                <c:pt idx="1">
                  <c:v>100.0986620875582</c:v>
                </c:pt>
                <c:pt idx="2">
                  <c:v>100.3905223765647</c:v>
                </c:pt>
                <c:pt idx="3">
                  <c:v>100.6823826655712</c:v>
                </c:pt>
                <c:pt idx="4">
                  <c:v>100.97424295457769</c:v>
                </c:pt>
                <c:pt idx="5">
                  <c:v>101.26610324358418</c:v>
                </c:pt>
                <c:pt idx="6">
                  <c:v>101.55796353259069</c:v>
                </c:pt>
                <c:pt idx="7">
                  <c:v>101.84982382159718</c:v>
                </c:pt>
                <c:pt idx="8">
                  <c:v>102.14168411060368</c:v>
                </c:pt>
                <c:pt idx="9">
                  <c:v>102.43354439961017</c:v>
                </c:pt>
                <c:pt idx="10">
                  <c:v>102.72540468861668</c:v>
                </c:pt>
                <c:pt idx="11">
                  <c:v>103.01726497762317</c:v>
                </c:pt>
                <c:pt idx="12">
                  <c:v>103.30912526662966</c:v>
                </c:pt>
                <c:pt idx="13">
                  <c:v>103.60098555563616</c:v>
                </c:pt>
                <c:pt idx="14">
                  <c:v>103.89284584464266</c:v>
                </c:pt>
                <c:pt idx="15">
                  <c:v>104.18470613364916</c:v>
                </c:pt>
                <c:pt idx="16">
                  <c:v>104.47656642265565</c:v>
                </c:pt>
                <c:pt idx="17">
                  <c:v>104.76842671166216</c:v>
                </c:pt>
                <c:pt idx="18">
                  <c:v>105.06028700066865</c:v>
                </c:pt>
                <c:pt idx="19">
                  <c:v>105.35214728967514</c:v>
                </c:pt>
                <c:pt idx="20">
                  <c:v>105.64400757868164</c:v>
                </c:pt>
                <c:pt idx="21">
                  <c:v>105.93586786768815</c:v>
                </c:pt>
                <c:pt idx="22">
                  <c:v>106.22772815669464</c:v>
                </c:pt>
                <c:pt idx="23">
                  <c:v>106.51958844570113</c:v>
                </c:pt>
                <c:pt idx="24">
                  <c:v>106.81144873470762</c:v>
                </c:pt>
                <c:pt idx="25">
                  <c:v>107.10330902371413</c:v>
                </c:pt>
                <c:pt idx="26">
                  <c:v>107.39516931272063</c:v>
                </c:pt>
                <c:pt idx="27">
                  <c:v>107.68702960172712</c:v>
                </c:pt>
                <c:pt idx="28">
                  <c:v>107.97888989073363</c:v>
                </c:pt>
                <c:pt idx="29">
                  <c:v>108.27075017974012</c:v>
                </c:pt>
                <c:pt idx="30">
                  <c:v>108.56261046874661</c:v>
                </c:pt>
                <c:pt idx="31">
                  <c:v>108.85447075775311</c:v>
                </c:pt>
                <c:pt idx="32">
                  <c:v>109.14633104675961</c:v>
                </c:pt>
                <c:pt idx="33">
                  <c:v>109.43819133576611</c:v>
                </c:pt>
                <c:pt idx="34">
                  <c:v>109.7300516247726</c:v>
                </c:pt>
                <c:pt idx="35">
                  <c:v>110.02191191377909</c:v>
                </c:pt>
                <c:pt idx="36">
                  <c:v>110.3137722027856</c:v>
                </c:pt>
                <c:pt idx="37">
                  <c:v>110.60563249179209</c:v>
                </c:pt>
                <c:pt idx="38">
                  <c:v>110.89749278079859</c:v>
                </c:pt>
                <c:pt idx="39">
                  <c:v>111.18935306980509</c:v>
                </c:pt>
                <c:pt idx="40">
                  <c:v>111.48121335881159</c:v>
                </c:pt>
                <c:pt idx="41">
                  <c:v>111.77307364781808</c:v>
                </c:pt>
                <c:pt idx="42">
                  <c:v>112.06493393682457</c:v>
                </c:pt>
                <c:pt idx="43">
                  <c:v>112.35679422583108</c:v>
                </c:pt>
                <c:pt idx="44">
                  <c:v>112.64865451483757</c:v>
                </c:pt>
                <c:pt idx="45">
                  <c:v>112.94051480384407</c:v>
                </c:pt>
                <c:pt idx="46">
                  <c:v>113.23237509285056</c:v>
                </c:pt>
                <c:pt idx="47">
                  <c:v>113.52423538185707</c:v>
                </c:pt>
                <c:pt idx="48">
                  <c:v>113.81609567086356</c:v>
                </c:pt>
                <c:pt idx="49">
                  <c:v>114.10795595987005</c:v>
                </c:pt>
                <c:pt idx="50">
                  <c:v>114.39981624887656</c:v>
                </c:pt>
                <c:pt idx="51">
                  <c:v>114.69167653788305</c:v>
                </c:pt>
                <c:pt idx="52">
                  <c:v>114.98353682688955</c:v>
                </c:pt>
                <c:pt idx="53">
                  <c:v>115.27539711589604</c:v>
                </c:pt>
                <c:pt idx="54">
                  <c:v>115.56725740490253</c:v>
                </c:pt>
                <c:pt idx="55">
                  <c:v>115.85911769390904</c:v>
                </c:pt>
                <c:pt idx="56">
                  <c:v>116.15097798291553</c:v>
                </c:pt>
                <c:pt idx="57">
                  <c:v>116.44283827192203</c:v>
                </c:pt>
                <c:pt idx="58">
                  <c:v>116.73469856092854</c:v>
                </c:pt>
                <c:pt idx="59">
                  <c:v>117.02655884993503</c:v>
                </c:pt>
                <c:pt idx="60">
                  <c:v>117.31841913894152</c:v>
                </c:pt>
                <c:pt idx="61">
                  <c:v>117.61027942794803</c:v>
                </c:pt>
                <c:pt idx="62">
                  <c:v>117.90213971695452</c:v>
                </c:pt>
                <c:pt idx="63">
                  <c:v>118.19400000596102</c:v>
                </c:pt>
                <c:pt idx="64">
                  <c:v>118.48586029496751</c:v>
                </c:pt>
                <c:pt idx="65">
                  <c:v>118.777720583974</c:v>
                </c:pt>
                <c:pt idx="66">
                  <c:v>119.06958087298051</c:v>
                </c:pt>
                <c:pt idx="67">
                  <c:v>119.361441161987</c:v>
                </c:pt>
                <c:pt idx="68">
                  <c:v>119.6533014509935</c:v>
                </c:pt>
                <c:pt idx="69">
                  <c:v>119.94516174</c:v>
                </c:pt>
              </c:numCache>
            </c:numRef>
          </c:xVal>
          <c:yVal>
            <c:numRef>
              <c:f>'anova format_HID'!$C$1:$C$70</c:f>
              <c:numCache>
                <c:formatCode>General</c:formatCode>
                <c:ptCount val="70"/>
                <c:pt idx="0">
                  <c:v>98.909220802859892</c:v>
                </c:pt>
                <c:pt idx="1">
                  <c:v>99.198777780510667</c:v>
                </c:pt>
                <c:pt idx="2">
                  <c:v>99.480246730401234</c:v>
                </c:pt>
                <c:pt idx="3">
                  <c:v>99.753899169966232</c:v>
                </c:pt>
                <c:pt idx="4">
                  <c:v>100.02018251890922</c:v>
                </c:pt>
                <c:pt idx="5">
                  <c:v>100.27966982368723</c:v>
                </c:pt>
                <c:pt idx="6">
                  <c:v>100.53300483461507</c:v>
                </c:pt>
                <c:pt idx="7">
                  <c:v>100.78085252314864</c:v>
                </c:pt>
                <c:pt idx="8">
                  <c:v>101.02386086655198</c:v>
                </c:pt>
                <c:pt idx="9">
                  <c:v>101.26263542079828</c:v>
                </c:pt>
                <c:pt idx="10">
                  <c:v>101.49772527929723</c:v>
                </c:pt>
                <c:pt idx="11">
                  <c:v>101.72961770792692</c:v>
                </c:pt>
                <c:pt idx="12">
                  <c:v>101.95873861313738</c:v>
                </c:pt>
                <c:pt idx="13">
                  <c:v>102.18545646713656</c:v>
                </c:pt>
                <c:pt idx="14">
                  <c:v>102.41008795795598</c:v>
                </c:pt>
                <c:pt idx="15">
                  <c:v>102.63290422478347</c:v>
                </c:pt>
                <c:pt idx="16">
                  <c:v>102.85413699680336</c:v>
                </c:pt>
                <c:pt idx="17">
                  <c:v>103.07398427148657</c:v>
                </c:pt>
                <c:pt idx="18">
                  <c:v>103.29261537167484</c:v>
                </c:pt>
                <c:pt idx="19">
                  <c:v>103.51017534186605</c:v>
                </c:pt>
                <c:pt idx="20">
                  <c:v>103.72678871043361</c:v>
                </c:pt>
                <c:pt idx="21">
                  <c:v>103.94256267662948</c:v>
                </c:pt>
                <c:pt idx="22">
                  <c:v>104.15758979312538</c:v>
                </c:pt>
                <c:pt idx="23">
                  <c:v>104.3719502155456</c:v>
                </c:pt>
                <c:pt idx="24">
                  <c:v>104.58571358545591</c:v>
                </c:pt>
                <c:pt idx="25">
                  <c:v>104.79894060584164</c:v>
                </c:pt>
                <c:pt idx="26">
                  <c:v>105.01168436004181</c:v>
                </c:pt>
                <c:pt idx="27">
                  <c:v>105.22399141735217</c:v>
                </c:pt>
                <c:pt idx="28">
                  <c:v>105.43590276150618</c:v>
                </c:pt>
                <c:pt idx="29">
                  <c:v>105.64745457214489</c:v>
                </c:pt>
                <c:pt idx="30">
                  <c:v>105.858678884197</c:v>
                </c:pt>
                <c:pt idx="31">
                  <c:v>106.06960414573987</c:v>
                </c:pt>
                <c:pt idx="32">
                  <c:v>106.2802556913002</c:v>
                </c:pt>
                <c:pt idx="33">
                  <c:v>106.49065614457294</c:v>
                </c:pt>
                <c:pt idx="34">
                  <c:v>106.70082576208804</c:v>
                </c:pt>
                <c:pt idx="35">
                  <c:v>106.91078272734589</c:v>
                </c:pt>
                <c:pt idx="36">
                  <c:v>107.12054340329743</c:v>
                </c:pt>
                <c:pt idx="37">
                  <c:v>107.33012254969616</c:v>
                </c:pt>
                <c:pt idx="38">
                  <c:v>107.53953351074443</c:v>
                </c:pt>
                <c:pt idx="39">
                  <c:v>107.74878837754882</c:v>
                </c:pt>
                <c:pt idx="40">
                  <c:v>107.95789812915316</c:v>
                </c:pt>
                <c:pt idx="41">
                  <c:v>108.1668727553039</c:v>
                </c:pt>
                <c:pt idx="42">
                  <c:v>108.37572136359411</c:v>
                </c:pt>
                <c:pt idx="43">
                  <c:v>108.58445227321359</c:v>
                </c:pt>
                <c:pt idx="44">
                  <c:v>108.79307309718357</c:v>
                </c:pt>
                <c:pt idx="45">
                  <c:v>109.00159081466576</c:v>
                </c:pt>
                <c:pt idx="46">
                  <c:v>109.21001183469319</c:v>
                </c:pt>
                <c:pt idx="47">
                  <c:v>109.41834205246954</c:v>
                </c:pt>
                <c:pt idx="48">
                  <c:v>109.62658689921405</c:v>
                </c:pt>
                <c:pt idx="49">
                  <c:v>109.83475138638752</c:v>
                </c:pt>
                <c:pt idx="50">
                  <c:v>110.04284014501502</c:v>
                </c:pt>
                <c:pt idx="51">
                  <c:v>110.2508574607202</c:v>
                </c:pt>
                <c:pt idx="52">
                  <c:v>110.45880730500085</c:v>
                </c:pt>
                <c:pt idx="53">
                  <c:v>110.66669336320231</c:v>
                </c:pt>
                <c:pt idx="54">
                  <c:v>110.8745190595843</c:v>
                </c:pt>
                <c:pt idx="55">
                  <c:v>111.08228757982381</c:v>
                </c:pt>
                <c:pt idx="56">
                  <c:v>111.29000189125169</c:v>
                </c:pt>
                <c:pt idx="57">
                  <c:v>111.49766476108259</c:v>
                </c:pt>
                <c:pt idx="58">
                  <c:v>111.70527877286419</c:v>
                </c:pt>
                <c:pt idx="59">
                  <c:v>111.91284634134374</c:v>
                </c:pt>
                <c:pt idx="60">
                  <c:v>112.12036972592539</c:v>
                </c:pt>
                <c:pt idx="61">
                  <c:v>112.32785104287017</c:v>
                </c:pt>
                <c:pt idx="62">
                  <c:v>112.53529227637267</c:v>
                </c:pt>
                <c:pt idx="63">
                  <c:v>112.7426952886325</c:v>
                </c:pt>
                <c:pt idx="64">
                  <c:v>112.95006182902416</c:v>
                </c:pt>
                <c:pt idx="65">
                  <c:v>113.15739354245781</c:v>
                </c:pt>
                <c:pt idx="66">
                  <c:v>113.36469197701241</c:v>
                </c:pt>
                <c:pt idx="67">
                  <c:v>113.57195859091327</c:v>
                </c:pt>
                <c:pt idx="68">
                  <c:v>113.77919475891872</c:v>
                </c:pt>
                <c:pt idx="69">
                  <c:v>113.98640177817293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7EDD-2443-B019-4E0DC52DBC7A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'anova format_HID1'!$B$1:$B$70</c:f>
              <c:numCache>
                <c:formatCode>General</c:formatCode>
                <c:ptCount val="70"/>
                <c:pt idx="0">
                  <c:v>79.849979889655202</c:v>
                </c:pt>
                <c:pt idx="1">
                  <c:v>80.431069481689178</c:v>
                </c:pt>
                <c:pt idx="2">
                  <c:v>81.012159073723168</c:v>
                </c:pt>
                <c:pt idx="3">
                  <c:v>81.593248665757145</c:v>
                </c:pt>
                <c:pt idx="4">
                  <c:v>82.174338257791135</c:v>
                </c:pt>
                <c:pt idx="5">
                  <c:v>82.755427849825111</c:v>
                </c:pt>
                <c:pt idx="6">
                  <c:v>83.336517441859101</c:v>
                </c:pt>
                <c:pt idx="7">
                  <c:v>83.917607033893077</c:v>
                </c:pt>
                <c:pt idx="8">
                  <c:v>84.498696625927067</c:v>
                </c:pt>
                <c:pt idx="9">
                  <c:v>85.079786217961043</c:v>
                </c:pt>
                <c:pt idx="10">
                  <c:v>85.660875809995034</c:v>
                </c:pt>
                <c:pt idx="11">
                  <c:v>86.24196540202901</c:v>
                </c:pt>
                <c:pt idx="12">
                  <c:v>86.823054994063</c:v>
                </c:pt>
                <c:pt idx="13">
                  <c:v>87.404144586096976</c:v>
                </c:pt>
                <c:pt idx="14">
                  <c:v>87.985234178130966</c:v>
                </c:pt>
                <c:pt idx="15">
                  <c:v>88.566323770164942</c:v>
                </c:pt>
                <c:pt idx="16">
                  <c:v>89.147413362198932</c:v>
                </c:pt>
                <c:pt idx="17">
                  <c:v>89.728502954232908</c:v>
                </c:pt>
                <c:pt idx="18">
                  <c:v>90.309592546266899</c:v>
                </c:pt>
                <c:pt idx="19">
                  <c:v>90.890682138300875</c:v>
                </c:pt>
                <c:pt idx="20">
                  <c:v>91.471771730334865</c:v>
                </c:pt>
                <c:pt idx="21">
                  <c:v>92.052861322368841</c:v>
                </c:pt>
                <c:pt idx="22">
                  <c:v>92.633950914402831</c:v>
                </c:pt>
                <c:pt idx="23">
                  <c:v>93.215040506436807</c:v>
                </c:pt>
                <c:pt idx="24">
                  <c:v>93.796130098470798</c:v>
                </c:pt>
                <c:pt idx="25">
                  <c:v>94.377219690504774</c:v>
                </c:pt>
                <c:pt idx="26">
                  <c:v>94.958309282538764</c:v>
                </c:pt>
                <c:pt idx="27">
                  <c:v>95.53939887457274</c:v>
                </c:pt>
                <c:pt idx="28">
                  <c:v>96.12048846660673</c:v>
                </c:pt>
                <c:pt idx="29">
                  <c:v>96.701578058640706</c:v>
                </c:pt>
                <c:pt idx="30">
                  <c:v>97.282667650674696</c:v>
                </c:pt>
                <c:pt idx="31">
                  <c:v>97.863757242708672</c:v>
                </c:pt>
                <c:pt idx="32">
                  <c:v>98.444846834742663</c:v>
                </c:pt>
                <c:pt idx="33">
                  <c:v>99.025936426776639</c:v>
                </c:pt>
                <c:pt idx="34">
                  <c:v>99.607026018810629</c:v>
                </c:pt>
                <c:pt idx="35">
                  <c:v>100.1881156108446</c:v>
                </c:pt>
                <c:pt idx="36">
                  <c:v>100.7692052028786</c:v>
                </c:pt>
                <c:pt idx="37">
                  <c:v>101.35029479491257</c:v>
                </c:pt>
                <c:pt idx="38">
                  <c:v>101.93138438694656</c:v>
                </c:pt>
                <c:pt idx="39">
                  <c:v>102.51247397898054</c:v>
                </c:pt>
                <c:pt idx="40">
                  <c:v>103.09356357101453</c:v>
                </c:pt>
                <c:pt idx="41">
                  <c:v>103.6746531630485</c:v>
                </c:pt>
                <c:pt idx="42">
                  <c:v>104.25574275508249</c:v>
                </c:pt>
                <c:pt idx="43">
                  <c:v>104.83683234711647</c:v>
                </c:pt>
                <c:pt idx="44">
                  <c:v>105.41792193915046</c:v>
                </c:pt>
                <c:pt idx="45">
                  <c:v>105.99901153118444</c:v>
                </c:pt>
                <c:pt idx="46">
                  <c:v>106.58010112321843</c:v>
                </c:pt>
                <c:pt idx="47">
                  <c:v>107.1611907152524</c:v>
                </c:pt>
                <c:pt idx="48">
                  <c:v>107.74228030728639</c:v>
                </c:pt>
                <c:pt idx="49">
                  <c:v>108.32336989932037</c:v>
                </c:pt>
                <c:pt idx="50">
                  <c:v>108.90445949135434</c:v>
                </c:pt>
                <c:pt idx="51">
                  <c:v>109.48554908338834</c:v>
                </c:pt>
                <c:pt idx="52">
                  <c:v>110.06663867542233</c:v>
                </c:pt>
                <c:pt idx="53">
                  <c:v>110.6477282674563</c:v>
                </c:pt>
                <c:pt idx="54">
                  <c:v>111.22881785949028</c:v>
                </c:pt>
                <c:pt idx="55">
                  <c:v>111.80990745152427</c:v>
                </c:pt>
                <c:pt idx="56">
                  <c:v>112.39099704355826</c:v>
                </c:pt>
                <c:pt idx="57">
                  <c:v>112.97208663559223</c:v>
                </c:pt>
                <c:pt idx="58">
                  <c:v>113.55317622762621</c:v>
                </c:pt>
                <c:pt idx="59">
                  <c:v>114.1342658196602</c:v>
                </c:pt>
                <c:pt idx="60">
                  <c:v>114.71535541169419</c:v>
                </c:pt>
                <c:pt idx="61">
                  <c:v>115.29644500372817</c:v>
                </c:pt>
                <c:pt idx="62">
                  <c:v>115.87753459576214</c:v>
                </c:pt>
                <c:pt idx="63">
                  <c:v>116.45862418779613</c:v>
                </c:pt>
                <c:pt idx="64">
                  <c:v>117.03971377983012</c:v>
                </c:pt>
                <c:pt idx="65">
                  <c:v>117.6208033718641</c:v>
                </c:pt>
                <c:pt idx="66">
                  <c:v>118.20189296389808</c:v>
                </c:pt>
                <c:pt idx="67">
                  <c:v>118.78298255593207</c:v>
                </c:pt>
                <c:pt idx="68">
                  <c:v>119.36407214796606</c:v>
                </c:pt>
                <c:pt idx="69">
                  <c:v>119.94516174000003</c:v>
                </c:pt>
              </c:numCache>
            </c:numRef>
          </c:xVal>
          <c:yVal>
            <c:numRef>
              <c:f>'anova format_HID1'!$C$1:$C$70</c:f>
              <c:numCache>
                <c:formatCode>General</c:formatCode>
                <c:ptCount val="70"/>
                <c:pt idx="0">
                  <c:v>85.792954748915335</c:v>
                </c:pt>
                <c:pt idx="1">
                  <c:v>86.205540527635307</c:v>
                </c:pt>
                <c:pt idx="2">
                  <c:v>86.618248015377986</c:v>
                </c:pt>
                <c:pt idx="3">
                  <c:v>87.031088518274032</c:v>
                </c:pt>
                <c:pt idx="4">
                  <c:v>87.444074776830718</c:v>
                </c:pt>
                <c:pt idx="5">
                  <c:v>87.857221198950498</c:v>
                </c:pt>
                <c:pt idx="6">
                  <c:v>88.270544139482723</c:v>
                </c:pt>
                <c:pt idx="7">
                  <c:v>88.684062237411453</c:v>
                </c:pt>
                <c:pt idx="8">
                  <c:v>89.097796824882749</c:v>
                </c:pt>
                <c:pt idx="9">
                  <c:v>89.511772426369546</c:v>
                </c:pt>
                <c:pt idx="10">
                  <c:v>89.926017371727085</c:v>
                </c:pt>
                <c:pt idx="11">
                  <c:v>90.340564554215916</c:v>
                </c:pt>
                <c:pt idx="12">
                  <c:v>90.755452374491682</c:v>
                </c:pt>
                <c:pt idx="13">
                  <c:v>91.170725925123079</c:v>
                </c:pt>
                <c:pt idx="14">
                  <c:v>91.586438488913529</c:v>
                </c:pt>
                <c:pt idx="15">
                  <c:v>92.002653450376144</c:v>
                </c:pt>
                <c:pt idx="16">
                  <c:v>92.419446756405648</c:v>
                </c:pt>
                <c:pt idx="17">
                  <c:v>92.836910114356797</c:v>
                </c:pt>
                <c:pt idx="18">
                  <c:v>93.255155190655429</c:v>
                </c:pt>
                <c:pt idx="19">
                  <c:v>93.674319181725707</c:v>
                </c:pt>
                <c:pt idx="20">
                  <c:v>94.094572288066757</c:v>
                </c:pt>
                <c:pt idx="21">
                  <c:v>94.516127856942944</c:v>
                </c:pt>
                <c:pt idx="22">
                  <c:v>94.939256307115201</c:v>
                </c:pt>
                <c:pt idx="23">
                  <c:v>95.364304465467157</c:v>
                </c:pt>
                <c:pt idx="24">
                  <c:v>95.791722706220938</c:v>
                </c:pt>
                <c:pt idx="25">
                  <c:v>96.222103379312628</c:v>
                </c:pt>
                <c:pt idx="26">
                  <c:v>96.6562355097211</c:v>
                </c:pt>
                <c:pt idx="27">
                  <c:v>97.095182535394542</c:v>
                </c:pt>
                <c:pt idx="28">
                  <c:v>97.540391211237008</c:v>
                </c:pt>
                <c:pt idx="29">
                  <c:v>97.993838283107593</c:v>
                </c:pt>
                <c:pt idx="30">
                  <c:v>98.458210440143418</c:v>
                </c:pt>
                <c:pt idx="31">
                  <c:v>98.937077740326558</c:v>
                </c:pt>
                <c:pt idx="32">
                  <c:v>99.434940067697795</c:v>
                </c:pt>
                <c:pt idx="33">
                  <c:v>99.956905818261944</c:v>
                </c:pt>
                <c:pt idx="34">
                  <c:v>100.50773412048595</c:v>
                </c:pt>
                <c:pt idx="35">
                  <c:v>101.0903338990469</c:v>
                </c:pt>
                <c:pt idx="36">
                  <c:v>101.70455127429381</c:v>
                </c:pt>
                <c:pt idx="37">
                  <c:v>102.34723931977801</c:v>
                </c:pt>
                <c:pt idx="38">
                  <c:v>103.01354711805892</c:v>
                </c:pt>
                <c:pt idx="39">
                  <c:v>103.69839372591117</c:v>
                </c:pt>
                <c:pt idx="40">
                  <c:v>104.39736063893329</c:v>
                </c:pt>
                <c:pt idx="41">
                  <c:v>105.10696584576453</c:v>
                </c:pt>
                <c:pt idx="42">
                  <c:v>105.82459715445387</c:v>
                </c:pt>
                <c:pt idx="43">
                  <c:v>106.54833470188748</c:v>
                </c:pt>
                <c:pt idx="44">
                  <c:v>107.27677324384071</c:v>
                </c:pt>
                <c:pt idx="45">
                  <c:v>108.00887911739815</c:v>
                </c:pt>
                <c:pt idx="46">
                  <c:v>108.74388459988116</c:v>
                </c:pt>
                <c:pt idx="47">
                  <c:v>109.4812126617535</c:v>
                </c:pt>
                <c:pt idx="48">
                  <c:v>110.22042404993269</c:v>
                </c:pt>
                <c:pt idx="49">
                  <c:v>110.96118010189169</c:v>
                </c:pt>
                <c:pt idx="50">
                  <c:v>111.70321646525611</c:v>
                </c:pt>
                <c:pt idx="51">
                  <c:v>112.44632435546492</c:v>
                </c:pt>
                <c:pt idx="52">
                  <c:v>113.19033704484258</c:v>
                </c:pt>
                <c:pt idx="53">
                  <c:v>113.93512001063195</c:v>
                </c:pt>
                <c:pt idx="54">
                  <c:v>114.68056366729277</c:v>
                </c:pt>
                <c:pt idx="55">
                  <c:v>115.42657794368512</c:v>
                </c:pt>
                <c:pt idx="56">
                  <c:v>116.17308819193821</c:v>
                </c:pt>
                <c:pt idx="57">
                  <c:v>116.92003206822461</c:v>
                </c:pt>
                <c:pt idx="58">
                  <c:v>117.66735713055621</c:v>
                </c:pt>
                <c:pt idx="59">
                  <c:v>118.41501897110763</c:v>
                </c:pt>
                <c:pt idx="60">
                  <c:v>119.16297975102664</c:v>
                </c:pt>
                <c:pt idx="61">
                  <c:v>119.91120704121393</c:v>
                </c:pt>
                <c:pt idx="62">
                  <c:v>120.65967289782108</c:v>
                </c:pt>
                <c:pt idx="63">
                  <c:v>121.40835311936608</c:v>
                </c:pt>
                <c:pt idx="64">
                  <c:v>122.15722664553201</c:v>
                </c:pt>
                <c:pt idx="65">
                  <c:v>122.90627506735447</c:v>
                </c:pt>
                <c:pt idx="66">
                  <c:v>123.65548222562632</c:v>
                </c:pt>
                <c:pt idx="67">
                  <c:v>124.4048338796552</c:v>
                </c:pt>
                <c:pt idx="68">
                  <c:v>125.1543174324993</c:v>
                </c:pt>
                <c:pt idx="69">
                  <c:v>125.90392170182712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7EDD-2443-B019-4E0DC52DBC7A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70</c:v>
              </c:pt>
              <c:pt idx="1">
                <c:v>130</c:v>
              </c:pt>
            </c:numLit>
          </c:xVal>
          <c:yVal>
            <c:numLit>
              <c:formatCode>General</c:formatCode>
              <c:ptCount val="2"/>
              <c:pt idx="0">
                <c:v>70</c:v>
              </c:pt>
              <c:pt idx="1">
                <c:v>130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41-7EDD-2443-B019-4E0DC52DB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75536"/>
        <c:axId val="711881648"/>
      </c:scatterChart>
      <c:valAx>
        <c:axId val="711675536"/>
        <c:scaling>
          <c:orientation val="minMax"/>
          <c:max val="130"/>
          <c:min val="7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711881648"/>
        <c:crosses val="autoZero"/>
        <c:crossBetween val="midCat"/>
      </c:valAx>
      <c:valAx>
        <c:axId val="711881648"/>
        <c:scaling>
          <c:orientation val="minMax"/>
          <c:max val="130"/>
          <c:min val="7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71167553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Y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990-4E4D-B8F5-F34CDB28ED2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990-4E4D-B8F5-F34CDB28ED23}"/>
              </c:ext>
            </c:extLst>
          </c:dPt>
          <c:dPt>
            <c:idx val="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990-4E4D-B8F5-F34CDB28ED23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8990-4E4D-B8F5-F34CDB28ED23}"/>
              </c:ext>
            </c:extLst>
          </c:dPt>
          <c:dPt>
            <c:idx val="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990-4E4D-B8F5-F34CDB28ED23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990-4E4D-B8F5-F34CDB28ED23}"/>
              </c:ext>
            </c:extLst>
          </c:dPt>
          <c:dPt>
            <c:idx val="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8990-4E4D-B8F5-F34CDB28ED2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8990-4E4D-B8F5-F34CDB28ED23}"/>
              </c:ext>
            </c:extLst>
          </c:dPt>
          <c:dPt>
            <c:idx val="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8990-4E4D-B8F5-F34CDB28ED2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8990-4E4D-B8F5-F34CDB28ED23}"/>
              </c:ext>
            </c:extLst>
          </c:dPt>
          <c:dPt>
            <c:idx val="1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8990-4E4D-B8F5-F34CDB28ED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8990-4E4D-B8F5-F34CDB28ED23}"/>
              </c:ext>
            </c:extLst>
          </c:dPt>
          <c:dPt>
            <c:idx val="1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8990-4E4D-B8F5-F34CDB28ED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8990-4E4D-B8F5-F34CDB28ED23}"/>
              </c:ext>
            </c:extLst>
          </c:dPt>
          <c:dPt>
            <c:idx val="1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8990-4E4D-B8F5-F34CDB28ED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8990-4E4D-B8F5-F34CDB28ED23}"/>
              </c:ext>
            </c:extLst>
          </c:dPt>
          <c:dPt>
            <c:idx val="1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8990-4E4D-B8F5-F34CDB28ED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8990-4E4D-B8F5-F34CDB28ED23}"/>
              </c:ext>
            </c:extLst>
          </c:dPt>
          <c:dPt>
            <c:idx val="1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8990-4E4D-B8F5-F34CDB28ED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8990-4E4D-B8F5-F34CDB28ED23}"/>
              </c:ext>
            </c:extLst>
          </c:dPt>
          <c:dPt>
            <c:idx val="2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8990-4E4D-B8F5-F34CDB28ED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8990-4E4D-B8F5-F34CDB28ED23}"/>
              </c:ext>
            </c:extLst>
          </c:dPt>
          <c:dPt>
            <c:idx val="2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8990-4E4D-B8F5-F34CDB28ED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8990-4E4D-B8F5-F34CDB28ED23}"/>
              </c:ext>
            </c:extLst>
          </c:dPt>
          <c:dPt>
            <c:idx val="2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8990-4E4D-B8F5-F34CDB28ED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8990-4E4D-B8F5-F34CDB28ED23}"/>
              </c:ext>
            </c:extLst>
          </c:dPt>
          <c:dPt>
            <c:idx val="2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8990-4E4D-B8F5-F34CDB28ED23}"/>
              </c:ext>
            </c:extLst>
          </c:dPt>
          <c:dPt>
            <c:idx val="2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8990-4E4D-B8F5-F34CDB28ED23}"/>
              </c:ext>
            </c:extLst>
          </c:dPt>
          <c:dPt>
            <c:idx val="2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8990-4E4D-B8F5-F34CDB28ED23}"/>
              </c:ext>
            </c:extLst>
          </c:dPt>
          <c:dPt>
            <c:idx val="2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8990-4E4D-B8F5-F34CDB28ED23}"/>
              </c:ext>
            </c:extLst>
          </c:dPt>
          <c:dPt>
            <c:idx val="3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8990-4E4D-B8F5-F34CDB28ED23}"/>
              </c:ext>
            </c:extLst>
          </c:dPt>
          <c:dPt>
            <c:idx val="3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8990-4E4D-B8F5-F34CDB28ED23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8990-4E4D-B8F5-F34CDB28ED23}"/>
              </c:ext>
            </c:extLst>
          </c:dPt>
          <c:dPt>
            <c:idx val="3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8990-4E4D-B8F5-F34CDB28ED23}"/>
              </c:ext>
            </c:extLst>
          </c:dPt>
          <c:dPt>
            <c:idx val="3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8990-4E4D-B8F5-F34CDB28ED23}"/>
              </c:ext>
            </c:extLst>
          </c:dPt>
          <c:dPt>
            <c:idx val="3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8990-4E4D-B8F5-F34CDB28ED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8990-4E4D-B8F5-F34CDB28ED23}"/>
              </c:ext>
            </c:extLst>
          </c:dPt>
          <c:dPt>
            <c:idx val="3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8990-4E4D-B8F5-F34CDB28ED23}"/>
              </c:ext>
            </c:extLst>
          </c:dPt>
          <c:dPt>
            <c:idx val="3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8990-4E4D-B8F5-F34CDB28ED23}"/>
              </c:ext>
            </c:extLst>
          </c:dPt>
          <c:dPt>
            <c:idx val="3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8990-4E4D-B8F5-F34CDB28ED23}"/>
              </c:ext>
            </c:extLst>
          </c:dPt>
          <c:dPt>
            <c:idx val="4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8990-4E4D-B8F5-F34CDB28ED23}"/>
              </c:ext>
            </c:extLst>
          </c:dPt>
          <c:dPt>
            <c:idx val="4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8990-4E4D-B8F5-F34CDB28ED23}"/>
              </c:ext>
            </c:extLst>
          </c:dPt>
          <c:dPt>
            <c:idx val="4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8990-4E4D-B8F5-F34CDB28ED23}"/>
              </c:ext>
            </c:extLst>
          </c:dPt>
          <c:dPt>
            <c:idx val="4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8990-4E4D-B8F5-F34CDB28ED23}"/>
              </c:ext>
            </c:extLst>
          </c:dPt>
          <c:dPt>
            <c:idx val="4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8990-4E4D-B8F5-F34CDB28ED23}"/>
              </c:ext>
            </c:extLst>
          </c:dPt>
          <c:dPt>
            <c:idx val="4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8990-4E4D-B8F5-F34CDB28ED23}"/>
              </c:ext>
            </c:extLst>
          </c:dPt>
          <c:dPt>
            <c:idx val="4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8990-4E4D-B8F5-F34CDB28ED23}"/>
              </c:ext>
            </c:extLst>
          </c:dPt>
          <c:dPt>
            <c:idx val="4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8990-4E4D-B8F5-F34CDB28ED23}"/>
              </c:ext>
            </c:extLst>
          </c:dPt>
          <c:dPt>
            <c:idx val="4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8990-4E4D-B8F5-F34CDB28ED23}"/>
              </c:ext>
            </c:extLst>
          </c:dPt>
          <c:cat>
            <c:strRef>
              <c:f>'ugh lol'!$A$110:$A$158</c:f>
              <c:strCache>
                <c:ptCount val="49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</c:strCache>
            </c:strRef>
          </c:cat>
          <c:val>
            <c:numRef>
              <c:f>'ugh lol'!$F$110:$F$158</c:f>
              <c:numCache>
                <c:formatCode>0</c:formatCode>
                <c:ptCount val="49"/>
                <c:pt idx="0">
                  <c:v>0.38332949509784747</c:v>
                </c:pt>
                <c:pt idx="1">
                  <c:v>0.10178757015041487</c:v>
                </c:pt>
                <c:pt idx="2">
                  <c:v>-0.83379019683347455</c:v>
                </c:pt>
                <c:pt idx="3">
                  <c:v>6.817281080194082E-2</c:v>
                </c:pt>
                <c:pt idx="4">
                  <c:v>0.33464198997844113</c:v>
                </c:pt>
                <c:pt idx="5">
                  <c:v>-0.46359891371753054</c:v>
                </c:pt>
                <c:pt idx="6">
                  <c:v>-6.4434648971452937</c:v>
                </c:pt>
                <c:pt idx="7">
                  <c:v>9.3295563443550653E-2</c:v>
                </c:pt>
                <c:pt idx="8">
                  <c:v>0.26013878447015593</c:v>
                </c:pt>
                <c:pt idx="9">
                  <c:v>-1.7689302877483257E-2</c:v>
                </c:pt>
                <c:pt idx="10">
                  <c:v>0.40822579422726657</c:v>
                </c:pt>
                <c:pt idx="11">
                  <c:v>-0.13750585617363537</c:v>
                </c:pt>
                <c:pt idx="12">
                  <c:v>0.37762286659082034</c:v>
                </c:pt>
                <c:pt idx="13">
                  <c:v>8.6003760351220274E-2</c:v>
                </c:pt>
                <c:pt idx="14">
                  <c:v>5.0623994998194241E-2</c:v>
                </c:pt>
                <c:pt idx="15">
                  <c:v>-0.12235611620856203</c:v>
                </c:pt>
                <c:pt idx="16">
                  <c:v>0.32884478006654405</c:v>
                </c:pt>
                <c:pt idx="17">
                  <c:v>7.4305171911859605E-2</c:v>
                </c:pt>
                <c:pt idx="18">
                  <c:v>3.442405734833948E-3</c:v>
                </c:pt>
                <c:pt idx="19">
                  <c:v>9.248033079968962E-2</c:v>
                </c:pt>
                <c:pt idx="20">
                  <c:v>0.34948601770203436</c:v>
                </c:pt>
                <c:pt idx="21">
                  <c:v>9.9373575710521772E-2</c:v>
                </c:pt>
                <c:pt idx="22">
                  <c:v>0.23265865076671674</c:v>
                </c:pt>
                <c:pt idx="23">
                  <c:v>8.4146841551339627E-2</c:v>
                </c:pt>
                <c:pt idx="24">
                  <c:v>0.20857531974601043</c:v>
                </c:pt>
                <c:pt idx="25">
                  <c:v>7.3820561395788103E-2</c:v>
                </c:pt>
                <c:pt idx="26">
                  <c:v>0.36854208075225364</c:v>
                </c:pt>
                <c:pt idx="27">
                  <c:v>0.39829807225314889</c:v>
                </c:pt>
                <c:pt idx="28">
                  <c:v>0.41292696914019633</c:v>
                </c:pt>
                <c:pt idx="29">
                  <c:v>0.29254428206356731</c:v>
                </c:pt>
                <c:pt idx="30">
                  <c:v>0.35531719564076969</c:v>
                </c:pt>
                <c:pt idx="31">
                  <c:v>0.40950752110620581</c:v>
                </c:pt>
                <c:pt idx="32">
                  <c:v>0.35980097518200532</c:v>
                </c:pt>
                <c:pt idx="33">
                  <c:v>-0.99812751062489025</c:v>
                </c:pt>
                <c:pt idx="34">
                  <c:v>0.42409112729083437</c:v>
                </c:pt>
                <c:pt idx="35">
                  <c:v>0.41657287068634541</c:v>
                </c:pt>
                <c:pt idx="36">
                  <c:v>-0.5452580502107931</c:v>
                </c:pt>
                <c:pt idx="37">
                  <c:v>0.40953922459792796</c:v>
                </c:pt>
                <c:pt idx="38">
                  <c:v>0.10046281710414071</c:v>
                </c:pt>
                <c:pt idx="39">
                  <c:v>0.42162278400802577</c:v>
                </c:pt>
                <c:pt idx="40">
                  <c:v>6.5994328014735135E-2</c:v>
                </c:pt>
                <c:pt idx="41">
                  <c:v>0.41732016727652993</c:v>
                </c:pt>
                <c:pt idx="42">
                  <c:v>9.7611767385743231E-2</c:v>
                </c:pt>
                <c:pt idx="43">
                  <c:v>-0.12444721527067129</c:v>
                </c:pt>
                <c:pt idx="44">
                  <c:v>0.10085911075045846</c:v>
                </c:pt>
                <c:pt idx="45">
                  <c:v>0.40101551439934158</c:v>
                </c:pt>
                <c:pt idx="46">
                  <c:v>5.3847361621225165E-2</c:v>
                </c:pt>
                <c:pt idx="47">
                  <c:v>0.37514093609728288</c:v>
                </c:pt>
                <c:pt idx="48">
                  <c:v>9.4246668194700386E-2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990-4E4D-B8F5-F34CDB28E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847185232"/>
        <c:axId val="847190656"/>
      </c:barChart>
      <c:catAx>
        <c:axId val="84718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847190656"/>
        <c:crosses val="autoZero"/>
        <c:auto val="1"/>
        <c:lblAlgn val="ctr"/>
        <c:lblOffset val="100"/>
        <c:noMultiLvlLbl val="0"/>
      </c:catAx>
      <c:valAx>
        <c:axId val="847190656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84718523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Means(Y) - group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'ugh lol'!$A$200:$A$201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'ugh lol'!$B$200:$B$201</c:f>
              <c:numCache>
                <c:formatCode>0</c:formatCode>
                <c:ptCount val="2"/>
                <c:pt idx="0">
                  <c:v>99.954301450000017</c:v>
                </c:pt>
                <c:pt idx="1">
                  <c:v>99.812474862068981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0B-6048-A748-C99BD69E5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322080"/>
        <c:axId val="845644496"/>
      </c:lineChart>
      <c:catAx>
        <c:axId val="84532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group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-60000000" vert="horz"/>
          <a:lstStyle/>
          <a:p>
            <a:pPr>
              <a:defRPr sz="800"/>
            </a:pPr>
            <a:endParaRPr lang="en-US"/>
          </a:p>
        </c:txPr>
        <c:crossAx val="845644496"/>
        <c:crosses val="autoZero"/>
        <c:auto val="1"/>
        <c:lblAlgn val="ctr"/>
        <c:lblOffset val="100"/>
        <c:noMultiLvlLbl val="0"/>
      </c:catAx>
      <c:valAx>
        <c:axId val="84564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84532208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Style="combo" dx="15" sel="1" val="0">
  <itemLst>
    <item val="Summary statistics (Quantitative data)"/>
    <item val="Summary statistics (Qualitative data)"/>
    <item val="Correlation matrix"/>
    <item val="Regression of variable Y"/>
    <item val="Goodness of fit statistics (Y)"/>
    <item val="Analysis of variance  (Y)"/>
    <item val="Model parameters (Y)"/>
    <item val="Equation of the model (Y)"/>
    <item val="Standardized coefficients (Y)"/>
    <item val="Predictions and residuals (Y)"/>
    <item val="LS Means for factor group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1562100</xdr:colOff>
          <xdr:row>7</xdr:row>
          <xdr:rowOff>101600</xdr:rowOff>
        </xdr:from>
        <xdr:to>
          <xdr:col>15</xdr:col>
          <xdr:colOff>558800</xdr:colOff>
          <xdr:row>8</xdr:row>
          <xdr:rowOff>101600</xdr:rowOff>
        </xdr:to>
        <xdr:sp macro="" textlink="">
          <xdr:nvSpPr>
            <xdr:cNvPr id="1025" name="BT705548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498D13D-656D-B849-AA52-62D702E117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Order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12700</xdr:colOff>
      <xdr:row>15</xdr:row>
      <xdr:rowOff>0</xdr:rowOff>
    </xdr:from>
    <xdr:to>
      <xdr:col>1</xdr:col>
      <xdr:colOff>38100</xdr:colOff>
      <xdr:row>15</xdr:row>
      <xdr:rowOff>25400</xdr:rowOff>
    </xdr:to>
    <xdr:sp macro="" textlink="">
      <xdr:nvSpPr>
        <xdr:cNvPr id="2" name="TX625358" hidden="1">
          <a:extLst>
            <a:ext uri="{FF2B5EF4-FFF2-40B4-BE49-F238E27FC236}">
              <a16:creationId xmlns:a16="http://schemas.microsoft.com/office/drawing/2014/main" id="{A2B1B2B3-FE4E-0847-B37E-805D01A2F4C8}"/>
            </a:ext>
          </a:extLst>
        </xdr:cNvPr>
        <xdr:cNvSpPr txBox="1"/>
      </xdr:nvSpPr>
      <xdr:spPr>
        <a:xfrm>
          <a:off x="1701800" y="3048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RunProcANO
Form54.txt
TextBoxList,TextBox,,False,00,False,,False,
CheckBoxTrans,CheckBox,False,False,01,False,Trans,False,
ComboBox_TestMethod,ComboBox,0,True,200000000200_Validation,True,Select the method for the extraction of validation data,False,
TextBoxTestNumber,TextBox,1,True,200000000400_Validation,True,,False,
RefEditGroup,RefEdit,,True,200000000600_Validation,True,Group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I/II/III SS,False,
CheckBoxMultiCo,CheckBox,False,True,500000000200_Outputs|General,True,Multicolinearity statistics,False,
CheckBoxInterpret,CheckBox,False,True,500000000600_Outputs|General,True,Interpretation,False,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CheckBoxWelch,CheckBox,False,True,500000000601_Outputs|General,True,Welch statistic,False,
CheckBoxDispX,CheckBox,False,False,500000000201_Outputs|General,False,X,False,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CheckBoxLevene,CheckBox,False,True,530000000000_Outputs|Test assumptions,True,Levene's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ScrollBarLevel,ScrollBar,4,True,100000020200_Options|Model,False,,,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CheckBoxRand,CheckBox,False,True,110000000201_Options|ANOVA / ANCOVA,True,Random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RefEdit_QPred,RefEdit0,,True,300000000602_Prediction,True,Qualitative:,False,
RefEdit_XPred,RefEdit0,,True,300000000402_Prediction,True,Quantitative:,False,
CheckBox_XPred,CheckBox,False,True,300000000302_Prediction,True,Quantitative,False,
CheckBox_QPred,CheckBox,True,True,300000000502_Prediction,True,Qualitative,False,
CheckBox_ObsLabelsPred,CheckBox,False,True,300000000702_Prediction,True,Observation labels,False,
RefEdit_PredLabels,RefEdit0,,True,300000000802_Prediction,True,,False,
OptionButton_MVEstimate,OptionButton,False,False,400000000000_Missing data,False,Estimate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OptionButtonMVRefuse,OptionButton,False,False,400000000400_Missing data,False,Do not accept missing data,False,
OptionButton_MVIgnore,OptionButton,False,False,400000000500_Missing data,False,Ignore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CheckBoxMeansCharts,CheckBox,True,True,600000000001_Charts,True,Means charts,False,
CheckBoxMeanConf,CheckBox,False,True,600000000101_Charts,True,Confidence intervals,False,
CheckBoxSumCharts,CheckBox,True,True,600000000201_Charts,True,Summary charts,False,
CheckBoxFilterY,CheckBox,False,True,600000000301_Charts,True,Filter Ys,False,
CheckBoxBar,CheckBox,False,True,600000000401_Charts,True,Bar chart,False,
OptionButtonCol,OptionButton,False,True,000000010000_General,True,Column,False,
OptionButtonTab,OptionButton,True,True,000000020000_General,True,Table,False,
RefEditDataTable,RefEdit0,'Sheet5'!$A$8:$C$37,True,000000010100_General,True,Data table:,False,
ScrollBarNbFactors,ScrollBar,4,True,000001030100_General,False,,,
TextBoxNbFactors,TextBox,1,True,000002030100_General,True,Number of factors:,False,
CheckBox_X,CheckBox,False,True,000000020200_General,True,Quantitative,False,
RefEdit_X,RefEdit,,True,000002020200_General,True,X / Explanatory variables:,False,
CheckBox_Q,CheckBox,True,True,000003020200_General,True,Qualitative,False,
RefEdit_Q,RefEdit0,'Sheet5'!$A$8,True,000004020200_General,True,Qualitative:,False,
OptionButton_W,OptionButton,False,True,000000000001_General,True,Workbook,False,
OptionButton_R,OptionButton,True,True,000000010001_General,True,Range,False,
OptionButton_S,OptionButton,False,True,000000020001_General,True,Sheet,False,
RefEdit_R,RefEdit0,'Sheet5'!$A$8:$C$37,True,000000000101_General,True,Range:,False,
CheckBoxVarLabels,CheckBox,True,False,000000000201_General,False,Variable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FileSelect2,CommandButton,,False,300000000902_Prediction,False,,False,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RefEdit_Y,RefEdit0,'Sheet5'!$B$9:$C$37,True,000000040200_General,True,Y / Dependent variables:,False,
FileSelect1,CommandButton,,False,000000050200_General,False,,False,
ScrollBarSelect,ScrollBar,0,False,05,False,,,
</a:t>
          </a:r>
        </a:p>
      </xdr:txBody>
    </xdr:sp>
    <xdr:clientData/>
  </xdr:twoCellAnchor>
  <xdr:twoCellAnchor editAs="absolute">
    <xdr:from>
      <xdr:col>0</xdr:col>
      <xdr:colOff>6350</xdr:colOff>
      <xdr:row>15</xdr:row>
      <xdr:rowOff>6350</xdr:rowOff>
    </xdr:from>
    <xdr:to>
      <xdr:col>0</xdr:col>
      <xdr:colOff>961898</xdr:colOff>
      <xdr:row>16</xdr:row>
      <xdr:rowOff>0</xdr:rowOff>
    </xdr:to>
    <xdr:sp macro="" textlink="">
      <xdr:nvSpPr>
        <xdr:cNvPr id="3" name="BK625358">
          <a:extLst>
            <a:ext uri="{FF2B5EF4-FFF2-40B4-BE49-F238E27FC236}">
              <a16:creationId xmlns:a16="http://schemas.microsoft.com/office/drawing/2014/main" id="{E4AAEE86-EC94-444B-8173-1CFC700A9501}"/>
            </a:ext>
          </a:extLst>
        </xdr:cNvPr>
        <xdr:cNvSpPr/>
      </xdr:nvSpPr>
      <xdr:spPr>
        <a:xfrm>
          <a:off x="6350" y="3054350"/>
          <a:ext cx="95554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49784</xdr:colOff>
      <xdr:row>15</xdr:row>
      <xdr:rowOff>43434</xdr:rowOff>
    </xdr:from>
    <xdr:to>
      <xdr:col>0</xdr:col>
      <xdr:colOff>392684</xdr:colOff>
      <xdr:row>15</xdr:row>
      <xdr:rowOff>386334</xdr:rowOff>
    </xdr:to>
    <xdr:pic macro="[0]!ReRunXLSTAT">
      <xdr:nvPicPr>
        <xdr:cNvPr id="5" name="BT625358">
          <a:extLst>
            <a:ext uri="{FF2B5EF4-FFF2-40B4-BE49-F238E27FC236}">
              <a16:creationId xmlns:a16="http://schemas.microsoft.com/office/drawing/2014/main" id="{361C4F7C-9EAB-744B-86C5-BA216FE819C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" y="3091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527558</xdr:colOff>
      <xdr:row>15</xdr:row>
      <xdr:rowOff>43434</xdr:rowOff>
    </xdr:from>
    <xdr:to>
      <xdr:col>0</xdr:col>
      <xdr:colOff>870458</xdr:colOff>
      <xdr:row>15</xdr:row>
      <xdr:rowOff>386334</xdr:rowOff>
    </xdr:to>
    <xdr:pic macro="[0]!AddRemovGrid">
      <xdr:nvPicPr>
        <xdr:cNvPr id="6" name="RM625358">
          <a:extLst>
            <a:ext uri="{FF2B5EF4-FFF2-40B4-BE49-F238E27FC236}">
              <a16:creationId xmlns:a16="http://schemas.microsoft.com/office/drawing/2014/main" id="{0C6DFED5-380B-C043-9605-394B7329C23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558" y="3091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527558</xdr:colOff>
      <xdr:row>15</xdr:row>
      <xdr:rowOff>43434</xdr:rowOff>
    </xdr:from>
    <xdr:to>
      <xdr:col>0</xdr:col>
      <xdr:colOff>870458</xdr:colOff>
      <xdr:row>15</xdr:row>
      <xdr:rowOff>386334</xdr:rowOff>
    </xdr:to>
    <xdr:pic macro="AddRemovGrid">
      <xdr:nvPicPr>
        <xdr:cNvPr id="7" name="AD625358" hidden="1">
          <a:extLst>
            <a:ext uri="{FF2B5EF4-FFF2-40B4-BE49-F238E27FC236}">
              <a16:creationId xmlns:a16="http://schemas.microsoft.com/office/drawing/2014/main" id="{81C61D16-F148-B947-9A5C-72704912C08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558" y="3091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88</xdr:row>
      <xdr:rowOff>0</xdr:rowOff>
    </xdr:from>
    <xdr:to>
      <xdr:col>4</xdr:col>
      <xdr:colOff>0</xdr:colOff>
      <xdr:row>104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E4555A-5744-A343-AE67-5E702DB33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4</xdr:col>
      <xdr:colOff>0</xdr:colOff>
      <xdr:row>176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379762-DDE1-3943-8088-43B0EFA63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127000</xdr:colOff>
      <xdr:row>160</xdr:row>
      <xdr:rowOff>0</xdr:rowOff>
    </xdr:from>
    <xdr:to>
      <xdr:col>6</xdr:col>
      <xdr:colOff>444500</xdr:colOff>
      <xdr:row>176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AE0286-0137-914A-B0B8-3F89228DA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571500</xdr:colOff>
      <xdr:row>160</xdr:row>
      <xdr:rowOff>0</xdr:rowOff>
    </xdr:from>
    <xdr:to>
      <xdr:col>9</xdr:col>
      <xdr:colOff>2260600</xdr:colOff>
      <xdr:row>176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042DEB-0AF3-A54E-AF26-492E65360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178</xdr:row>
      <xdr:rowOff>0</xdr:rowOff>
    </xdr:from>
    <xdr:to>
      <xdr:col>4</xdr:col>
      <xdr:colOff>0</xdr:colOff>
      <xdr:row>194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7840FE-6E2E-974D-BEEC-AB2727BB4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203</xdr:row>
      <xdr:rowOff>0</xdr:rowOff>
    </xdr:from>
    <xdr:to>
      <xdr:col>4</xdr:col>
      <xdr:colOff>0</xdr:colOff>
      <xdr:row>219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A05E423-C5BB-2142-9DCA-1FC2304B9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2</xdr:col>
          <xdr:colOff>0</xdr:colOff>
          <xdr:row>17</xdr:row>
          <xdr:rowOff>0</xdr:rowOff>
        </xdr:to>
        <xdr:sp macro="" textlink="">
          <xdr:nvSpPr>
            <xdr:cNvPr id="1026" name="DD69434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8D4DDF5-987D-CE4B-AB58-C541B2592F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50"/>
  <sheetViews>
    <sheetView workbookViewId="0">
      <selection activeCell="M20" sqref="M20"/>
    </sheetView>
  </sheetViews>
  <sheetFormatPr baseColWidth="10" defaultRowHeight="16"/>
  <cols>
    <col min="1" max="1" width="14.6640625" style="1" bestFit="1" customWidth="1"/>
    <col min="2" max="5" width="10.83203125" style="1"/>
    <col min="17" max="17" width="10.83203125" style="1"/>
    <col min="18" max="18" width="13.5" style="1" bestFit="1" customWidth="1"/>
    <col min="20" max="16384" width="10.83203125" style="1"/>
  </cols>
  <sheetData>
    <row r="1" spans="1:22">
      <c r="A1" t="s">
        <v>0</v>
      </c>
      <c r="B1" t="s">
        <v>1</v>
      </c>
      <c r="C1" t="s">
        <v>2</v>
      </c>
      <c r="D1"/>
      <c r="E1" t="s">
        <v>57</v>
      </c>
      <c r="F1" t="s">
        <v>3</v>
      </c>
      <c r="G1" t="s">
        <v>58</v>
      </c>
      <c r="H1" t="s">
        <v>59</v>
      </c>
      <c r="J1" t="s">
        <v>4</v>
      </c>
      <c r="K1" t="s">
        <v>60</v>
      </c>
      <c r="M1" t="s">
        <v>61</v>
      </c>
      <c r="N1" t="s">
        <v>62</v>
      </c>
      <c r="O1" t="s">
        <v>63</v>
      </c>
      <c r="Q1" s="3" t="s">
        <v>55</v>
      </c>
      <c r="R1" s="3" t="s">
        <v>56</v>
      </c>
      <c r="T1" s="4" t="s">
        <v>54</v>
      </c>
      <c r="U1" s="4" t="s">
        <v>55</v>
      </c>
      <c r="V1" s="4" t="s">
        <v>56</v>
      </c>
    </row>
    <row r="2" spans="1:22">
      <c r="A2" t="s">
        <v>5</v>
      </c>
      <c r="B2">
        <v>99.981750000000005</v>
      </c>
      <c r="C2">
        <v>99.981750000000005</v>
      </c>
      <c r="D2"/>
      <c r="E2">
        <v>0</v>
      </c>
      <c r="F2">
        <v>0</v>
      </c>
      <c r="G2">
        <v>0</v>
      </c>
      <c r="H2">
        <v>0</v>
      </c>
      <c r="J2">
        <v>66.507996000000006</v>
      </c>
      <c r="K2">
        <v>0</v>
      </c>
      <c r="M2">
        <f t="shared" ref="M2:M33" si="0">MAX(B2,C2)</f>
        <v>99.981750000000005</v>
      </c>
      <c r="N2">
        <f t="shared" ref="N2:N33" si="1">MAX(E2:H2)</f>
        <v>0</v>
      </c>
      <c r="O2">
        <f>MAX(J2:K2)</f>
        <v>66.507996000000006</v>
      </c>
      <c r="Q2" s="3" t="str">
        <f t="shared" ref="Q2:Q33" si="2">IF(U2=1,"Male","Female")</f>
        <v>Male</v>
      </c>
      <c r="R2" s="3" t="str">
        <f t="shared" ref="R2:R33" si="3">_xlfn.IFS(V2=1,"White",V2=2,"Black",V2=3,"East Asian",V2=4, "South Asian",V2=5, "Hispanic", V2=6, "Middle Eastern", V2=7, "Other")</f>
        <v>White</v>
      </c>
      <c r="T2" s="2">
        <v>3.5832999999999999</v>
      </c>
      <c r="U2" s="2">
        <v>1</v>
      </c>
      <c r="V2" s="2">
        <v>1</v>
      </c>
    </row>
    <row r="3" spans="1:22">
      <c r="A3" t="s">
        <v>6</v>
      </c>
      <c r="B3">
        <v>99.999250000000004</v>
      </c>
      <c r="C3">
        <v>99.999250000000004</v>
      </c>
      <c r="D3"/>
      <c r="E3">
        <v>70.077010000000001</v>
      </c>
      <c r="F3">
        <v>52.565353000000002</v>
      </c>
      <c r="G3">
        <v>30.28023</v>
      </c>
      <c r="H3">
        <v>0</v>
      </c>
      <c r="J3">
        <v>0</v>
      </c>
      <c r="K3">
        <v>0</v>
      </c>
      <c r="M3">
        <f t="shared" si="0"/>
        <v>99.999250000000004</v>
      </c>
      <c r="N3">
        <f t="shared" si="1"/>
        <v>70.077010000000001</v>
      </c>
      <c r="O3">
        <f t="shared" ref="O3:O50" si="4">MAX(J3:K3)</f>
        <v>0</v>
      </c>
      <c r="Q3" s="3" t="str">
        <f t="shared" si="2"/>
        <v>Female</v>
      </c>
      <c r="R3" s="3" t="str">
        <f t="shared" si="3"/>
        <v>White</v>
      </c>
      <c r="T3" s="2">
        <v>3.1667000000000001</v>
      </c>
      <c r="U3" s="2">
        <v>0</v>
      </c>
      <c r="V3" s="2">
        <v>1</v>
      </c>
    </row>
    <row r="4" spans="1:22">
      <c r="A4" t="s">
        <v>7</v>
      </c>
      <c r="B4">
        <v>99.997405999999998</v>
      </c>
      <c r="C4">
        <v>99.997405999999998</v>
      </c>
      <c r="D4"/>
      <c r="E4">
        <v>0</v>
      </c>
      <c r="F4">
        <v>0</v>
      </c>
      <c r="G4">
        <v>0</v>
      </c>
      <c r="H4">
        <v>0</v>
      </c>
      <c r="J4">
        <v>25.970372999999999</v>
      </c>
      <c r="K4">
        <v>23.366569999999999</v>
      </c>
      <c r="M4">
        <f t="shared" si="0"/>
        <v>99.997405999999998</v>
      </c>
      <c r="N4">
        <f t="shared" si="1"/>
        <v>0</v>
      </c>
      <c r="O4">
        <f t="shared" si="4"/>
        <v>25.970372999999999</v>
      </c>
      <c r="Q4" s="3" t="str">
        <f t="shared" si="2"/>
        <v>Female</v>
      </c>
      <c r="R4" s="3" t="str">
        <f t="shared" si="3"/>
        <v>East Asian</v>
      </c>
      <c r="T4" s="2">
        <v>3.75</v>
      </c>
      <c r="U4" s="2">
        <v>0</v>
      </c>
      <c r="V4" s="2">
        <v>3</v>
      </c>
    </row>
    <row r="5" spans="1:22">
      <c r="A5" t="s">
        <v>8</v>
      </c>
      <c r="B5">
        <v>99.444280000000006</v>
      </c>
      <c r="C5">
        <v>99.444280000000006</v>
      </c>
      <c r="D5"/>
      <c r="E5">
        <v>0</v>
      </c>
      <c r="F5">
        <v>0</v>
      </c>
      <c r="G5">
        <v>0</v>
      </c>
      <c r="H5">
        <v>0</v>
      </c>
      <c r="J5">
        <v>24.295763000000001</v>
      </c>
      <c r="K5">
        <v>30.73554</v>
      </c>
      <c r="M5">
        <f t="shared" si="0"/>
        <v>99.444280000000006</v>
      </c>
      <c r="N5">
        <f t="shared" si="1"/>
        <v>0</v>
      </c>
      <c r="O5">
        <f t="shared" si="4"/>
        <v>30.73554</v>
      </c>
      <c r="Q5" s="3" t="str">
        <f t="shared" si="2"/>
        <v>Male</v>
      </c>
      <c r="R5" s="3" t="str">
        <f t="shared" si="3"/>
        <v>White</v>
      </c>
      <c r="T5" s="2">
        <v>1.9167000000000001</v>
      </c>
      <c r="U5" s="2">
        <v>1</v>
      </c>
      <c r="V5" s="2">
        <v>1</v>
      </c>
    </row>
    <row r="6" spans="1:22">
      <c r="A6" t="s">
        <v>9</v>
      </c>
      <c r="B6">
        <v>99.960250000000002</v>
      </c>
      <c r="C6">
        <v>99.960250000000002</v>
      </c>
      <c r="D6"/>
      <c r="E6">
        <v>29.961030999999998</v>
      </c>
      <c r="F6">
        <v>29.961030999999998</v>
      </c>
      <c r="G6">
        <v>0</v>
      </c>
      <c r="H6">
        <v>0</v>
      </c>
      <c r="J6">
        <v>62.075899999999997</v>
      </c>
      <c r="K6">
        <v>0</v>
      </c>
      <c r="M6">
        <f t="shared" si="0"/>
        <v>99.960250000000002</v>
      </c>
      <c r="N6">
        <f t="shared" si="1"/>
        <v>29.961030999999998</v>
      </c>
      <c r="O6">
        <f t="shared" si="4"/>
        <v>62.075899999999997</v>
      </c>
      <c r="Q6" s="3" t="str">
        <f t="shared" si="2"/>
        <v>Male</v>
      </c>
      <c r="R6" s="3" t="str">
        <f t="shared" si="3"/>
        <v>White</v>
      </c>
      <c r="T6" s="2">
        <v>3.5832999999999999</v>
      </c>
      <c r="U6" s="2">
        <v>1</v>
      </c>
      <c r="V6" s="2">
        <v>1</v>
      </c>
    </row>
    <row r="7" spans="1:22">
      <c r="A7" t="s">
        <v>10</v>
      </c>
      <c r="B7">
        <v>96.967094000000003</v>
      </c>
      <c r="C7">
        <v>96.967094000000003</v>
      </c>
      <c r="D7"/>
      <c r="E7">
        <v>14.712944999999999</v>
      </c>
      <c r="F7">
        <v>14.712944999999999</v>
      </c>
      <c r="G7">
        <v>0</v>
      </c>
      <c r="H7">
        <v>0</v>
      </c>
      <c r="J7">
        <v>26.47505</v>
      </c>
      <c r="K7">
        <v>0</v>
      </c>
      <c r="M7">
        <f t="shared" si="0"/>
        <v>96.967094000000003</v>
      </c>
      <c r="N7">
        <f t="shared" si="1"/>
        <v>14.712944999999999</v>
      </c>
      <c r="O7">
        <f t="shared" si="4"/>
        <v>26.47505</v>
      </c>
      <c r="Q7" s="3" t="str">
        <f t="shared" si="2"/>
        <v>Male</v>
      </c>
      <c r="R7" s="3" t="str">
        <f t="shared" si="3"/>
        <v>White</v>
      </c>
      <c r="T7" s="2">
        <v>4.1666999999999996</v>
      </c>
      <c r="U7" s="2">
        <v>1</v>
      </c>
      <c r="V7" s="2">
        <v>1</v>
      </c>
    </row>
    <row r="8" spans="1:22">
      <c r="A8" t="s">
        <v>11</v>
      </c>
      <c r="B8">
        <v>99.984406000000007</v>
      </c>
      <c r="C8">
        <v>99.984406000000007</v>
      </c>
      <c r="D8"/>
      <c r="E8">
        <v>71.255660000000006</v>
      </c>
      <c r="F8">
        <v>50.991070000000001</v>
      </c>
      <c r="G8">
        <v>0</v>
      </c>
      <c r="H8">
        <v>45.169024999999998</v>
      </c>
      <c r="J8">
        <v>27.676110999999999</v>
      </c>
      <c r="K8">
        <v>0</v>
      </c>
      <c r="M8">
        <f t="shared" si="0"/>
        <v>99.984406000000007</v>
      </c>
      <c r="N8">
        <f t="shared" si="1"/>
        <v>71.255660000000006</v>
      </c>
      <c r="O8">
        <f t="shared" si="4"/>
        <v>27.676110999999999</v>
      </c>
      <c r="Q8" s="3" t="str">
        <f t="shared" si="2"/>
        <v>Female</v>
      </c>
      <c r="R8" s="3" t="str">
        <f t="shared" si="3"/>
        <v>White</v>
      </c>
      <c r="T8" s="2">
        <v>2.1667000000000001</v>
      </c>
      <c r="U8" s="2">
        <v>0</v>
      </c>
      <c r="V8" s="2">
        <v>1</v>
      </c>
    </row>
    <row r="9" spans="1:22">
      <c r="A9" t="s">
        <v>12</v>
      </c>
      <c r="B9">
        <v>99.927350000000004</v>
      </c>
      <c r="C9">
        <v>99.927350000000004</v>
      </c>
      <c r="D9"/>
      <c r="E9">
        <v>0</v>
      </c>
      <c r="F9">
        <v>0</v>
      </c>
      <c r="G9">
        <v>0</v>
      </c>
      <c r="H9">
        <v>0</v>
      </c>
      <c r="J9">
        <v>63.938484000000003</v>
      </c>
      <c r="K9">
        <v>0</v>
      </c>
      <c r="M9">
        <f t="shared" si="0"/>
        <v>99.927350000000004</v>
      </c>
      <c r="N9">
        <f t="shared" si="1"/>
        <v>0</v>
      </c>
      <c r="O9">
        <f t="shared" si="4"/>
        <v>63.938484000000003</v>
      </c>
      <c r="Q9" s="3" t="str">
        <f t="shared" si="2"/>
        <v>Male</v>
      </c>
      <c r="R9" s="3" t="str">
        <f t="shared" si="3"/>
        <v>White</v>
      </c>
      <c r="T9" s="2">
        <v>5</v>
      </c>
      <c r="U9" s="2">
        <v>1</v>
      </c>
      <c r="V9" s="2">
        <v>1</v>
      </c>
    </row>
    <row r="10" spans="1:22">
      <c r="A10" t="s">
        <v>13</v>
      </c>
      <c r="B10">
        <v>99.749579999999995</v>
      </c>
      <c r="C10">
        <v>99.749579999999995</v>
      </c>
      <c r="D10"/>
      <c r="E10">
        <v>60.788589999999999</v>
      </c>
      <c r="F10">
        <v>39.675612999999998</v>
      </c>
      <c r="G10">
        <v>0</v>
      </c>
      <c r="H10">
        <v>0</v>
      </c>
      <c r="J10">
        <v>0</v>
      </c>
      <c r="K10">
        <v>0</v>
      </c>
      <c r="M10">
        <f t="shared" si="0"/>
        <v>99.749579999999995</v>
      </c>
      <c r="N10">
        <f t="shared" si="1"/>
        <v>60.788589999999999</v>
      </c>
      <c r="O10">
        <f t="shared" si="4"/>
        <v>0</v>
      </c>
      <c r="Q10" s="3" t="str">
        <f t="shared" si="2"/>
        <v>Female</v>
      </c>
      <c r="R10" s="3" t="str">
        <f t="shared" si="3"/>
        <v>White</v>
      </c>
      <c r="T10" s="2">
        <v>1.9167000000000001</v>
      </c>
      <c r="U10" s="2">
        <v>0</v>
      </c>
      <c r="V10" s="2">
        <v>1</v>
      </c>
    </row>
    <row r="11" spans="1:22">
      <c r="A11" t="s">
        <v>14</v>
      </c>
      <c r="B11">
        <v>99.995500000000007</v>
      </c>
      <c r="C11">
        <v>99.995500000000007</v>
      </c>
      <c r="D11"/>
      <c r="E11">
        <v>28.598262999999999</v>
      </c>
      <c r="F11">
        <v>28.598262999999999</v>
      </c>
      <c r="G11">
        <v>25.052361999999999</v>
      </c>
      <c r="H11">
        <v>0</v>
      </c>
      <c r="J11">
        <v>30.247731999999999</v>
      </c>
      <c r="K11">
        <v>0</v>
      </c>
      <c r="M11">
        <f t="shared" si="0"/>
        <v>99.995500000000007</v>
      </c>
      <c r="N11">
        <f t="shared" si="1"/>
        <v>28.598262999999999</v>
      </c>
      <c r="O11">
        <f t="shared" si="4"/>
        <v>30.247731999999999</v>
      </c>
      <c r="Q11" s="3" t="str">
        <f t="shared" si="2"/>
        <v>Female</v>
      </c>
      <c r="R11" s="3" t="str">
        <f t="shared" si="3"/>
        <v>White</v>
      </c>
      <c r="T11" s="2">
        <v>4.8333000000000004</v>
      </c>
      <c r="U11" s="2">
        <v>0</v>
      </c>
      <c r="V11" s="2">
        <v>1</v>
      </c>
    </row>
    <row r="12" spans="1:22">
      <c r="A12" t="s">
        <v>15</v>
      </c>
      <c r="B12">
        <v>99.998840000000001</v>
      </c>
      <c r="C12">
        <v>99.998840000000001</v>
      </c>
      <c r="D12"/>
      <c r="E12">
        <v>24.508700999999999</v>
      </c>
      <c r="F12">
        <v>24.508700999999999</v>
      </c>
      <c r="G12">
        <v>0</v>
      </c>
      <c r="H12">
        <v>0</v>
      </c>
      <c r="J12">
        <v>29.382180000000002</v>
      </c>
      <c r="K12">
        <v>0</v>
      </c>
      <c r="M12">
        <f t="shared" si="0"/>
        <v>99.998840000000001</v>
      </c>
      <c r="N12">
        <f t="shared" si="1"/>
        <v>24.508700999999999</v>
      </c>
      <c r="O12">
        <f t="shared" si="4"/>
        <v>29.382180000000002</v>
      </c>
      <c r="Q12" s="3" t="str">
        <f t="shared" si="2"/>
        <v>Female</v>
      </c>
      <c r="R12" s="3" t="str">
        <f t="shared" si="3"/>
        <v>East Asian</v>
      </c>
      <c r="T12" s="2">
        <v>3.5832999999999999</v>
      </c>
      <c r="U12" s="2">
        <v>0</v>
      </c>
      <c r="V12" s="2">
        <v>3</v>
      </c>
    </row>
    <row r="13" spans="1:22">
      <c r="A13" t="s">
        <v>16</v>
      </c>
      <c r="B13">
        <v>99.995919999999998</v>
      </c>
      <c r="C13">
        <v>99.995919999999998</v>
      </c>
      <c r="D13"/>
      <c r="E13">
        <v>29.563808000000002</v>
      </c>
      <c r="F13">
        <v>27.310509</v>
      </c>
      <c r="G13">
        <v>0</v>
      </c>
      <c r="H13">
        <v>0</v>
      </c>
      <c r="J13">
        <v>0</v>
      </c>
      <c r="K13">
        <v>0</v>
      </c>
      <c r="M13">
        <f t="shared" si="0"/>
        <v>99.995919999999998</v>
      </c>
      <c r="N13">
        <f t="shared" si="1"/>
        <v>29.563808000000002</v>
      </c>
      <c r="O13">
        <f t="shared" si="4"/>
        <v>0</v>
      </c>
      <c r="Q13" s="3" t="str">
        <f t="shared" si="2"/>
        <v>Female</v>
      </c>
      <c r="R13" s="3" t="str">
        <f t="shared" si="3"/>
        <v>Hispanic</v>
      </c>
      <c r="T13" s="2">
        <v>2.1667000000000001</v>
      </c>
      <c r="U13" s="2">
        <v>0</v>
      </c>
      <c r="V13" s="2">
        <v>5</v>
      </c>
    </row>
    <row r="14" spans="1:22">
      <c r="A14" t="s">
        <v>17</v>
      </c>
      <c r="B14">
        <v>99.996759999999995</v>
      </c>
      <c r="C14">
        <v>99.996759999999995</v>
      </c>
      <c r="D14"/>
      <c r="E14">
        <v>24.151624999999999</v>
      </c>
      <c r="F14">
        <v>24.151624999999999</v>
      </c>
      <c r="G14">
        <v>0</v>
      </c>
      <c r="H14">
        <v>0</v>
      </c>
      <c r="J14">
        <v>43.43432</v>
      </c>
      <c r="K14">
        <v>0</v>
      </c>
      <c r="M14">
        <f t="shared" si="0"/>
        <v>99.996759999999995</v>
      </c>
      <c r="N14">
        <f t="shared" si="1"/>
        <v>24.151624999999999</v>
      </c>
      <c r="O14">
        <f t="shared" si="4"/>
        <v>43.43432</v>
      </c>
      <c r="Q14" s="3" t="str">
        <f t="shared" si="2"/>
        <v>Male</v>
      </c>
      <c r="R14" s="3" t="str">
        <f t="shared" si="3"/>
        <v>East Asian</v>
      </c>
      <c r="T14" s="2">
        <v>3.6667000000000001</v>
      </c>
      <c r="U14" s="2">
        <v>1</v>
      </c>
      <c r="V14" s="2">
        <v>3</v>
      </c>
    </row>
    <row r="15" spans="1:22">
      <c r="A15" t="s">
        <v>18</v>
      </c>
      <c r="B15">
        <v>99.713520000000003</v>
      </c>
      <c r="C15">
        <v>99.713520000000003</v>
      </c>
      <c r="D15"/>
      <c r="E15">
        <v>74.575220000000002</v>
      </c>
      <c r="F15">
        <v>58.935119999999998</v>
      </c>
      <c r="G15">
        <v>34.020626</v>
      </c>
      <c r="H15">
        <v>35.745080000000002</v>
      </c>
      <c r="J15">
        <v>0</v>
      </c>
      <c r="K15">
        <v>0</v>
      </c>
      <c r="M15">
        <f t="shared" si="0"/>
        <v>99.713520000000003</v>
      </c>
      <c r="N15">
        <f t="shared" si="1"/>
        <v>74.575220000000002</v>
      </c>
      <c r="O15">
        <f t="shared" si="4"/>
        <v>0</v>
      </c>
      <c r="Q15" s="3" t="str">
        <f t="shared" si="2"/>
        <v>Female</v>
      </c>
      <c r="R15" s="3" t="str">
        <f t="shared" si="3"/>
        <v>Black</v>
      </c>
      <c r="T15" s="2">
        <v>2.6667000000000001</v>
      </c>
      <c r="U15" s="2">
        <v>0</v>
      </c>
      <c r="V15" s="2">
        <v>2</v>
      </c>
    </row>
    <row r="16" spans="1:22">
      <c r="A16" t="s">
        <v>19</v>
      </c>
      <c r="B16">
        <v>99.992744000000002</v>
      </c>
      <c r="C16">
        <v>99.992744000000002</v>
      </c>
      <c r="D16"/>
      <c r="E16">
        <v>19.415904999999999</v>
      </c>
      <c r="F16">
        <v>19.415904999999999</v>
      </c>
      <c r="G16">
        <v>0</v>
      </c>
      <c r="H16">
        <v>0</v>
      </c>
      <c r="J16">
        <v>27.149176000000001</v>
      </c>
      <c r="K16">
        <v>22.939122999999999</v>
      </c>
      <c r="M16">
        <f t="shared" si="0"/>
        <v>99.992744000000002</v>
      </c>
      <c r="N16">
        <f t="shared" si="1"/>
        <v>19.415904999999999</v>
      </c>
      <c r="O16">
        <f t="shared" si="4"/>
        <v>27.149176000000001</v>
      </c>
      <c r="Q16" s="3" t="str">
        <f t="shared" si="2"/>
        <v>Male</v>
      </c>
      <c r="R16" s="3" t="str">
        <f t="shared" si="3"/>
        <v>White</v>
      </c>
      <c r="T16" s="2">
        <v>1.8332999999999999</v>
      </c>
      <c r="U16" s="2">
        <v>1</v>
      </c>
      <c r="V16" s="2">
        <v>1</v>
      </c>
    </row>
    <row r="17" spans="1:22">
      <c r="A17" t="s">
        <v>20</v>
      </c>
      <c r="B17">
        <v>99.946489999999997</v>
      </c>
      <c r="C17">
        <v>99.946489999999997</v>
      </c>
      <c r="D17"/>
      <c r="E17">
        <v>95.091229999999996</v>
      </c>
      <c r="F17">
        <v>80.064544999999995</v>
      </c>
      <c r="G17">
        <v>40.902462</v>
      </c>
      <c r="H17">
        <v>65.332549999999998</v>
      </c>
      <c r="J17">
        <v>0</v>
      </c>
      <c r="K17">
        <v>0</v>
      </c>
      <c r="M17">
        <f t="shared" si="0"/>
        <v>99.946489999999997</v>
      </c>
      <c r="N17">
        <f t="shared" si="1"/>
        <v>95.091229999999996</v>
      </c>
      <c r="O17">
        <f t="shared" si="4"/>
        <v>0</v>
      </c>
      <c r="Q17" s="3" t="str">
        <f t="shared" si="2"/>
        <v>Female</v>
      </c>
      <c r="R17" s="3" t="str">
        <f t="shared" si="3"/>
        <v>White</v>
      </c>
      <c r="T17" s="2">
        <v>1.9167000000000001</v>
      </c>
      <c r="U17" s="2">
        <v>0</v>
      </c>
      <c r="V17" s="2">
        <v>1</v>
      </c>
    </row>
    <row r="18" spans="1:22">
      <c r="A18" t="s">
        <v>21</v>
      </c>
      <c r="B18">
        <v>99.979230000000001</v>
      </c>
      <c r="C18">
        <v>99.979230000000001</v>
      </c>
      <c r="D18"/>
      <c r="E18">
        <v>25.210190000000001</v>
      </c>
      <c r="F18">
        <v>25.210190000000001</v>
      </c>
      <c r="G18">
        <v>0</v>
      </c>
      <c r="H18">
        <v>0</v>
      </c>
      <c r="J18">
        <v>46.585872999999999</v>
      </c>
      <c r="K18">
        <v>0</v>
      </c>
      <c r="M18">
        <f t="shared" si="0"/>
        <v>99.979230000000001</v>
      </c>
      <c r="N18">
        <f t="shared" si="1"/>
        <v>25.210190000000001</v>
      </c>
      <c r="O18">
        <f t="shared" si="4"/>
        <v>46.585872999999999</v>
      </c>
      <c r="Q18" s="3" t="str">
        <f t="shared" si="2"/>
        <v>Male</v>
      </c>
      <c r="R18" s="3" t="str">
        <f t="shared" si="3"/>
        <v>White</v>
      </c>
      <c r="T18" s="2">
        <v>4.8333000000000004</v>
      </c>
      <c r="U18" s="2">
        <v>1</v>
      </c>
      <c r="V18" s="2">
        <v>1</v>
      </c>
    </row>
    <row r="19" spans="1:22">
      <c r="A19" t="s">
        <v>22</v>
      </c>
      <c r="B19">
        <v>99.89358</v>
      </c>
      <c r="C19">
        <v>99.89358</v>
      </c>
      <c r="D19"/>
      <c r="E19">
        <v>43.537517999999999</v>
      </c>
      <c r="F19">
        <v>37.096629999999998</v>
      </c>
      <c r="G19">
        <v>0</v>
      </c>
      <c r="H19">
        <v>0</v>
      </c>
      <c r="J19">
        <v>33.828110000000002</v>
      </c>
      <c r="K19">
        <v>0</v>
      </c>
      <c r="M19">
        <f t="shared" si="0"/>
        <v>99.89358</v>
      </c>
      <c r="N19">
        <f t="shared" si="1"/>
        <v>43.537517999999999</v>
      </c>
      <c r="O19">
        <f t="shared" si="4"/>
        <v>33.828110000000002</v>
      </c>
      <c r="Q19" s="3" t="str">
        <f t="shared" si="2"/>
        <v>Female</v>
      </c>
      <c r="R19" s="3" t="str">
        <f t="shared" si="3"/>
        <v>White</v>
      </c>
      <c r="T19" s="2">
        <v>3.5832999999999999</v>
      </c>
      <c r="U19" s="2">
        <v>0</v>
      </c>
      <c r="V19" s="2">
        <v>1</v>
      </c>
    </row>
    <row r="20" spans="1:22">
      <c r="A20" t="s">
        <v>23</v>
      </c>
      <c r="B20">
        <v>99.998665000000003</v>
      </c>
      <c r="C20">
        <v>99.998665000000003</v>
      </c>
      <c r="D20"/>
      <c r="E20">
        <v>0</v>
      </c>
      <c r="F20">
        <v>0</v>
      </c>
      <c r="G20">
        <v>0</v>
      </c>
      <c r="H20">
        <v>0</v>
      </c>
      <c r="J20">
        <v>18.000969999999999</v>
      </c>
      <c r="K20">
        <v>23.388802999999999</v>
      </c>
      <c r="M20">
        <f t="shared" si="0"/>
        <v>99.998665000000003</v>
      </c>
      <c r="N20">
        <f t="shared" si="1"/>
        <v>0</v>
      </c>
      <c r="O20">
        <f t="shared" si="4"/>
        <v>23.388802999999999</v>
      </c>
      <c r="Q20" s="3" t="str">
        <f t="shared" si="2"/>
        <v>Female</v>
      </c>
      <c r="R20" s="3" t="str">
        <f t="shared" si="3"/>
        <v>Black</v>
      </c>
      <c r="T20" s="2">
        <v>2.0832999999999999</v>
      </c>
      <c r="U20" s="2">
        <v>0</v>
      </c>
      <c r="V20" s="2">
        <v>2</v>
      </c>
    </row>
    <row r="21" spans="1:22">
      <c r="A21" t="s">
        <v>24</v>
      </c>
      <c r="B21">
        <v>99.983444000000006</v>
      </c>
      <c r="C21">
        <v>99.983444000000006</v>
      </c>
      <c r="D21"/>
      <c r="E21">
        <v>48.132427</v>
      </c>
      <c r="F21">
        <v>36.634673999999997</v>
      </c>
      <c r="G21">
        <v>0</v>
      </c>
      <c r="H21">
        <v>0</v>
      </c>
      <c r="J21">
        <v>0</v>
      </c>
      <c r="K21">
        <v>0</v>
      </c>
      <c r="M21">
        <f t="shared" si="0"/>
        <v>99.983444000000006</v>
      </c>
      <c r="N21">
        <f t="shared" si="1"/>
        <v>48.132427</v>
      </c>
      <c r="O21">
        <f t="shared" si="4"/>
        <v>0</v>
      </c>
      <c r="Q21" s="3" t="str">
        <f t="shared" si="2"/>
        <v>Female</v>
      </c>
      <c r="R21" s="3" t="str">
        <f t="shared" si="3"/>
        <v>Black</v>
      </c>
      <c r="T21" s="2">
        <v>2.4167000000000001</v>
      </c>
      <c r="U21" s="2">
        <v>0</v>
      </c>
      <c r="V21" s="2">
        <v>2</v>
      </c>
    </row>
    <row r="22" spans="1:22">
      <c r="A22" t="s">
        <v>25</v>
      </c>
      <c r="B22">
        <v>99.992279999999994</v>
      </c>
      <c r="C22">
        <v>99.992279999999994</v>
      </c>
      <c r="D22"/>
      <c r="E22">
        <v>63.041023000000003</v>
      </c>
      <c r="F22">
        <v>49.109409999999997</v>
      </c>
      <c r="G22">
        <v>34.794147000000002</v>
      </c>
      <c r="H22">
        <v>0</v>
      </c>
      <c r="J22">
        <v>0</v>
      </c>
      <c r="K22">
        <v>0</v>
      </c>
      <c r="M22">
        <f t="shared" si="0"/>
        <v>99.992279999999994</v>
      </c>
      <c r="N22">
        <f t="shared" si="1"/>
        <v>63.041023000000003</v>
      </c>
      <c r="O22">
        <f t="shared" si="4"/>
        <v>0</v>
      </c>
      <c r="Q22" s="3" t="str">
        <f t="shared" si="2"/>
        <v>Female</v>
      </c>
      <c r="R22" s="3" t="str">
        <f t="shared" si="3"/>
        <v>White</v>
      </c>
      <c r="T22" s="2">
        <v>2.1667000000000001</v>
      </c>
      <c r="U22" s="2">
        <v>0</v>
      </c>
      <c r="V22" s="2">
        <v>1</v>
      </c>
    </row>
    <row r="23" spans="1:22">
      <c r="A23" t="s">
        <v>26</v>
      </c>
      <c r="B23">
        <v>99.834829999999997</v>
      </c>
      <c r="C23">
        <v>99.834829999999997</v>
      </c>
      <c r="D23"/>
      <c r="E23">
        <v>0</v>
      </c>
      <c r="F23">
        <v>0</v>
      </c>
      <c r="G23">
        <v>0</v>
      </c>
      <c r="H23">
        <v>0</v>
      </c>
      <c r="J23">
        <v>40.178173000000001</v>
      </c>
      <c r="K23">
        <v>0</v>
      </c>
      <c r="M23">
        <f t="shared" si="0"/>
        <v>99.834829999999997</v>
      </c>
      <c r="N23">
        <f t="shared" si="1"/>
        <v>0</v>
      </c>
      <c r="O23">
        <f t="shared" si="4"/>
        <v>40.178173000000001</v>
      </c>
      <c r="Q23" s="3" t="str">
        <f t="shared" si="2"/>
        <v>Male</v>
      </c>
      <c r="R23" s="3" t="str">
        <f t="shared" si="3"/>
        <v>White</v>
      </c>
      <c r="T23" s="2">
        <v>2.75</v>
      </c>
      <c r="U23" s="2">
        <v>1</v>
      </c>
      <c r="V23" s="2">
        <v>1</v>
      </c>
    </row>
    <row r="24" spans="1:22">
      <c r="A24" t="s">
        <v>27</v>
      </c>
      <c r="B24">
        <v>99.957689999999999</v>
      </c>
      <c r="C24">
        <v>99.957689999999999</v>
      </c>
      <c r="D24"/>
      <c r="E24">
        <v>0</v>
      </c>
      <c r="F24">
        <v>0</v>
      </c>
      <c r="G24">
        <v>0</v>
      </c>
      <c r="H24">
        <v>0</v>
      </c>
      <c r="J24">
        <v>70.429146000000003</v>
      </c>
      <c r="K24">
        <v>0</v>
      </c>
      <c r="M24">
        <f t="shared" si="0"/>
        <v>99.957689999999999</v>
      </c>
      <c r="N24">
        <f t="shared" si="1"/>
        <v>0</v>
      </c>
      <c r="O24">
        <f t="shared" si="4"/>
        <v>70.429146000000003</v>
      </c>
      <c r="Q24" s="3" t="str">
        <f t="shared" si="2"/>
        <v>Male</v>
      </c>
      <c r="R24" s="3" t="str">
        <f t="shared" si="3"/>
        <v>White</v>
      </c>
      <c r="T24" s="2">
        <v>2.9167000000000001</v>
      </c>
      <c r="U24" s="2">
        <v>1</v>
      </c>
      <c r="V24" s="2">
        <v>1</v>
      </c>
    </row>
    <row r="25" spans="1:22">
      <c r="A25" t="s">
        <v>28</v>
      </c>
      <c r="B25">
        <v>99.813995000000006</v>
      </c>
      <c r="C25">
        <v>99.813995000000006</v>
      </c>
      <c r="D25"/>
      <c r="E25">
        <v>53.794502000000001</v>
      </c>
      <c r="F25">
        <v>43.738799999999998</v>
      </c>
      <c r="G25">
        <v>0</v>
      </c>
      <c r="H25">
        <v>0</v>
      </c>
      <c r="J25">
        <v>47.18271</v>
      </c>
      <c r="K25">
        <v>32.308964000000003</v>
      </c>
      <c r="M25">
        <f t="shared" si="0"/>
        <v>99.813995000000006</v>
      </c>
      <c r="N25">
        <f t="shared" si="1"/>
        <v>53.794502000000001</v>
      </c>
      <c r="O25">
        <f t="shared" si="4"/>
        <v>47.18271</v>
      </c>
      <c r="Q25" s="3" t="str">
        <f t="shared" si="2"/>
        <v>Male</v>
      </c>
      <c r="R25" s="3" t="str">
        <f t="shared" si="3"/>
        <v>White</v>
      </c>
      <c r="T25" s="2">
        <v>2.5832999999999999</v>
      </c>
      <c r="U25" s="2">
        <v>1</v>
      </c>
      <c r="V25" s="2">
        <v>1</v>
      </c>
    </row>
    <row r="26" spans="1:22">
      <c r="A26" t="s">
        <v>29</v>
      </c>
      <c r="B26">
        <v>99.996430000000004</v>
      </c>
      <c r="C26">
        <v>99.996430000000004</v>
      </c>
      <c r="D26"/>
      <c r="E26">
        <v>27.40362</v>
      </c>
      <c r="F26">
        <v>25.912293999999999</v>
      </c>
      <c r="G26">
        <v>0</v>
      </c>
      <c r="H26">
        <v>0</v>
      </c>
      <c r="J26">
        <v>42.183079999999997</v>
      </c>
      <c r="K26">
        <v>34.470806000000003</v>
      </c>
      <c r="M26">
        <f t="shared" si="0"/>
        <v>99.996430000000004</v>
      </c>
      <c r="N26">
        <f t="shared" si="1"/>
        <v>27.40362</v>
      </c>
      <c r="O26">
        <f t="shared" si="4"/>
        <v>42.183079999999997</v>
      </c>
      <c r="Q26" s="3" t="str">
        <f t="shared" si="2"/>
        <v>Male</v>
      </c>
      <c r="R26" s="3" t="str">
        <f t="shared" si="3"/>
        <v>Black</v>
      </c>
      <c r="T26" s="2">
        <v>2.3332999999999999</v>
      </c>
      <c r="U26" s="2">
        <v>1</v>
      </c>
      <c r="V26" s="2">
        <v>2</v>
      </c>
    </row>
    <row r="27" spans="1:22">
      <c r="A27" t="s">
        <v>30</v>
      </c>
      <c r="B27">
        <v>99.900270000000006</v>
      </c>
      <c r="C27">
        <v>99.900270000000006</v>
      </c>
      <c r="D27"/>
      <c r="E27">
        <v>26.469860000000001</v>
      </c>
      <c r="F27">
        <v>25.678273999999998</v>
      </c>
      <c r="G27">
        <v>0</v>
      </c>
      <c r="H27">
        <v>0</v>
      </c>
      <c r="J27">
        <v>0</v>
      </c>
      <c r="K27">
        <v>0</v>
      </c>
      <c r="M27">
        <f t="shared" si="0"/>
        <v>99.900270000000006</v>
      </c>
      <c r="N27">
        <f t="shared" si="1"/>
        <v>26.469860000000001</v>
      </c>
      <c r="O27">
        <f t="shared" si="4"/>
        <v>0</v>
      </c>
      <c r="Q27" s="3" t="str">
        <f t="shared" si="2"/>
        <v>Female</v>
      </c>
      <c r="R27" s="3" t="str">
        <f t="shared" si="3"/>
        <v>White</v>
      </c>
      <c r="T27" s="2">
        <v>2</v>
      </c>
      <c r="U27" s="2">
        <v>0</v>
      </c>
      <c r="V27" s="2">
        <v>1</v>
      </c>
    </row>
    <row r="28" spans="1:22">
      <c r="A28" t="s">
        <v>31</v>
      </c>
      <c r="B28">
        <v>99.966804999999994</v>
      </c>
      <c r="C28">
        <v>99.966804999999994</v>
      </c>
      <c r="D28"/>
      <c r="E28">
        <v>0</v>
      </c>
      <c r="F28">
        <v>0</v>
      </c>
      <c r="G28">
        <v>0</v>
      </c>
      <c r="H28">
        <v>0</v>
      </c>
      <c r="J28">
        <v>66.226979999999998</v>
      </c>
      <c r="K28">
        <v>36.785575999999999</v>
      </c>
      <c r="M28">
        <f t="shared" si="0"/>
        <v>99.966804999999994</v>
      </c>
      <c r="N28">
        <f t="shared" si="1"/>
        <v>0</v>
      </c>
      <c r="O28">
        <f t="shared" si="4"/>
        <v>66.226979999999998</v>
      </c>
      <c r="Q28" s="3" t="str">
        <f t="shared" si="2"/>
        <v>Male</v>
      </c>
      <c r="R28" s="3" t="str">
        <f t="shared" si="3"/>
        <v>White</v>
      </c>
      <c r="T28" s="2">
        <v>2.0832999999999999</v>
      </c>
      <c r="U28" s="2">
        <v>1</v>
      </c>
      <c r="V28" s="2">
        <v>1</v>
      </c>
    </row>
    <row r="29" spans="1:22">
      <c r="A29" t="s">
        <v>32</v>
      </c>
      <c r="B29">
        <v>99.915215000000003</v>
      </c>
      <c r="C29">
        <v>99.915215000000003</v>
      </c>
      <c r="D29"/>
      <c r="E29">
        <v>35.887172999999997</v>
      </c>
      <c r="F29">
        <v>32.567413000000002</v>
      </c>
      <c r="G29">
        <v>0</v>
      </c>
      <c r="H29">
        <v>0</v>
      </c>
      <c r="J29">
        <v>42.945853999999997</v>
      </c>
      <c r="K29">
        <v>26.609311999999999</v>
      </c>
      <c r="M29">
        <f t="shared" si="0"/>
        <v>99.915215000000003</v>
      </c>
      <c r="N29">
        <f t="shared" si="1"/>
        <v>35.887172999999997</v>
      </c>
      <c r="O29">
        <f t="shared" si="4"/>
        <v>42.945853999999997</v>
      </c>
      <c r="Q29" s="3" t="str">
        <f t="shared" si="2"/>
        <v>Male</v>
      </c>
      <c r="R29" s="3" t="str">
        <f t="shared" si="3"/>
        <v>White</v>
      </c>
      <c r="T29" s="2">
        <v>2</v>
      </c>
      <c r="U29" s="2">
        <v>1</v>
      </c>
      <c r="V29" s="2">
        <v>1</v>
      </c>
    </row>
    <row r="30" spans="1:22">
      <c r="A30" t="s">
        <v>33</v>
      </c>
      <c r="B30">
        <v>99.987114000000005</v>
      </c>
      <c r="C30">
        <v>99.987114000000005</v>
      </c>
      <c r="D30"/>
      <c r="E30">
        <v>67.272675000000007</v>
      </c>
      <c r="F30">
        <v>51.093516999999999</v>
      </c>
      <c r="G30">
        <v>31.104780000000002</v>
      </c>
      <c r="H30">
        <v>0</v>
      </c>
      <c r="J30">
        <v>0</v>
      </c>
      <c r="K30">
        <v>0</v>
      </c>
      <c r="M30">
        <f t="shared" si="0"/>
        <v>99.987114000000005</v>
      </c>
      <c r="N30">
        <f t="shared" si="1"/>
        <v>67.272675000000007</v>
      </c>
      <c r="O30">
        <f t="shared" si="4"/>
        <v>0</v>
      </c>
      <c r="Q30" s="3" t="str">
        <f t="shared" si="2"/>
        <v>Female</v>
      </c>
      <c r="R30" s="3" t="str">
        <f t="shared" si="3"/>
        <v>White</v>
      </c>
      <c r="T30" s="2">
        <v>4.75</v>
      </c>
      <c r="U30" s="2">
        <v>0</v>
      </c>
      <c r="V30" s="2">
        <v>1</v>
      </c>
    </row>
    <row r="31" spans="1:22">
      <c r="A31" t="s">
        <v>34</v>
      </c>
      <c r="B31">
        <v>99.993324000000001</v>
      </c>
      <c r="C31">
        <v>99.993324000000001</v>
      </c>
      <c r="D31"/>
      <c r="E31">
        <v>22.726890000000001</v>
      </c>
      <c r="F31">
        <v>22.726890000000001</v>
      </c>
      <c r="G31">
        <v>0</v>
      </c>
      <c r="H31">
        <v>0</v>
      </c>
      <c r="J31">
        <v>43.507289999999998</v>
      </c>
      <c r="K31">
        <v>25.748101999999999</v>
      </c>
      <c r="M31">
        <f t="shared" si="0"/>
        <v>99.993324000000001</v>
      </c>
      <c r="N31">
        <f t="shared" si="1"/>
        <v>22.726890000000001</v>
      </c>
      <c r="O31">
        <f t="shared" si="4"/>
        <v>43.507289999999998</v>
      </c>
      <c r="Q31" s="3" t="str">
        <f t="shared" si="2"/>
        <v>Male</v>
      </c>
      <c r="R31" s="3" t="str">
        <f t="shared" si="3"/>
        <v>Black</v>
      </c>
      <c r="T31" s="2">
        <v>3.1667000000000001</v>
      </c>
      <c r="U31" s="2">
        <v>1</v>
      </c>
      <c r="V31" s="2">
        <v>2</v>
      </c>
    </row>
    <row r="32" spans="1:22">
      <c r="A32" t="s">
        <v>35</v>
      </c>
      <c r="B32">
        <v>99.904579999999996</v>
      </c>
      <c r="C32">
        <v>99.904579999999996</v>
      </c>
      <c r="D32"/>
      <c r="E32">
        <v>0</v>
      </c>
      <c r="F32">
        <v>0</v>
      </c>
      <c r="G32">
        <v>0</v>
      </c>
      <c r="H32">
        <v>0</v>
      </c>
      <c r="J32">
        <v>52.033465999999997</v>
      </c>
      <c r="K32">
        <v>0</v>
      </c>
      <c r="M32">
        <f t="shared" si="0"/>
        <v>99.904579999999996</v>
      </c>
      <c r="N32">
        <f t="shared" si="1"/>
        <v>0</v>
      </c>
      <c r="O32">
        <f t="shared" si="4"/>
        <v>52.033465999999997</v>
      </c>
      <c r="Q32" s="3" t="str">
        <f t="shared" si="2"/>
        <v>Male</v>
      </c>
      <c r="R32" s="3" t="str">
        <f t="shared" si="3"/>
        <v>White</v>
      </c>
      <c r="T32" s="2">
        <v>4.75</v>
      </c>
      <c r="U32" s="2">
        <v>1</v>
      </c>
      <c r="V32" s="2">
        <v>1</v>
      </c>
    </row>
    <row r="33" spans="1:22">
      <c r="A33" t="s">
        <v>36</v>
      </c>
      <c r="B33">
        <v>99.975219999999993</v>
      </c>
      <c r="C33">
        <v>99.975219999999993</v>
      </c>
      <c r="D33"/>
      <c r="E33">
        <v>0</v>
      </c>
      <c r="F33">
        <v>0</v>
      </c>
      <c r="G33">
        <v>0</v>
      </c>
      <c r="H33">
        <v>0</v>
      </c>
      <c r="J33">
        <v>54.761516999999998</v>
      </c>
      <c r="K33">
        <v>55.174570000000003</v>
      </c>
      <c r="M33">
        <f t="shared" si="0"/>
        <v>99.975219999999993</v>
      </c>
      <c r="N33">
        <f t="shared" si="1"/>
        <v>0</v>
      </c>
      <c r="O33">
        <f t="shared" si="4"/>
        <v>55.174570000000003</v>
      </c>
      <c r="Q33" s="3" t="str">
        <f t="shared" si="2"/>
        <v>Male</v>
      </c>
      <c r="R33" s="3" t="str">
        <f t="shared" si="3"/>
        <v>White</v>
      </c>
      <c r="T33" s="2">
        <v>2.0832999999999999</v>
      </c>
      <c r="U33" s="2">
        <v>1</v>
      </c>
      <c r="V33" s="2">
        <v>1</v>
      </c>
    </row>
    <row r="34" spans="1:22">
      <c r="A34" t="s">
        <v>37</v>
      </c>
      <c r="B34">
        <v>99.995140000000006</v>
      </c>
      <c r="C34">
        <v>99.995140000000006</v>
      </c>
      <c r="D34"/>
      <c r="E34">
        <v>33.559322000000002</v>
      </c>
      <c r="F34">
        <v>29.996870000000001</v>
      </c>
      <c r="G34">
        <v>0</v>
      </c>
      <c r="H34">
        <v>0</v>
      </c>
      <c r="J34">
        <v>0</v>
      </c>
      <c r="K34">
        <v>0</v>
      </c>
      <c r="M34">
        <f t="shared" ref="M34:M50" si="5">MAX(B34,C34)</f>
        <v>99.995140000000006</v>
      </c>
      <c r="N34">
        <f t="shared" ref="N34:N50" si="6">MAX(E34:H34)</f>
        <v>33.559322000000002</v>
      </c>
      <c r="O34">
        <f t="shared" si="4"/>
        <v>0</v>
      </c>
      <c r="Q34" s="3" t="str">
        <f t="shared" ref="Q34:Q50" si="7">IF(U34=1,"Male","Female")</f>
        <v>Female</v>
      </c>
      <c r="R34" s="3" t="str">
        <f t="shared" ref="R34:R50" si="8">_xlfn.IFS(V34=1,"White",V34=2,"Black",V34=3,"East Asian",V34=4, "South Asian",V34=5, "Hispanic", V34=6, "Middle Eastern", V34=7, "Other")</f>
        <v>White</v>
      </c>
      <c r="T34" s="2">
        <v>4.25</v>
      </c>
      <c r="U34" s="2">
        <v>0</v>
      </c>
      <c r="V34" s="2">
        <v>1</v>
      </c>
    </row>
    <row r="35" spans="1:22">
      <c r="A35" t="s">
        <v>38</v>
      </c>
      <c r="B35">
        <v>99.978080000000006</v>
      </c>
      <c r="C35">
        <v>99.978080000000006</v>
      </c>
      <c r="D35"/>
      <c r="E35">
        <v>95.673310000000001</v>
      </c>
      <c r="F35">
        <v>79.038970000000006</v>
      </c>
      <c r="G35">
        <v>38.841589999999997</v>
      </c>
      <c r="H35">
        <v>73.298034999999999</v>
      </c>
      <c r="J35">
        <v>0</v>
      </c>
      <c r="K35">
        <v>0</v>
      </c>
      <c r="M35">
        <f t="shared" si="5"/>
        <v>99.978080000000006</v>
      </c>
      <c r="N35">
        <f t="shared" si="6"/>
        <v>95.673310000000001</v>
      </c>
      <c r="O35">
        <f t="shared" si="4"/>
        <v>0</v>
      </c>
      <c r="Q35" s="3" t="str">
        <f t="shared" si="7"/>
        <v>Female</v>
      </c>
      <c r="R35" s="3" t="str">
        <f t="shared" si="8"/>
        <v>East Asian</v>
      </c>
      <c r="T35" s="2">
        <v>1.75</v>
      </c>
      <c r="U35" s="2">
        <v>0</v>
      </c>
      <c r="V35" s="2">
        <v>3</v>
      </c>
    </row>
    <row r="36" spans="1:22">
      <c r="A36" t="s">
        <v>39</v>
      </c>
      <c r="B36">
        <v>99.989559999999997</v>
      </c>
      <c r="C36">
        <v>99.989559999999997</v>
      </c>
      <c r="D36"/>
      <c r="E36">
        <v>0</v>
      </c>
      <c r="F36">
        <v>0</v>
      </c>
      <c r="G36">
        <v>0</v>
      </c>
      <c r="H36">
        <v>0</v>
      </c>
      <c r="J36">
        <v>55.539380000000001</v>
      </c>
      <c r="K36">
        <v>0</v>
      </c>
      <c r="M36">
        <f t="shared" si="5"/>
        <v>99.989559999999997</v>
      </c>
      <c r="N36">
        <f t="shared" si="6"/>
        <v>0</v>
      </c>
      <c r="O36">
        <f t="shared" si="4"/>
        <v>55.539380000000001</v>
      </c>
      <c r="Q36" s="3" t="str">
        <f t="shared" si="7"/>
        <v>Male</v>
      </c>
      <c r="R36" s="3" t="str">
        <f t="shared" si="8"/>
        <v>Middle Eastern</v>
      </c>
      <c r="T36" s="2">
        <v>2.1667000000000001</v>
      </c>
      <c r="U36" s="2">
        <v>1</v>
      </c>
      <c r="V36" s="2">
        <v>6</v>
      </c>
    </row>
    <row r="37" spans="1:22">
      <c r="A37" t="s">
        <v>40</v>
      </c>
      <c r="B37">
        <v>99.98836</v>
      </c>
      <c r="C37">
        <v>99.98836</v>
      </c>
      <c r="D37"/>
      <c r="E37">
        <v>0</v>
      </c>
      <c r="F37">
        <v>0</v>
      </c>
      <c r="G37">
        <v>0</v>
      </c>
      <c r="H37">
        <v>0</v>
      </c>
      <c r="J37">
        <v>79.866020000000006</v>
      </c>
      <c r="K37">
        <v>26.592835999999998</v>
      </c>
      <c r="M37">
        <f t="shared" si="5"/>
        <v>99.98836</v>
      </c>
      <c r="N37">
        <f t="shared" si="6"/>
        <v>0</v>
      </c>
      <c r="O37">
        <f t="shared" si="4"/>
        <v>79.866020000000006</v>
      </c>
      <c r="Q37" s="3" t="str">
        <f t="shared" si="7"/>
        <v>Male</v>
      </c>
      <c r="R37" s="3" t="str">
        <f t="shared" si="8"/>
        <v>White</v>
      </c>
      <c r="T37" s="2">
        <v>2.3332999999999999</v>
      </c>
      <c r="U37" s="2">
        <v>1</v>
      </c>
      <c r="V37" s="2">
        <v>1</v>
      </c>
    </row>
    <row r="38" spans="1:22">
      <c r="A38" t="s">
        <v>41</v>
      </c>
      <c r="B38">
        <v>99.978133999999997</v>
      </c>
      <c r="C38">
        <v>99.978133999999997</v>
      </c>
      <c r="D38"/>
      <c r="E38">
        <v>31.303084999999999</v>
      </c>
      <c r="F38">
        <v>31.303084999999999</v>
      </c>
      <c r="G38">
        <v>0</v>
      </c>
      <c r="H38">
        <v>0</v>
      </c>
      <c r="J38">
        <v>43.034016000000001</v>
      </c>
      <c r="K38">
        <v>0</v>
      </c>
      <c r="M38">
        <f t="shared" si="5"/>
        <v>99.978133999999997</v>
      </c>
      <c r="N38">
        <f t="shared" si="6"/>
        <v>31.303084999999999</v>
      </c>
      <c r="O38">
        <f t="shared" si="4"/>
        <v>43.034016000000001</v>
      </c>
      <c r="Q38" s="3" t="str">
        <f t="shared" si="7"/>
        <v>Male</v>
      </c>
      <c r="R38" s="3" t="str">
        <f t="shared" si="8"/>
        <v>Middle Eastern</v>
      </c>
      <c r="T38" s="2">
        <v>3.0832999999999999</v>
      </c>
      <c r="U38" s="2">
        <v>1</v>
      </c>
      <c r="V38" s="2">
        <v>6</v>
      </c>
    </row>
    <row r="39" spans="1:22">
      <c r="A39" t="s">
        <v>42</v>
      </c>
      <c r="B39">
        <v>99.994820000000004</v>
      </c>
      <c r="C39">
        <v>99.994820000000004</v>
      </c>
      <c r="D39"/>
      <c r="E39">
        <v>0</v>
      </c>
      <c r="F39">
        <v>0</v>
      </c>
      <c r="G39">
        <v>0</v>
      </c>
      <c r="H39">
        <v>0</v>
      </c>
      <c r="J39">
        <v>38.308605</v>
      </c>
      <c r="K39">
        <v>0</v>
      </c>
      <c r="M39">
        <f t="shared" si="5"/>
        <v>99.994820000000004</v>
      </c>
      <c r="N39">
        <f t="shared" si="6"/>
        <v>0</v>
      </c>
      <c r="O39">
        <f t="shared" si="4"/>
        <v>38.308605</v>
      </c>
      <c r="Q39" s="3" t="str">
        <f t="shared" si="7"/>
        <v>Male</v>
      </c>
      <c r="R39" s="3" t="str">
        <f t="shared" si="8"/>
        <v>White</v>
      </c>
      <c r="T39" s="2">
        <v>3.0832999999999999</v>
      </c>
      <c r="U39" s="2">
        <v>1</v>
      </c>
      <c r="V39" s="2">
        <v>1</v>
      </c>
    </row>
    <row r="40" spans="1:22">
      <c r="A40" t="s">
        <v>43</v>
      </c>
      <c r="B40">
        <v>99.998183999999995</v>
      </c>
      <c r="C40">
        <v>99.998183999999995</v>
      </c>
      <c r="D40"/>
      <c r="E40">
        <v>31.988530000000001</v>
      </c>
      <c r="F40">
        <v>31.988530000000001</v>
      </c>
      <c r="G40">
        <v>30.519587000000001</v>
      </c>
      <c r="H40">
        <v>0</v>
      </c>
      <c r="J40">
        <v>0</v>
      </c>
      <c r="K40">
        <v>0</v>
      </c>
      <c r="M40">
        <f t="shared" si="5"/>
        <v>99.998183999999995</v>
      </c>
      <c r="N40">
        <f t="shared" si="6"/>
        <v>31.988530000000001</v>
      </c>
      <c r="O40">
        <f t="shared" si="4"/>
        <v>0</v>
      </c>
      <c r="Q40" s="3" t="str">
        <f t="shared" si="7"/>
        <v>Female</v>
      </c>
      <c r="R40" s="3" t="str">
        <f t="shared" si="8"/>
        <v>White</v>
      </c>
      <c r="T40" s="2">
        <v>3.5</v>
      </c>
      <c r="U40" s="2">
        <v>0</v>
      </c>
      <c r="V40" s="2">
        <v>1</v>
      </c>
    </row>
    <row r="41" spans="1:22">
      <c r="A41" t="s">
        <v>44</v>
      </c>
      <c r="B41">
        <v>99.941659999999999</v>
      </c>
      <c r="C41">
        <v>99.941659999999999</v>
      </c>
      <c r="D41"/>
      <c r="E41">
        <v>0</v>
      </c>
      <c r="F41">
        <v>0</v>
      </c>
      <c r="G41">
        <v>0</v>
      </c>
      <c r="H41">
        <v>0</v>
      </c>
      <c r="J41">
        <v>57.279716000000001</v>
      </c>
      <c r="K41">
        <v>0</v>
      </c>
      <c r="M41">
        <f t="shared" si="5"/>
        <v>99.941659999999999</v>
      </c>
      <c r="N41">
        <f t="shared" si="6"/>
        <v>0</v>
      </c>
      <c r="O41">
        <f t="shared" si="4"/>
        <v>57.279716000000001</v>
      </c>
      <c r="Q41" s="3" t="str">
        <f t="shared" si="7"/>
        <v>Male</v>
      </c>
      <c r="R41" s="3" t="str">
        <f t="shared" si="8"/>
        <v>White</v>
      </c>
      <c r="T41" s="2">
        <v>3.0832999999999999</v>
      </c>
      <c r="U41" s="2">
        <v>1</v>
      </c>
      <c r="V41" s="2">
        <v>1</v>
      </c>
    </row>
    <row r="42" spans="1:22">
      <c r="A42" t="s">
        <v>45</v>
      </c>
      <c r="B42">
        <v>99.969380000000001</v>
      </c>
      <c r="C42">
        <v>99.969380000000001</v>
      </c>
      <c r="D42"/>
      <c r="E42">
        <v>0</v>
      </c>
      <c r="F42">
        <v>0</v>
      </c>
      <c r="G42">
        <v>0</v>
      </c>
      <c r="H42">
        <v>0</v>
      </c>
      <c r="J42">
        <v>63.573784000000003</v>
      </c>
      <c r="K42">
        <v>0</v>
      </c>
      <c r="M42">
        <f t="shared" si="5"/>
        <v>99.969380000000001</v>
      </c>
      <c r="N42">
        <f t="shared" si="6"/>
        <v>0</v>
      </c>
      <c r="O42">
        <f t="shared" si="4"/>
        <v>63.573784000000003</v>
      </c>
      <c r="Q42" s="3" t="str">
        <f t="shared" si="7"/>
        <v>Male</v>
      </c>
      <c r="R42" s="3" t="str">
        <f t="shared" si="8"/>
        <v>White</v>
      </c>
      <c r="T42" s="2">
        <v>2.5832999999999999</v>
      </c>
      <c r="U42" s="2">
        <v>1</v>
      </c>
      <c r="V42" s="2">
        <v>1</v>
      </c>
    </row>
    <row r="43" spans="1:22">
      <c r="A43" t="s">
        <v>46</v>
      </c>
      <c r="B43">
        <v>99.993309999999994</v>
      </c>
      <c r="C43">
        <v>99.993309999999994</v>
      </c>
      <c r="D43"/>
      <c r="E43">
        <v>39.933537000000001</v>
      </c>
      <c r="F43">
        <v>32.002476000000001</v>
      </c>
      <c r="G43">
        <v>0</v>
      </c>
      <c r="H43">
        <v>0</v>
      </c>
      <c r="J43">
        <v>52.014159999999997</v>
      </c>
      <c r="K43">
        <v>0</v>
      </c>
      <c r="M43">
        <f t="shared" si="5"/>
        <v>99.993309999999994</v>
      </c>
      <c r="N43">
        <f t="shared" si="6"/>
        <v>39.933537000000001</v>
      </c>
      <c r="O43">
        <f t="shared" si="4"/>
        <v>52.014159999999997</v>
      </c>
      <c r="Q43" s="3" t="str">
        <f t="shared" si="7"/>
        <v>Male</v>
      </c>
      <c r="R43" s="3" t="str">
        <f t="shared" si="8"/>
        <v>White</v>
      </c>
      <c r="T43" s="2">
        <v>4.0833000000000004</v>
      </c>
      <c r="U43" s="2">
        <v>1</v>
      </c>
      <c r="V43" s="2">
        <v>1</v>
      </c>
    </row>
    <row r="44" spans="1:22">
      <c r="A44" t="s">
        <v>47</v>
      </c>
      <c r="B44">
        <v>99.971360000000004</v>
      </c>
      <c r="C44">
        <v>99.971360000000004</v>
      </c>
      <c r="D44"/>
      <c r="E44">
        <v>27.197929999999999</v>
      </c>
      <c r="F44">
        <v>27.197929999999999</v>
      </c>
      <c r="G44">
        <v>0</v>
      </c>
      <c r="H44">
        <v>0</v>
      </c>
      <c r="J44">
        <v>37.931026000000003</v>
      </c>
      <c r="K44">
        <v>0</v>
      </c>
      <c r="M44">
        <f t="shared" si="5"/>
        <v>99.971360000000004</v>
      </c>
      <c r="N44">
        <f t="shared" si="6"/>
        <v>27.197929999999999</v>
      </c>
      <c r="O44">
        <f t="shared" si="4"/>
        <v>37.931026000000003</v>
      </c>
      <c r="Q44" s="3" t="str">
        <f t="shared" si="7"/>
        <v>Male</v>
      </c>
      <c r="R44" s="3" t="str">
        <f t="shared" si="8"/>
        <v>White</v>
      </c>
      <c r="T44" s="2">
        <v>4.0833000000000004</v>
      </c>
      <c r="U44" s="2">
        <v>1</v>
      </c>
      <c r="V44" s="2">
        <v>1</v>
      </c>
    </row>
    <row r="45" spans="1:22">
      <c r="A45" t="s">
        <v>48</v>
      </c>
      <c r="B45">
        <v>99.991460000000004</v>
      </c>
      <c r="C45">
        <v>99.991460000000004</v>
      </c>
      <c r="D45"/>
      <c r="E45">
        <v>63.333378000000003</v>
      </c>
      <c r="F45">
        <v>45.617966000000003</v>
      </c>
      <c r="G45">
        <v>33.229529999999997</v>
      </c>
      <c r="H45">
        <v>0</v>
      </c>
      <c r="J45">
        <v>0</v>
      </c>
      <c r="K45">
        <v>0</v>
      </c>
      <c r="M45">
        <f t="shared" si="5"/>
        <v>99.991460000000004</v>
      </c>
      <c r="N45">
        <f t="shared" si="6"/>
        <v>63.333378000000003</v>
      </c>
      <c r="O45">
        <f t="shared" si="4"/>
        <v>0</v>
      </c>
      <c r="Q45" s="3" t="str">
        <f t="shared" si="7"/>
        <v>Female</v>
      </c>
      <c r="R45" s="3" t="str">
        <f t="shared" si="8"/>
        <v>White</v>
      </c>
      <c r="T45" s="2">
        <v>2.8332999999999999</v>
      </c>
      <c r="U45" s="2">
        <v>0</v>
      </c>
      <c r="V45" s="2">
        <v>1</v>
      </c>
    </row>
    <row r="46" spans="1:22">
      <c r="A46" t="s">
        <v>49</v>
      </c>
      <c r="B46">
        <v>99.998660000000001</v>
      </c>
      <c r="C46">
        <v>99.998660000000001</v>
      </c>
      <c r="D46"/>
      <c r="E46">
        <v>20.177095000000001</v>
      </c>
      <c r="F46">
        <v>20.177095000000001</v>
      </c>
      <c r="G46">
        <v>0</v>
      </c>
      <c r="H46">
        <v>0</v>
      </c>
      <c r="J46">
        <v>56.154040000000002</v>
      </c>
      <c r="K46">
        <v>27.455503</v>
      </c>
      <c r="M46">
        <f t="shared" si="5"/>
        <v>99.998660000000001</v>
      </c>
      <c r="N46">
        <f t="shared" si="6"/>
        <v>20.177095000000001</v>
      </c>
      <c r="O46">
        <f t="shared" si="4"/>
        <v>56.154040000000002</v>
      </c>
      <c r="Q46" s="3" t="str">
        <f t="shared" si="7"/>
        <v>Male</v>
      </c>
      <c r="R46" s="3" t="str">
        <f t="shared" si="8"/>
        <v>Black</v>
      </c>
      <c r="T46" s="2">
        <v>2.5455000000000001</v>
      </c>
      <c r="U46" s="2">
        <v>1</v>
      </c>
      <c r="V46" s="2">
        <v>2</v>
      </c>
    </row>
    <row r="47" spans="1:22">
      <c r="A47" t="s">
        <v>50</v>
      </c>
      <c r="B47">
        <v>99.371709999999993</v>
      </c>
      <c r="C47">
        <v>99.371709999999993</v>
      </c>
      <c r="D47"/>
      <c r="E47">
        <v>29.743262999999999</v>
      </c>
      <c r="F47">
        <v>29.743262999999999</v>
      </c>
      <c r="G47">
        <v>0</v>
      </c>
      <c r="H47">
        <v>0</v>
      </c>
      <c r="J47">
        <v>35.302235000000003</v>
      </c>
      <c r="K47">
        <v>0</v>
      </c>
      <c r="M47">
        <f t="shared" si="5"/>
        <v>99.371709999999993</v>
      </c>
      <c r="N47">
        <f t="shared" si="6"/>
        <v>29.743262999999999</v>
      </c>
      <c r="O47">
        <f t="shared" si="4"/>
        <v>35.302235000000003</v>
      </c>
      <c r="Q47" s="3" t="str">
        <f t="shared" si="7"/>
        <v>Male</v>
      </c>
      <c r="R47" s="3" t="str">
        <f t="shared" si="8"/>
        <v>White</v>
      </c>
      <c r="T47" s="2">
        <v>2.1667000000000001</v>
      </c>
      <c r="U47" s="2">
        <v>1</v>
      </c>
      <c r="V47" s="2">
        <v>1</v>
      </c>
    </row>
    <row r="48" spans="1:22">
      <c r="A48" t="s">
        <v>51</v>
      </c>
      <c r="B48">
        <v>99.986900000000006</v>
      </c>
      <c r="C48">
        <v>99.986900000000006</v>
      </c>
      <c r="D48"/>
      <c r="E48">
        <v>75.039699999999996</v>
      </c>
      <c r="F48">
        <v>53.154285000000002</v>
      </c>
      <c r="G48">
        <v>0</v>
      </c>
      <c r="H48">
        <v>0</v>
      </c>
      <c r="J48">
        <v>0</v>
      </c>
      <c r="K48">
        <v>0</v>
      </c>
      <c r="M48">
        <f t="shared" si="5"/>
        <v>99.986900000000006</v>
      </c>
      <c r="N48">
        <f t="shared" si="6"/>
        <v>75.039699999999996</v>
      </c>
      <c r="O48">
        <f t="shared" si="4"/>
        <v>0</v>
      </c>
      <c r="Q48" s="3" t="str">
        <f t="shared" si="7"/>
        <v>Female</v>
      </c>
      <c r="R48" s="3" t="str">
        <f t="shared" si="8"/>
        <v>White</v>
      </c>
      <c r="T48" s="2">
        <v>2.5</v>
      </c>
      <c r="U48" s="2">
        <v>0</v>
      </c>
      <c r="V48" s="2">
        <v>1</v>
      </c>
    </row>
    <row r="49" spans="1:22">
      <c r="A49" t="s">
        <v>52</v>
      </c>
      <c r="B49">
        <v>99.75752</v>
      </c>
      <c r="C49">
        <v>99.75752</v>
      </c>
      <c r="D49"/>
      <c r="E49">
        <v>0</v>
      </c>
      <c r="F49">
        <v>0</v>
      </c>
      <c r="G49">
        <v>0</v>
      </c>
      <c r="H49">
        <v>0</v>
      </c>
      <c r="J49">
        <v>48.704174000000002</v>
      </c>
      <c r="K49">
        <v>24.226514999999999</v>
      </c>
      <c r="M49">
        <f t="shared" si="5"/>
        <v>99.75752</v>
      </c>
      <c r="N49">
        <f t="shared" si="6"/>
        <v>0</v>
      </c>
      <c r="O49">
        <f t="shared" si="4"/>
        <v>48.704174000000002</v>
      </c>
      <c r="Q49" s="3" t="str">
        <f t="shared" si="7"/>
        <v>Male</v>
      </c>
      <c r="R49" s="3" t="str">
        <f t="shared" si="8"/>
        <v>East Asian</v>
      </c>
      <c r="T49" s="2">
        <v>2.1667000000000001</v>
      </c>
      <c r="U49" s="2">
        <v>1</v>
      </c>
      <c r="V49" s="2">
        <v>3</v>
      </c>
    </row>
    <row r="50" spans="1:22">
      <c r="A50" t="s">
        <v>53</v>
      </c>
      <c r="B50">
        <v>99.999750000000006</v>
      </c>
      <c r="C50">
        <v>99.999750000000006</v>
      </c>
      <c r="D50"/>
      <c r="E50">
        <v>0</v>
      </c>
      <c r="F50">
        <v>0</v>
      </c>
      <c r="G50">
        <v>0</v>
      </c>
      <c r="H50">
        <v>0</v>
      </c>
      <c r="J50">
        <v>17.636986</v>
      </c>
      <c r="K50">
        <v>11.739694999999999</v>
      </c>
      <c r="M50">
        <f t="shared" si="5"/>
        <v>99.999750000000006</v>
      </c>
      <c r="N50">
        <f t="shared" si="6"/>
        <v>0</v>
      </c>
      <c r="O50">
        <f t="shared" si="4"/>
        <v>17.636986</v>
      </c>
      <c r="Q50" s="3" t="str">
        <f t="shared" si="7"/>
        <v>Male</v>
      </c>
      <c r="R50" s="3" t="str">
        <f t="shared" si="8"/>
        <v>White</v>
      </c>
      <c r="T50" s="2">
        <v>1.6667000000000001</v>
      </c>
      <c r="U50" s="2">
        <v>1</v>
      </c>
      <c r="V50" s="2">
        <v>1</v>
      </c>
    </row>
  </sheetData>
  <sortState xmlns:xlrd2="http://schemas.microsoft.com/office/spreadsheetml/2017/richdata2" ref="A2:J50">
    <sortCondition ref="A2:A5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1CD8E-2F81-154C-ACEF-63985573342C}">
  <sheetPr codeName="Sheet2"/>
  <dimension ref="A1:V50"/>
  <sheetViews>
    <sheetView topLeftCell="A21" workbookViewId="0">
      <selection activeCell="K29" sqref="K29:K50"/>
    </sheetView>
  </sheetViews>
  <sheetFormatPr baseColWidth="10" defaultRowHeight="16"/>
  <cols>
    <col min="1" max="1" width="14.6640625" style="1" bestFit="1" customWidth="1"/>
    <col min="2" max="4" width="10.83203125" style="1"/>
    <col min="13" max="13" width="10.83203125" style="1"/>
    <col min="14" max="14" width="13.5" style="1" bestFit="1" customWidth="1"/>
    <col min="15" max="17" width="10.83203125" style="1"/>
    <col min="23" max="16384" width="10.83203125" style="1"/>
  </cols>
  <sheetData>
    <row r="1" spans="1:17">
      <c r="A1" t="s">
        <v>0</v>
      </c>
      <c r="B1" t="s">
        <v>1</v>
      </c>
      <c r="C1" t="s">
        <v>2</v>
      </c>
      <c r="D1" t="s">
        <v>57</v>
      </c>
      <c r="E1" t="s">
        <v>3</v>
      </c>
      <c r="F1" t="s">
        <v>58</v>
      </c>
      <c r="G1" t="s">
        <v>59</v>
      </c>
      <c r="H1" t="s">
        <v>4</v>
      </c>
      <c r="I1" t="s">
        <v>60</v>
      </c>
      <c r="J1" t="s">
        <v>61</v>
      </c>
      <c r="K1" t="s">
        <v>62</v>
      </c>
      <c r="L1" t="s">
        <v>63</v>
      </c>
      <c r="M1" s="3" t="s">
        <v>55</v>
      </c>
      <c r="N1" s="3" t="s">
        <v>56</v>
      </c>
      <c r="O1" s="4" t="s">
        <v>54</v>
      </c>
      <c r="P1" s="4" t="s">
        <v>55</v>
      </c>
      <c r="Q1" s="4" t="s">
        <v>56</v>
      </c>
    </row>
    <row r="2" spans="1:17">
      <c r="A2" t="s">
        <v>18</v>
      </c>
      <c r="B2">
        <v>99.713520000000003</v>
      </c>
      <c r="C2">
        <v>99.713520000000003</v>
      </c>
      <c r="D2">
        <v>74.575220000000002</v>
      </c>
      <c r="E2">
        <v>58.935119999999998</v>
      </c>
      <c r="F2">
        <v>34.020626</v>
      </c>
      <c r="G2">
        <v>35.745080000000002</v>
      </c>
      <c r="H2">
        <v>0</v>
      </c>
      <c r="I2">
        <v>0</v>
      </c>
      <c r="J2">
        <f t="shared" ref="J2:J33" si="0">MAX(B2,C2)</f>
        <v>99.713520000000003</v>
      </c>
      <c r="K2">
        <f t="shared" ref="K2:K33" si="1">MAX(D2:G2)</f>
        <v>74.575220000000002</v>
      </c>
      <c r="L2">
        <f t="shared" ref="L2:L33" si="2">MAX(H2:I2)</f>
        <v>0</v>
      </c>
      <c r="M2" s="3" t="str">
        <f t="shared" ref="M2:M33" si="3">IF(P2=1,"Male","Female")</f>
        <v>Female</v>
      </c>
      <c r="N2" s="3" t="str">
        <f t="shared" ref="N2:N33" si="4">_xlfn.IFS(Q2=1,"White",Q2=2,"Black",Q2=3,"East Asian",Q2=4, "South Asian",Q2=5, "Hispanic", Q2=6, "Middle Eastern", Q2=7, "Other")</f>
        <v>Black</v>
      </c>
      <c r="O2" s="2">
        <v>2.6667000000000001</v>
      </c>
      <c r="P2" s="2">
        <v>0</v>
      </c>
      <c r="Q2" s="2">
        <v>2</v>
      </c>
    </row>
    <row r="3" spans="1:17">
      <c r="A3" t="s">
        <v>23</v>
      </c>
      <c r="B3">
        <v>99.998665000000003</v>
      </c>
      <c r="C3">
        <v>99.998665000000003</v>
      </c>
      <c r="D3">
        <v>0</v>
      </c>
      <c r="E3">
        <v>0</v>
      </c>
      <c r="F3">
        <v>0</v>
      </c>
      <c r="G3">
        <v>0</v>
      </c>
      <c r="H3">
        <v>18.000969999999999</v>
      </c>
      <c r="I3">
        <v>23.388802999999999</v>
      </c>
      <c r="J3">
        <f t="shared" si="0"/>
        <v>99.998665000000003</v>
      </c>
      <c r="K3">
        <f t="shared" si="1"/>
        <v>0</v>
      </c>
      <c r="L3">
        <f t="shared" si="2"/>
        <v>23.388802999999999</v>
      </c>
      <c r="M3" s="3" t="str">
        <f t="shared" si="3"/>
        <v>Female</v>
      </c>
      <c r="N3" s="3" t="str">
        <f t="shared" si="4"/>
        <v>Black</v>
      </c>
      <c r="O3" s="2">
        <v>2.0832999999999999</v>
      </c>
      <c r="P3" s="2">
        <v>0</v>
      </c>
      <c r="Q3" s="2">
        <v>2</v>
      </c>
    </row>
    <row r="4" spans="1:17">
      <c r="A4" t="s">
        <v>24</v>
      </c>
      <c r="B4">
        <v>99.983444000000006</v>
      </c>
      <c r="C4">
        <v>99.983444000000006</v>
      </c>
      <c r="D4">
        <v>48.132427</v>
      </c>
      <c r="E4">
        <v>36.634673999999997</v>
      </c>
      <c r="F4">
        <v>0</v>
      </c>
      <c r="G4">
        <v>0</v>
      </c>
      <c r="H4">
        <v>0</v>
      </c>
      <c r="I4">
        <v>0</v>
      </c>
      <c r="J4">
        <f t="shared" si="0"/>
        <v>99.983444000000006</v>
      </c>
      <c r="K4">
        <f t="shared" si="1"/>
        <v>48.132427</v>
      </c>
      <c r="L4">
        <f t="shared" si="2"/>
        <v>0</v>
      </c>
      <c r="M4" s="3" t="str">
        <f t="shared" si="3"/>
        <v>Female</v>
      </c>
      <c r="N4" s="3" t="str">
        <f t="shared" si="4"/>
        <v>Black</v>
      </c>
      <c r="O4" s="2">
        <v>2.4167000000000001</v>
      </c>
      <c r="P4" s="2">
        <v>0</v>
      </c>
      <c r="Q4" s="2">
        <v>2</v>
      </c>
    </row>
    <row r="5" spans="1:17">
      <c r="A5" t="s">
        <v>7</v>
      </c>
      <c r="B5">
        <v>99.997405999999998</v>
      </c>
      <c r="C5">
        <v>99.997405999999998</v>
      </c>
      <c r="D5">
        <v>0</v>
      </c>
      <c r="E5">
        <v>0</v>
      </c>
      <c r="F5">
        <v>0</v>
      </c>
      <c r="G5">
        <v>0</v>
      </c>
      <c r="H5">
        <v>25.970372999999999</v>
      </c>
      <c r="I5">
        <v>23.366569999999999</v>
      </c>
      <c r="J5">
        <f t="shared" si="0"/>
        <v>99.997405999999998</v>
      </c>
      <c r="K5">
        <f t="shared" si="1"/>
        <v>0</v>
      </c>
      <c r="L5">
        <f t="shared" si="2"/>
        <v>25.970372999999999</v>
      </c>
      <c r="M5" s="3" t="str">
        <f t="shared" si="3"/>
        <v>Female</v>
      </c>
      <c r="N5" s="3" t="str">
        <f t="shared" si="4"/>
        <v>East Asian</v>
      </c>
      <c r="O5" s="2">
        <v>3.75</v>
      </c>
      <c r="P5" s="2">
        <v>0</v>
      </c>
      <c r="Q5" s="2">
        <v>3</v>
      </c>
    </row>
    <row r="6" spans="1:17">
      <c r="A6" t="s">
        <v>15</v>
      </c>
      <c r="B6">
        <v>99.998840000000001</v>
      </c>
      <c r="C6">
        <v>99.998840000000001</v>
      </c>
      <c r="D6">
        <v>24.508700999999999</v>
      </c>
      <c r="E6">
        <v>24.508700999999999</v>
      </c>
      <c r="F6">
        <v>0</v>
      </c>
      <c r="G6">
        <v>0</v>
      </c>
      <c r="H6">
        <v>29.382180000000002</v>
      </c>
      <c r="I6">
        <v>0</v>
      </c>
      <c r="J6">
        <f t="shared" si="0"/>
        <v>99.998840000000001</v>
      </c>
      <c r="K6">
        <f t="shared" si="1"/>
        <v>24.508700999999999</v>
      </c>
      <c r="L6">
        <f t="shared" si="2"/>
        <v>29.382180000000002</v>
      </c>
      <c r="M6" s="3" t="str">
        <f t="shared" si="3"/>
        <v>Female</v>
      </c>
      <c r="N6" s="3" t="str">
        <f t="shared" si="4"/>
        <v>East Asian</v>
      </c>
      <c r="O6" s="2">
        <v>3.5832999999999999</v>
      </c>
      <c r="P6" s="2">
        <v>0</v>
      </c>
      <c r="Q6" s="2">
        <v>3</v>
      </c>
    </row>
    <row r="7" spans="1:17">
      <c r="A7" t="s">
        <v>38</v>
      </c>
      <c r="B7">
        <v>99.978080000000006</v>
      </c>
      <c r="C7">
        <v>99.978080000000006</v>
      </c>
      <c r="D7">
        <v>95.673310000000001</v>
      </c>
      <c r="E7">
        <v>79.038970000000006</v>
      </c>
      <c r="F7">
        <v>38.841589999999997</v>
      </c>
      <c r="G7">
        <v>73.298034999999999</v>
      </c>
      <c r="H7">
        <v>0</v>
      </c>
      <c r="I7">
        <v>0</v>
      </c>
      <c r="J7">
        <f t="shared" si="0"/>
        <v>99.978080000000006</v>
      </c>
      <c r="K7">
        <f t="shared" si="1"/>
        <v>95.673310000000001</v>
      </c>
      <c r="L7">
        <f t="shared" si="2"/>
        <v>0</v>
      </c>
      <c r="M7" s="3" t="str">
        <f t="shared" si="3"/>
        <v>Female</v>
      </c>
      <c r="N7" s="3" t="str">
        <f t="shared" si="4"/>
        <v>East Asian</v>
      </c>
      <c r="O7" s="2">
        <v>1.75</v>
      </c>
      <c r="P7" s="2">
        <v>0</v>
      </c>
      <c r="Q7" s="2">
        <v>3</v>
      </c>
    </row>
    <row r="8" spans="1:17">
      <c r="A8" t="s">
        <v>16</v>
      </c>
      <c r="B8">
        <v>99.995919999999998</v>
      </c>
      <c r="C8">
        <v>99.995919999999998</v>
      </c>
      <c r="D8">
        <v>29.563808000000002</v>
      </c>
      <c r="E8">
        <v>27.310509</v>
      </c>
      <c r="F8">
        <v>0</v>
      </c>
      <c r="G8">
        <v>0</v>
      </c>
      <c r="H8">
        <v>0</v>
      </c>
      <c r="I8">
        <v>0</v>
      </c>
      <c r="J8">
        <f t="shared" si="0"/>
        <v>99.995919999999998</v>
      </c>
      <c r="K8">
        <f t="shared" si="1"/>
        <v>29.563808000000002</v>
      </c>
      <c r="L8">
        <f t="shared" si="2"/>
        <v>0</v>
      </c>
      <c r="M8" s="3" t="str">
        <f t="shared" si="3"/>
        <v>Female</v>
      </c>
      <c r="N8" s="3" t="str">
        <f t="shared" si="4"/>
        <v>Hispanic</v>
      </c>
      <c r="O8" s="2">
        <v>2.1667000000000001</v>
      </c>
      <c r="P8" s="2">
        <v>0</v>
      </c>
      <c r="Q8" s="2">
        <v>5</v>
      </c>
    </row>
    <row r="9" spans="1:17">
      <c r="A9" t="s">
        <v>29</v>
      </c>
      <c r="B9">
        <v>99.996430000000004</v>
      </c>
      <c r="C9">
        <v>99.996430000000004</v>
      </c>
      <c r="D9">
        <v>27.40362</v>
      </c>
      <c r="E9">
        <v>25.912293999999999</v>
      </c>
      <c r="F9">
        <v>0</v>
      </c>
      <c r="G9">
        <v>0</v>
      </c>
      <c r="H9">
        <v>42.183079999999997</v>
      </c>
      <c r="I9">
        <v>34.470806000000003</v>
      </c>
      <c r="J9">
        <f t="shared" si="0"/>
        <v>99.996430000000004</v>
      </c>
      <c r="K9">
        <f t="shared" si="1"/>
        <v>27.40362</v>
      </c>
      <c r="L9">
        <f t="shared" si="2"/>
        <v>42.183079999999997</v>
      </c>
      <c r="M9" s="3" t="str">
        <f t="shared" si="3"/>
        <v>Male</v>
      </c>
      <c r="N9" s="3" t="str">
        <f t="shared" si="4"/>
        <v>Black</v>
      </c>
      <c r="O9" s="2">
        <v>2.3332999999999999</v>
      </c>
      <c r="P9" s="2">
        <v>1</v>
      </c>
      <c r="Q9" s="2">
        <v>2</v>
      </c>
    </row>
    <row r="10" spans="1:17">
      <c r="A10" t="s">
        <v>34</v>
      </c>
      <c r="B10">
        <v>99.993324000000001</v>
      </c>
      <c r="C10">
        <v>99.993324000000001</v>
      </c>
      <c r="D10">
        <v>22.726890000000001</v>
      </c>
      <c r="E10">
        <v>22.726890000000001</v>
      </c>
      <c r="F10">
        <v>0</v>
      </c>
      <c r="G10">
        <v>0</v>
      </c>
      <c r="H10">
        <v>43.507289999999998</v>
      </c>
      <c r="I10">
        <v>25.748101999999999</v>
      </c>
      <c r="J10">
        <f t="shared" si="0"/>
        <v>99.993324000000001</v>
      </c>
      <c r="K10">
        <f t="shared" si="1"/>
        <v>22.726890000000001</v>
      </c>
      <c r="L10">
        <f t="shared" si="2"/>
        <v>43.507289999999998</v>
      </c>
      <c r="M10" s="3" t="str">
        <f t="shared" si="3"/>
        <v>Male</v>
      </c>
      <c r="N10" s="3" t="str">
        <f t="shared" si="4"/>
        <v>Black</v>
      </c>
      <c r="O10" s="2">
        <v>3.1667000000000001</v>
      </c>
      <c r="P10" s="2">
        <v>1</v>
      </c>
      <c r="Q10" s="2">
        <v>2</v>
      </c>
    </row>
    <row r="11" spans="1:17">
      <c r="A11" t="s">
        <v>49</v>
      </c>
      <c r="B11">
        <v>99.998660000000001</v>
      </c>
      <c r="C11">
        <v>99.998660000000001</v>
      </c>
      <c r="D11">
        <v>20.177095000000001</v>
      </c>
      <c r="E11">
        <v>20.177095000000001</v>
      </c>
      <c r="F11">
        <v>0</v>
      </c>
      <c r="G11">
        <v>0</v>
      </c>
      <c r="H11">
        <v>56.154040000000002</v>
      </c>
      <c r="I11">
        <v>27.455503</v>
      </c>
      <c r="J11">
        <f t="shared" si="0"/>
        <v>99.998660000000001</v>
      </c>
      <c r="K11">
        <f t="shared" si="1"/>
        <v>20.177095000000001</v>
      </c>
      <c r="L11">
        <f t="shared" si="2"/>
        <v>56.154040000000002</v>
      </c>
      <c r="M11" s="3" t="str">
        <f t="shared" si="3"/>
        <v>Male</v>
      </c>
      <c r="N11" s="3" t="str">
        <f t="shared" si="4"/>
        <v>Black</v>
      </c>
      <c r="O11" s="2">
        <v>2.5455000000000001</v>
      </c>
      <c r="P11" s="2">
        <v>1</v>
      </c>
      <c r="Q11" s="2">
        <v>2</v>
      </c>
    </row>
    <row r="12" spans="1:17">
      <c r="A12" t="s">
        <v>17</v>
      </c>
      <c r="B12">
        <v>99.996759999999995</v>
      </c>
      <c r="C12">
        <v>99.996759999999995</v>
      </c>
      <c r="D12">
        <v>24.151624999999999</v>
      </c>
      <c r="E12">
        <v>24.151624999999999</v>
      </c>
      <c r="F12">
        <v>0</v>
      </c>
      <c r="G12">
        <v>0</v>
      </c>
      <c r="H12">
        <v>43.43432</v>
      </c>
      <c r="I12">
        <v>0</v>
      </c>
      <c r="J12">
        <f t="shared" si="0"/>
        <v>99.996759999999995</v>
      </c>
      <c r="K12">
        <f t="shared" si="1"/>
        <v>24.151624999999999</v>
      </c>
      <c r="L12">
        <f t="shared" si="2"/>
        <v>43.43432</v>
      </c>
      <c r="M12" s="3" t="str">
        <f t="shared" si="3"/>
        <v>Male</v>
      </c>
      <c r="N12" s="3" t="str">
        <f t="shared" si="4"/>
        <v>East Asian</v>
      </c>
      <c r="O12" s="2">
        <v>3.6667000000000001</v>
      </c>
      <c r="P12" s="2">
        <v>1</v>
      </c>
      <c r="Q12" s="2">
        <v>3</v>
      </c>
    </row>
    <row r="13" spans="1:17">
      <c r="A13" t="s">
        <v>52</v>
      </c>
      <c r="B13">
        <v>99.75752</v>
      </c>
      <c r="C13">
        <v>99.75752</v>
      </c>
      <c r="D13">
        <v>0</v>
      </c>
      <c r="E13">
        <v>0</v>
      </c>
      <c r="F13">
        <v>0</v>
      </c>
      <c r="G13">
        <v>0</v>
      </c>
      <c r="H13">
        <v>48.704174000000002</v>
      </c>
      <c r="I13">
        <v>24.226514999999999</v>
      </c>
      <c r="J13">
        <f t="shared" si="0"/>
        <v>99.75752</v>
      </c>
      <c r="K13">
        <f t="shared" si="1"/>
        <v>0</v>
      </c>
      <c r="L13">
        <f t="shared" si="2"/>
        <v>48.704174000000002</v>
      </c>
      <c r="M13" s="3" t="str">
        <f t="shared" si="3"/>
        <v>Male</v>
      </c>
      <c r="N13" s="3" t="str">
        <f t="shared" si="4"/>
        <v>East Asian</v>
      </c>
      <c r="O13" s="2">
        <v>2.1667000000000001</v>
      </c>
      <c r="P13" s="2">
        <v>1</v>
      </c>
      <c r="Q13" s="2">
        <v>3</v>
      </c>
    </row>
    <row r="14" spans="1:17">
      <c r="A14" t="s">
        <v>39</v>
      </c>
      <c r="B14">
        <v>99.989559999999997</v>
      </c>
      <c r="C14">
        <v>99.989559999999997</v>
      </c>
      <c r="D14">
        <v>0</v>
      </c>
      <c r="E14">
        <v>0</v>
      </c>
      <c r="F14">
        <v>0</v>
      </c>
      <c r="G14">
        <v>0</v>
      </c>
      <c r="H14">
        <v>55.539380000000001</v>
      </c>
      <c r="I14">
        <v>0</v>
      </c>
      <c r="J14">
        <f t="shared" si="0"/>
        <v>99.989559999999997</v>
      </c>
      <c r="K14">
        <f t="shared" si="1"/>
        <v>0</v>
      </c>
      <c r="L14">
        <f t="shared" si="2"/>
        <v>55.539380000000001</v>
      </c>
      <c r="M14" s="3" t="str">
        <f t="shared" si="3"/>
        <v>Male</v>
      </c>
      <c r="N14" s="3" t="str">
        <f t="shared" si="4"/>
        <v>Middle Eastern</v>
      </c>
      <c r="O14" s="2">
        <v>2.1667000000000001</v>
      </c>
      <c r="P14" s="2">
        <v>1</v>
      </c>
      <c r="Q14" s="2">
        <v>6</v>
      </c>
    </row>
    <row r="15" spans="1:17">
      <c r="A15" t="s">
        <v>41</v>
      </c>
      <c r="B15">
        <v>99.978133999999997</v>
      </c>
      <c r="C15">
        <v>99.978133999999997</v>
      </c>
      <c r="D15">
        <v>31.303084999999999</v>
      </c>
      <c r="E15">
        <v>31.303084999999999</v>
      </c>
      <c r="F15">
        <v>0</v>
      </c>
      <c r="G15">
        <v>0</v>
      </c>
      <c r="H15">
        <v>43.034016000000001</v>
      </c>
      <c r="I15">
        <v>0</v>
      </c>
      <c r="J15">
        <f t="shared" si="0"/>
        <v>99.978133999999997</v>
      </c>
      <c r="K15">
        <f t="shared" si="1"/>
        <v>31.303084999999999</v>
      </c>
      <c r="L15">
        <f t="shared" si="2"/>
        <v>43.034016000000001</v>
      </c>
      <c r="M15" s="3" t="str">
        <f t="shared" si="3"/>
        <v>Male</v>
      </c>
      <c r="N15" s="3" t="str">
        <f t="shared" si="4"/>
        <v>Middle Eastern</v>
      </c>
      <c r="O15" s="2">
        <v>3.0832999999999999</v>
      </c>
      <c r="P15" s="2">
        <v>1</v>
      </c>
      <c r="Q15" s="2">
        <v>6</v>
      </c>
    </row>
    <row r="16" spans="1:17">
      <c r="A16" t="s">
        <v>6</v>
      </c>
      <c r="B16">
        <v>99.999250000000004</v>
      </c>
      <c r="C16">
        <v>99.999250000000004</v>
      </c>
      <c r="D16">
        <v>70.077010000000001</v>
      </c>
      <c r="E16">
        <v>52.565353000000002</v>
      </c>
      <c r="F16">
        <v>30.28023</v>
      </c>
      <c r="G16">
        <v>0</v>
      </c>
      <c r="H16">
        <v>0</v>
      </c>
      <c r="I16">
        <v>0</v>
      </c>
      <c r="J16">
        <f t="shared" si="0"/>
        <v>99.999250000000004</v>
      </c>
      <c r="K16">
        <f t="shared" si="1"/>
        <v>70.077010000000001</v>
      </c>
      <c r="L16">
        <f t="shared" si="2"/>
        <v>0</v>
      </c>
      <c r="M16" s="3" t="str">
        <f t="shared" si="3"/>
        <v>Female</v>
      </c>
      <c r="N16" s="3" t="str">
        <f t="shared" si="4"/>
        <v>White</v>
      </c>
      <c r="O16" s="2">
        <v>3.1667000000000001</v>
      </c>
      <c r="P16" s="2">
        <v>0</v>
      </c>
      <c r="Q16" s="2">
        <v>1</v>
      </c>
    </row>
    <row r="17" spans="1:17">
      <c r="A17" t="s">
        <v>11</v>
      </c>
      <c r="B17">
        <v>99.984406000000007</v>
      </c>
      <c r="C17">
        <v>99.984406000000007</v>
      </c>
      <c r="D17">
        <v>71.255660000000006</v>
      </c>
      <c r="E17">
        <v>50.991070000000001</v>
      </c>
      <c r="F17">
        <v>0</v>
      </c>
      <c r="G17">
        <v>45.169024999999998</v>
      </c>
      <c r="H17">
        <v>27.676110999999999</v>
      </c>
      <c r="I17">
        <v>0</v>
      </c>
      <c r="J17">
        <f t="shared" si="0"/>
        <v>99.984406000000007</v>
      </c>
      <c r="K17">
        <f t="shared" si="1"/>
        <v>71.255660000000006</v>
      </c>
      <c r="L17">
        <f t="shared" si="2"/>
        <v>27.676110999999999</v>
      </c>
      <c r="M17" s="3" t="str">
        <f t="shared" si="3"/>
        <v>Female</v>
      </c>
      <c r="N17" s="3" t="str">
        <f t="shared" si="4"/>
        <v>White</v>
      </c>
      <c r="O17" s="2">
        <v>2.1667000000000001</v>
      </c>
      <c r="P17" s="2">
        <v>0</v>
      </c>
      <c r="Q17" s="2">
        <v>1</v>
      </c>
    </row>
    <row r="18" spans="1:17">
      <c r="A18" t="s">
        <v>13</v>
      </c>
      <c r="B18">
        <v>99.749579999999995</v>
      </c>
      <c r="C18">
        <v>99.749579999999995</v>
      </c>
      <c r="D18">
        <v>60.788589999999999</v>
      </c>
      <c r="E18">
        <v>39.675612999999998</v>
      </c>
      <c r="F18">
        <v>0</v>
      </c>
      <c r="G18">
        <v>0</v>
      </c>
      <c r="H18">
        <v>0</v>
      </c>
      <c r="I18">
        <v>0</v>
      </c>
      <c r="J18">
        <f t="shared" si="0"/>
        <v>99.749579999999995</v>
      </c>
      <c r="K18">
        <f t="shared" si="1"/>
        <v>60.788589999999999</v>
      </c>
      <c r="L18">
        <f t="shared" si="2"/>
        <v>0</v>
      </c>
      <c r="M18" s="3" t="str">
        <f t="shared" si="3"/>
        <v>Female</v>
      </c>
      <c r="N18" s="3" t="str">
        <f t="shared" si="4"/>
        <v>White</v>
      </c>
      <c r="O18" s="2">
        <v>1.9167000000000001</v>
      </c>
      <c r="P18" s="2">
        <v>0</v>
      </c>
      <c r="Q18" s="2">
        <v>1</v>
      </c>
    </row>
    <row r="19" spans="1:17">
      <c r="A19" t="s">
        <v>14</v>
      </c>
      <c r="B19">
        <v>99.995500000000007</v>
      </c>
      <c r="C19">
        <v>99.995500000000007</v>
      </c>
      <c r="D19">
        <v>28.598262999999999</v>
      </c>
      <c r="E19">
        <v>28.598262999999999</v>
      </c>
      <c r="F19">
        <v>25.052361999999999</v>
      </c>
      <c r="G19">
        <v>0</v>
      </c>
      <c r="H19">
        <v>30.247731999999999</v>
      </c>
      <c r="I19">
        <v>0</v>
      </c>
      <c r="J19">
        <f t="shared" si="0"/>
        <v>99.995500000000007</v>
      </c>
      <c r="K19">
        <f t="shared" si="1"/>
        <v>28.598262999999999</v>
      </c>
      <c r="L19">
        <f t="shared" si="2"/>
        <v>30.247731999999999</v>
      </c>
      <c r="M19" s="3" t="str">
        <f t="shared" si="3"/>
        <v>Female</v>
      </c>
      <c r="N19" s="3" t="str">
        <f t="shared" si="4"/>
        <v>White</v>
      </c>
      <c r="O19" s="2">
        <v>4.8333000000000004</v>
      </c>
      <c r="P19" s="2">
        <v>0</v>
      </c>
      <c r="Q19" s="2">
        <v>1</v>
      </c>
    </row>
    <row r="20" spans="1:17">
      <c r="A20" t="s">
        <v>20</v>
      </c>
      <c r="B20">
        <v>99.946489999999997</v>
      </c>
      <c r="C20">
        <v>99.946489999999997</v>
      </c>
      <c r="D20">
        <v>95.091229999999996</v>
      </c>
      <c r="E20">
        <v>80.064544999999995</v>
      </c>
      <c r="F20">
        <v>40.902462</v>
      </c>
      <c r="G20">
        <v>65.332549999999998</v>
      </c>
      <c r="H20">
        <v>0</v>
      </c>
      <c r="I20">
        <v>0</v>
      </c>
      <c r="J20">
        <f t="shared" si="0"/>
        <v>99.946489999999997</v>
      </c>
      <c r="K20">
        <f t="shared" si="1"/>
        <v>95.091229999999996</v>
      </c>
      <c r="L20">
        <f t="shared" si="2"/>
        <v>0</v>
      </c>
      <c r="M20" s="3" t="str">
        <f t="shared" si="3"/>
        <v>Female</v>
      </c>
      <c r="N20" s="3" t="str">
        <f t="shared" si="4"/>
        <v>White</v>
      </c>
      <c r="O20" s="2">
        <v>1.9167000000000001</v>
      </c>
      <c r="P20" s="2">
        <v>0</v>
      </c>
      <c r="Q20" s="2">
        <v>1</v>
      </c>
    </row>
    <row r="21" spans="1:17">
      <c r="A21" t="s">
        <v>22</v>
      </c>
      <c r="B21">
        <v>99.89358</v>
      </c>
      <c r="C21">
        <v>99.89358</v>
      </c>
      <c r="D21">
        <v>43.537517999999999</v>
      </c>
      <c r="E21">
        <v>37.096629999999998</v>
      </c>
      <c r="F21">
        <v>0</v>
      </c>
      <c r="G21">
        <v>0</v>
      </c>
      <c r="H21">
        <v>33.828110000000002</v>
      </c>
      <c r="I21">
        <v>0</v>
      </c>
      <c r="J21">
        <f t="shared" si="0"/>
        <v>99.89358</v>
      </c>
      <c r="K21">
        <f t="shared" si="1"/>
        <v>43.537517999999999</v>
      </c>
      <c r="L21">
        <f t="shared" si="2"/>
        <v>33.828110000000002</v>
      </c>
      <c r="M21" s="3" t="str">
        <f t="shared" si="3"/>
        <v>Female</v>
      </c>
      <c r="N21" s="3" t="str">
        <f t="shared" si="4"/>
        <v>White</v>
      </c>
      <c r="O21" s="2">
        <v>3.5832999999999999</v>
      </c>
      <c r="P21" s="2">
        <v>0</v>
      </c>
      <c r="Q21" s="2">
        <v>1</v>
      </c>
    </row>
    <row r="22" spans="1:17">
      <c r="A22" t="s">
        <v>25</v>
      </c>
      <c r="B22">
        <v>99.992279999999994</v>
      </c>
      <c r="C22">
        <v>99.992279999999994</v>
      </c>
      <c r="D22">
        <v>63.041023000000003</v>
      </c>
      <c r="E22">
        <v>49.109409999999997</v>
      </c>
      <c r="F22">
        <v>34.794147000000002</v>
      </c>
      <c r="G22">
        <v>0</v>
      </c>
      <c r="H22">
        <v>0</v>
      </c>
      <c r="I22">
        <v>0</v>
      </c>
      <c r="J22">
        <f t="shared" si="0"/>
        <v>99.992279999999994</v>
      </c>
      <c r="K22">
        <f t="shared" si="1"/>
        <v>63.041023000000003</v>
      </c>
      <c r="L22">
        <f t="shared" si="2"/>
        <v>0</v>
      </c>
      <c r="M22" s="3" t="str">
        <f t="shared" si="3"/>
        <v>Female</v>
      </c>
      <c r="N22" s="3" t="str">
        <f t="shared" si="4"/>
        <v>White</v>
      </c>
      <c r="O22" s="2">
        <v>2.1667000000000001</v>
      </c>
      <c r="P22" s="2">
        <v>0</v>
      </c>
      <c r="Q22" s="2">
        <v>1</v>
      </c>
    </row>
    <row r="23" spans="1:17">
      <c r="A23" t="s">
        <v>30</v>
      </c>
      <c r="B23">
        <v>99.900270000000006</v>
      </c>
      <c r="C23">
        <v>99.900270000000006</v>
      </c>
      <c r="D23">
        <v>26.469860000000001</v>
      </c>
      <c r="E23">
        <v>25.678273999999998</v>
      </c>
      <c r="F23">
        <v>0</v>
      </c>
      <c r="G23">
        <v>0</v>
      </c>
      <c r="H23">
        <v>0</v>
      </c>
      <c r="I23">
        <v>0</v>
      </c>
      <c r="J23">
        <f t="shared" si="0"/>
        <v>99.900270000000006</v>
      </c>
      <c r="K23">
        <f t="shared" si="1"/>
        <v>26.469860000000001</v>
      </c>
      <c r="L23">
        <f t="shared" si="2"/>
        <v>0</v>
      </c>
      <c r="M23" s="3" t="str">
        <f t="shared" si="3"/>
        <v>Female</v>
      </c>
      <c r="N23" s="3" t="str">
        <f t="shared" si="4"/>
        <v>White</v>
      </c>
      <c r="O23" s="2">
        <v>2</v>
      </c>
      <c r="P23" s="2">
        <v>0</v>
      </c>
      <c r="Q23" s="2">
        <v>1</v>
      </c>
    </row>
    <row r="24" spans="1:17">
      <c r="A24" t="s">
        <v>33</v>
      </c>
      <c r="B24">
        <v>99.987114000000005</v>
      </c>
      <c r="C24">
        <v>99.987114000000005</v>
      </c>
      <c r="D24">
        <v>67.272675000000007</v>
      </c>
      <c r="E24">
        <v>51.093516999999999</v>
      </c>
      <c r="F24">
        <v>31.104780000000002</v>
      </c>
      <c r="G24">
        <v>0</v>
      </c>
      <c r="H24">
        <v>0</v>
      </c>
      <c r="I24">
        <v>0</v>
      </c>
      <c r="J24">
        <f t="shared" si="0"/>
        <v>99.987114000000005</v>
      </c>
      <c r="K24">
        <f t="shared" si="1"/>
        <v>67.272675000000007</v>
      </c>
      <c r="L24">
        <f t="shared" si="2"/>
        <v>0</v>
      </c>
      <c r="M24" s="3" t="str">
        <f t="shared" si="3"/>
        <v>Female</v>
      </c>
      <c r="N24" s="3" t="str">
        <f t="shared" si="4"/>
        <v>White</v>
      </c>
      <c r="O24" s="2">
        <v>4.75</v>
      </c>
      <c r="P24" s="2">
        <v>0</v>
      </c>
      <c r="Q24" s="2">
        <v>1</v>
      </c>
    </row>
    <row r="25" spans="1:17">
      <c r="A25" t="s">
        <v>37</v>
      </c>
      <c r="B25">
        <v>99.995140000000006</v>
      </c>
      <c r="C25">
        <v>99.995140000000006</v>
      </c>
      <c r="D25">
        <v>33.559322000000002</v>
      </c>
      <c r="E25">
        <v>29.996870000000001</v>
      </c>
      <c r="F25">
        <v>0</v>
      </c>
      <c r="G25">
        <v>0</v>
      </c>
      <c r="H25">
        <v>0</v>
      </c>
      <c r="I25">
        <v>0</v>
      </c>
      <c r="J25">
        <f t="shared" si="0"/>
        <v>99.995140000000006</v>
      </c>
      <c r="K25">
        <f t="shared" si="1"/>
        <v>33.559322000000002</v>
      </c>
      <c r="L25">
        <f t="shared" si="2"/>
        <v>0</v>
      </c>
      <c r="M25" s="3" t="str">
        <f t="shared" si="3"/>
        <v>Female</v>
      </c>
      <c r="N25" s="3" t="str">
        <f t="shared" si="4"/>
        <v>White</v>
      </c>
      <c r="O25" s="2">
        <v>4.25</v>
      </c>
      <c r="P25" s="2">
        <v>0</v>
      </c>
      <c r="Q25" s="2">
        <v>1</v>
      </c>
    </row>
    <row r="26" spans="1:17">
      <c r="A26" t="s">
        <v>43</v>
      </c>
      <c r="B26">
        <v>99.998183999999995</v>
      </c>
      <c r="C26">
        <v>99.998183999999995</v>
      </c>
      <c r="D26">
        <v>31.988530000000001</v>
      </c>
      <c r="E26">
        <v>31.988530000000001</v>
      </c>
      <c r="F26">
        <v>30.519587000000001</v>
      </c>
      <c r="G26">
        <v>0</v>
      </c>
      <c r="H26">
        <v>0</v>
      </c>
      <c r="I26">
        <v>0</v>
      </c>
      <c r="J26">
        <f t="shared" si="0"/>
        <v>99.998183999999995</v>
      </c>
      <c r="K26">
        <f t="shared" si="1"/>
        <v>31.988530000000001</v>
      </c>
      <c r="L26">
        <f t="shared" si="2"/>
        <v>0</v>
      </c>
      <c r="M26" s="3" t="str">
        <f t="shared" si="3"/>
        <v>Female</v>
      </c>
      <c r="N26" s="3" t="str">
        <f t="shared" si="4"/>
        <v>White</v>
      </c>
      <c r="O26" s="2">
        <v>3.5</v>
      </c>
      <c r="P26" s="2">
        <v>0</v>
      </c>
      <c r="Q26" s="2">
        <v>1</v>
      </c>
    </row>
    <row r="27" spans="1:17">
      <c r="A27" t="s">
        <v>48</v>
      </c>
      <c r="B27">
        <v>99.991460000000004</v>
      </c>
      <c r="C27">
        <v>99.991460000000004</v>
      </c>
      <c r="D27">
        <v>63.333378000000003</v>
      </c>
      <c r="E27">
        <v>45.617966000000003</v>
      </c>
      <c r="F27">
        <v>33.229529999999997</v>
      </c>
      <c r="G27">
        <v>0</v>
      </c>
      <c r="H27">
        <v>0</v>
      </c>
      <c r="I27">
        <v>0</v>
      </c>
      <c r="J27">
        <f t="shared" si="0"/>
        <v>99.991460000000004</v>
      </c>
      <c r="K27">
        <f t="shared" si="1"/>
        <v>63.333378000000003</v>
      </c>
      <c r="L27">
        <f t="shared" si="2"/>
        <v>0</v>
      </c>
      <c r="M27" s="3" t="str">
        <f t="shared" si="3"/>
        <v>Female</v>
      </c>
      <c r="N27" s="3" t="str">
        <f t="shared" si="4"/>
        <v>White</v>
      </c>
      <c r="O27" s="2">
        <v>2.8332999999999999</v>
      </c>
      <c r="P27" s="2">
        <v>0</v>
      </c>
      <c r="Q27" s="2">
        <v>1</v>
      </c>
    </row>
    <row r="28" spans="1:17">
      <c r="A28" t="s">
        <v>51</v>
      </c>
      <c r="B28">
        <v>99.986900000000006</v>
      </c>
      <c r="C28">
        <v>99.986900000000006</v>
      </c>
      <c r="D28">
        <v>75.039699999999996</v>
      </c>
      <c r="E28">
        <v>53.154285000000002</v>
      </c>
      <c r="F28">
        <v>0</v>
      </c>
      <c r="G28">
        <v>0</v>
      </c>
      <c r="H28">
        <v>0</v>
      </c>
      <c r="I28">
        <v>0</v>
      </c>
      <c r="J28">
        <f t="shared" si="0"/>
        <v>99.986900000000006</v>
      </c>
      <c r="K28">
        <f t="shared" si="1"/>
        <v>75.039699999999996</v>
      </c>
      <c r="L28">
        <f t="shared" si="2"/>
        <v>0</v>
      </c>
      <c r="M28" s="3" t="str">
        <f t="shared" si="3"/>
        <v>Female</v>
      </c>
      <c r="N28" s="3" t="str">
        <f t="shared" si="4"/>
        <v>White</v>
      </c>
      <c r="O28" s="2">
        <v>2.5</v>
      </c>
      <c r="P28" s="2">
        <v>0</v>
      </c>
      <c r="Q28" s="2">
        <v>1</v>
      </c>
    </row>
    <row r="29" spans="1:17">
      <c r="A29" t="s">
        <v>5</v>
      </c>
      <c r="B29">
        <v>99.981750000000005</v>
      </c>
      <c r="C29">
        <v>99.981750000000005</v>
      </c>
      <c r="D29">
        <v>0</v>
      </c>
      <c r="E29">
        <v>0</v>
      </c>
      <c r="F29">
        <v>0</v>
      </c>
      <c r="G29">
        <v>0</v>
      </c>
      <c r="H29">
        <v>66.507996000000006</v>
      </c>
      <c r="I29">
        <v>0</v>
      </c>
      <c r="J29">
        <f t="shared" si="0"/>
        <v>99.981750000000005</v>
      </c>
      <c r="K29">
        <f t="shared" si="1"/>
        <v>0</v>
      </c>
      <c r="L29">
        <f t="shared" si="2"/>
        <v>66.507996000000006</v>
      </c>
      <c r="M29" s="3" t="str">
        <f t="shared" si="3"/>
        <v>Male</v>
      </c>
      <c r="N29" s="3" t="str">
        <f t="shared" si="4"/>
        <v>White</v>
      </c>
      <c r="O29" s="2">
        <v>3.5832999999999999</v>
      </c>
      <c r="P29" s="2">
        <v>1</v>
      </c>
      <c r="Q29" s="2">
        <v>1</v>
      </c>
    </row>
    <row r="30" spans="1:17">
      <c r="A30" t="s">
        <v>8</v>
      </c>
      <c r="B30">
        <v>99.444280000000006</v>
      </c>
      <c r="C30">
        <v>99.444280000000006</v>
      </c>
      <c r="D30">
        <v>0</v>
      </c>
      <c r="E30">
        <v>0</v>
      </c>
      <c r="F30">
        <v>0</v>
      </c>
      <c r="G30">
        <v>0</v>
      </c>
      <c r="H30">
        <v>24.295763000000001</v>
      </c>
      <c r="I30">
        <v>30.73554</v>
      </c>
      <c r="J30">
        <f t="shared" si="0"/>
        <v>99.444280000000006</v>
      </c>
      <c r="K30">
        <f t="shared" si="1"/>
        <v>0</v>
      </c>
      <c r="L30">
        <f t="shared" si="2"/>
        <v>30.73554</v>
      </c>
      <c r="M30" s="3" t="str">
        <f t="shared" si="3"/>
        <v>Male</v>
      </c>
      <c r="N30" s="3" t="str">
        <f t="shared" si="4"/>
        <v>White</v>
      </c>
      <c r="O30" s="2">
        <v>1.9167000000000001</v>
      </c>
      <c r="P30" s="2">
        <v>1</v>
      </c>
      <c r="Q30" s="2">
        <v>1</v>
      </c>
    </row>
    <row r="31" spans="1:17">
      <c r="A31" t="s">
        <v>9</v>
      </c>
      <c r="B31">
        <v>99.960250000000002</v>
      </c>
      <c r="C31">
        <v>99.960250000000002</v>
      </c>
      <c r="D31">
        <v>29.961030999999998</v>
      </c>
      <c r="E31">
        <v>29.961030999999998</v>
      </c>
      <c r="F31">
        <v>0</v>
      </c>
      <c r="G31">
        <v>0</v>
      </c>
      <c r="H31">
        <v>62.075899999999997</v>
      </c>
      <c r="I31">
        <v>0</v>
      </c>
      <c r="J31">
        <f t="shared" si="0"/>
        <v>99.960250000000002</v>
      </c>
      <c r="K31">
        <f t="shared" si="1"/>
        <v>29.961030999999998</v>
      </c>
      <c r="L31">
        <f t="shared" si="2"/>
        <v>62.075899999999997</v>
      </c>
      <c r="M31" s="3" t="str">
        <f t="shared" si="3"/>
        <v>Male</v>
      </c>
      <c r="N31" s="3" t="str">
        <f t="shared" si="4"/>
        <v>White</v>
      </c>
      <c r="O31" s="2">
        <v>3.5832999999999999</v>
      </c>
      <c r="P31" s="2">
        <v>1</v>
      </c>
      <c r="Q31" s="2">
        <v>1</v>
      </c>
    </row>
    <row r="32" spans="1:17">
      <c r="A32" t="s">
        <v>10</v>
      </c>
      <c r="B32">
        <v>96.967094000000003</v>
      </c>
      <c r="C32">
        <v>96.967094000000003</v>
      </c>
      <c r="D32">
        <v>14.712944999999999</v>
      </c>
      <c r="E32">
        <v>14.712944999999999</v>
      </c>
      <c r="F32">
        <v>0</v>
      </c>
      <c r="G32">
        <v>0</v>
      </c>
      <c r="H32">
        <v>26.47505</v>
      </c>
      <c r="I32">
        <v>0</v>
      </c>
      <c r="J32">
        <f t="shared" si="0"/>
        <v>96.967094000000003</v>
      </c>
      <c r="K32">
        <f t="shared" si="1"/>
        <v>14.712944999999999</v>
      </c>
      <c r="L32">
        <f t="shared" si="2"/>
        <v>26.47505</v>
      </c>
      <c r="M32" s="3" t="str">
        <f t="shared" si="3"/>
        <v>Male</v>
      </c>
      <c r="N32" s="3" t="str">
        <f t="shared" si="4"/>
        <v>White</v>
      </c>
      <c r="O32" s="2">
        <v>4.1666999999999996</v>
      </c>
      <c r="P32" s="2">
        <v>1</v>
      </c>
      <c r="Q32" s="2">
        <v>1</v>
      </c>
    </row>
    <row r="33" spans="1:17">
      <c r="A33" t="s">
        <v>12</v>
      </c>
      <c r="B33">
        <v>99.927350000000004</v>
      </c>
      <c r="C33">
        <v>99.927350000000004</v>
      </c>
      <c r="D33">
        <v>0</v>
      </c>
      <c r="E33">
        <v>0</v>
      </c>
      <c r="F33">
        <v>0</v>
      </c>
      <c r="G33">
        <v>0</v>
      </c>
      <c r="H33">
        <v>63.938484000000003</v>
      </c>
      <c r="I33">
        <v>0</v>
      </c>
      <c r="J33">
        <f t="shared" si="0"/>
        <v>99.927350000000004</v>
      </c>
      <c r="K33">
        <f t="shared" si="1"/>
        <v>0</v>
      </c>
      <c r="L33">
        <f t="shared" si="2"/>
        <v>63.938484000000003</v>
      </c>
      <c r="M33" s="3" t="str">
        <f t="shared" si="3"/>
        <v>Male</v>
      </c>
      <c r="N33" s="3" t="str">
        <f t="shared" si="4"/>
        <v>White</v>
      </c>
      <c r="O33" s="2">
        <v>5</v>
      </c>
      <c r="P33" s="2">
        <v>1</v>
      </c>
      <c r="Q33" s="2">
        <v>1</v>
      </c>
    </row>
    <row r="34" spans="1:17">
      <c r="A34" t="s">
        <v>19</v>
      </c>
      <c r="B34">
        <v>99.992744000000002</v>
      </c>
      <c r="C34">
        <v>99.992744000000002</v>
      </c>
      <c r="D34">
        <v>19.415904999999999</v>
      </c>
      <c r="E34">
        <v>19.415904999999999</v>
      </c>
      <c r="F34">
        <v>0</v>
      </c>
      <c r="G34">
        <v>0</v>
      </c>
      <c r="H34">
        <v>27.149176000000001</v>
      </c>
      <c r="I34">
        <v>22.939122999999999</v>
      </c>
      <c r="J34">
        <f t="shared" ref="J34:J50" si="5">MAX(B34,C34)</f>
        <v>99.992744000000002</v>
      </c>
      <c r="K34">
        <f t="shared" ref="K34:K50" si="6">MAX(D34:G34)</f>
        <v>19.415904999999999</v>
      </c>
      <c r="L34">
        <f t="shared" ref="L34:L50" si="7">MAX(H34:I34)</f>
        <v>27.149176000000001</v>
      </c>
      <c r="M34" s="3" t="str">
        <f t="shared" ref="M34:M50" si="8">IF(P34=1,"Male","Female")</f>
        <v>Male</v>
      </c>
      <c r="N34" s="3" t="str">
        <f t="shared" ref="N34:N50" si="9">_xlfn.IFS(Q34=1,"White",Q34=2,"Black",Q34=3,"East Asian",Q34=4, "South Asian",Q34=5, "Hispanic", Q34=6, "Middle Eastern", Q34=7, "Other")</f>
        <v>White</v>
      </c>
      <c r="O34" s="2">
        <v>1.8332999999999999</v>
      </c>
      <c r="P34" s="2">
        <v>1</v>
      </c>
      <c r="Q34" s="2">
        <v>1</v>
      </c>
    </row>
    <row r="35" spans="1:17">
      <c r="A35" t="s">
        <v>21</v>
      </c>
      <c r="B35">
        <v>99.979230000000001</v>
      </c>
      <c r="C35">
        <v>99.979230000000001</v>
      </c>
      <c r="D35">
        <v>25.210190000000001</v>
      </c>
      <c r="E35">
        <v>25.210190000000001</v>
      </c>
      <c r="F35">
        <v>0</v>
      </c>
      <c r="G35">
        <v>0</v>
      </c>
      <c r="H35">
        <v>46.585872999999999</v>
      </c>
      <c r="I35">
        <v>0</v>
      </c>
      <c r="J35">
        <f t="shared" si="5"/>
        <v>99.979230000000001</v>
      </c>
      <c r="K35">
        <f t="shared" si="6"/>
        <v>25.210190000000001</v>
      </c>
      <c r="L35">
        <f t="shared" si="7"/>
        <v>46.585872999999999</v>
      </c>
      <c r="M35" s="3" t="str">
        <f t="shared" si="8"/>
        <v>Male</v>
      </c>
      <c r="N35" s="3" t="str">
        <f t="shared" si="9"/>
        <v>White</v>
      </c>
      <c r="O35" s="2">
        <v>4.8333000000000004</v>
      </c>
      <c r="P35" s="2">
        <v>1</v>
      </c>
      <c r="Q35" s="2">
        <v>1</v>
      </c>
    </row>
    <row r="36" spans="1:17">
      <c r="A36" t="s">
        <v>26</v>
      </c>
      <c r="B36">
        <v>99.834829999999997</v>
      </c>
      <c r="C36">
        <v>99.834829999999997</v>
      </c>
      <c r="D36">
        <v>0</v>
      </c>
      <c r="E36">
        <v>0</v>
      </c>
      <c r="F36">
        <v>0</v>
      </c>
      <c r="G36">
        <v>0</v>
      </c>
      <c r="H36">
        <v>40.178173000000001</v>
      </c>
      <c r="I36">
        <v>0</v>
      </c>
      <c r="J36">
        <f t="shared" si="5"/>
        <v>99.834829999999997</v>
      </c>
      <c r="K36">
        <f t="shared" si="6"/>
        <v>0</v>
      </c>
      <c r="L36">
        <f t="shared" si="7"/>
        <v>40.178173000000001</v>
      </c>
      <c r="M36" s="3" t="str">
        <f t="shared" si="8"/>
        <v>Male</v>
      </c>
      <c r="N36" s="3" t="str">
        <f t="shared" si="9"/>
        <v>White</v>
      </c>
      <c r="O36" s="2">
        <v>2.75</v>
      </c>
      <c r="P36" s="2">
        <v>1</v>
      </c>
      <c r="Q36" s="2">
        <v>1</v>
      </c>
    </row>
    <row r="37" spans="1:17">
      <c r="A37" t="s">
        <v>27</v>
      </c>
      <c r="B37">
        <v>99.957689999999999</v>
      </c>
      <c r="C37">
        <v>99.957689999999999</v>
      </c>
      <c r="D37">
        <v>0</v>
      </c>
      <c r="E37">
        <v>0</v>
      </c>
      <c r="F37">
        <v>0</v>
      </c>
      <c r="G37">
        <v>0</v>
      </c>
      <c r="H37">
        <v>70.429146000000003</v>
      </c>
      <c r="I37">
        <v>0</v>
      </c>
      <c r="J37">
        <f t="shared" si="5"/>
        <v>99.957689999999999</v>
      </c>
      <c r="K37">
        <f t="shared" si="6"/>
        <v>0</v>
      </c>
      <c r="L37">
        <f t="shared" si="7"/>
        <v>70.429146000000003</v>
      </c>
      <c r="M37" s="3" t="str">
        <f t="shared" si="8"/>
        <v>Male</v>
      </c>
      <c r="N37" s="3" t="str">
        <f t="shared" si="9"/>
        <v>White</v>
      </c>
      <c r="O37" s="2">
        <v>2.9167000000000001</v>
      </c>
      <c r="P37" s="2">
        <v>1</v>
      </c>
      <c r="Q37" s="2">
        <v>1</v>
      </c>
    </row>
    <row r="38" spans="1:17">
      <c r="A38" t="s">
        <v>28</v>
      </c>
      <c r="B38">
        <v>99.813995000000006</v>
      </c>
      <c r="C38">
        <v>99.813995000000006</v>
      </c>
      <c r="D38">
        <v>53.794502000000001</v>
      </c>
      <c r="E38">
        <v>43.738799999999998</v>
      </c>
      <c r="F38">
        <v>0</v>
      </c>
      <c r="G38">
        <v>0</v>
      </c>
      <c r="H38">
        <v>47.18271</v>
      </c>
      <c r="I38">
        <v>32.308964000000003</v>
      </c>
      <c r="J38">
        <f t="shared" si="5"/>
        <v>99.813995000000006</v>
      </c>
      <c r="K38">
        <f t="shared" si="6"/>
        <v>53.794502000000001</v>
      </c>
      <c r="L38">
        <f t="shared" si="7"/>
        <v>47.18271</v>
      </c>
      <c r="M38" s="3" t="str">
        <f t="shared" si="8"/>
        <v>Male</v>
      </c>
      <c r="N38" s="3" t="str">
        <f t="shared" si="9"/>
        <v>White</v>
      </c>
      <c r="O38" s="2">
        <v>2.5832999999999999</v>
      </c>
      <c r="P38" s="2">
        <v>1</v>
      </c>
      <c r="Q38" s="2">
        <v>1</v>
      </c>
    </row>
    <row r="39" spans="1:17">
      <c r="A39" t="s">
        <v>31</v>
      </c>
      <c r="B39">
        <v>99.966804999999994</v>
      </c>
      <c r="C39">
        <v>99.966804999999994</v>
      </c>
      <c r="D39">
        <v>0</v>
      </c>
      <c r="E39">
        <v>0</v>
      </c>
      <c r="F39">
        <v>0</v>
      </c>
      <c r="G39">
        <v>0</v>
      </c>
      <c r="H39">
        <v>66.226979999999998</v>
      </c>
      <c r="I39">
        <v>36.785575999999999</v>
      </c>
      <c r="J39">
        <f t="shared" si="5"/>
        <v>99.966804999999994</v>
      </c>
      <c r="K39">
        <f t="shared" si="6"/>
        <v>0</v>
      </c>
      <c r="L39">
        <f t="shared" si="7"/>
        <v>66.226979999999998</v>
      </c>
      <c r="M39" s="3" t="str">
        <f t="shared" si="8"/>
        <v>Male</v>
      </c>
      <c r="N39" s="3" t="str">
        <f t="shared" si="9"/>
        <v>White</v>
      </c>
      <c r="O39" s="2">
        <v>2.0832999999999999</v>
      </c>
      <c r="P39" s="2">
        <v>1</v>
      </c>
      <c r="Q39" s="2">
        <v>1</v>
      </c>
    </row>
    <row r="40" spans="1:17">
      <c r="A40" t="s">
        <v>32</v>
      </c>
      <c r="B40">
        <v>99.915215000000003</v>
      </c>
      <c r="C40">
        <v>99.915215000000003</v>
      </c>
      <c r="D40">
        <v>35.887172999999997</v>
      </c>
      <c r="E40">
        <v>32.567413000000002</v>
      </c>
      <c r="F40">
        <v>0</v>
      </c>
      <c r="G40">
        <v>0</v>
      </c>
      <c r="H40">
        <v>42.945853999999997</v>
      </c>
      <c r="I40">
        <v>26.609311999999999</v>
      </c>
      <c r="J40">
        <f t="shared" si="5"/>
        <v>99.915215000000003</v>
      </c>
      <c r="K40">
        <f t="shared" si="6"/>
        <v>35.887172999999997</v>
      </c>
      <c r="L40">
        <f t="shared" si="7"/>
        <v>42.945853999999997</v>
      </c>
      <c r="M40" s="3" t="str">
        <f t="shared" si="8"/>
        <v>Male</v>
      </c>
      <c r="N40" s="3" t="str">
        <f t="shared" si="9"/>
        <v>White</v>
      </c>
      <c r="O40" s="2">
        <v>2</v>
      </c>
      <c r="P40" s="2">
        <v>1</v>
      </c>
      <c r="Q40" s="2">
        <v>1</v>
      </c>
    </row>
    <row r="41" spans="1:17">
      <c r="A41" t="s">
        <v>35</v>
      </c>
      <c r="B41">
        <v>99.904579999999996</v>
      </c>
      <c r="C41">
        <v>99.904579999999996</v>
      </c>
      <c r="D41">
        <v>0</v>
      </c>
      <c r="E41">
        <v>0</v>
      </c>
      <c r="F41">
        <v>0</v>
      </c>
      <c r="G41">
        <v>0</v>
      </c>
      <c r="H41">
        <v>52.033465999999997</v>
      </c>
      <c r="I41">
        <v>0</v>
      </c>
      <c r="J41">
        <f t="shared" si="5"/>
        <v>99.904579999999996</v>
      </c>
      <c r="K41">
        <f t="shared" si="6"/>
        <v>0</v>
      </c>
      <c r="L41">
        <f t="shared" si="7"/>
        <v>52.033465999999997</v>
      </c>
      <c r="M41" s="3" t="str">
        <f t="shared" si="8"/>
        <v>Male</v>
      </c>
      <c r="N41" s="3" t="str">
        <f t="shared" si="9"/>
        <v>White</v>
      </c>
      <c r="O41" s="2">
        <v>4.75</v>
      </c>
      <c r="P41" s="2">
        <v>1</v>
      </c>
      <c r="Q41" s="2">
        <v>1</v>
      </c>
    </row>
    <row r="42" spans="1:17">
      <c r="A42" t="s">
        <v>36</v>
      </c>
      <c r="B42">
        <v>99.975219999999993</v>
      </c>
      <c r="C42">
        <v>99.975219999999993</v>
      </c>
      <c r="D42">
        <v>0</v>
      </c>
      <c r="E42">
        <v>0</v>
      </c>
      <c r="F42">
        <v>0</v>
      </c>
      <c r="G42">
        <v>0</v>
      </c>
      <c r="H42">
        <v>54.761516999999998</v>
      </c>
      <c r="I42">
        <v>55.174570000000003</v>
      </c>
      <c r="J42">
        <f t="shared" si="5"/>
        <v>99.975219999999993</v>
      </c>
      <c r="K42">
        <f t="shared" si="6"/>
        <v>0</v>
      </c>
      <c r="L42">
        <f t="shared" si="7"/>
        <v>55.174570000000003</v>
      </c>
      <c r="M42" s="3" t="str">
        <f t="shared" si="8"/>
        <v>Male</v>
      </c>
      <c r="N42" s="3" t="str">
        <f t="shared" si="9"/>
        <v>White</v>
      </c>
      <c r="O42" s="2">
        <v>2.0832999999999999</v>
      </c>
      <c r="P42" s="2">
        <v>1</v>
      </c>
      <c r="Q42" s="2">
        <v>1</v>
      </c>
    </row>
    <row r="43" spans="1:17">
      <c r="A43" t="s">
        <v>40</v>
      </c>
      <c r="B43">
        <v>99.98836</v>
      </c>
      <c r="C43">
        <v>99.98836</v>
      </c>
      <c r="D43">
        <v>0</v>
      </c>
      <c r="E43">
        <v>0</v>
      </c>
      <c r="F43">
        <v>0</v>
      </c>
      <c r="G43">
        <v>0</v>
      </c>
      <c r="H43">
        <v>79.866020000000006</v>
      </c>
      <c r="I43">
        <v>26.592835999999998</v>
      </c>
      <c r="J43">
        <f t="shared" si="5"/>
        <v>99.98836</v>
      </c>
      <c r="K43">
        <f t="shared" si="6"/>
        <v>0</v>
      </c>
      <c r="L43">
        <f t="shared" si="7"/>
        <v>79.866020000000006</v>
      </c>
      <c r="M43" s="3" t="str">
        <f t="shared" si="8"/>
        <v>Male</v>
      </c>
      <c r="N43" s="3" t="str">
        <f t="shared" si="9"/>
        <v>White</v>
      </c>
      <c r="O43" s="2">
        <v>2.3332999999999999</v>
      </c>
      <c r="P43" s="2">
        <v>1</v>
      </c>
      <c r="Q43" s="2">
        <v>1</v>
      </c>
    </row>
    <row r="44" spans="1:17">
      <c r="A44" t="s">
        <v>42</v>
      </c>
      <c r="B44">
        <v>99.994820000000004</v>
      </c>
      <c r="C44">
        <v>99.994820000000004</v>
      </c>
      <c r="D44">
        <v>0</v>
      </c>
      <c r="E44">
        <v>0</v>
      </c>
      <c r="F44">
        <v>0</v>
      </c>
      <c r="G44">
        <v>0</v>
      </c>
      <c r="H44">
        <v>38.308605</v>
      </c>
      <c r="I44">
        <v>0</v>
      </c>
      <c r="J44">
        <f t="shared" si="5"/>
        <v>99.994820000000004</v>
      </c>
      <c r="K44">
        <f t="shared" si="6"/>
        <v>0</v>
      </c>
      <c r="L44">
        <f t="shared" si="7"/>
        <v>38.308605</v>
      </c>
      <c r="M44" s="3" t="str">
        <f t="shared" si="8"/>
        <v>Male</v>
      </c>
      <c r="N44" s="3" t="str">
        <f t="shared" si="9"/>
        <v>White</v>
      </c>
      <c r="O44" s="2">
        <v>3.0832999999999999</v>
      </c>
      <c r="P44" s="2">
        <v>1</v>
      </c>
      <c r="Q44" s="2">
        <v>1</v>
      </c>
    </row>
    <row r="45" spans="1:17">
      <c r="A45" t="s">
        <v>44</v>
      </c>
      <c r="B45">
        <v>99.941659999999999</v>
      </c>
      <c r="C45">
        <v>99.941659999999999</v>
      </c>
      <c r="D45">
        <v>0</v>
      </c>
      <c r="E45">
        <v>0</v>
      </c>
      <c r="F45">
        <v>0</v>
      </c>
      <c r="G45">
        <v>0</v>
      </c>
      <c r="H45">
        <v>57.279716000000001</v>
      </c>
      <c r="I45">
        <v>0</v>
      </c>
      <c r="J45">
        <f t="shared" si="5"/>
        <v>99.941659999999999</v>
      </c>
      <c r="K45">
        <f t="shared" si="6"/>
        <v>0</v>
      </c>
      <c r="L45">
        <f t="shared" si="7"/>
        <v>57.279716000000001</v>
      </c>
      <c r="M45" s="3" t="str">
        <f t="shared" si="8"/>
        <v>Male</v>
      </c>
      <c r="N45" s="3" t="str">
        <f t="shared" si="9"/>
        <v>White</v>
      </c>
      <c r="O45" s="2">
        <v>3.0832999999999999</v>
      </c>
      <c r="P45" s="2">
        <v>1</v>
      </c>
      <c r="Q45" s="2">
        <v>1</v>
      </c>
    </row>
    <row r="46" spans="1:17">
      <c r="A46" t="s">
        <v>45</v>
      </c>
      <c r="B46">
        <v>99.969380000000001</v>
      </c>
      <c r="C46">
        <v>99.969380000000001</v>
      </c>
      <c r="D46">
        <v>0</v>
      </c>
      <c r="E46">
        <v>0</v>
      </c>
      <c r="F46">
        <v>0</v>
      </c>
      <c r="G46">
        <v>0</v>
      </c>
      <c r="H46">
        <v>63.573784000000003</v>
      </c>
      <c r="I46">
        <v>0</v>
      </c>
      <c r="J46">
        <f t="shared" si="5"/>
        <v>99.969380000000001</v>
      </c>
      <c r="K46">
        <f t="shared" si="6"/>
        <v>0</v>
      </c>
      <c r="L46">
        <f t="shared" si="7"/>
        <v>63.573784000000003</v>
      </c>
      <c r="M46" s="3" t="str">
        <f t="shared" si="8"/>
        <v>Male</v>
      </c>
      <c r="N46" s="3" t="str">
        <f t="shared" si="9"/>
        <v>White</v>
      </c>
      <c r="O46" s="2">
        <v>2.5832999999999999</v>
      </c>
      <c r="P46" s="2">
        <v>1</v>
      </c>
      <c r="Q46" s="2">
        <v>1</v>
      </c>
    </row>
    <row r="47" spans="1:17">
      <c r="A47" t="s">
        <v>46</v>
      </c>
      <c r="B47">
        <v>99.993309999999994</v>
      </c>
      <c r="C47">
        <v>99.993309999999994</v>
      </c>
      <c r="D47">
        <v>39.933537000000001</v>
      </c>
      <c r="E47">
        <v>32.002476000000001</v>
      </c>
      <c r="F47">
        <v>0</v>
      </c>
      <c r="G47">
        <v>0</v>
      </c>
      <c r="H47">
        <v>52.014159999999997</v>
      </c>
      <c r="I47">
        <v>0</v>
      </c>
      <c r="J47">
        <f t="shared" si="5"/>
        <v>99.993309999999994</v>
      </c>
      <c r="K47">
        <f t="shared" si="6"/>
        <v>39.933537000000001</v>
      </c>
      <c r="L47">
        <f t="shared" si="7"/>
        <v>52.014159999999997</v>
      </c>
      <c r="M47" s="3" t="str">
        <f t="shared" si="8"/>
        <v>Male</v>
      </c>
      <c r="N47" s="3" t="str">
        <f t="shared" si="9"/>
        <v>White</v>
      </c>
      <c r="O47" s="2">
        <v>4.0833000000000004</v>
      </c>
      <c r="P47" s="2">
        <v>1</v>
      </c>
      <c r="Q47" s="2">
        <v>1</v>
      </c>
    </row>
    <row r="48" spans="1:17">
      <c r="A48" t="s">
        <v>47</v>
      </c>
      <c r="B48">
        <v>99.971360000000004</v>
      </c>
      <c r="C48">
        <v>99.971360000000004</v>
      </c>
      <c r="D48">
        <v>27.197929999999999</v>
      </c>
      <c r="E48">
        <v>27.197929999999999</v>
      </c>
      <c r="F48">
        <v>0</v>
      </c>
      <c r="G48">
        <v>0</v>
      </c>
      <c r="H48">
        <v>37.931026000000003</v>
      </c>
      <c r="I48">
        <v>0</v>
      </c>
      <c r="J48">
        <f t="shared" si="5"/>
        <v>99.971360000000004</v>
      </c>
      <c r="K48">
        <f t="shared" si="6"/>
        <v>27.197929999999999</v>
      </c>
      <c r="L48">
        <f t="shared" si="7"/>
        <v>37.931026000000003</v>
      </c>
      <c r="M48" s="3" t="str">
        <f t="shared" si="8"/>
        <v>Male</v>
      </c>
      <c r="N48" s="3" t="str">
        <f t="shared" si="9"/>
        <v>White</v>
      </c>
      <c r="O48" s="2">
        <v>4.0833000000000004</v>
      </c>
      <c r="P48" s="2">
        <v>1</v>
      </c>
      <c r="Q48" s="2">
        <v>1</v>
      </c>
    </row>
    <row r="49" spans="1:17">
      <c r="A49" t="s">
        <v>50</v>
      </c>
      <c r="B49">
        <v>99.371709999999993</v>
      </c>
      <c r="C49">
        <v>99.371709999999993</v>
      </c>
      <c r="D49">
        <v>29.743262999999999</v>
      </c>
      <c r="E49">
        <v>29.743262999999999</v>
      </c>
      <c r="F49">
        <v>0</v>
      </c>
      <c r="G49">
        <v>0</v>
      </c>
      <c r="H49">
        <v>35.302235000000003</v>
      </c>
      <c r="I49">
        <v>0</v>
      </c>
      <c r="J49">
        <f t="shared" si="5"/>
        <v>99.371709999999993</v>
      </c>
      <c r="K49">
        <f t="shared" si="6"/>
        <v>29.743262999999999</v>
      </c>
      <c r="L49">
        <f t="shared" si="7"/>
        <v>35.302235000000003</v>
      </c>
      <c r="M49" s="3" t="str">
        <f t="shared" si="8"/>
        <v>Male</v>
      </c>
      <c r="N49" s="3" t="str">
        <f t="shared" si="9"/>
        <v>White</v>
      </c>
      <c r="O49" s="2">
        <v>2.1667000000000001</v>
      </c>
      <c r="P49" s="2">
        <v>1</v>
      </c>
      <c r="Q49" s="2">
        <v>1</v>
      </c>
    </row>
    <row r="50" spans="1:17">
      <c r="A50" t="s">
        <v>53</v>
      </c>
      <c r="B50">
        <v>99.999750000000006</v>
      </c>
      <c r="C50">
        <v>99.999750000000006</v>
      </c>
      <c r="D50">
        <v>0</v>
      </c>
      <c r="E50">
        <v>0</v>
      </c>
      <c r="F50">
        <v>0</v>
      </c>
      <c r="G50">
        <v>0</v>
      </c>
      <c r="H50">
        <v>17.636986</v>
      </c>
      <c r="I50">
        <v>11.739694999999999</v>
      </c>
      <c r="J50">
        <f t="shared" si="5"/>
        <v>99.999750000000006</v>
      </c>
      <c r="K50">
        <f t="shared" si="6"/>
        <v>0</v>
      </c>
      <c r="L50">
        <f t="shared" si="7"/>
        <v>17.636986</v>
      </c>
      <c r="M50" s="3" t="str">
        <f t="shared" si="8"/>
        <v>Male</v>
      </c>
      <c r="N50" s="3" t="str">
        <f t="shared" si="9"/>
        <v>White</v>
      </c>
      <c r="O50" s="2">
        <v>1.6667000000000001</v>
      </c>
      <c r="P50" s="2">
        <v>1</v>
      </c>
      <c r="Q50" s="2">
        <v>1</v>
      </c>
    </row>
  </sheetData>
  <sortState xmlns:xlrd2="http://schemas.microsoft.com/office/spreadsheetml/2017/richdata2" ref="A2:Q15">
    <sortCondition ref="M2:M15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062F5-5763-504B-BD19-C70B6A598769}">
  <sheetPr codeName="Sheet3"/>
  <dimension ref="A1:W28"/>
  <sheetViews>
    <sheetView tabSelected="1" topLeftCell="D4" workbookViewId="0">
      <selection activeCell="S15" sqref="S15"/>
    </sheetView>
  </sheetViews>
  <sheetFormatPr baseColWidth="10" defaultRowHeight="16"/>
  <cols>
    <col min="1" max="1" width="34" bestFit="1" customWidth="1"/>
    <col min="4" max="4" width="27.33203125" bestFit="1" customWidth="1"/>
    <col min="9" max="9" width="39.6640625" bestFit="1" customWidth="1"/>
  </cols>
  <sheetData>
    <row r="1" spans="1:21">
      <c r="A1" s="5" t="s">
        <v>74</v>
      </c>
    </row>
    <row r="2" spans="1:21">
      <c r="A2" t="s">
        <v>70</v>
      </c>
    </row>
    <row r="3" spans="1:21">
      <c r="A3" t="s">
        <v>71</v>
      </c>
    </row>
    <row r="4" spans="1:21">
      <c r="A4" t="s">
        <v>72</v>
      </c>
    </row>
    <row r="5" spans="1:21">
      <c r="A5" s="6" t="s">
        <v>73</v>
      </c>
    </row>
    <row r="7" spans="1:21">
      <c r="A7" s="5" t="s">
        <v>67</v>
      </c>
      <c r="I7" s="5" t="s">
        <v>68</v>
      </c>
      <c r="Q7" s="5" t="s">
        <v>69</v>
      </c>
    </row>
    <row r="8" spans="1:21">
      <c r="B8" t="s">
        <v>75</v>
      </c>
      <c r="C8" t="s">
        <v>57</v>
      </c>
      <c r="J8" t="s">
        <v>75</v>
      </c>
      <c r="K8" t="s">
        <v>57</v>
      </c>
      <c r="R8" t="s">
        <v>75</v>
      </c>
      <c r="S8" t="s">
        <v>57</v>
      </c>
    </row>
    <row r="9" spans="1:21">
      <c r="A9" t="s">
        <v>65</v>
      </c>
      <c r="B9">
        <f>AVERAGE('by gender &amp; race'!J29:J50)</f>
        <v>99.765971954545464</v>
      </c>
      <c r="C9">
        <f>AVERAGE('by gender &amp; race'!J16:J28)</f>
        <v>99.955396461538456</v>
      </c>
      <c r="I9" t="s">
        <v>65</v>
      </c>
      <c r="J9">
        <f>AVERAGE('by gender &amp; race'!L29:L50)</f>
        <v>49.070520454545473</v>
      </c>
      <c r="K9">
        <f>AVERAGE('by gender &amp; race'!K16:K28)</f>
        <v>56.15790453846153</v>
      </c>
      <c r="Q9" t="s">
        <v>65</v>
      </c>
      <c r="R9">
        <f>AVERAGE('by gender &amp; race'!K29:K50)</f>
        <v>12.538930727272726</v>
      </c>
      <c r="S9">
        <f>AVERAGE('by gender &amp; race'!L16:L28)</f>
        <v>7.0578425384615384</v>
      </c>
    </row>
    <row r="10" spans="1:21">
      <c r="A10" t="s">
        <v>66</v>
      </c>
      <c r="B10">
        <f>AVERAGE('by gender &amp; race'!J9:J15)</f>
        <v>99.958626857142846</v>
      </c>
      <c r="C10">
        <f>AVERAGE('by gender &amp; race'!J2:J8)</f>
        <v>99.952267857142843</v>
      </c>
      <c r="I10" t="s">
        <v>66</v>
      </c>
      <c r="J10">
        <f>AVERAGE('by gender &amp; race'!L9:L15)</f>
        <v>47.508042857142861</v>
      </c>
      <c r="K10">
        <f>AVERAGE('by gender &amp; race'!K2:K8)</f>
        <v>38.921923714285711</v>
      </c>
      <c r="Q10" t="s">
        <v>66</v>
      </c>
      <c r="R10">
        <f>AVERAGE('by gender &amp; race'!K9:K15)</f>
        <v>17.966044999999998</v>
      </c>
      <c r="S10">
        <f>AVERAGE('by gender &amp; race'!L2:L8)</f>
        <v>11.248765142857142</v>
      </c>
    </row>
    <row r="12" spans="1:21">
      <c r="A12" t="s">
        <v>76</v>
      </c>
      <c r="I12" t="s">
        <v>76</v>
      </c>
      <c r="Q12" t="s">
        <v>76</v>
      </c>
    </row>
    <row r="13" spans="1:21" ht="17" thickBot="1"/>
    <row r="14" spans="1:21">
      <c r="A14" s="9" t="s">
        <v>77</v>
      </c>
      <c r="B14" s="9" t="s">
        <v>78</v>
      </c>
      <c r="C14" s="9" t="s">
        <v>79</v>
      </c>
      <c r="D14" s="9" t="s">
        <v>80</v>
      </c>
      <c r="E14" s="9" t="s">
        <v>81</v>
      </c>
      <c r="I14" s="9" t="s">
        <v>77</v>
      </c>
      <c r="J14" s="9" t="s">
        <v>78</v>
      </c>
      <c r="K14" s="9" t="s">
        <v>79</v>
      </c>
      <c r="L14" s="9" t="s">
        <v>80</v>
      </c>
      <c r="M14" s="9" t="s">
        <v>81</v>
      </c>
      <c r="Q14" s="9" t="s">
        <v>77</v>
      </c>
      <c r="R14" s="9" t="s">
        <v>78</v>
      </c>
      <c r="S14" s="9" t="s">
        <v>79</v>
      </c>
      <c r="T14" s="9" t="s">
        <v>80</v>
      </c>
      <c r="U14" s="9" t="s">
        <v>81</v>
      </c>
    </row>
    <row r="15" spans="1:21">
      <c r="A15" s="7" t="s">
        <v>65</v>
      </c>
      <c r="B15" s="7">
        <v>2</v>
      </c>
      <c r="C15" s="7">
        <v>199.72136841608392</v>
      </c>
      <c r="D15" s="7">
        <v>99.86068420804196</v>
      </c>
      <c r="E15" s="7">
        <v>1.7940821924769094E-2</v>
      </c>
      <c r="I15" s="7" t="s">
        <v>65</v>
      </c>
      <c r="J15" s="7">
        <v>2</v>
      </c>
      <c r="K15" s="7">
        <v>105.228424993007</v>
      </c>
      <c r="L15" s="7">
        <v>52.614212496503498</v>
      </c>
      <c r="M15" s="7">
        <v>25.115506576473319</v>
      </c>
      <c r="Q15" s="7" t="s">
        <v>65</v>
      </c>
      <c r="R15" s="7">
        <v>2</v>
      </c>
      <c r="S15" s="7">
        <v>19.596773265734264</v>
      </c>
      <c r="T15" s="7">
        <v>9.7983866328671319</v>
      </c>
      <c r="U15" s="7">
        <v>15.021163866762777</v>
      </c>
    </row>
    <row r="16" spans="1:21">
      <c r="A16" s="7" t="s">
        <v>66</v>
      </c>
      <c r="B16" s="7">
        <v>2</v>
      </c>
      <c r="C16" s="7">
        <v>199.91089471428569</v>
      </c>
      <c r="D16" s="7">
        <v>99.955447357142845</v>
      </c>
      <c r="E16" s="7">
        <v>2.0218440500021203E-5</v>
      </c>
      <c r="I16" s="7" t="s">
        <v>66</v>
      </c>
      <c r="J16" s="7">
        <v>2</v>
      </c>
      <c r="K16" s="7">
        <v>86.429966571428565</v>
      </c>
      <c r="L16" s="7">
        <v>43.214983285714283</v>
      </c>
      <c r="M16" s="7">
        <v>36.860720967668996</v>
      </c>
      <c r="Q16" s="7" t="s">
        <v>66</v>
      </c>
      <c r="R16" s="7">
        <v>2</v>
      </c>
      <c r="S16" s="7">
        <v>29.214810142857139</v>
      </c>
      <c r="T16" s="7">
        <v>14.60740507142857</v>
      </c>
      <c r="U16" s="7">
        <v>22.560924339588496</v>
      </c>
    </row>
    <row r="17" spans="1:23">
      <c r="A17" s="7"/>
      <c r="B17" s="7"/>
      <c r="C17" s="7"/>
      <c r="D17" s="7"/>
      <c r="E17" s="7"/>
      <c r="I17" s="7"/>
      <c r="J17" s="7"/>
      <c r="K17" s="7"/>
      <c r="L17" s="7"/>
      <c r="M17" s="7"/>
      <c r="Q17" s="7"/>
      <c r="R17" s="7"/>
      <c r="S17" s="7"/>
      <c r="T17" s="7"/>
      <c r="U17" s="7"/>
    </row>
    <row r="18" spans="1:23">
      <c r="A18" s="7" t="s">
        <v>75</v>
      </c>
      <c r="B18" s="7">
        <v>2</v>
      </c>
      <c r="C18" s="7">
        <v>199.72459881168831</v>
      </c>
      <c r="D18" s="7">
        <v>99.862299405844155</v>
      </c>
      <c r="E18" s="7">
        <v>1.8557955747403512E-2</v>
      </c>
      <c r="I18" s="7" t="s">
        <v>75</v>
      </c>
      <c r="J18" s="7">
        <v>2</v>
      </c>
      <c r="K18" s="7">
        <v>96.578563311688328</v>
      </c>
      <c r="L18" s="7">
        <v>48.289281655844164</v>
      </c>
      <c r="M18" s="7">
        <v>1.2206681211925197</v>
      </c>
      <c r="Q18" s="7" t="s">
        <v>75</v>
      </c>
      <c r="R18" s="7">
        <v>2</v>
      </c>
      <c r="S18" s="7">
        <v>30.504975727272722</v>
      </c>
      <c r="T18" s="7">
        <v>15.252487863636361</v>
      </c>
      <c r="U18" s="7">
        <v>14.726784664620084</v>
      </c>
    </row>
    <row r="19" spans="1:23" ht="17" thickBot="1">
      <c r="A19" s="8" t="s">
        <v>57</v>
      </c>
      <c r="B19" s="8">
        <v>2</v>
      </c>
      <c r="C19" s="8">
        <v>199.9076643186813</v>
      </c>
      <c r="D19" s="8">
        <v>99.953832159340649</v>
      </c>
      <c r="E19" s="8">
        <v>4.8940827321242131E-6</v>
      </c>
      <c r="I19" s="8" t="s">
        <v>57</v>
      </c>
      <c r="J19" s="8">
        <v>2</v>
      </c>
      <c r="K19" s="8">
        <v>95.079828252747234</v>
      </c>
      <c r="L19" s="8">
        <v>47.539914126373617</v>
      </c>
      <c r="M19" s="8">
        <v>148.53951748567943</v>
      </c>
      <c r="Q19" s="8" t="s">
        <v>57</v>
      </c>
      <c r="R19" s="8">
        <v>2</v>
      </c>
      <c r="S19" s="8">
        <v>18.306607681318681</v>
      </c>
      <c r="T19" s="8">
        <v>9.1533038406593406</v>
      </c>
      <c r="U19" s="8">
        <v>8.7819161380170101</v>
      </c>
    </row>
    <row r="22" spans="1:23" ht="17" thickBot="1">
      <c r="A22" t="s">
        <v>82</v>
      </c>
      <c r="I22" t="s">
        <v>82</v>
      </c>
      <c r="Q22" t="s">
        <v>82</v>
      </c>
    </row>
    <row r="23" spans="1:23">
      <c r="A23" s="9" t="s">
        <v>83</v>
      </c>
      <c r="B23" s="9" t="s">
        <v>84</v>
      </c>
      <c r="C23" s="9" t="s">
        <v>85</v>
      </c>
      <c r="D23" s="9" t="s">
        <v>86</v>
      </c>
      <c r="E23" s="9" t="s">
        <v>87</v>
      </c>
      <c r="F23" s="9" t="s">
        <v>88</v>
      </c>
      <c r="G23" s="9" t="s">
        <v>89</v>
      </c>
      <c r="I23" s="9" t="s">
        <v>83</v>
      </c>
      <c r="J23" s="9" t="s">
        <v>84</v>
      </c>
      <c r="K23" s="9" t="s">
        <v>85</v>
      </c>
      <c r="L23" s="9" t="s">
        <v>86</v>
      </c>
      <c r="M23" s="9" t="s">
        <v>87</v>
      </c>
      <c r="N23" s="9" t="s">
        <v>88</v>
      </c>
      <c r="O23" s="9" t="s">
        <v>89</v>
      </c>
      <c r="Q23" s="9" t="s">
        <v>83</v>
      </c>
      <c r="R23" s="9" t="s">
        <v>84</v>
      </c>
      <c r="S23" s="9" t="s">
        <v>85</v>
      </c>
      <c r="T23" s="9" t="s">
        <v>86</v>
      </c>
      <c r="U23" s="9" t="s">
        <v>87</v>
      </c>
      <c r="V23" s="9" t="s">
        <v>88</v>
      </c>
      <c r="W23" s="9" t="s">
        <v>89</v>
      </c>
    </row>
    <row r="24" spans="1:23">
      <c r="A24" s="7" t="s">
        <v>90</v>
      </c>
      <c r="B24" s="7">
        <v>8.9800544275165407E-3</v>
      </c>
      <c r="C24" s="7">
        <v>1</v>
      </c>
      <c r="D24" s="7">
        <v>8.9800544275165407E-3</v>
      </c>
      <c r="E24" s="7">
        <v>0.93710175895670078</v>
      </c>
      <c r="F24" s="7">
        <v>0.51033742891203948</v>
      </c>
      <c r="G24" s="7">
        <v>161.44763879758855</v>
      </c>
      <c r="I24" s="7" t="s">
        <v>90</v>
      </c>
      <c r="J24" s="7">
        <v>88.345509756953277</v>
      </c>
      <c r="K24" s="7">
        <v>1</v>
      </c>
      <c r="L24" s="7">
        <v>88.345509756953277</v>
      </c>
      <c r="M24" s="7">
        <v>1.4385081177151879</v>
      </c>
      <c r="N24" s="7">
        <v>0.44244640098939791</v>
      </c>
      <c r="O24" s="7">
        <v>161.44763879758855</v>
      </c>
      <c r="Q24" s="7" t="s">
        <v>90</v>
      </c>
      <c r="R24" s="7">
        <v>23.126658342423887</v>
      </c>
      <c r="S24" s="7">
        <v>1</v>
      </c>
      <c r="T24" s="7">
        <v>23.126658342423887</v>
      </c>
      <c r="U24" s="7">
        <v>60.534261897278654</v>
      </c>
      <c r="V24" s="7">
        <v>8.1377621535424258E-2</v>
      </c>
      <c r="W24" s="7">
        <v>161.44763879758855</v>
      </c>
    </row>
    <row r="25" spans="1:23">
      <c r="A25" s="7" t="s">
        <v>91</v>
      </c>
      <c r="B25" s="7">
        <v>8.3782449626500187E-3</v>
      </c>
      <c r="C25" s="7">
        <v>1</v>
      </c>
      <c r="D25" s="7">
        <v>8.3782449626500187E-3</v>
      </c>
      <c r="E25" s="7">
        <v>0.87430072443789641</v>
      </c>
      <c r="F25" s="7">
        <v>0.52136336787161275</v>
      </c>
      <c r="G25" s="7">
        <v>161.44763879758855</v>
      </c>
      <c r="I25" s="7" t="s">
        <v>91</v>
      </c>
      <c r="J25" s="7">
        <v>0.56155169422478934</v>
      </c>
      <c r="K25" s="7">
        <v>1</v>
      </c>
      <c r="L25" s="7">
        <v>0.56155169422478934</v>
      </c>
      <c r="M25" s="7">
        <v>9.1436075572080607E-3</v>
      </c>
      <c r="N25" s="7">
        <v>0.93930953644604975</v>
      </c>
      <c r="O25" s="7">
        <v>161.44763879758855</v>
      </c>
      <c r="Q25" s="7" t="s">
        <v>91</v>
      </c>
      <c r="R25" s="7">
        <v>37.200045746138173</v>
      </c>
      <c r="S25" s="7">
        <v>1</v>
      </c>
      <c r="T25" s="7">
        <v>37.200045746138173</v>
      </c>
      <c r="U25" s="7">
        <v>97.371495632665514</v>
      </c>
      <c r="V25" s="7">
        <v>6.429601411119952E-2</v>
      </c>
      <c r="W25" s="7">
        <v>161.44763879758855</v>
      </c>
    </row>
    <row r="26" spans="1:23">
      <c r="A26" s="7" t="s">
        <v>92</v>
      </c>
      <c r="B26" s="7">
        <v>9.5827954026190959E-3</v>
      </c>
      <c r="C26" s="7">
        <v>1</v>
      </c>
      <c r="D26" s="7">
        <v>9.5827954026190959E-3</v>
      </c>
      <c r="E26" s="7"/>
      <c r="F26" s="7"/>
      <c r="G26" s="7"/>
      <c r="I26" s="7" t="s">
        <v>92</v>
      </c>
      <c r="J26" s="7">
        <v>61.414675849917529</v>
      </c>
      <c r="K26" s="7">
        <v>1</v>
      </c>
      <c r="L26" s="7">
        <v>61.414675849917529</v>
      </c>
      <c r="M26" s="7"/>
      <c r="N26" s="7"/>
      <c r="O26" s="7"/>
      <c r="Q26" s="7" t="s">
        <v>92</v>
      </c>
      <c r="R26" s="7">
        <v>0.38204246021315669</v>
      </c>
      <c r="S26" s="7">
        <v>1</v>
      </c>
      <c r="T26" s="7">
        <v>0.38204246021315669</v>
      </c>
      <c r="U26" s="7"/>
      <c r="V26" s="7"/>
      <c r="W26" s="7"/>
    </row>
    <row r="27" spans="1:23">
      <c r="A27" s="7"/>
      <c r="B27" s="7"/>
      <c r="C27" s="7"/>
      <c r="D27" s="7"/>
      <c r="E27" s="7"/>
      <c r="F27" s="7"/>
      <c r="G27" s="7"/>
      <c r="I27" s="7"/>
      <c r="J27" s="7"/>
      <c r="K27" s="7"/>
      <c r="L27" s="7"/>
      <c r="M27" s="7"/>
      <c r="N27" s="7"/>
      <c r="O27" s="7"/>
      <c r="Q27" s="7"/>
      <c r="R27" s="7"/>
      <c r="S27" s="7"/>
      <c r="T27" s="7"/>
      <c r="U27" s="7"/>
      <c r="V27" s="7"/>
      <c r="W27" s="7"/>
    </row>
    <row r="28" spans="1:23" ht="17" thickBot="1">
      <c r="A28" s="8" t="s">
        <v>93</v>
      </c>
      <c r="B28" s="8">
        <v>2.6941094792785655E-2</v>
      </c>
      <c r="C28" s="8">
        <v>3</v>
      </c>
      <c r="D28" s="8"/>
      <c r="E28" s="8"/>
      <c r="F28" s="8"/>
      <c r="G28" s="8"/>
      <c r="I28" s="8" t="s">
        <v>93</v>
      </c>
      <c r="J28" s="8">
        <v>150.3217373010956</v>
      </c>
      <c r="K28" s="8">
        <v>3</v>
      </c>
      <c r="L28" s="8"/>
      <c r="M28" s="8"/>
      <c r="N28" s="8"/>
      <c r="O28" s="8"/>
      <c r="Q28" s="8" t="s">
        <v>93</v>
      </c>
      <c r="R28" s="8">
        <v>60.708746548775217</v>
      </c>
      <c r="S28" s="8">
        <v>3</v>
      </c>
      <c r="T28" s="8"/>
      <c r="U28" s="8"/>
      <c r="V28" s="8"/>
      <c r="W28" s="8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4469-FB79-7E45-B1B4-E5AAA9EC7439}">
  <sheetPr codeName="Sheet6"/>
  <dimension ref="A1:C70"/>
  <sheetViews>
    <sheetView workbookViewId="0"/>
  </sheetViews>
  <sheetFormatPr baseColWidth="10" defaultRowHeight="16"/>
  <sheetData>
    <row r="1" spans="1:3">
      <c r="A1" s="15">
        <v>1</v>
      </c>
      <c r="B1">
        <f t="shared" ref="B1:B32" si="0">99.8068017985517+(A1-1)*0.291860289006497</f>
        <v>99.806801798551703</v>
      </c>
      <c r="C1">
        <f t="shared" ref="C1:C32" si="1">0+1*B1-0.888367989673314*(1.02040816326531+(B1-99.8703632653061)^2/9.16515336039625)^0.5</f>
        <v>98.909220802859892</v>
      </c>
    </row>
    <row r="2" spans="1:3">
      <c r="A2" s="15">
        <v>2</v>
      </c>
      <c r="B2">
        <f t="shared" si="0"/>
        <v>100.0986620875582</v>
      </c>
      <c r="C2">
        <f t="shared" si="1"/>
        <v>99.198777780510667</v>
      </c>
    </row>
    <row r="3" spans="1:3">
      <c r="A3" s="15">
        <v>3</v>
      </c>
      <c r="B3">
        <f t="shared" si="0"/>
        <v>100.3905223765647</v>
      </c>
      <c r="C3">
        <f t="shared" si="1"/>
        <v>99.480246730401234</v>
      </c>
    </row>
    <row r="4" spans="1:3">
      <c r="A4" s="15">
        <v>4</v>
      </c>
      <c r="B4">
        <f t="shared" si="0"/>
        <v>100.6823826655712</v>
      </c>
      <c r="C4">
        <f t="shared" si="1"/>
        <v>99.753899169966232</v>
      </c>
    </row>
    <row r="5" spans="1:3">
      <c r="A5" s="15">
        <v>5</v>
      </c>
      <c r="B5">
        <f t="shared" si="0"/>
        <v>100.97424295457769</v>
      </c>
      <c r="C5">
        <f t="shared" si="1"/>
        <v>100.02018251890922</v>
      </c>
    </row>
    <row r="6" spans="1:3">
      <c r="A6" s="15">
        <v>6</v>
      </c>
      <c r="B6">
        <f t="shared" si="0"/>
        <v>101.26610324358418</v>
      </c>
      <c r="C6">
        <f t="shared" si="1"/>
        <v>100.27966982368723</v>
      </c>
    </row>
    <row r="7" spans="1:3">
      <c r="A7" s="15">
        <v>7</v>
      </c>
      <c r="B7">
        <f t="shared" si="0"/>
        <v>101.55796353259069</v>
      </c>
      <c r="C7">
        <f t="shared" si="1"/>
        <v>100.53300483461507</v>
      </c>
    </row>
    <row r="8" spans="1:3">
      <c r="A8" s="15">
        <v>8</v>
      </c>
      <c r="B8">
        <f t="shared" si="0"/>
        <v>101.84982382159718</v>
      </c>
      <c r="C8">
        <f t="shared" si="1"/>
        <v>100.78085252314864</v>
      </c>
    </row>
    <row r="9" spans="1:3">
      <c r="A9" s="15">
        <v>9</v>
      </c>
      <c r="B9">
        <f t="shared" si="0"/>
        <v>102.14168411060368</v>
      </c>
      <c r="C9">
        <f t="shared" si="1"/>
        <v>101.02386086655198</v>
      </c>
    </row>
    <row r="10" spans="1:3">
      <c r="A10" s="15">
        <v>10</v>
      </c>
      <c r="B10">
        <f t="shared" si="0"/>
        <v>102.43354439961017</v>
      </c>
      <c r="C10">
        <f t="shared" si="1"/>
        <v>101.26263542079828</v>
      </c>
    </row>
    <row r="11" spans="1:3">
      <c r="A11" s="15">
        <v>11</v>
      </c>
      <c r="B11">
        <f t="shared" si="0"/>
        <v>102.72540468861668</v>
      </c>
      <c r="C11">
        <f t="shared" si="1"/>
        <v>101.49772527929723</v>
      </c>
    </row>
    <row r="12" spans="1:3">
      <c r="A12" s="15">
        <v>12</v>
      </c>
      <c r="B12">
        <f t="shared" si="0"/>
        <v>103.01726497762317</v>
      </c>
      <c r="C12">
        <f t="shared" si="1"/>
        <v>101.72961770792692</v>
      </c>
    </row>
    <row r="13" spans="1:3">
      <c r="A13" s="15">
        <v>13</v>
      </c>
      <c r="B13">
        <f t="shared" si="0"/>
        <v>103.30912526662966</v>
      </c>
      <c r="C13">
        <f t="shared" si="1"/>
        <v>101.95873861313738</v>
      </c>
    </row>
    <row r="14" spans="1:3">
      <c r="A14" s="15">
        <v>14</v>
      </c>
      <c r="B14">
        <f t="shared" si="0"/>
        <v>103.60098555563616</v>
      </c>
      <c r="C14">
        <f t="shared" si="1"/>
        <v>102.18545646713656</v>
      </c>
    </row>
    <row r="15" spans="1:3">
      <c r="A15" s="15">
        <v>15</v>
      </c>
      <c r="B15">
        <f t="shared" si="0"/>
        <v>103.89284584464266</v>
      </c>
      <c r="C15">
        <f t="shared" si="1"/>
        <v>102.41008795795598</v>
      </c>
    </row>
    <row r="16" spans="1:3">
      <c r="A16" s="15">
        <v>16</v>
      </c>
      <c r="B16">
        <f t="shared" si="0"/>
        <v>104.18470613364916</v>
      </c>
      <c r="C16">
        <f t="shared" si="1"/>
        <v>102.63290422478347</v>
      </c>
    </row>
    <row r="17" spans="1:3">
      <c r="A17" s="15">
        <v>17</v>
      </c>
      <c r="B17">
        <f t="shared" si="0"/>
        <v>104.47656642265565</v>
      </c>
      <c r="C17">
        <f t="shared" si="1"/>
        <v>102.85413699680336</v>
      </c>
    </row>
    <row r="18" spans="1:3">
      <c r="A18" s="15">
        <v>18</v>
      </c>
      <c r="B18">
        <f t="shared" si="0"/>
        <v>104.76842671166216</v>
      </c>
      <c r="C18">
        <f t="shared" si="1"/>
        <v>103.07398427148657</v>
      </c>
    </row>
    <row r="19" spans="1:3">
      <c r="A19" s="15">
        <v>19</v>
      </c>
      <c r="B19">
        <f t="shared" si="0"/>
        <v>105.06028700066865</v>
      </c>
      <c r="C19">
        <f t="shared" si="1"/>
        <v>103.29261537167484</v>
      </c>
    </row>
    <row r="20" spans="1:3">
      <c r="A20" s="15">
        <v>20</v>
      </c>
      <c r="B20">
        <f t="shared" si="0"/>
        <v>105.35214728967514</v>
      </c>
      <c r="C20">
        <f t="shared" si="1"/>
        <v>103.51017534186605</v>
      </c>
    </row>
    <row r="21" spans="1:3">
      <c r="A21" s="15">
        <v>21</v>
      </c>
      <c r="B21">
        <f t="shared" si="0"/>
        <v>105.64400757868164</v>
      </c>
      <c r="C21">
        <f t="shared" si="1"/>
        <v>103.72678871043361</v>
      </c>
    </row>
    <row r="22" spans="1:3">
      <c r="A22" s="15">
        <v>22</v>
      </c>
      <c r="B22">
        <f t="shared" si="0"/>
        <v>105.93586786768815</v>
      </c>
      <c r="C22">
        <f t="shared" si="1"/>
        <v>103.94256267662948</v>
      </c>
    </row>
    <row r="23" spans="1:3">
      <c r="A23" s="15">
        <v>23</v>
      </c>
      <c r="B23">
        <f t="shared" si="0"/>
        <v>106.22772815669464</v>
      </c>
      <c r="C23">
        <f t="shared" si="1"/>
        <v>104.15758979312538</v>
      </c>
    </row>
    <row r="24" spans="1:3">
      <c r="A24" s="15">
        <v>24</v>
      </c>
      <c r="B24">
        <f t="shared" si="0"/>
        <v>106.51958844570113</v>
      </c>
      <c r="C24">
        <f t="shared" si="1"/>
        <v>104.3719502155456</v>
      </c>
    </row>
    <row r="25" spans="1:3">
      <c r="A25" s="15">
        <v>25</v>
      </c>
      <c r="B25">
        <f t="shared" si="0"/>
        <v>106.81144873470762</v>
      </c>
      <c r="C25">
        <f t="shared" si="1"/>
        <v>104.58571358545591</v>
      </c>
    </row>
    <row r="26" spans="1:3">
      <c r="A26" s="15">
        <v>26</v>
      </c>
      <c r="B26">
        <f t="shared" si="0"/>
        <v>107.10330902371413</v>
      </c>
      <c r="C26">
        <f t="shared" si="1"/>
        <v>104.79894060584164</v>
      </c>
    </row>
    <row r="27" spans="1:3">
      <c r="A27" s="15">
        <v>27</v>
      </c>
      <c r="B27">
        <f t="shared" si="0"/>
        <v>107.39516931272063</v>
      </c>
      <c r="C27">
        <f t="shared" si="1"/>
        <v>105.01168436004181</v>
      </c>
    </row>
    <row r="28" spans="1:3">
      <c r="A28" s="15">
        <v>28</v>
      </c>
      <c r="B28">
        <f t="shared" si="0"/>
        <v>107.68702960172712</v>
      </c>
      <c r="C28">
        <f t="shared" si="1"/>
        <v>105.22399141735217</v>
      </c>
    </row>
    <row r="29" spans="1:3">
      <c r="A29" s="15">
        <v>29</v>
      </c>
      <c r="B29">
        <f t="shared" si="0"/>
        <v>107.97888989073363</v>
      </c>
      <c r="C29">
        <f t="shared" si="1"/>
        <v>105.43590276150618</v>
      </c>
    </row>
    <row r="30" spans="1:3">
      <c r="A30" s="15">
        <v>30</v>
      </c>
      <c r="B30">
        <f t="shared" si="0"/>
        <v>108.27075017974012</v>
      </c>
      <c r="C30">
        <f t="shared" si="1"/>
        <v>105.64745457214489</v>
      </c>
    </row>
    <row r="31" spans="1:3">
      <c r="A31" s="15">
        <v>31</v>
      </c>
      <c r="B31">
        <f t="shared" si="0"/>
        <v>108.56261046874661</v>
      </c>
      <c r="C31">
        <f t="shared" si="1"/>
        <v>105.858678884197</v>
      </c>
    </row>
    <row r="32" spans="1:3">
      <c r="A32" s="15">
        <v>32</v>
      </c>
      <c r="B32">
        <f t="shared" si="0"/>
        <v>108.85447075775311</v>
      </c>
      <c r="C32">
        <f t="shared" si="1"/>
        <v>106.06960414573987</v>
      </c>
    </row>
    <row r="33" spans="1:3">
      <c r="A33" s="15">
        <v>33</v>
      </c>
      <c r="B33">
        <f t="shared" ref="B33:B64" si="2">99.8068017985517+(A33-1)*0.291860289006497</f>
        <v>109.14633104675961</v>
      </c>
      <c r="C33">
        <f t="shared" ref="C33:C64" si="3">0+1*B33-0.888367989673314*(1.02040816326531+(B33-99.8703632653061)^2/9.16515336039625)^0.5</f>
        <v>106.2802556913002</v>
      </c>
    </row>
    <row r="34" spans="1:3">
      <c r="A34" s="15">
        <v>34</v>
      </c>
      <c r="B34">
        <f t="shared" si="2"/>
        <v>109.43819133576611</v>
      </c>
      <c r="C34">
        <f t="shared" si="3"/>
        <v>106.49065614457294</v>
      </c>
    </row>
    <row r="35" spans="1:3">
      <c r="A35" s="15">
        <v>35</v>
      </c>
      <c r="B35">
        <f t="shared" si="2"/>
        <v>109.7300516247726</v>
      </c>
      <c r="C35">
        <f t="shared" si="3"/>
        <v>106.70082576208804</v>
      </c>
    </row>
    <row r="36" spans="1:3">
      <c r="A36" s="15">
        <v>36</v>
      </c>
      <c r="B36">
        <f t="shared" si="2"/>
        <v>110.02191191377909</v>
      </c>
      <c r="C36">
        <f t="shared" si="3"/>
        <v>106.91078272734589</v>
      </c>
    </row>
    <row r="37" spans="1:3">
      <c r="A37" s="15">
        <v>37</v>
      </c>
      <c r="B37">
        <f t="shared" si="2"/>
        <v>110.3137722027856</v>
      </c>
      <c r="C37">
        <f t="shared" si="3"/>
        <v>107.12054340329743</v>
      </c>
    </row>
    <row r="38" spans="1:3">
      <c r="A38" s="15">
        <v>38</v>
      </c>
      <c r="B38">
        <f t="shared" si="2"/>
        <v>110.60563249179209</v>
      </c>
      <c r="C38">
        <f t="shared" si="3"/>
        <v>107.33012254969616</v>
      </c>
    </row>
    <row r="39" spans="1:3">
      <c r="A39" s="15">
        <v>39</v>
      </c>
      <c r="B39">
        <f t="shared" si="2"/>
        <v>110.89749278079859</v>
      </c>
      <c r="C39">
        <f t="shared" si="3"/>
        <v>107.53953351074443</v>
      </c>
    </row>
    <row r="40" spans="1:3">
      <c r="A40" s="15">
        <v>40</v>
      </c>
      <c r="B40">
        <f t="shared" si="2"/>
        <v>111.18935306980509</v>
      </c>
      <c r="C40">
        <f t="shared" si="3"/>
        <v>107.74878837754882</v>
      </c>
    </row>
    <row r="41" spans="1:3">
      <c r="A41" s="15">
        <v>41</v>
      </c>
      <c r="B41">
        <f t="shared" si="2"/>
        <v>111.48121335881159</v>
      </c>
      <c r="C41">
        <f t="shared" si="3"/>
        <v>107.95789812915316</v>
      </c>
    </row>
    <row r="42" spans="1:3">
      <c r="A42" s="15">
        <v>42</v>
      </c>
      <c r="B42">
        <f t="shared" si="2"/>
        <v>111.77307364781808</v>
      </c>
      <c r="C42">
        <f t="shared" si="3"/>
        <v>108.1668727553039</v>
      </c>
    </row>
    <row r="43" spans="1:3">
      <c r="A43" s="15">
        <v>43</v>
      </c>
      <c r="B43">
        <f t="shared" si="2"/>
        <v>112.06493393682457</v>
      </c>
      <c r="C43">
        <f t="shared" si="3"/>
        <v>108.37572136359411</v>
      </c>
    </row>
    <row r="44" spans="1:3">
      <c r="A44" s="15">
        <v>44</v>
      </c>
      <c r="B44">
        <f t="shared" si="2"/>
        <v>112.35679422583108</v>
      </c>
      <c r="C44">
        <f t="shared" si="3"/>
        <v>108.58445227321359</v>
      </c>
    </row>
    <row r="45" spans="1:3">
      <c r="A45" s="15">
        <v>45</v>
      </c>
      <c r="B45">
        <f t="shared" si="2"/>
        <v>112.64865451483757</v>
      </c>
      <c r="C45">
        <f t="shared" si="3"/>
        <v>108.79307309718357</v>
      </c>
    </row>
    <row r="46" spans="1:3">
      <c r="A46" s="15">
        <v>46</v>
      </c>
      <c r="B46">
        <f t="shared" si="2"/>
        <v>112.94051480384407</v>
      </c>
      <c r="C46">
        <f t="shared" si="3"/>
        <v>109.00159081466576</v>
      </c>
    </row>
    <row r="47" spans="1:3">
      <c r="A47" s="15">
        <v>47</v>
      </c>
      <c r="B47">
        <f t="shared" si="2"/>
        <v>113.23237509285056</v>
      </c>
      <c r="C47">
        <f t="shared" si="3"/>
        <v>109.21001183469319</v>
      </c>
    </row>
    <row r="48" spans="1:3">
      <c r="A48" s="15">
        <v>48</v>
      </c>
      <c r="B48">
        <f t="shared" si="2"/>
        <v>113.52423538185707</v>
      </c>
      <c r="C48">
        <f t="shared" si="3"/>
        <v>109.41834205246954</v>
      </c>
    </row>
    <row r="49" spans="1:3">
      <c r="A49" s="15">
        <v>49</v>
      </c>
      <c r="B49">
        <f t="shared" si="2"/>
        <v>113.81609567086356</v>
      </c>
      <c r="C49">
        <f t="shared" si="3"/>
        <v>109.62658689921405</v>
      </c>
    </row>
    <row r="50" spans="1:3">
      <c r="A50" s="15">
        <v>50</v>
      </c>
      <c r="B50">
        <f t="shared" si="2"/>
        <v>114.10795595987005</v>
      </c>
      <c r="C50">
        <f t="shared" si="3"/>
        <v>109.83475138638752</v>
      </c>
    </row>
    <row r="51" spans="1:3">
      <c r="A51" s="15">
        <v>51</v>
      </c>
      <c r="B51">
        <f t="shared" si="2"/>
        <v>114.39981624887656</v>
      </c>
      <c r="C51">
        <f t="shared" si="3"/>
        <v>110.04284014501502</v>
      </c>
    </row>
    <row r="52" spans="1:3">
      <c r="A52" s="15">
        <v>52</v>
      </c>
      <c r="B52">
        <f t="shared" si="2"/>
        <v>114.69167653788305</v>
      </c>
      <c r="C52">
        <f t="shared" si="3"/>
        <v>110.2508574607202</v>
      </c>
    </row>
    <row r="53" spans="1:3">
      <c r="A53" s="15">
        <v>53</v>
      </c>
      <c r="B53">
        <f t="shared" si="2"/>
        <v>114.98353682688955</v>
      </c>
      <c r="C53">
        <f t="shared" si="3"/>
        <v>110.45880730500085</v>
      </c>
    </row>
    <row r="54" spans="1:3">
      <c r="A54" s="15">
        <v>54</v>
      </c>
      <c r="B54">
        <f t="shared" si="2"/>
        <v>115.27539711589604</v>
      </c>
      <c r="C54">
        <f t="shared" si="3"/>
        <v>110.66669336320231</v>
      </c>
    </row>
    <row r="55" spans="1:3">
      <c r="A55" s="15">
        <v>55</v>
      </c>
      <c r="B55">
        <f t="shared" si="2"/>
        <v>115.56725740490253</v>
      </c>
      <c r="C55">
        <f t="shared" si="3"/>
        <v>110.8745190595843</v>
      </c>
    </row>
    <row r="56" spans="1:3">
      <c r="A56" s="15">
        <v>56</v>
      </c>
      <c r="B56">
        <f t="shared" si="2"/>
        <v>115.85911769390904</v>
      </c>
      <c r="C56">
        <f t="shared" si="3"/>
        <v>111.08228757982381</v>
      </c>
    </row>
    <row r="57" spans="1:3">
      <c r="A57" s="15">
        <v>57</v>
      </c>
      <c r="B57">
        <f t="shared" si="2"/>
        <v>116.15097798291553</v>
      </c>
      <c r="C57">
        <f t="shared" si="3"/>
        <v>111.29000189125169</v>
      </c>
    </row>
    <row r="58" spans="1:3">
      <c r="A58" s="15">
        <v>58</v>
      </c>
      <c r="B58">
        <f t="shared" si="2"/>
        <v>116.44283827192203</v>
      </c>
      <c r="C58">
        <f t="shared" si="3"/>
        <v>111.49766476108259</v>
      </c>
    </row>
    <row r="59" spans="1:3">
      <c r="A59" s="15">
        <v>59</v>
      </c>
      <c r="B59">
        <f t="shared" si="2"/>
        <v>116.73469856092854</v>
      </c>
      <c r="C59">
        <f t="shared" si="3"/>
        <v>111.70527877286419</v>
      </c>
    </row>
    <row r="60" spans="1:3">
      <c r="A60" s="15">
        <v>60</v>
      </c>
      <c r="B60">
        <f t="shared" si="2"/>
        <v>117.02655884993503</v>
      </c>
      <c r="C60">
        <f t="shared" si="3"/>
        <v>111.91284634134374</v>
      </c>
    </row>
    <row r="61" spans="1:3">
      <c r="A61" s="15">
        <v>61</v>
      </c>
      <c r="B61">
        <f t="shared" si="2"/>
        <v>117.31841913894152</v>
      </c>
      <c r="C61">
        <f t="shared" si="3"/>
        <v>112.12036972592539</v>
      </c>
    </row>
    <row r="62" spans="1:3">
      <c r="A62" s="15">
        <v>62</v>
      </c>
      <c r="B62">
        <f t="shared" si="2"/>
        <v>117.61027942794803</v>
      </c>
      <c r="C62">
        <f t="shared" si="3"/>
        <v>112.32785104287017</v>
      </c>
    </row>
    <row r="63" spans="1:3">
      <c r="A63" s="15">
        <v>63</v>
      </c>
      <c r="B63">
        <f t="shared" si="2"/>
        <v>117.90213971695452</v>
      </c>
      <c r="C63">
        <f t="shared" si="3"/>
        <v>112.53529227637267</v>
      </c>
    </row>
    <row r="64" spans="1:3">
      <c r="A64" s="15">
        <v>64</v>
      </c>
      <c r="B64">
        <f t="shared" si="2"/>
        <v>118.19400000596102</v>
      </c>
      <c r="C64">
        <f t="shared" si="3"/>
        <v>112.7426952886325</v>
      </c>
    </row>
    <row r="65" spans="1:3">
      <c r="A65" s="15">
        <v>65</v>
      </c>
      <c r="B65">
        <f t="shared" ref="B65:B96" si="4">99.8068017985517+(A65-1)*0.291860289006497</f>
        <v>118.48586029496751</v>
      </c>
      <c r="C65">
        <f t="shared" ref="C65:C96" si="5">0+1*B65-0.888367989673314*(1.02040816326531+(B65-99.8703632653061)^2/9.16515336039625)^0.5</f>
        <v>112.95006182902416</v>
      </c>
    </row>
    <row r="66" spans="1:3">
      <c r="A66" s="15">
        <v>66</v>
      </c>
      <c r="B66">
        <f t="shared" si="4"/>
        <v>118.777720583974</v>
      </c>
      <c r="C66">
        <f t="shared" si="5"/>
        <v>113.15739354245781</v>
      </c>
    </row>
    <row r="67" spans="1:3">
      <c r="A67" s="15">
        <v>67</v>
      </c>
      <c r="B67">
        <f t="shared" si="4"/>
        <v>119.06958087298051</v>
      </c>
      <c r="C67">
        <f t="shared" si="5"/>
        <v>113.36469197701241</v>
      </c>
    </row>
    <row r="68" spans="1:3">
      <c r="A68" s="15">
        <v>68</v>
      </c>
      <c r="B68">
        <f t="shared" si="4"/>
        <v>119.361441161987</v>
      </c>
      <c r="C68">
        <f t="shared" si="5"/>
        <v>113.57195859091327</v>
      </c>
    </row>
    <row r="69" spans="1:3">
      <c r="A69" s="15">
        <v>69</v>
      </c>
      <c r="B69">
        <f t="shared" si="4"/>
        <v>119.6533014509935</v>
      </c>
      <c r="C69">
        <f t="shared" si="5"/>
        <v>113.77919475891872</v>
      </c>
    </row>
    <row r="70" spans="1:3">
      <c r="A70" s="15">
        <v>70</v>
      </c>
      <c r="B70">
        <f t="shared" si="4"/>
        <v>119.94516174</v>
      </c>
      <c r="C70">
        <f t="shared" si="5"/>
        <v>113.98640177817293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3703B-9C64-9942-B76C-2328ADFAE571}">
  <sheetPr codeName="Sheet7"/>
  <dimension ref="A1:C70"/>
  <sheetViews>
    <sheetView workbookViewId="0"/>
  </sheetViews>
  <sheetFormatPr baseColWidth="10" defaultRowHeight="16"/>
  <sheetData>
    <row r="1" spans="1:3">
      <c r="A1" s="15">
        <v>1</v>
      </c>
      <c r="B1">
        <f t="shared" ref="B1:B32" si="0">79.8499798896552+(A1-1)*0.581089592033983</f>
        <v>79.849979889655202</v>
      </c>
      <c r="C1">
        <f t="shared" ref="C1:C32" si="1">0+1*B1+0.888367989673314*(1.02040816326531+(B1-99.8703632653061)^2/9.16515336039625)^0.5</f>
        <v>85.792954748915335</v>
      </c>
    </row>
    <row r="2" spans="1:3">
      <c r="A2" s="15">
        <v>2</v>
      </c>
      <c r="B2">
        <f t="shared" si="0"/>
        <v>80.431069481689178</v>
      </c>
      <c r="C2">
        <f t="shared" si="1"/>
        <v>86.205540527635307</v>
      </c>
    </row>
    <row r="3" spans="1:3">
      <c r="A3" s="15">
        <v>3</v>
      </c>
      <c r="B3">
        <f t="shared" si="0"/>
        <v>81.012159073723168</v>
      </c>
      <c r="C3">
        <f t="shared" si="1"/>
        <v>86.618248015377986</v>
      </c>
    </row>
    <row r="4" spans="1:3">
      <c r="A4" s="15">
        <v>4</v>
      </c>
      <c r="B4">
        <f t="shared" si="0"/>
        <v>81.593248665757145</v>
      </c>
      <c r="C4">
        <f t="shared" si="1"/>
        <v>87.031088518274032</v>
      </c>
    </row>
    <row r="5" spans="1:3">
      <c r="A5" s="15">
        <v>5</v>
      </c>
      <c r="B5">
        <f t="shared" si="0"/>
        <v>82.174338257791135</v>
      </c>
      <c r="C5">
        <f t="shared" si="1"/>
        <v>87.444074776830718</v>
      </c>
    </row>
    <row r="6" spans="1:3">
      <c r="A6" s="15">
        <v>6</v>
      </c>
      <c r="B6">
        <f t="shared" si="0"/>
        <v>82.755427849825111</v>
      </c>
      <c r="C6">
        <f t="shared" si="1"/>
        <v>87.857221198950498</v>
      </c>
    </row>
    <row r="7" spans="1:3">
      <c r="A7" s="15">
        <v>7</v>
      </c>
      <c r="B7">
        <f t="shared" si="0"/>
        <v>83.336517441859101</v>
      </c>
      <c r="C7">
        <f t="shared" si="1"/>
        <v>88.270544139482723</v>
      </c>
    </row>
    <row r="8" spans="1:3">
      <c r="A8" s="15">
        <v>8</v>
      </c>
      <c r="B8">
        <f t="shared" si="0"/>
        <v>83.917607033893077</v>
      </c>
      <c r="C8">
        <f t="shared" si="1"/>
        <v>88.684062237411453</v>
      </c>
    </row>
    <row r="9" spans="1:3">
      <c r="A9" s="15">
        <v>9</v>
      </c>
      <c r="B9">
        <f t="shared" si="0"/>
        <v>84.498696625927067</v>
      </c>
      <c r="C9">
        <f t="shared" si="1"/>
        <v>89.097796824882749</v>
      </c>
    </row>
    <row r="10" spans="1:3">
      <c r="A10" s="15">
        <v>10</v>
      </c>
      <c r="B10">
        <f t="shared" si="0"/>
        <v>85.079786217961043</v>
      </c>
      <c r="C10">
        <f t="shared" si="1"/>
        <v>89.511772426369546</v>
      </c>
    </row>
    <row r="11" spans="1:3">
      <c r="A11" s="15">
        <v>11</v>
      </c>
      <c r="B11">
        <f t="shared" si="0"/>
        <v>85.660875809995034</v>
      </c>
      <c r="C11">
        <f t="shared" si="1"/>
        <v>89.926017371727085</v>
      </c>
    </row>
    <row r="12" spans="1:3">
      <c r="A12" s="15">
        <v>12</v>
      </c>
      <c r="B12">
        <f t="shared" si="0"/>
        <v>86.24196540202901</v>
      </c>
      <c r="C12">
        <f t="shared" si="1"/>
        <v>90.340564554215916</v>
      </c>
    </row>
    <row r="13" spans="1:3">
      <c r="A13" s="15">
        <v>13</v>
      </c>
      <c r="B13">
        <f t="shared" si="0"/>
        <v>86.823054994063</v>
      </c>
      <c r="C13">
        <f t="shared" si="1"/>
        <v>90.755452374491682</v>
      </c>
    </row>
    <row r="14" spans="1:3">
      <c r="A14" s="15">
        <v>14</v>
      </c>
      <c r="B14">
        <f t="shared" si="0"/>
        <v>87.404144586096976</v>
      </c>
      <c r="C14">
        <f t="shared" si="1"/>
        <v>91.170725925123079</v>
      </c>
    </row>
    <row r="15" spans="1:3">
      <c r="A15" s="15">
        <v>15</v>
      </c>
      <c r="B15">
        <f t="shared" si="0"/>
        <v>87.985234178130966</v>
      </c>
      <c r="C15">
        <f t="shared" si="1"/>
        <v>91.586438488913529</v>
      </c>
    </row>
    <row r="16" spans="1:3">
      <c r="A16" s="15">
        <v>16</v>
      </c>
      <c r="B16">
        <f t="shared" si="0"/>
        <v>88.566323770164942</v>
      </c>
      <c r="C16">
        <f t="shared" si="1"/>
        <v>92.002653450376144</v>
      </c>
    </row>
    <row r="17" spans="1:3">
      <c r="A17" s="15">
        <v>17</v>
      </c>
      <c r="B17">
        <f t="shared" si="0"/>
        <v>89.147413362198932</v>
      </c>
      <c r="C17">
        <f t="shared" si="1"/>
        <v>92.419446756405648</v>
      </c>
    </row>
    <row r="18" spans="1:3">
      <c r="A18" s="15">
        <v>18</v>
      </c>
      <c r="B18">
        <f t="shared" si="0"/>
        <v>89.728502954232908</v>
      </c>
      <c r="C18">
        <f t="shared" si="1"/>
        <v>92.836910114356797</v>
      </c>
    </row>
    <row r="19" spans="1:3">
      <c r="A19" s="15">
        <v>19</v>
      </c>
      <c r="B19">
        <f t="shared" si="0"/>
        <v>90.309592546266899</v>
      </c>
      <c r="C19">
        <f t="shared" si="1"/>
        <v>93.255155190655429</v>
      </c>
    </row>
    <row r="20" spans="1:3">
      <c r="A20" s="15">
        <v>20</v>
      </c>
      <c r="B20">
        <f t="shared" si="0"/>
        <v>90.890682138300875</v>
      </c>
      <c r="C20">
        <f t="shared" si="1"/>
        <v>93.674319181725707</v>
      </c>
    </row>
    <row r="21" spans="1:3">
      <c r="A21" s="15">
        <v>21</v>
      </c>
      <c r="B21">
        <f t="shared" si="0"/>
        <v>91.471771730334865</v>
      </c>
      <c r="C21">
        <f t="shared" si="1"/>
        <v>94.094572288066757</v>
      </c>
    </row>
    <row r="22" spans="1:3">
      <c r="A22" s="15">
        <v>22</v>
      </c>
      <c r="B22">
        <f t="shared" si="0"/>
        <v>92.052861322368841</v>
      </c>
      <c r="C22">
        <f t="shared" si="1"/>
        <v>94.516127856942944</v>
      </c>
    </row>
    <row r="23" spans="1:3">
      <c r="A23" s="15">
        <v>23</v>
      </c>
      <c r="B23">
        <f t="shared" si="0"/>
        <v>92.633950914402831</v>
      </c>
      <c r="C23">
        <f t="shared" si="1"/>
        <v>94.939256307115201</v>
      </c>
    </row>
    <row r="24" spans="1:3">
      <c r="A24" s="15">
        <v>24</v>
      </c>
      <c r="B24">
        <f t="shared" si="0"/>
        <v>93.215040506436807</v>
      </c>
      <c r="C24">
        <f t="shared" si="1"/>
        <v>95.364304465467157</v>
      </c>
    </row>
    <row r="25" spans="1:3">
      <c r="A25" s="15">
        <v>25</v>
      </c>
      <c r="B25">
        <f t="shared" si="0"/>
        <v>93.796130098470798</v>
      </c>
      <c r="C25">
        <f t="shared" si="1"/>
        <v>95.791722706220938</v>
      </c>
    </row>
    <row r="26" spans="1:3">
      <c r="A26" s="15">
        <v>26</v>
      </c>
      <c r="B26">
        <f t="shared" si="0"/>
        <v>94.377219690504774</v>
      </c>
      <c r="C26">
        <f t="shared" si="1"/>
        <v>96.222103379312628</v>
      </c>
    </row>
    <row r="27" spans="1:3">
      <c r="A27" s="15">
        <v>27</v>
      </c>
      <c r="B27">
        <f t="shared" si="0"/>
        <v>94.958309282538764</v>
      </c>
      <c r="C27">
        <f t="shared" si="1"/>
        <v>96.6562355097211</v>
      </c>
    </row>
    <row r="28" spans="1:3">
      <c r="A28" s="15">
        <v>28</v>
      </c>
      <c r="B28">
        <f t="shared" si="0"/>
        <v>95.53939887457274</v>
      </c>
      <c r="C28">
        <f t="shared" si="1"/>
        <v>97.095182535394542</v>
      </c>
    </row>
    <row r="29" spans="1:3">
      <c r="A29" s="15">
        <v>29</v>
      </c>
      <c r="B29">
        <f t="shared" si="0"/>
        <v>96.12048846660673</v>
      </c>
      <c r="C29">
        <f t="shared" si="1"/>
        <v>97.540391211237008</v>
      </c>
    </row>
    <row r="30" spans="1:3">
      <c r="A30" s="15">
        <v>30</v>
      </c>
      <c r="B30">
        <f t="shared" si="0"/>
        <v>96.701578058640706</v>
      </c>
      <c r="C30">
        <f t="shared" si="1"/>
        <v>97.993838283107593</v>
      </c>
    </row>
    <row r="31" spans="1:3">
      <c r="A31" s="15">
        <v>31</v>
      </c>
      <c r="B31">
        <f t="shared" si="0"/>
        <v>97.282667650674696</v>
      </c>
      <c r="C31">
        <f t="shared" si="1"/>
        <v>98.458210440143418</v>
      </c>
    </row>
    <row r="32" spans="1:3">
      <c r="A32" s="15">
        <v>32</v>
      </c>
      <c r="B32">
        <f t="shared" si="0"/>
        <v>97.863757242708672</v>
      </c>
      <c r="C32">
        <f t="shared" si="1"/>
        <v>98.937077740326558</v>
      </c>
    </row>
    <row r="33" spans="1:3">
      <c r="A33" s="15">
        <v>33</v>
      </c>
      <c r="B33">
        <f t="shared" ref="B33:B64" si="2">79.8499798896552+(A33-1)*0.581089592033983</f>
        <v>98.444846834742663</v>
      </c>
      <c r="C33">
        <f t="shared" ref="C33:C64" si="3">0+1*B33+0.888367989673314*(1.02040816326531+(B33-99.8703632653061)^2/9.16515336039625)^0.5</f>
        <v>99.434940067697795</v>
      </c>
    </row>
    <row r="34" spans="1:3">
      <c r="A34" s="15">
        <v>34</v>
      </c>
      <c r="B34">
        <f t="shared" si="2"/>
        <v>99.025936426776639</v>
      </c>
      <c r="C34">
        <f t="shared" si="3"/>
        <v>99.956905818261944</v>
      </c>
    </row>
    <row r="35" spans="1:3">
      <c r="A35" s="15">
        <v>35</v>
      </c>
      <c r="B35">
        <f t="shared" si="2"/>
        <v>99.607026018810629</v>
      </c>
      <c r="C35">
        <f t="shared" si="3"/>
        <v>100.50773412048595</v>
      </c>
    </row>
    <row r="36" spans="1:3">
      <c r="A36" s="15">
        <v>36</v>
      </c>
      <c r="B36">
        <f t="shared" si="2"/>
        <v>100.1881156108446</v>
      </c>
      <c r="C36">
        <f t="shared" si="3"/>
        <v>101.0903338990469</v>
      </c>
    </row>
    <row r="37" spans="1:3">
      <c r="A37" s="15">
        <v>37</v>
      </c>
      <c r="B37">
        <f t="shared" si="2"/>
        <v>100.7692052028786</v>
      </c>
      <c r="C37">
        <f t="shared" si="3"/>
        <v>101.70455127429381</v>
      </c>
    </row>
    <row r="38" spans="1:3">
      <c r="A38" s="15">
        <v>38</v>
      </c>
      <c r="B38">
        <f t="shared" si="2"/>
        <v>101.35029479491257</v>
      </c>
      <c r="C38">
        <f t="shared" si="3"/>
        <v>102.34723931977801</v>
      </c>
    </row>
    <row r="39" spans="1:3">
      <c r="A39" s="15">
        <v>39</v>
      </c>
      <c r="B39">
        <f t="shared" si="2"/>
        <v>101.93138438694656</v>
      </c>
      <c r="C39">
        <f t="shared" si="3"/>
        <v>103.01354711805892</v>
      </c>
    </row>
    <row r="40" spans="1:3">
      <c r="A40" s="15">
        <v>40</v>
      </c>
      <c r="B40">
        <f t="shared" si="2"/>
        <v>102.51247397898054</v>
      </c>
      <c r="C40">
        <f t="shared" si="3"/>
        <v>103.69839372591117</v>
      </c>
    </row>
    <row r="41" spans="1:3">
      <c r="A41" s="15">
        <v>41</v>
      </c>
      <c r="B41">
        <f t="shared" si="2"/>
        <v>103.09356357101453</v>
      </c>
      <c r="C41">
        <f t="shared" si="3"/>
        <v>104.39736063893329</v>
      </c>
    </row>
    <row r="42" spans="1:3">
      <c r="A42" s="15">
        <v>42</v>
      </c>
      <c r="B42">
        <f t="shared" si="2"/>
        <v>103.6746531630485</v>
      </c>
      <c r="C42">
        <f t="shared" si="3"/>
        <v>105.10696584576453</v>
      </c>
    </row>
    <row r="43" spans="1:3">
      <c r="A43" s="15">
        <v>43</v>
      </c>
      <c r="B43">
        <f t="shared" si="2"/>
        <v>104.25574275508249</v>
      </c>
      <c r="C43">
        <f t="shared" si="3"/>
        <v>105.82459715445387</v>
      </c>
    </row>
    <row r="44" spans="1:3">
      <c r="A44" s="15">
        <v>44</v>
      </c>
      <c r="B44">
        <f t="shared" si="2"/>
        <v>104.83683234711647</v>
      </c>
      <c r="C44">
        <f t="shared" si="3"/>
        <v>106.54833470188748</v>
      </c>
    </row>
    <row r="45" spans="1:3">
      <c r="A45" s="15">
        <v>45</v>
      </c>
      <c r="B45">
        <f t="shared" si="2"/>
        <v>105.41792193915046</v>
      </c>
      <c r="C45">
        <f t="shared" si="3"/>
        <v>107.27677324384071</v>
      </c>
    </row>
    <row r="46" spans="1:3">
      <c r="A46" s="15">
        <v>46</v>
      </c>
      <c r="B46">
        <f t="shared" si="2"/>
        <v>105.99901153118444</v>
      </c>
      <c r="C46">
        <f t="shared" si="3"/>
        <v>108.00887911739815</v>
      </c>
    </row>
    <row r="47" spans="1:3">
      <c r="A47" s="15">
        <v>47</v>
      </c>
      <c r="B47">
        <f t="shared" si="2"/>
        <v>106.58010112321843</v>
      </c>
      <c r="C47">
        <f t="shared" si="3"/>
        <v>108.74388459988116</v>
      </c>
    </row>
    <row r="48" spans="1:3">
      <c r="A48" s="15">
        <v>48</v>
      </c>
      <c r="B48">
        <f t="shared" si="2"/>
        <v>107.1611907152524</v>
      </c>
      <c r="C48">
        <f t="shared" si="3"/>
        <v>109.4812126617535</v>
      </c>
    </row>
    <row r="49" spans="1:3">
      <c r="A49" s="15">
        <v>49</v>
      </c>
      <c r="B49">
        <f t="shared" si="2"/>
        <v>107.74228030728639</v>
      </c>
      <c r="C49">
        <f t="shared" si="3"/>
        <v>110.22042404993269</v>
      </c>
    </row>
    <row r="50" spans="1:3">
      <c r="A50" s="15">
        <v>50</v>
      </c>
      <c r="B50">
        <f t="shared" si="2"/>
        <v>108.32336989932037</v>
      </c>
      <c r="C50">
        <f t="shared" si="3"/>
        <v>110.96118010189169</v>
      </c>
    </row>
    <row r="51" spans="1:3">
      <c r="A51" s="15">
        <v>51</v>
      </c>
      <c r="B51">
        <f t="shared" si="2"/>
        <v>108.90445949135434</v>
      </c>
      <c r="C51">
        <f t="shared" si="3"/>
        <v>111.70321646525611</v>
      </c>
    </row>
    <row r="52" spans="1:3">
      <c r="A52" s="15">
        <v>52</v>
      </c>
      <c r="B52">
        <f t="shared" si="2"/>
        <v>109.48554908338834</v>
      </c>
      <c r="C52">
        <f t="shared" si="3"/>
        <v>112.44632435546492</v>
      </c>
    </row>
    <row r="53" spans="1:3">
      <c r="A53" s="15">
        <v>53</v>
      </c>
      <c r="B53">
        <f t="shared" si="2"/>
        <v>110.06663867542233</v>
      </c>
      <c r="C53">
        <f t="shared" si="3"/>
        <v>113.19033704484258</v>
      </c>
    </row>
    <row r="54" spans="1:3">
      <c r="A54" s="15">
        <v>54</v>
      </c>
      <c r="B54">
        <f t="shared" si="2"/>
        <v>110.6477282674563</v>
      </c>
      <c r="C54">
        <f t="shared" si="3"/>
        <v>113.93512001063195</v>
      </c>
    </row>
    <row r="55" spans="1:3">
      <c r="A55" s="15">
        <v>55</v>
      </c>
      <c r="B55">
        <f t="shared" si="2"/>
        <v>111.22881785949028</v>
      </c>
      <c r="C55">
        <f t="shared" si="3"/>
        <v>114.68056366729277</v>
      </c>
    </row>
    <row r="56" spans="1:3">
      <c r="A56" s="15">
        <v>56</v>
      </c>
      <c r="B56">
        <f t="shared" si="2"/>
        <v>111.80990745152427</v>
      </c>
      <c r="C56">
        <f t="shared" si="3"/>
        <v>115.42657794368512</v>
      </c>
    </row>
    <row r="57" spans="1:3">
      <c r="A57" s="15">
        <v>57</v>
      </c>
      <c r="B57">
        <f t="shared" si="2"/>
        <v>112.39099704355826</v>
      </c>
      <c r="C57">
        <f t="shared" si="3"/>
        <v>116.17308819193821</v>
      </c>
    </row>
    <row r="58" spans="1:3">
      <c r="A58" s="15">
        <v>58</v>
      </c>
      <c r="B58">
        <f t="shared" si="2"/>
        <v>112.97208663559223</v>
      </c>
      <c r="C58">
        <f t="shared" si="3"/>
        <v>116.92003206822461</v>
      </c>
    </row>
    <row r="59" spans="1:3">
      <c r="A59" s="15">
        <v>59</v>
      </c>
      <c r="B59">
        <f t="shared" si="2"/>
        <v>113.55317622762621</v>
      </c>
      <c r="C59">
        <f t="shared" si="3"/>
        <v>117.66735713055621</v>
      </c>
    </row>
    <row r="60" spans="1:3">
      <c r="A60" s="15">
        <v>60</v>
      </c>
      <c r="B60">
        <f t="shared" si="2"/>
        <v>114.1342658196602</v>
      </c>
      <c r="C60">
        <f t="shared" si="3"/>
        <v>118.41501897110763</v>
      </c>
    </row>
    <row r="61" spans="1:3">
      <c r="A61" s="15">
        <v>61</v>
      </c>
      <c r="B61">
        <f t="shared" si="2"/>
        <v>114.71535541169419</v>
      </c>
      <c r="C61">
        <f t="shared" si="3"/>
        <v>119.16297975102664</v>
      </c>
    </row>
    <row r="62" spans="1:3">
      <c r="A62" s="15">
        <v>62</v>
      </c>
      <c r="B62">
        <f t="shared" si="2"/>
        <v>115.29644500372817</v>
      </c>
      <c r="C62">
        <f t="shared" si="3"/>
        <v>119.91120704121393</v>
      </c>
    </row>
    <row r="63" spans="1:3">
      <c r="A63" s="15">
        <v>63</v>
      </c>
      <c r="B63">
        <f t="shared" si="2"/>
        <v>115.87753459576214</v>
      </c>
      <c r="C63">
        <f t="shared" si="3"/>
        <v>120.65967289782108</v>
      </c>
    </row>
    <row r="64" spans="1:3">
      <c r="A64" s="15">
        <v>64</v>
      </c>
      <c r="B64">
        <f t="shared" si="2"/>
        <v>116.45862418779613</v>
      </c>
      <c r="C64">
        <f t="shared" si="3"/>
        <v>121.40835311936608</v>
      </c>
    </row>
    <row r="65" spans="1:3">
      <c r="A65" s="15">
        <v>65</v>
      </c>
      <c r="B65">
        <f t="shared" ref="B65:B96" si="4">79.8499798896552+(A65-1)*0.581089592033983</f>
        <v>117.03971377983012</v>
      </c>
      <c r="C65">
        <f t="shared" ref="C65:C96" si="5">0+1*B65+0.888367989673314*(1.02040816326531+(B65-99.8703632653061)^2/9.16515336039625)^0.5</f>
        <v>122.15722664553201</v>
      </c>
    </row>
    <row r="66" spans="1:3">
      <c r="A66" s="15">
        <v>66</v>
      </c>
      <c r="B66">
        <f t="shared" si="4"/>
        <v>117.6208033718641</v>
      </c>
      <c r="C66">
        <f t="shared" si="5"/>
        <v>122.90627506735447</v>
      </c>
    </row>
    <row r="67" spans="1:3">
      <c r="A67" s="15">
        <v>67</v>
      </c>
      <c r="B67">
        <f t="shared" si="4"/>
        <v>118.20189296389808</v>
      </c>
      <c r="C67">
        <f t="shared" si="5"/>
        <v>123.65548222562632</v>
      </c>
    </row>
    <row r="68" spans="1:3">
      <c r="A68" s="15">
        <v>68</v>
      </c>
      <c r="B68">
        <f t="shared" si="4"/>
        <v>118.78298255593207</v>
      </c>
      <c r="C68">
        <f t="shared" si="5"/>
        <v>124.4048338796552</v>
      </c>
    </row>
    <row r="69" spans="1:3">
      <c r="A69" s="15">
        <v>69</v>
      </c>
      <c r="B69">
        <f t="shared" si="4"/>
        <v>119.36407214796606</v>
      </c>
      <c r="C69">
        <f t="shared" si="5"/>
        <v>125.1543174324993</v>
      </c>
    </row>
    <row r="70" spans="1:3">
      <c r="A70" s="15">
        <v>70</v>
      </c>
      <c r="B70">
        <f t="shared" si="4"/>
        <v>119.94516174000003</v>
      </c>
      <c r="C70">
        <f t="shared" si="5"/>
        <v>125.90392170182712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F36E-3CBC-A84F-A4E8-C0B125F9BA95}">
  <sheetPr codeName="Sheet5"/>
  <dimension ref="A1:L219"/>
  <sheetViews>
    <sheetView topLeftCell="A51" zoomScaleNormal="100" workbookViewId="0">
      <selection activeCell="G17" sqref="G17"/>
    </sheetView>
  </sheetViews>
  <sheetFormatPr baseColWidth="10" defaultRowHeight="16"/>
  <cols>
    <col min="1" max="1" width="22.1640625" bestFit="1" customWidth="1"/>
    <col min="4" max="4" width="10.83203125" customWidth="1"/>
    <col min="5" max="5" width="39.6640625" bestFit="1" customWidth="1"/>
    <col min="10" max="10" width="41" bestFit="1" customWidth="1"/>
  </cols>
  <sheetData>
    <row r="1" spans="1:12">
      <c r="A1" s="5" t="s">
        <v>74</v>
      </c>
    </row>
    <row r="2" spans="1:12">
      <c r="A2" t="s">
        <v>70</v>
      </c>
    </row>
    <row r="3" spans="1:12">
      <c r="A3" t="s">
        <v>71</v>
      </c>
    </row>
    <row r="4" spans="1:12">
      <c r="A4" t="s">
        <v>72</v>
      </c>
    </row>
    <row r="5" spans="1:12">
      <c r="A5" s="6" t="s">
        <v>73</v>
      </c>
    </row>
    <row r="7" spans="1:12">
      <c r="A7" s="5" t="s">
        <v>64</v>
      </c>
      <c r="E7" s="5" t="s">
        <v>68</v>
      </c>
      <c r="J7" s="5" t="s">
        <v>69</v>
      </c>
    </row>
    <row r="8" spans="1:12">
      <c r="A8" s="14" t="s">
        <v>95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t="s">
        <v>219</v>
      </c>
      <c r="B10" s="10">
        <v>99.444280000000006</v>
      </c>
      <c r="C10">
        <v>99.984406000000007</v>
      </c>
      <c r="E10" s="10"/>
      <c r="F10" s="10">
        <v>30.73554</v>
      </c>
      <c r="G10" s="10">
        <v>71.255660000000006</v>
      </c>
      <c r="J10" s="10"/>
      <c r="K10" s="10">
        <v>0</v>
      </c>
      <c r="L10" s="10">
        <v>27.676110999999999</v>
      </c>
    </row>
    <row r="11" spans="1:12">
      <c r="A11" t="s">
        <v>96</v>
      </c>
      <c r="B11" s="10">
        <v>99.960250000000002</v>
      </c>
      <c r="C11">
        <v>99.749579999999995</v>
      </c>
      <c r="E11" s="10"/>
      <c r="F11" s="10">
        <v>62.075899999999997</v>
      </c>
      <c r="G11" s="10">
        <v>60.788589999999999</v>
      </c>
      <c r="J11" s="10"/>
      <c r="K11" s="10">
        <v>29.961030999999998</v>
      </c>
      <c r="L11" s="10">
        <v>0</v>
      </c>
    </row>
    <row r="12" spans="1:12">
      <c r="A12" t="s">
        <v>97</v>
      </c>
      <c r="B12" s="10">
        <v>96.967094000000003</v>
      </c>
      <c r="C12">
        <v>99.995500000000007</v>
      </c>
      <c r="E12" s="10"/>
      <c r="F12" s="10">
        <v>26.47505</v>
      </c>
      <c r="G12" s="10">
        <v>28.598262999999999</v>
      </c>
      <c r="J12" s="10"/>
      <c r="K12" s="10">
        <v>14.712944999999999</v>
      </c>
      <c r="L12" s="10">
        <v>30.247731999999999</v>
      </c>
    </row>
    <row r="13" spans="1:12">
      <c r="A13" t="s">
        <v>98</v>
      </c>
      <c r="B13" s="10">
        <v>99.927350000000004</v>
      </c>
      <c r="C13">
        <v>99.946489999999997</v>
      </c>
      <c r="E13" s="10"/>
      <c r="F13" s="10">
        <v>63.938484000000003</v>
      </c>
      <c r="G13" s="10">
        <v>95.091229999999996</v>
      </c>
      <c r="J13" s="10"/>
      <c r="K13" s="10">
        <v>0</v>
      </c>
      <c r="L13" s="10">
        <v>0</v>
      </c>
    </row>
    <row r="14" spans="1:12">
      <c r="A14" t="s">
        <v>99</v>
      </c>
      <c r="B14" s="10">
        <v>99.992744000000002</v>
      </c>
      <c r="C14">
        <v>99.89358</v>
      </c>
      <c r="E14" s="10"/>
      <c r="F14" s="10">
        <v>27.149176000000001</v>
      </c>
      <c r="G14" s="10">
        <v>43.537517999999999</v>
      </c>
      <c r="J14" s="10"/>
      <c r="K14" s="10">
        <v>19.415904999999999</v>
      </c>
      <c r="L14" s="10">
        <v>33.828110000000002</v>
      </c>
    </row>
    <row r="15" spans="1:12">
      <c r="A15" t="s">
        <v>100</v>
      </c>
      <c r="B15" s="10">
        <v>99.979230000000001</v>
      </c>
      <c r="C15">
        <v>99.992279999999994</v>
      </c>
      <c r="E15" s="10"/>
      <c r="F15" s="10">
        <v>46.585872999999999</v>
      </c>
      <c r="G15" s="10">
        <v>63.041023000000003</v>
      </c>
      <c r="J15" s="10"/>
      <c r="K15" s="10">
        <v>25.210190000000001</v>
      </c>
      <c r="L15" s="10">
        <v>0</v>
      </c>
    </row>
    <row r="16" spans="1:12" ht="34.25" customHeight="1">
      <c r="A16" t="s">
        <v>101</v>
      </c>
      <c r="B16" s="10">
        <v>99.834829999999997</v>
      </c>
      <c r="C16">
        <v>99.900270000000006</v>
      </c>
      <c r="E16" s="10"/>
      <c r="F16" s="10">
        <v>40.178173000000001</v>
      </c>
      <c r="G16" s="10">
        <v>26.469860000000001</v>
      </c>
      <c r="J16" s="10"/>
      <c r="K16" s="10">
        <v>0</v>
      </c>
      <c r="L16" s="10">
        <v>0</v>
      </c>
    </row>
    <row r="17" spans="1:12" ht="21" customHeight="1">
      <c r="B17" s="10">
        <v>99.957689999999999</v>
      </c>
      <c r="C17">
        <v>99.987114000000005</v>
      </c>
      <c r="E17" s="10"/>
      <c r="F17" s="10">
        <v>70.429146000000003</v>
      </c>
      <c r="G17" s="10">
        <v>67.272675000000007</v>
      </c>
      <c r="J17" s="10"/>
      <c r="K17" s="10">
        <v>0</v>
      </c>
      <c r="L17" s="10">
        <v>0</v>
      </c>
    </row>
    <row r="18" spans="1:12">
      <c r="B18" s="10">
        <v>99.813995000000006</v>
      </c>
      <c r="C18">
        <v>99.995140000000006</v>
      </c>
      <c r="E18" s="10"/>
      <c r="F18" s="10">
        <v>47.18271</v>
      </c>
      <c r="G18" s="10">
        <v>33.559322000000002</v>
      </c>
      <c r="J18" s="10"/>
      <c r="K18" s="10">
        <v>53.794502000000001</v>
      </c>
      <c r="L18" s="10">
        <v>0</v>
      </c>
    </row>
    <row r="19" spans="1:12">
      <c r="B19" s="10">
        <v>99.966804999999994</v>
      </c>
      <c r="C19">
        <v>99.998183999999995</v>
      </c>
      <c r="E19" s="10"/>
      <c r="F19" s="10">
        <v>66.226979999999998</v>
      </c>
      <c r="G19" s="10">
        <v>31.988530000000001</v>
      </c>
      <c r="J19" s="10"/>
      <c r="K19" s="10">
        <v>0</v>
      </c>
      <c r="L19" s="10">
        <v>0</v>
      </c>
    </row>
    <row r="20" spans="1:12">
      <c r="A20" s="6" t="s">
        <v>102</v>
      </c>
      <c r="B20" s="10">
        <v>99.915215000000003</v>
      </c>
      <c r="C20">
        <v>99.991460000000004</v>
      </c>
      <c r="E20" s="10"/>
      <c r="F20" s="10">
        <v>42.945853999999997</v>
      </c>
      <c r="G20" s="10">
        <v>63.333378000000003</v>
      </c>
      <c r="J20" s="10"/>
      <c r="K20" s="10">
        <v>35.887172999999997</v>
      </c>
      <c r="L20" s="10">
        <v>0</v>
      </c>
    </row>
    <row r="21" spans="1:12" ht="17" thickBot="1">
      <c r="B21" s="10">
        <v>99.904579999999996</v>
      </c>
      <c r="C21">
        <v>99.986900000000006</v>
      </c>
      <c r="E21" s="10"/>
      <c r="F21" s="10">
        <v>52.033465999999997</v>
      </c>
      <c r="G21" s="10">
        <v>75.039699999999996</v>
      </c>
      <c r="J21" s="10"/>
      <c r="K21" s="10">
        <v>0</v>
      </c>
      <c r="L21" s="10">
        <v>0</v>
      </c>
    </row>
    <row r="22" spans="1:12">
      <c r="A22" s="17" t="s">
        <v>103</v>
      </c>
      <c r="B22" s="18" t="s">
        <v>104</v>
      </c>
      <c r="C22" s="19" t="s">
        <v>105</v>
      </c>
      <c r="D22" s="19" t="s">
        <v>106</v>
      </c>
      <c r="E22" s="18" t="s">
        <v>107</v>
      </c>
      <c r="F22" s="18" t="s">
        <v>108</v>
      </c>
      <c r="G22" s="18" t="s">
        <v>109</v>
      </c>
      <c r="H22" s="19" t="s">
        <v>110</v>
      </c>
      <c r="J22" s="10"/>
      <c r="K22" s="10">
        <v>0</v>
      </c>
      <c r="L22" s="10"/>
    </row>
    <row r="23" spans="1:12" ht="17" thickBot="1">
      <c r="A23" s="20" t="s">
        <v>111</v>
      </c>
      <c r="B23" s="22">
        <v>49</v>
      </c>
      <c r="C23" s="22">
        <v>0</v>
      </c>
      <c r="D23" s="22">
        <v>49</v>
      </c>
      <c r="E23" s="21">
        <v>96.967094000000003</v>
      </c>
      <c r="F23" s="21">
        <v>99.999750000000006</v>
      </c>
      <c r="G23" s="21">
        <v>99.870363265306139</v>
      </c>
      <c r="H23" s="21">
        <v>0.44260701829805654</v>
      </c>
      <c r="J23" s="10"/>
      <c r="K23" s="10">
        <v>0</v>
      </c>
      <c r="L23" s="10"/>
    </row>
    <row r="24" spans="1:12">
      <c r="B24" s="10">
        <v>99.994820000000004</v>
      </c>
      <c r="E24" s="10"/>
      <c r="F24" s="10">
        <v>38.308605</v>
      </c>
      <c r="G24" s="10"/>
      <c r="J24" s="10"/>
      <c r="K24" s="10">
        <v>0</v>
      </c>
      <c r="L24" s="10"/>
    </row>
    <row r="25" spans="1:12">
      <c r="B25" s="10">
        <v>99.941659999999999</v>
      </c>
      <c r="E25" s="10"/>
      <c r="F25" s="10">
        <v>57.279716000000001</v>
      </c>
      <c r="G25" s="10"/>
      <c r="J25" s="10"/>
      <c r="K25" s="10">
        <v>0</v>
      </c>
      <c r="L25" s="10"/>
    </row>
    <row r="26" spans="1:12">
      <c r="A26" s="6" t="s">
        <v>112</v>
      </c>
      <c r="B26" s="10">
        <v>99.969380000000001</v>
      </c>
      <c r="E26" s="10"/>
      <c r="F26" s="10">
        <v>63.573784000000003</v>
      </c>
      <c r="G26" s="10"/>
      <c r="J26" s="10"/>
      <c r="K26" s="10">
        <v>0</v>
      </c>
      <c r="L26" s="10"/>
    </row>
    <row r="27" spans="1:12" ht="17" thickBot="1">
      <c r="B27" s="10">
        <v>99.993309999999994</v>
      </c>
      <c r="E27" s="10"/>
      <c r="F27" s="10">
        <v>52.014159999999997</v>
      </c>
      <c r="G27" s="10"/>
      <c r="J27" s="10"/>
      <c r="K27" s="10">
        <v>39.933537000000001</v>
      </c>
      <c r="L27" s="10"/>
    </row>
    <row r="28" spans="1:12">
      <c r="A28" s="19" t="s">
        <v>103</v>
      </c>
      <c r="B28" s="18" t="s">
        <v>114</v>
      </c>
      <c r="C28" s="19" t="s">
        <v>74</v>
      </c>
      <c r="D28" s="19" t="s">
        <v>115</v>
      </c>
      <c r="E28" s="18" t="s">
        <v>116</v>
      </c>
      <c r="F28" s="10">
        <v>37.931026000000003</v>
      </c>
      <c r="G28" s="10"/>
      <c r="J28" s="10"/>
      <c r="K28" s="10">
        <v>27.197929999999999</v>
      </c>
      <c r="L28" s="10"/>
    </row>
    <row r="29" spans="1:12">
      <c r="A29" s="29" t="s">
        <v>94</v>
      </c>
      <c r="B29" s="31" t="s">
        <v>57</v>
      </c>
      <c r="C29" s="27">
        <v>20</v>
      </c>
      <c r="D29" s="27">
        <v>20</v>
      </c>
      <c r="E29" s="24">
        <v>40.816326530612244</v>
      </c>
      <c r="F29" s="10">
        <v>35.302235000000003</v>
      </c>
      <c r="G29" s="10"/>
      <c r="J29" s="10"/>
      <c r="K29" s="10">
        <v>29.743262999999999</v>
      </c>
      <c r="L29" s="10"/>
    </row>
    <row r="30" spans="1:12" s="11" customFormat="1" ht="17" thickBot="1">
      <c r="A30" s="30" t="s">
        <v>113</v>
      </c>
      <c r="B30" s="32" t="s">
        <v>75</v>
      </c>
      <c r="C30" s="28">
        <v>29</v>
      </c>
      <c r="D30" s="28">
        <v>29</v>
      </c>
      <c r="E30" s="26">
        <v>59.183673469387756</v>
      </c>
      <c r="F30" s="12">
        <v>17.636986</v>
      </c>
      <c r="G30" s="12"/>
      <c r="J30" s="12"/>
      <c r="K30" s="12">
        <v>0</v>
      </c>
      <c r="L30" s="12"/>
    </row>
    <row r="31" spans="1:12">
      <c r="A31" t="s">
        <v>66</v>
      </c>
      <c r="B31" s="10">
        <v>99.996430000000004</v>
      </c>
      <c r="C31" s="10">
        <v>99.713520000000003</v>
      </c>
      <c r="E31" s="10" t="s">
        <v>66</v>
      </c>
      <c r="F31" s="10">
        <v>42.183079999999997</v>
      </c>
      <c r="G31" s="10">
        <v>74.575220000000002</v>
      </c>
      <c r="J31" s="10" t="s">
        <v>66</v>
      </c>
      <c r="K31" s="10">
        <v>27.40362</v>
      </c>
      <c r="L31" s="10">
        <v>0</v>
      </c>
    </row>
    <row r="32" spans="1:12">
      <c r="B32" s="10">
        <v>99.993324000000001</v>
      </c>
      <c r="C32" s="10">
        <v>99.998665000000003</v>
      </c>
      <c r="E32" s="10"/>
      <c r="F32" s="10">
        <v>43.507289999999998</v>
      </c>
      <c r="G32" s="10">
        <v>0</v>
      </c>
      <c r="J32" s="10"/>
      <c r="K32" s="10">
        <v>22.726890000000001</v>
      </c>
      <c r="L32" s="10">
        <v>23.388802999999999</v>
      </c>
    </row>
    <row r="33" spans="1:12">
      <c r="A33" s="6" t="s">
        <v>117</v>
      </c>
      <c r="B33" s="10">
        <v>99.998660000000001</v>
      </c>
      <c r="C33" s="10">
        <v>99.983444000000006</v>
      </c>
      <c r="E33" s="10"/>
      <c r="F33" s="10">
        <v>56.154040000000002</v>
      </c>
      <c r="G33" s="10">
        <v>48.132427</v>
      </c>
      <c r="J33" s="10"/>
      <c r="K33" s="10">
        <v>20.177095000000001</v>
      </c>
      <c r="L33" s="10">
        <v>0</v>
      </c>
    </row>
    <row r="34" spans="1:12" ht="17" thickBot="1">
      <c r="B34" s="10">
        <v>99.996759999999995</v>
      </c>
      <c r="C34" s="10">
        <v>99.997405999999998</v>
      </c>
      <c r="E34" s="10"/>
      <c r="F34" s="10">
        <v>43.43432</v>
      </c>
      <c r="G34" s="10">
        <v>0</v>
      </c>
      <c r="J34" s="10"/>
      <c r="K34" s="10">
        <v>24.151624999999999</v>
      </c>
      <c r="L34" s="10">
        <v>25.970372999999999</v>
      </c>
    </row>
    <row r="35" spans="1:12">
      <c r="A35" s="17"/>
      <c r="B35" s="34" t="s">
        <v>118</v>
      </c>
      <c r="C35" s="34" t="s">
        <v>119</v>
      </c>
      <c r="D35" s="35" t="s">
        <v>111</v>
      </c>
      <c r="E35" s="10"/>
      <c r="F35" s="10">
        <v>48.704174000000002</v>
      </c>
      <c r="G35" s="10">
        <v>24.508700999999999</v>
      </c>
      <c r="J35" s="10"/>
      <c r="K35" s="10">
        <v>0</v>
      </c>
      <c r="L35" s="10">
        <v>29.382180000000002</v>
      </c>
    </row>
    <row r="36" spans="1:12">
      <c r="A36" s="36" t="s">
        <v>118</v>
      </c>
      <c r="B36" s="43">
        <v>1</v>
      </c>
      <c r="C36" s="38">
        <v>-0.99999999999999989</v>
      </c>
      <c r="D36" s="39">
        <v>0.1591236370140498</v>
      </c>
      <c r="E36" s="10"/>
      <c r="F36" s="10">
        <v>55.539380000000001</v>
      </c>
      <c r="G36" s="10">
        <v>95.673310000000001</v>
      </c>
      <c r="J36" s="10"/>
      <c r="K36" s="10">
        <v>0</v>
      </c>
      <c r="L36" s="10">
        <v>0</v>
      </c>
    </row>
    <row r="37" spans="1:12">
      <c r="A37" s="33" t="s">
        <v>119</v>
      </c>
      <c r="B37" s="40">
        <v>-0.99999999999999989</v>
      </c>
      <c r="C37" s="44">
        <v>1</v>
      </c>
      <c r="D37" s="41">
        <v>-0.159123637014046</v>
      </c>
      <c r="E37" s="10"/>
      <c r="F37" s="10">
        <v>43.034016000000001</v>
      </c>
      <c r="G37" s="10">
        <v>29.563808000000002</v>
      </c>
      <c r="J37" s="10"/>
      <c r="K37" s="10">
        <v>31.303084999999999</v>
      </c>
      <c r="L37" s="10">
        <v>0</v>
      </c>
    </row>
    <row r="38" spans="1:12" ht="17" thickBot="1">
      <c r="A38" s="37" t="s">
        <v>111</v>
      </c>
      <c r="B38" s="42">
        <v>0.1591236370140498</v>
      </c>
      <c r="C38" s="42">
        <v>-0.159123637014046</v>
      </c>
      <c r="D38" s="45">
        <v>1</v>
      </c>
    </row>
    <row r="41" spans="1:12">
      <c r="A41" s="5" t="s">
        <v>120</v>
      </c>
    </row>
    <row r="43" spans="1:12">
      <c r="A43" s="6" t="s">
        <v>121</v>
      </c>
    </row>
    <row r="44" spans="1:12" ht="17" thickBot="1"/>
    <row r="45" spans="1:12">
      <c r="A45" s="46" t="s">
        <v>104</v>
      </c>
      <c r="B45" s="48">
        <v>49</v>
      </c>
    </row>
    <row r="46" spans="1:12">
      <c r="A46" s="16" t="s">
        <v>122</v>
      </c>
      <c r="B46" s="49">
        <v>49</v>
      </c>
    </row>
    <row r="47" spans="1:12">
      <c r="A47" s="16" t="s">
        <v>123</v>
      </c>
      <c r="B47" s="49">
        <v>47</v>
      </c>
    </row>
    <row r="48" spans="1:12">
      <c r="A48" s="16" t="s">
        <v>124</v>
      </c>
      <c r="B48" s="49">
        <v>2.5320331856579115E-2</v>
      </c>
    </row>
    <row r="49" spans="1:6">
      <c r="A49" s="16" t="s">
        <v>125</v>
      </c>
      <c r="B49" s="49">
        <v>4.5824665769318602E-3</v>
      </c>
    </row>
    <row r="50" spans="1:6">
      <c r="A50" s="16" t="s">
        <v>126</v>
      </c>
      <c r="B50" s="49">
        <v>0.19500326298715426</v>
      </c>
    </row>
    <row r="51" spans="1:6">
      <c r="A51" s="16" t="s">
        <v>127</v>
      </c>
      <c r="B51" s="49">
        <v>0.44159173790635425</v>
      </c>
    </row>
    <row r="52" spans="1:6">
      <c r="A52" s="16" t="s">
        <v>128</v>
      </c>
      <c r="B52" s="49">
        <v>0.17654998475154002</v>
      </c>
    </row>
    <row r="53" spans="1:6">
      <c r="A53" s="16" t="s">
        <v>129</v>
      </c>
      <c r="B53" s="49">
        <v>1.8994139183832157</v>
      </c>
    </row>
    <row r="54" spans="1:6">
      <c r="A54" s="16" t="s">
        <v>130</v>
      </c>
      <c r="B54" s="49">
        <v>2</v>
      </c>
    </row>
    <row r="55" spans="1:6">
      <c r="A55" s="16" t="s">
        <v>131</v>
      </c>
      <c r="B55" s="49">
        <v>-78.144172500883514</v>
      </c>
    </row>
    <row r="56" spans="1:6">
      <c r="A56" s="16" t="s">
        <v>132</v>
      </c>
      <c r="B56" s="49">
        <v>-74.360531904662267</v>
      </c>
    </row>
    <row r="57" spans="1:6" ht="17" thickBot="1">
      <c r="A57" s="47" t="s">
        <v>133</v>
      </c>
      <c r="B57" s="25">
        <v>1.0576311292620098</v>
      </c>
    </row>
    <row r="60" spans="1:6">
      <c r="A60" s="6" t="s">
        <v>134</v>
      </c>
    </row>
    <row r="61" spans="1:6" ht="17" thickBot="1"/>
    <row r="62" spans="1:6">
      <c r="A62" s="17" t="s">
        <v>135</v>
      </c>
      <c r="B62" s="19" t="s">
        <v>123</v>
      </c>
      <c r="C62" s="19" t="s">
        <v>136</v>
      </c>
      <c r="D62" s="19" t="s">
        <v>137</v>
      </c>
      <c r="E62" s="19" t="s">
        <v>87</v>
      </c>
      <c r="F62" s="19" t="s">
        <v>138</v>
      </c>
    </row>
    <row r="63" spans="1:6">
      <c r="A63" s="50" t="s">
        <v>139</v>
      </c>
      <c r="B63" s="27">
        <v>1</v>
      </c>
      <c r="C63" s="23">
        <v>0.23809332664516525</v>
      </c>
      <c r="D63" s="23">
        <v>0.23809332664516525</v>
      </c>
      <c r="E63" s="23">
        <v>1.2209709878590571</v>
      </c>
      <c r="F63" s="23">
        <v>0.27479481166301101</v>
      </c>
    </row>
    <row r="64" spans="1:6">
      <c r="A64" s="16" t="s">
        <v>92</v>
      </c>
      <c r="B64" s="51">
        <v>47</v>
      </c>
      <c r="C64" s="49">
        <v>9.1651533603962498</v>
      </c>
      <c r="D64" s="49">
        <v>0.19500326298715426</v>
      </c>
      <c r="E64" s="49"/>
      <c r="F64" s="49"/>
    </row>
    <row r="65" spans="1:7" ht="17" thickBot="1">
      <c r="A65" s="47" t="s">
        <v>140</v>
      </c>
      <c r="B65" s="28">
        <v>48</v>
      </c>
      <c r="C65" s="25">
        <v>9.4032466870414151</v>
      </c>
      <c r="D65" s="25"/>
      <c r="E65" s="25"/>
      <c r="F65" s="25"/>
    </row>
    <row r="66" spans="1:7">
      <c r="A66" s="52" t="s">
        <v>141</v>
      </c>
    </row>
    <row r="69" spans="1:7">
      <c r="A69" s="6" t="s">
        <v>142</v>
      </c>
    </row>
    <row r="70" spans="1:7" ht="17" thickBot="1"/>
    <row r="71" spans="1:7">
      <c r="A71" s="17" t="s">
        <v>135</v>
      </c>
      <c r="B71" s="19" t="s">
        <v>143</v>
      </c>
      <c r="C71" s="19" t="s">
        <v>144</v>
      </c>
      <c r="D71" s="19" t="s">
        <v>145</v>
      </c>
      <c r="E71" s="19" t="s">
        <v>146</v>
      </c>
      <c r="F71" s="19" t="s">
        <v>147</v>
      </c>
      <c r="G71" s="19" t="s">
        <v>148</v>
      </c>
    </row>
    <row r="72" spans="1:7">
      <c r="A72" s="50" t="s">
        <v>149</v>
      </c>
      <c r="B72" s="23">
        <v>99.812474862068981</v>
      </c>
      <c r="C72" s="23">
        <v>8.2001527106712505E-2</v>
      </c>
      <c r="D72" s="23">
        <v>1217.2026349238379</v>
      </c>
      <c r="E72" s="53" t="s">
        <v>150</v>
      </c>
      <c r="F72" s="23">
        <v>99.647509067800925</v>
      </c>
      <c r="G72" s="23">
        <v>99.977440656337038</v>
      </c>
    </row>
    <row r="73" spans="1:7">
      <c r="A73" s="16" t="s">
        <v>118</v>
      </c>
      <c r="B73" s="49">
        <v>0.14182658793103858</v>
      </c>
      <c r="C73" s="49">
        <v>0.12835269220858056</v>
      </c>
      <c r="D73" s="49">
        <v>1.1049755598469424</v>
      </c>
      <c r="E73" s="49">
        <v>0.27479481166301012</v>
      </c>
      <c r="F73" s="49">
        <v>-0.11638572303089068</v>
      </c>
      <c r="G73" s="49">
        <v>0.40003889889296784</v>
      </c>
    </row>
    <row r="74" spans="1:7" ht="17" thickBot="1">
      <c r="A74" s="47" t="s">
        <v>119</v>
      </c>
      <c r="B74" s="25">
        <v>0</v>
      </c>
      <c r="C74" s="25">
        <v>0</v>
      </c>
      <c r="D74" s="25"/>
      <c r="E74" s="25"/>
      <c r="F74" s="25"/>
      <c r="G74" s="25"/>
    </row>
    <row r="77" spans="1:7">
      <c r="A77" s="6" t="s">
        <v>151</v>
      </c>
    </row>
    <row r="79" spans="1:7">
      <c r="A79" s="6" t="s">
        <v>152</v>
      </c>
    </row>
    <row r="82" spans="1:7">
      <c r="A82" s="6" t="s">
        <v>153</v>
      </c>
    </row>
    <row r="83" spans="1:7" ht="17" thickBot="1"/>
    <row r="84" spans="1:7">
      <c r="A84" s="17" t="s">
        <v>135</v>
      </c>
      <c r="B84" s="19" t="s">
        <v>143</v>
      </c>
      <c r="C84" s="19" t="s">
        <v>144</v>
      </c>
      <c r="D84" s="19" t="s">
        <v>145</v>
      </c>
      <c r="E84" s="19" t="s">
        <v>146</v>
      </c>
      <c r="F84" s="19" t="s">
        <v>147</v>
      </c>
      <c r="G84" s="19" t="s">
        <v>148</v>
      </c>
    </row>
    <row r="85" spans="1:7">
      <c r="A85" s="50" t="s">
        <v>118</v>
      </c>
      <c r="B85" s="23">
        <v>0.15912363701404983</v>
      </c>
      <c r="C85" s="23">
        <v>0.14400647651979842</v>
      </c>
      <c r="D85" s="23">
        <v>1.1049755598469424</v>
      </c>
      <c r="E85" s="23">
        <v>0.27479481166301012</v>
      </c>
      <c r="F85" s="23">
        <v>-0.13058002603990002</v>
      </c>
      <c r="G85" s="23">
        <v>0.44882730006799965</v>
      </c>
    </row>
    <row r="86" spans="1:7" ht="17" thickBot="1">
      <c r="A86" s="47" t="s">
        <v>119</v>
      </c>
      <c r="B86" s="25">
        <v>0</v>
      </c>
      <c r="C86" s="25">
        <v>0</v>
      </c>
      <c r="D86" s="25"/>
      <c r="E86" s="25"/>
      <c r="F86" s="25"/>
      <c r="G86" s="25"/>
    </row>
    <row r="104" spans="1:12">
      <c r="D104" t="s">
        <v>154</v>
      </c>
    </row>
    <row r="107" spans="1:12">
      <c r="A107" s="6" t="s">
        <v>155</v>
      </c>
    </row>
    <row r="108" spans="1:12" ht="17" thickBot="1"/>
    <row r="109" spans="1:12">
      <c r="A109" s="17" t="s">
        <v>156</v>
      </c>
      <c r="B109" s="19" t="s">
        <v>157</v>
      </c>
      <c r="C109" s="19" t="s">
        <v>111</v>
      </c>
      <c r="D109" s="19" t="s">
        <v>207</v>
      </c>
      <c r="E109" s="19" t="s">
        <v>208</v>
      </c>
      <c r="F109" s="19" t="s">
        <v>209</v>
      </c>
      <c r="G109" s="19" t="s">
        <v>210</v>
      </c>
      <c r="H109" s="19" t="s">
        <v>211</v>
      </c>
      <c r="I109" s="19" t="s">
        <v>212</v>
      </c>
      <c r="J109" s="19" t="s">
        <v>213</v>
      </c>
      <c r="K109" s="19" t="s">
        <v>214</v>
      </c>
      <c r="L109" s="19" t="s">
        <v>215</v>
      </c>
    </row>
    <row r="110" spans="1:12">
      <c r="A110" s="50" t="s">
        <v>158</v>
      </c>
      <c r="B110" s="27">
        <v>1</v>
      </c>
      <c r="C110" s="23">
        <v>99.981750000000005</v>
      </c>
      <c r="D110" s="23">
        <v>99.812474862068981</v>
      </c>
      <c r="E110" s="23">
        <v>0.16927513793102378</v>
      </c>
      <c r="F110" s="23">
        <v>0.38332949509784747</v>
      </c>
      <c r="G110" s="23">
        <v>8.2001527106712505E-2</v>
      </c>
      <c r="H110" s="23">
        <v>99.647509067800925</v>
      </c>
      <c r="I110" s="23">
        <v>99.977440656337038</v>
      </c>
      <c r="J110" s="23">
        <v>0.44914086146217774</v>
      </c>
      <c r="K110" s="23">
        <v>98.908919994695282</v>
      </c>
      <c r="L110" s="23">
        <v>100.71602972944268</v>
      </c>
    </row>
    <row r="111" spans="1:12">
      <c r="A111" s="16" t="s">
        <v>159</v>
      </c>
      <c r="B111" s="51">
        <v>1</v>
      </c>
      <c r="C111" s="49">
        <v>99.999250000000004</v>
      </c>
      <c r="D111" s="49">
        <v>99.954301450000017</v>
      </c>
      <c r="E111" s="49">
        <v>4.4948549999986653E-2</v>
      </c>
      <c r="F111" s="49">
        <v>0.10178757015041487</v>
      </c>
      <c r="G111" s="49">
        <v>9.8742914426087874E-2</v>
      </c>
      <c r="H111" s="49">
        <v>99.755656328605582</v>
      </c>
      <c r="I111" s="49">
        <v>100.15294657139445</v>
      </c>
      <c r="J111" s="49">
        <v>0.45249687969809471</v>
      </c>
      <c r="K111" s="49">
        <v>99.043995144776318</v>
      </c>
      <c r="L111" s="49">
        <v>100.86460775522372</v>
      </c>
    </row>
    <row r="112" spans="1:12">
      <c r="A112" s="16" t="s">
        <v>160</v>
      </c>
      <c r="B112" s="51">
        <v>1</v>
      </c>
      <c r="C112" s="49">
        <v>99.444280000000006</v>
      </c>
      <c r="D112" s="49">
        <v>99.812474862068981</v>
      </c>
      <c r="E112" s="49">
        <v>-0.36819486206897523</v>
      </c>
      <c r="F112" s="49">
        <v>-0.83379019683347455</v>
      </c>
      <c r="G112" s="49">
        <v>8.2001527106712505E-2</v>
      </c>
      <c r="H112" s="49">
        <v>99.647509067800925</v>
      </c>
      <c r="I112" s="49">
        <v>99.977440656337038</v>
      </c>
      <c r="J112" s="49">
        <v>0.44914086146217774</v>
      </c>
      <c r="K112" s="49">
        <v>98.908919994695282</v>
      </c>
      <c r="L112" s="49">
        <v>100.71602972944268</v>
      </c>
    </row>
    <row r="113" spans="1:12">
      <c r="A113" s="16" t="s">
        <v>161</v>
      </c>
      <c r="B113" s="51">
        <v>1</v>
      </c>
      <c r="C113" s="49">
        <v>99.984406000000007</v>
      </c>
      <c r="D113" s="49">
        <v>99.954301450000017</v>
      </c>
      <c r="E113" s="49">
        <v>3.0104549999990127E-2</v>
      </c>
      <c r="F113" s="49">
        <v>6.817281080194082E-2</v>
      </c>
      <c r="G113" s="49">
        <v>9.8742914426087874E-2</v>
      </c>
      <c r="H113" s="49">
        <v>99.755656328605582</v>
      </c>
      <c r="I113" s="49">
        <v>100.15294657139445</v>
      </c>
      <c r="J113" s="49">
        <v>0.45249687969809471</v>
      </c>
      <c r="K113" s="49">
        <v>99.043995144776318</v>
      </c>
      <c r="L113" s="49">
        <v>100.86460775522372</v>
      </c>
    </row>
    <row r="114" spans="1:12">
      <c r="A114" s="16" t="s">
        <v>162</v>
      </c>
      <c r="B114" s="51">
        <v>1</v>
      </c>
      <c r="C114" s="49">
        <v>99.960250000000002</v>
      </c>
      <c r="D114" s="49">
        <v>99.812474862068981</v>
      </c>
      <c r="E114" s="49">
        <v>0.14777513793102059</v>
      </c>
      <c r="F114" s="49">
        <v>0.33464198997844113</v>
      </c>
      <c r="G114" s="49">
        <v>8.2001527106712505E-2</v>
      </c>
      <c r="H114" s="49">
        <v>99.647509067800925</v>
      </c>
      <c r="I114" s="49">
        <v>99.977440656337038</v>
      </c>
      <c r="J114" s="49">
        <v>0.44914086146217774</v>
      </c>
      <c r="K114" s="49">
        <v>98.908919994695282</v>
      </c>
      <c r="L114" s="49">
        <v>100.71602972944268</v>
      </c>
    </row>
    <row r="115" spans="1:12">
      <c r="A115" s="16" t="s">
        <v>163</v>
      </c>
      <c r="B115" s="51">
        <v>1</v>
      </c>
      <c r="C115" s="49">
        <v>99.749579999999995</v>
      </c>
      <c r="D115" s="49">
        <v>99.954301450000017</v>
      </c>
      <c r="E115" s="49">
        <v>-0.20472145000002229</v>
      </c>
      <c r="F115" s="49">
        <v>-0.46359891371753054</v>
      </c>
      <c r="G115" s="49">
        <v>9.8742914426087874E-2</v>
      </c>
      <c r="H115" s="49">
        <v>99.755656328605582</v>
      </c>
      <c r="I115" s="49">
        <v>100.15294657139445</v>
      </c>
      <c r="J115" s="49">
        <v>0.45249687969809471</v>
      </c>
      <c r="K115" s="49">
        <v>99.043995144776318</v>
      </c>
      <c r="L115" s="49">
        <v>100.86460775522372</v>
      </c>
    </row>
    <row r="116" spans="1:12">
      <c r="A116" s="16" t="s">
        <v>164</v>
      </c>
      <c r="B116" s="51">
        <v>1</v>
      </c>
      <c r="C116" s="49">
        <v>96.967094000000003</v>
      </c>
      <c r="D116" s="49">
        <v>99.812474862068981</v>
      </c>
      <c r="E116" s="49">
        <v>-2.8453808620689784</v>
      </c>
      <c r="F116" s="49">
        <v>-6.4434648971452937</v>
      </c>
      <c r="G116" s="49">
        <v>8.2001527106712505E-2</v>
      </c>
      <c r="H116" s="49">
        <v>99.647509067800925</v>
      </c>
      <c r="I116" s="49">
        <v>99.977440656337038</v>
      </c>
      <c r="J116" s="49">
        <v>0.44914086146217774</v>
      </c>
      <c r="K116" s="49">
        <v>98.908919994695282</v>
      </c>
      <c r="L116" s="49">
        <v>100.71602972944268</v>
      </c>
    </row>
    <row r="117" spans="1:12">
      <c r="A117" s="16" t="s">
        <v>165</v>
      </c>
      <c r="B117" s="51">
        <v>1</v>
      </c>
      <c r="C117" s="49">
        <v>99.995500000000007</v>
      </c>
      <c r="D117" s="49">
        <v>99.954301450000017</v>
      </c>
      <c r="E117" s="49">
        <v>4.1198549999990064E-2</v>
      </c>
      <c r="F117" s="49">
        <v>9.3295563443550653E-2</v>
      </c>
      <c r="G117" s="49">
        <v>9.8742914426087874E-2</v>
      </c>
      <c r="H117" s="49">
        <v>99.755656328605582</v>
      </c>
      <c r="I117" s="49">
        <v>100.15294657139445</v>
      </c>
      <c r="J117" s="49">
        <v>0.45249687969809471</v>
      </c>
      <c r="K117" s="49">
        <v>99.043995144776318</v>
      </c>
      <c r="L117" s="49">
        <v>100.86460775522372</v>
      </c>
    </row>
    <row r="118" spans="1:12">
      <c r="A118" s="16" t="s">
        <v>166</v>
      </c>
      <c r="B118" s="51">
        <v>1</v>
      </c>
      <c r="C118" s="49">
        <v>99.927350000000004</v>
      </c>
      <c r="D118" s="49">
        <v>99.812474862068981</v>
      </c>
      <c r="E118" s="49">
        <v>0.11487513793102266</v>
      </c>
      <c r="F118" s="49">
        <v>0.26013878447015593</v>
      </c>
      <c r="G118" s="49">
        <v>8.2001527106712505E-2</v>
      </c>
      <c r="H118" s="49">
        <v>99.647509067800925</v>
      </c>
      <c r="I118" s="49">
        <v>99.977440656337038</v>
      </c>
      <c r="J118" s="49">
        <v>0.44914086146217774</v>
      </c>
      <c r="K118" s="49">
        <v>98.908919994695282</v>
      </c>
      <c r="L118" s="49">
        <v>100.71602972944268</v>
      </c>
    </row>
    <row r="119" spans="1:12">
      <c r="A119" s="16" t="s">
        <v>167</v>
      </c>
      <c r="B119" s="51">
        <v>1</v>
      </c>
      <c r="C119" s="49">
        <v>99.946489999999997</v>
      </c>
      <c r="D119" s="49">
        <v>99.954301450000017</v>
      </c>
      <c r="E119" s="49">
        <v>-7.811450000019704E-3</v>
      </c>
      <c r="F119" s="49">
        <v>-1.7689302877483257E-2</v>
      </c>
      <c r="G119" s="49">
        <v>9.8742914426087874E-2</v>
      </c>
      <c r="H119" s="49">
        <v>99.755656328605582</v>
      </c>
      <c r="I119" s="49">
        <v>100.15294657139445</v>
      </c>
      <c r="J119" s="49">
        <v>0.45249687969809471</v>
      </c>
      <c r="K119" s="49">
        <v>99.043995144776318</v>
      </c>
      <c r="L119" s="49">
        <v>100.86460775522372</v>
      </c>
    </row>
    <row r="120" spans="1:12">
      <c r="A120" s="16" t="s">
        <v>168</v>
      </c>
      <c r="B120" s="51">
        <v>1</v>
      </c>
      <c r="C120" s="49">
        <v>99.992744000000002</v>
      </c>
      <c r="D120" s="49">
        <v>99.812474862068981</v>
      </c>
      <c r="E120" s="49">
        <v>0.1802691379310204</v>
      </c>
      <c r="F120" s="49">
        <v>0.40822579422726657</v>
      </c>
      <c r="G120" s="49">
        <v>8.2001527106712505E-2</v>
      </c>
      <c r="H120" s="49">
        <v>99.647509067800925</v>
      </c>
      <c r="I120" s="49">
        <v>99.977440656337038</v>
      </c>
      <c r="J120" s="49">
        <v>0.44914086146217774</v>
      </c>
      <c r="K120" s="49">
        <v>98.908919994695282</v>
      </c>
      <c r="L120" s="49">
        <v>100.71602972944268</v>
      </c>
    </row>
    <row r="121" spans="1:12">
      <c r="A121" s="16" t="s">
        <v>169</v>
      </c>
      <c r="B121" s="51">
        <v>1</v>
      </c>
      <c r="C121" s="49">
        <v>99.89358</v>
      </c>
      <c r="D121" s="49">
        <v>99.954301450000017</v>
      </c>
      <c r="E121" s="49">
        <v>-6.072145000001683E-2</v>
      </c>
      <c r="F121" s="49">
        <v>-0.13750585617363537</v>
      </c>
      <c r="G121" s="49">
        <v>9.8742914426087874E-2</v>
      </c>
      <c r="H121" s="49">
        <v>99.755656328605582</v>
      </c>
      <c r="I121" s="49">
        <v>100.15294657139445</v>
      </c>
      <c r="J121" s="49">
        <v>0.45249687969809471</v>
      </c>
      <c r="K121" s="49">
        <v>99.043995144776318</v>
      </c>
      <c r="L121" s="49">
        <v>100.86460775522372</v>
      </c>
    </row>
    <row r="122" spans="1:12">
      <c r="A122" s="16" t="s">
        <v>170</v>
      </c>
      <c r="B122" s="51">
        <v>1</v>
      </c>
      <c r="C122" s="49">
        <v>99.979230000000001</v>
      </c>
      <c r="D122" s="49">
        <v>99.812474862068981</v>
      </c>
      <c r="E122" s="49">
        <v>0.1667551379310197</v>
      </c>
      <c r="F122" s="49">
        <v>0.37762286659082034</v>
      </c>
      <c r="G122" s="49">
        <v>8.2001527106712505E-2</v>
      </c>
      <c r="H122" s="49">
        <v>99.647509067800925</v>
      </c>
      <c r="I122" s="49">
        <v>99.977440656337038</v>
      </c>
      <c r="J122" s="49">
        <v>0.44914086146217774</v>
      </c>
      <c r="K122" s="49">
        <v>98.908919994695282</v>
      </c>
      <c r="L122" s="49">
        <v>100.71602972944268</v>
      </c>
    </row>
    <row r="123" spans="1:12">
      <c r="A123" s="16" t="s">
        <v>171</v>
      </c>
      <c r="B123" s="51">
        <v>1</v>
      </c>
      <c r="C123" s="49">
        <v>99.992279999999994</v>
      </c>
      <c r="D123" s="49">
        <v>99.954301450000017</v>
      </c>
      <c r="E123" s="49">
        <v>3.7978549999976963E-2</v>
      </c>
      <c r="F123" s="49">
        <v>8.6003760351220274E-2</v>
      </c>
      <c r="G123" s="49">
        <v>9.8742914426087874E-2</v>
      </c>
      <c r="H123" s="49">
        <v>99.755656328605582</v>
      </c>
      <c r="I123" s="49">
        <v>100.15294657139445</v>
      </c>
      <c r="J123" s="49">
        <v>0.45249687969809471</v>
      </c>
      <c r="K123" s="49">
        <v>99.043995144776318</v>
      </c>
      <c r="L123" s="49">
        <v>100.86460775522372</v>
      </c>
    </row>
    <row r="124" spans="1:12">
      <c r="A124" s="16" t="s">
        <v>172</v>
      </c>
      <c r="B124" s="51">
        <v>1</v>
      </c>
      <c r="C124" s="49">
        <v>99.834829999999997</v>
      </c>
      <c r="D124" s="49">
        <v>99.812474862068981</v>
      </c>
      <c r="E124" s="49">
        <v>2.2355137931015179E-2</v>
      </c>
      <c r="F124" s="49">
        <v>5.0623994998194241E-2</v>
      </c>
      <c r="G124" s="49">
        <v>8.2001527106712505E-2</v>
      </c>
      <c r="H124" s="49">
        <v>99.647509067800925</v>
      </c>
      <c r="I124" s="49">
        <v>99.977440656337038</v>
      </c>
      <c r="J124" s="49">
        <v>0.44914086146217774</v>
      </c>
      <c r="K124" s="49">
        <v>98.908919994695282</v>
      </c>
      <c r="L124" s="49">
        <v>100.71602972944268</v>
      </c>
    </row>
    <row r="125" spans="1:12">
      <c r="A125" s="16" t="s">
        <v>173</v>
      </c>
      <c r="B125" s="51">
        <v>1</v>
      </c>
      <c r="C125" s="49">
        <v>99.900270000000006</v>
      </c>
      <c r="D125" s="49">
        <v>99.954301450000017</v>
      </c>
      <c r="E125" s="49">
        <v>-5.403145000001075E-2</v>
      </c>
      <c r="F125" s="49">
        <v>-0.12235611620856203</v>
      </c>
      <c r="G125" s="49">
        <v>9.8742914426087874E-2</v>
      </c>
      <c r="H125" s="49">
        <v>99.755656328605582</v>
      </c>
      <c r="I125" s="49">
        <v>100.15294657139445</v>
      </c>
      <c r="J125" s="49">
        <v>0.45249687969809471</v>
      </c>
      <c r="K125" s="49">
        <v>99.043995144776318</v>
      </c>
      <c r="L125" s="49">
        <v>100.86460775522372</v>
      </c>
    </row>
    <row r="126" spans="1:12">
      <c r="A126" s="16" t="s">
        <v>174</v>
      </c>
      <c r="B126" s="51">
        <v>1</v>
      </c>
      <c r="C126" s="49">
        <v>99.957689999999999</v>
      </c>
      <c r="D126" s="49">
        <v>99.812474862068981</v>
      </c>
      <c r="E126" s="49">
        <v>0.14521513793101803</v>
      </c>
      <c r="F126" s="49">
        <v>0.32884478006654405</v>
      </c>
      <c r="G126" s="49">
        <v>8.2001527106712505E-2</v>
      </c>
      <c r="H126" s="49">
        <v>99.647509067800925</v>
      </c>
      <c r="I126" s="49">
        <v>99.977440656337038</v>
      </c>
      <c r="J126" s="49">
        <v>0.44914086146217774</v>
      </c>
      <c r="K126" s="49">
        <v>98.908919994695282</v>
      </c>
      <c r="L126" s="49">
        <v>100.71602972944268</v>
      </c>
    </row>
    <row r="127" spans="1:12">
      <c r="A127" s="16" t="s">
        <v>175</v>
      </c>
      <c r="B127" s="51">
        <v>1</v>
      </c>
      <c r="C127" s="49">
        <v>99.987114000000005</v>
      </c>
      <c r="D127" s="49">
        <v>99.954301450000017</v>
      </c>
      <c r="E127" s="49">
        <v>3.2812549999988505E-2</v>
      </c>
      <c r="F127" s="49">
        <v>7.4305171911859605E-2</v>
      </c>
      <c r="G127" s="49">
        <v>9.8742914426087874E-2</v>
      </c>
      <c r="H127" s="49">
        <v>99.755656328605582</v>
      </c>
      <c r="I127" s="49">
        <v>100.15294657139445</v>
      </c>
      <c r="J127" s="49">
        <v>0.45249687969809471</v>
      </c>
      <c r="K127" s="49">
        <v>99.043995144776318</v>
      </c>
      <c r="L127" s="49">
        <v>100.86460775522372</v>
      </c>
    </row>
    <row r="128" spans="1:12">
      <c r="A128" s="16" t="s">
        <v>176</v>
      </c>
      <c r="B128" s="51">
        <v>1</v>
      </c>
      <c r="C128" s="49">
        <v>99.813995000000006</v>
      </c>
      <c r="D128" s="49">
        <v>99.812474862068981</v>
      </c>
      <c r="E128" s="49">
        <v>1.5201379310241236E-3</v>
      </c>
      <c r="F128" s="49">
        <v>3.442405734833948E-3</v>
      </c>
      <c r="G128" s="49">
        <v>8.2001527106712505E-2</v>
      </c>
      <c r="H128" s="49">
        <v>99.647509067800925</v>
      </c>
      <c r="I128" s="49">
        <v>99.977440656337038</v>
      </c>
      <c r="J128" s="49">
        <v>0.44914086146217774</v>
      </c>
      <c r="K128" s="49">
        <v>98.908919994695282</v>
      </c>
      <c r="L128" s="49">
        <v>100.71602972944268</v>
      </c>
    </row>
    <row r="129" spans="1:12">
      <c r="A129" s="16" t="s">
        <v>177</v>
      </c>
      <c r="B129" s="51">
        <v>1</v>
      </c>
      <c r="C129" s="49">
        <v>99.995140000000006</v>
      </c>
      <c r="D129" s="49">
        <v>99.954301450000017</v>
      </c>
      <c r="E129" s="49">
        <v>4.0838549999989482E-2</v>
      </c>
      <c r="F129" s="49">
        <v>9.248033079968962E-2</v>
      </c>
      <c r="G129" s="49">
        <v>9.8742914426087874E-2</v>
      </c>
      <c r="H129" s="49">
        <v>99.755656328605582</v>
      </c>
      <c r="I129" s="49">
        <v>100.15294657139445</v>
      </c>
      <c r="J129" s="49">
        <v>0.45249687969809471</v>
      </c>
      <c r="K129" s="49">
        <v>99.043995144776318</v>
      </c>
      <c r="L129" s="49">
        <v>100.86460775522372</v>
      </c>
    </row>
    <row r="130" spans="1:12">
      <c r="A130" s="16" t="s">
        <v>178</v>
      </c>
      <c r="B130" s="51">
        <v>1</v>
      </c>
      <c r="C130" s="49">
        <v>99.966804999999994</v>
      </c>
      <c r="D130" s="49">
        <v>99.812474862068981</v>
      </c>
      <c r="E130" s="49">
        <v>0.15433013793101225</v>
      </c>
      <c r="F130" s="49">
        <v>0.34948601770203436</v>
      </c>
      <c r="G130" s="49">
        <v>8.2001527106712505E-2</v>
      </c>
      <c r="H130" s="49">
        <v>99.647509067800925</v>
      </c>
      <c r="I130" s="49">
        <v>99.977440656337038</v>
      </c>
      <c r="J130" s="49">
        <v>0.44914086146217774</v>
      </c>
      <c r="K130" s="49">
        <v>98.908919994695282</v>
      </c>
      <c r="L130" s="49">
        <v>100.71602972944268</v>
      </c>
    </row>
    <row r="131" spans="1:12">
      <c r="A131" s="16" t="s">
        <v>179</v>
      </c>
      <c r="B131" s="51">
        <v>1</v>
      </c>
      <c r="C131" s="49">
        <v>99.998183999999995</v>
      </c>
      <c r="D131" s="49">
        <v>99.954301450000017</v>
      </c>
      <c r="E131" s="49">
        <v>4.3882549999977982E-2</v>
      </c>
      <c r="F131" s="49">
        <v>9.9373575710521772E-2</v>
      </c>
      <c r="G131" s="49">
        <v>9.8742914426087874E-2</v>
      </c>
      <c r="H131" s="49">
        <v>99.755656328605582</v>
      </c>
      <c r="I131" s="49">
        <v>100.15294657139445</v>
      </c>
      <c r="J131" s="49">
        <v>0.45249687969809471</v>
      </c>
      <c r="K131" s="49">
        <v>99.043995144776318</v>
      </c>
      <c r="L131" s="49">
        <v>100.86460775522372</v>
      </c>
    </row>
    <row r="132" spans="1:12">
      <c r="A132" s="16" t="s">
        <v>180</v>
      </c>
      <c r="B132" s="51">
        <v>1</v>
      </c>
      <c r="C132" s="49">
        <v>99.915215000000003</v>
      </c>
      <c r="D132" s="49">
        <v>99.812474862068981</v>
      </c>
      <c r="E132" s="49">
        <v>0.10274013793102199</v>
      </c>
      <c r="F132" s="49">
        <v>0.23265865076671674</v>
      </c>
      <c r="G132" s="49">
        <v>8.2001527106712505E-2</v>
      </c>
      <c r="H132" s="49">
        <v>99.647509067800925</v>
      </c>
      <c r="I132" s="49">
        <v>99.977440656337038</v>
      </c>
      <c r="J132" s="49">
        <v>0.44914086146217774</v>
      </c>
      <c r="K132" s="49">
        <v>98.908919994695282</v>
      </c>
      <c r="L132" s="49">
        <v>100.71602972944268</v>
      </c>
    </row>
    <row r="133" spans="1:12">
      <c r="A133" s="16" t="s">
        <v>181</v>
      </c>
      <c r="B133" s="51">
        <v>1</v>
      </c>
      <c r="C133" s="49">
        <v>99.991460000000004</v>
      </c>
      <c r="D133" s="49">
        <v>99.954301450000017</v>
      </c>
      <c r="E133" s="49">
        <v>3.715854999998669E-2</v>
      </c>
      <c r="F133" s="49">
        <v>8.4146841551339627E-2</v>
      </c>
      <c r="G133" s="49">
        <v>9.8742914426087874E-2</v>
      </c>
      <c r="H133" s="49">
        <v>99.755656328605582</v>
      </c>
      <c r="I133" s="49">
        <v>100.15294657139445</v>
      </c>
      <c r="J133" s="49">
        <v>0.45249687969809471</v>
      </c>
      <c r="K133" s="49">
        <v>99.043995144776318</v>
      </c>
      <c r="L133" s="49">
        <v>100.86460775522372</v>
      </c>
    </row>
    <row r="134" spans="1:12">
      <c r="A134" s="16" t="s">
        <v>182</v>
      </c>
      <c r="B134" s="51">
        <v>1</v>
      </c>
      <c r="C134" s="49">
        <v>99.904579999999996</v>
      </c>
      <c r="D134" s="49">
        <v>99.812474862068981</v>
      </c>
      <c r="E134" s="49">
        <v>9.2105137931014269E-2</v>
      </c>
      <c r="F134" s="49">
        <v>0.20857531974601043</v>
      </c>
      <c r="G134" s="49">
        <v>8.2001527106712505E-2</v>
      </c>
      <c r="H134" s="49">
        <v>99.647509067800925</v>
      </c>
      <c r="I134" s="49">
        <v>99.977440656337038</v>
      </c>
      <c r="J134" s="49">
        <v>0.44914086146217774</v>
      </c>
      <c r="K134" s="49">
        <v>98.908919994695282</v>
      </c>
      <c r="L134" s="49">
        <v>100.71602972944268</v>
      </c>
    </row>
    <row r="135" spans="1:12">
      <c r="A135" s="16" t="s">
        <v>183</v>
      </c>
      <c r="B135" s="51">
        <v>1</v>
      </c>
      <c r="C135" s="49">
        <v>99.986900000000006</v>
      </c>
      <c r="D135" s="49">
        <v>99.954301450000017</v>
      </c>
      <c r="E135" s="49">
        <v>3.2598549999988791E-2</v>
      </c>
      <c r="F135" s="49">
        <v>7.3820561395788103E-2</v>
      </c>
      <c r="G135" s="49">
        <v>9.8742914426087874E-2</v>
      </c>
      <c r="H135" s="49">
        <v>99.755656328605582</v>
      </c>
      <c r="I135" s="49">
        <v>100.15294657139445</v>
      </c>
      <c r="J135" s="49">
        <v>0.45249687969809471</v>
      </c>
      <c r="K135" s="49">
        <v>99.043995144776318</v>
      </c>
      <c r="L135" s="49">
        <v>100.86460775522372</v>
      </c>
    </row>
    <row r="136" spans="1:12">
      <c r="A136" s="16" t="s">
        <v>184</v>
      </c>
      <c r="B136" s="51">
        <v>1</v>
      </c>
      <c r="C136" s="49">
        <v>99.975219999999993</v>
      </c>
      <c r="D136" s="49">
        <v>99.812474862068981</v>
      </c>
      <c r="E136" s="49">
        <v>0.16274513793101164</v>
      </c>
      <c r="F136" s="49">
        <v>0.36854208075225364</v>
      </c>
      <c r="G136" s="49">
        <v>8.2001527106712505E-2</v>
      </c>
      <c r="H136" s="49">
        <v>99.647509067800925</v>
      </c>
      <c r="I136" s="49">
        <v>99.977440656337038</v>
      </c>
      <c r="J136" s="49">
        <v>0.44914086146217774</v>
      </c>
      <c r="K136" s="49">
        <v>98.908919994695282</v>
      </c>
      <c r="L136" s="49">
        <v>100.71602972944268</v>
      </c>
    </row>
    <row r="137" spans="1:12">
      <c r="A137" s="16" t="s">
        <v>185</v>
      </c>
      <c r="B137" s="51">
        <v>1</v>
      </c>
      <c r="C137" s="49">
        <v>99.98836</v>
      </c>
      <c r="D137" s="49">
        <v>99.812474862068981</v>
      </c>
      <c r="E137" s="49">
        <v>0.17588513793101868</v>
      </c>
      <c r="F137" s="49">
        <v>0.39829807225314889</v>
      </c>
      <c r="G137" s="49">
        <v>8.2001527106712505E-2</v>
      </c>
      <c r="H137" s="49">
        <v>99.647509067800925</v>
      </c>
      <c r="I137" s="49">
        <v>99.977440656337038</v>
      </c>
      <c r="J137" s="49">
        <v>0.44914086146217774</v>
      </c>
      <c r="K137" s="49">
        <v>98.908919994695282</v>
      </c>
      <c r="L137" s="49">
        <v>100.71602972944268</v>
      </c>
    </row>
    <row r="138" spans="1:12">
      <c r="A138" s="16" t="s">
        <v>186</v>
      </c>
      <c r="B138" s="51">
        <v>1</v>
      </c>
      <c r="C138" s="49">
        <v>99.994820000000004</v>
      </c>
      <c r="D138" s="49">
        <v>99.812474862068981</v>
      </c>
      <c r="E138" s="49">
        <v>0.1823451379310228</v>
      </c>
      <c r="F138" s="49">
        <v>0.41292696914019633</v>
      </c>
      <c r="G138" s="49">
        <v>8.2001527106712505E-2</v>
      </c>
      <c r="H138" s="49">
        <v>99.647509067800925</v>
      </c>
      <c r="I138" s="49">
        <v>99.977440656337038</v>
      </c>
      <c r="J138" s="49">
        <v>0.44914086146217774</v>
      </c>
      <c r="K138" s="49">
        <v>98.908919994695282</v>
      </c>
      <c r="L138" s="49">
        <v>100.71602972944268</v>
      </c>
    </row>
    <row r="139" spans="1:12">
      <c r="A139" s="16" t="s">
        <v>187</v>
      </c>
      <c r="B139" s="51">
        <v>1</v>
      </c>
      <c r="C139" s="49">
        <v>99.941659999999999</v>
      </c>
      <c r="D139" s="49">
        <v>99.812474862068981</v>
      </c>
      <c r="E139" s="49">
        <v>0.12918513793101738</v>
      </c>
      <c r="F139" s="49">
        <v>0.29254428206356731</v>
      </c>
      <c r="G139" s="49">
        <v>8.2001527106712505E-2</v>
      </c>
      <c r="H139" s="49">
        <v>99.647509067800925</v>
      </c>
      <c r="I139" s="49">
        <v>99.977440656337038</v>
      </c>
      <c r="J139" s="49">
        <v>0.44914086146217774</v>
      </c>
      <c r="K139" s="49">
        <v>98.908919994695282</v>
      </c>
      <c r="L139" s="49">
        <v>100.71602972944268</v>
      </c>
    </row>
    <row r="140" spans="1:12">
      <c r="A140" s="16" t="s">
        <v>188</v>
      </c>
      <c r="B140" s="51">
        <v>1</v>
      </c>
      <c r="C140" s="49">
        <v>99.969380000000001</v>
      </c>
      <c r="D140" s="49">
        <v>99.812474862068981</v>
      </c>
      <c r="E140" s="49">
        <v>0.15690513793101957</v>
      </c>
      <c r="F140" s="49">
        <v>0.35531719564076969</v>
      </c>
      <c r="G140" s="49">
        <v>8.2001527106712505E-2</v>
      </c>
      <c r="H140" s="49">
        <v>99.647509067800925</v>
      </c>
      <c r="I140" s="49">
        <v>99.977440656337038</v>
      </c>
      <c r="J140" s="49">
        <v>0.44914086146217774</v>
      </c>
      <c r="K140" s="49">
        <v>98.908919994695282</v>
      </c>
      <c r="L140" s="49">
        <v>100.71602972944268</v>
      </c>
    </row>
    <row r="141" spans="1:12">
      <c r="A141" s="16" t="s">
        <v>189</v>
      </c>
      <c r="B141" s="51">
        <v>1</v>
      </c>
      <c r="C141" s="49">
        <v>99.993309999999994</v>
      </c>
      <c r="D141" s="49">
        <v>99.812474862068981</v>
      </c>
      <c r="E141" s="49">
        <v>0.18083513793101247</v>
      </c>
      <c r="F141" s="49">
        <v>0.40950752110620581</v>
      </c>
      <c r="G141" s="49">
        <v>8.2001527106712505E-2</v>
      </c>
      <c r="H141" s="49">
        <v>99.647509067800925</v>
      </c>
      <c r="I141" s="49">
        <v>99.977440656337038</v>
      </c>
      <c r="J141" s="49">
        <v>0.44914086146217774</v>
      </c>
      <c r="K141" s="49">
        <v>98.908919994695282</v>
      </c>
      <c r="L141" s="49">
        <v>100.71602972944268</v>
      </c>
    </row>
    <row r="142" spans="1:12">
      <c r="A142" s="16" t="s">
        <v>190</v>
      </c>
      <c r="B142" s="51">
        <v>1</v>
      </c>
      <c r="C142" s="49">
        <v>99.971360000000004</v>
      </c>
      <c r="D142" s="49">
        <v>99.812474862068981</v>
      </c>
      <c r="E142" s="49">
        <v>0.15888513793102277</v>
      </c>
      <c r="F142" s="49">
        <v>0.35980097518200532</v>
      </c>
      <c r="G142" s="49">
        <v>8.2001527106712505E-2</v>
      </c>
      <c r="H142" s="49">
        <v>99.647509067800925</v>
      </c>
      <c r="I142" s="49">
        <v>99.977440656337038</v>
      </c>
      <c r="J142" s="49">
        <v>0.44914086146217774</v>
      </c>
      <c r="K142" s="49">
        <v>98.908919994695282</v>
      </c>
      <c r="L142" s="49">
        <v>100.71602972944268</v>
      </c>
    </row>
    <row r="143" spans="1:12">
      <c r="A143" s="16" t="s">
        <v>191</v>
      </c>
      <c r="B143" s="51">
        <v>1</v>
      </c>
      <c r="C143" s="49">
        <v>99.371709999999993</v>
      </c>
      <c r="D143" s="49">
        <v>99.812474862068981</v>
      </c>
      <c r="E143" s="49">
        <v>-0.44076486206898835</v>
      </c>
      <c r="F143" s="49">
        <v>-0.99812751062489025</v>
      </c>
      <c r="G143" s="49">
        <v>8.2001527106712505E-2</v>
      </c>
      <c r="H143" s="49">
        <v>99.647509067800925</v>
      </c>
      <c r="I143" s="49">
        <v>99.977440656337038</v>
      </c>
      <c r="J143" s="49">
        <v>0.44914086146217774</v>
      </c>
      <c r="K143" s="49">
        <v>98.908919994695282</v>
      </c>
      <c r="L143" s="49">
        <v>100.71602972944268</v>
      </c>
    </row>
    <row r="144" spans="1:12">
      <c r="A144" s="16" t="s">
        <v>192</v>
      </c>
      <c r="B144" s="51">
        <v>1</v>
      </c>
      <c r="C144" s="49">
        <v>99.999750000000006</v>
      </c>
      <c r="D144" s="49">
        <v>99.812474862068981</v>
      </c>
      <c r="E144" s="49">
        <v>0.18727513793102446</v>
      </c>
      <c r="F144" s="49">
        <v>0.42409112729083437</v>
      </c>
      <c r="G144" s="49">
        <v>8.2001527106712505E-2</v>
      </c>
      <c r="H144" s="49">
        <v>99.647509067800925</v>
      </c>
      <c r="I144" s="49">
        <v>99.977440656337038</v>
      </c>
      <c r="J144" s="49">
        <v>0.44914086146217774</v>
      </c>
      <c r="K144" s="49">
        <v>98.908919994695282</v>
      </c>
      <c r="L144" s="49">
        <v>100.71602972944268</v>
      </c>
    </row>
    <row r="145" spans="1:12">
      <c r="A145" s="16" t="s">
        <v>193</v>
      </c>
      <c r="B145" s="51">
        <v>1</v>
      </c>
      <c r="C145" s="49">
        <v>99.996430000000004</v>
      </c>
      <c r="D145" s="49">
        <v>99.812474862068981</v>
      </c>
      <c r="E145" s="49">
        <v>0.18395513793102225</v>
      </c>
      <c r="F145" s="49">
        <v>0.41657287068634541</v>
      </c>
      <c r="G145" s="49">
        <v>8.2001527106712505E-2</v>
      </c>
      <c r="H145" s="49">
        <v>99.647509067800925</v>
      </c>
      <c r="I145" s="49">
        <v>99.977440656337038</v>
      </c>
      <c r="J145" s="49">
        <v>0.44914086146217774</v>
      </c>
      <c r="K145" s="49">
        <v>98.908919994695282</v>
      </c>
      <c r="L145" s="49">
        <v>100.71602972944268</v>
      </c>
    </row>
    <row r="146" spans="1:12">
      <c r="A146" s="16" t="s">
        <v>194</v>
      </c>
      <c r="B146" s="51">
        <v>1</v>
      </c>
      <c r="C146" s="49">
        <v>99.713520000000003</v>
      </c>
      <c r="D146" s="49">
        <v>99.954301450000017</v>
      </c>
      <c r="E146" s="49">
        <v>-0.24078145000001427</v>
      </c>
      <c r="F146" s="49">
        <v>-0.5452580502107931</v>
      </c>
      <c r="G146" s="49">
        <v>9.8742914426087874E-2</v>
      </c>
      <c r="H146" s="49">
        <v>99.755656328605582</v>
      </c>
      <c r="I146" s="49">
        <v>100.15294657139445</v>
      </c>
      <c r="J146" s="49">
        <v>0.45249687969809471</v>
      </c>
      <c r="K146" s="49">
        <v>99.043995144776318</v>
      </c>
      <c r="L146" s="49">
        <v>100.86460775522372</v>
      </c>
    </row>
    <row r="147" spans="1:12">
      <c r="A147" s="16" t="s">
        <v>195</v>
      </c>
      <c r="B147" s="51">
        <v>1</v>
      </c>
      <c r="C147" s="49">
        <v>99.993324000000001</v>
      </c>
      <c r="D147" s="49">
        <v>99.812474862068981</v>
      </c>
      <c r="E147" s="49">
        <v>0.18084913793101975</v>
      </c>
      <c r="F147" s="49">
        <v>0.40953922459792796</v>
      </c>
      <c r="G147" s="49">
        <v>8.2001527106712505E-2</v>
      </c>
      <c r="H147" s="49">
        <v>99.647509067800925</v>
      </c>
      <c r="I147" s="49">
        <v>99.977440656337038</v>
      </c>
      <c r="J147" s="49">
        <v>0.44914086146217774</v>
      </c>
      <c r="K147" s="49">
        <v>98.908919994695282</v>
      </c>
      <c r="L147" s="49">
        <v>100.71602972944268</v>
      </c>
    </row>
    <row r="148" spans="1:12">
      <c r="A148" s="16" t="s">
        <v>196</v>
      </c>
      <c r="B148" s="51">
        <v>1</v>
      </c>
      <c r="C148" s="49">
        <v>99.998665000000003</v>
      </c>
      <c r="D148" s="49">
        <v>99.954301450000017</v>
      </c>
      <c r="E148" s="49">
        <v>4.4363549999985707E-2</v>
      </c>
      <c r="F148" s="49">
        <v>0.10046281710414071</v>
      </c>
      <c r="G148" s="49">
        <v>9.8742914426087874E-2</v>
      </c>
      <c r="H148" s="49">
        <v>99.755656328605582</v>
      </c>
      <c r="I148" s="49">
        <v>100.15294657139445</v>
      </c>
      <c r="J148" s="49">
        <v>0.45249687969809471</v>
      </c>
      <c r="K148" s="49">
        <v>99.043995144776318</v>
      </c>
      <c r="L148" s="49">
        <v>100.86460775522372</v>
      </c>
    </row>
    <row r="149" spans="1:12">
      <c r="A149" s="16" t="s">
        <v>197</v>
      </c>
      <c r="B149" s="51">
        <v>1</v>
      </c>
      <c r="C149" s="49">
        <v>99.998660000000001</v>
      </c>
      <c r="D149" s="49">
        <v>99.812474862068981</v>
      </c>
      <c r="E149" s="49">
        <v>0.18618513793101954</v>
      </c>
      <c r="F149" s="49">
        <v>0.42162278400802577</v>
      </c>
      <c r="G149" s="49">
        <v>8.2001527106712505E-2</v>
      </c>
      <c r="H149" s="49">
        <v>99.647509067800925</v>
      </c>
      <c r="I149" s="49">
        <v>99.977440656337038</v>
      </c>
      <c r="J149" s="49">
        <v>0.44914086146217774</v>
      </c>
      <c r="K149" s="49">
        <v>98.908919994695282</v>
      </c>
      <c r="L149" s="49">
        <v>100.71602972944268</v>
      </c>
    </row>
    <row r="150" spans="1:12">
      <c r="A150" s="16" t="s">
        <v>198</v>
      </c>
      <c r="B150" s="51">
        <v>1</v>
      </c>
      <c r="C150" s="49">
        <v>99.983444000000006</v>
      </c>
      <c r="D150" s="49">
        <v>99.954301450000017</v>
      </c>
      <c r="E150" s="49">
        <v>2.9142549999988887E-2</v>
      </c>
      <c r="F150" s="49">
        <v>6.5994328014735135E-2</v>
      </c>
      <c r="G150" s="49">
        <v>9.8742914426087874E-2</v>
      </c>
      <c r="H150" s="49">
        <v>99.755656328605582</v>
      </c>
      <c r="I150" s="49">
        <v>100.15294657139445</v>
      </c>
      <c r="J150" s="49">
        <v>0.45249687969809471</v>
      </c>
      <c r="K150" s="49">
        <v>99.043995144776318</v>
      </c>
      <c r="L150" s="49">
        <v>100.86460775522372</v>
      </c>
    </row>
    <row r="151" spans="1:12">
      <c r="A151" s="16" t="s">
        <v>199</v>
      </c>
      <c r="B151" s="51">
        <v>1</v>
      </c>
      <c r="C151" s="49">
        <v>99.996759999999995</v>
      </c>
      <c r="D151" s="49">
        <v>99.812474862068981</v>
      </c>
      <c r="E151" s="49">
        <v>0.18428513793101331</v>
      </c>
      <c r="F151" s="49">
        <v>0.41732016727652993</v>
      </c>
      <c r="G151" s="49">
        <v>8.2001527106712505E-2</v>
      </c>
      <c r="H151" s="49">
        <v>99.647509067800925</v>
      </c>
      <c r="I151" s="49">
        <v>99.977440656337038</v>
      </c>
      <c r="J151" s="49">
        <v>0.44914086146217774</v>
      </c>
      <c r="K151" s="49">
        <v>98.908919994695282</v>
      </c>
      <c r="L151" s="49">
        <v>100.71602972944268</v>
      </c>
    </row>
    <row r="152" spans="1:12">
      <c r="A152" s="16" t="s">
        <v>200</v>
      </c>
      <c r="B152" s="51">
        <v>1</v>
      </c>
      <c r="C152" s="49">
        <v>99.997405999999998</v>
      </c>
      <c r="D152" s="49">
        <v>99.954301450000017</v>
      </c>
      <c r="E152" s="49">
        <v>4.3104549999981145E-2</v>
      </c>
      <c r="F152" s="49">
        <v>9.7611767385743231E-2</v>
      </c>
      <c r="G152" s="49">
        <v>9.8742914426087874E-2</v>
      </c>
      <c r="H152" s="49">
        <v>99.755656328605582</v>
      </c>
      <c r="I152" s="49">
        <v>100.15294657139445</v>
      </c>
      <c r="J152" s="49">
        <v>0.45249687969809471</v>
      </c>
      <c r="K152" s="49">
        <v>99.043995144776318</v>
      </c>
      <c r="L152" s="49">
        <v>100.86460775522372</v>
      </c>
    </row>
    <row r="153" spans="1:12">
      <c r="A153" s="16" t="s">
        <v>201</v>
      </c>
      <c r="B153" s="51">
        <v>1</v>
      </c>
      <c r="C153" s="49">
        <v>99.75752</v>
      </c>
      <c r="D153" s="49">
        <v>99.812474862068981</v>
      </c>
      <c r="E153" s="49">
        <v>-5.4954862068981924E-2</v>
      </c>
      <c r="F153" s="49">
        <v>-0.12444721527067129</v>
      </c>
      <c r="G153" s="49">
        <v>8.2001527106712505E-2</v>
      </c>
      <c r="H153" s="49">
        <v>99.647509067800925</v>
      </c>
      <c r="I153" s="49">
        <v>99.977440656337038</v>
      </c>
      <c r="J153" s="49">
        <v>0.44914086146217774</v>
      </c>
      <c r="K153" s="49">
        <v>98.908919994695282</v>
      </c>
      <c r="L153" s="49">
        <v>100.71602972944268</v>
      </c>
    </row>
    <row r="154" spans="1:12">
      <c r="A154" s="16" t="s">
        <v>202</v>
      </c>
      <c r="B154" s="51">
        <v>1</v>
      </c>
      <c r="C154" s="49">
        <v>99.998840000000001</v>
      </c>
      <c r="D154" s="49">
        <v>99.954301450000017</v>
      </c>
      <c r="E154" s="49">
        <v>4.4538549999984411E-2</v>
      </c>
      <c r="F154" s="49">
        <v>0.10085911075045846</v>
      </c>
      <c r="G154" s="49">
        <v>9.8742914426087874E-2</v>
      </c>
      <c r="H154" s="49">
        <v>99.755656328605582</v>
      </c>
      <c r="I154" s="49">
        <v>100.15294657139445</v>
      </c>
      <c r="J154" s="49">
        <v>0.45249687969809471</v>
      </c>
      <c r="K154" s="49">
        <v>99.043995144776318</v>
      </c>
      <c r="L154" s="49">
        <v>100.86460775522372</v>
      </c>
    </row>
    <row r="155" spans="1:12">
      <c r="A155" s="16" t="s">
        <v>203</v>
      </c>
      <c r="B155" s="51">
        <v>1</v>
      </c>
      <c r="C155" s="49">
        <v>99.989559999999997</v>
      </c>
      <c r="D155" s="49">
        <v>99.812474862068981</v>
      </c>
      <c r="E155" s="49">
        <v>0.17708513793101588</v>
      </c>
      <c r="F155" s="49">
        <v>0.40101551439934158</v>
      </c>
      <c r="G155" s="49">
        <v>8.2001527106712505E-2</v>
      </c>
      <c r="H155" s="49">
        <v>99.647509067800925</v>
      </c>
      <c r="I155" s="49">
        <v>99.977440656337038</v>
      </c>
      <c r="J155" s="49">
        <v>0.44914086146217774</v>
      </c>
      <c r="K155" s="49">
        <v>98.908919994695282</v>
      </c>
      <c r="L155" s="49">
        <v>100.71602972944268</v>
      </c>
    </row>
    <row r="156" spans="1:12">
      <c r="A156" s="16" t="s">
        <v>204</v>
      </c>
      <c r="B156" s="51">
        <v>1</v>
      </c>
      <c r="C156" s="49">
        <v>99.978080000000006</v>
      </c>
      <c r="D156" s="49">
        <v>99.954301450000017</v>
      </c>
      <c r="E156" s="49">
        <v>2.3778549999988741E-2</v>
      </c>
      <c r="F156" s="49">
        <v>5.3847361621225165E-2</v>
      </c>
      <c r="G156" s="49">
        <v>9.8742914426087874E-2</v>
      </c>
      <c r="H156" s="49">
        <v>99.755656328605582</v>
      </c>
      <c r="I156" s="49">
        <v>100.15294657139445</v>
      </c>
      <c r="J156" s="49">
        <v>0.45249687969809471</v>
      </c>
      <c r="K156" s="49">
        <v>99.043995144776318</v>
      </c>
      <c r="L156" s="49">
        <v>100.86460775522372</v>
      </c>
    </row>
    <row r="157" spans="1:12">
      <c r="A157" s="16" t="s">
        <v>205</v>
      </c>
      <c r="B157" s="51">
        <v>1</v>
      </c>
      <c r="C157" s="49">
        <v>99.978133999999997</v>
      </c>
      <c r="D157" s="49">
        <v>99.812474862068981</v>
      </c>
      <c r="E157" s="49">
        <v>0.16565913793101572</v>
      </c>
      <c r="F157" s="49">
        <v>0.37514093609728288</v>
      </c>
      <c r="G157" s="49">
        <v>8.2001527106712505E-2</v>
      </c>
      <c r="H157" s="49">
        <v>99.647509067800925</v>
      </c>
      <c r="I157" s="49">
        <v>99.977440656337038</v>
      </c>
      <c r="J157" s="49">
        <v>0.44914086146217774</v>
      </c>
      <c r="K157" s="49">
        <v>98.908919994695282</v>
      </c>
      <c r="L157" s="49">
        <v>100.71602972944268</v>
      </c>
    </row>
    <row r="158" spans="1:12" ht="17" thickBot="1">
      <c r="A158" s="47" t="s">
        <v>206</v>
      </c>
      <c r="B158" s="28">
        <v>1</v>
      </c>
      <c r="C158" s="25">
        <v>99.995919999999998</v>
      </c>
      <c r="D158" s="25">
        <v>99.954301450000017</v>
      </c>
      <c r="E158" s="25">
        <v>4.1618549999981269E-2</v>
      </c>
      <c r="F158" s="25">
        <v>9.4246668194700386E-2</v>
      </c>
      <c r="G158" s="25">
        <v>9.8742914426087874E-2</v>
      </c>
      <c r="H158" s="25">
        <v>99.755656328605582</v>
      </c>
      <c r="I158" s="25">
        <v>100.15294657139445</v>
      </c>
      <c r="J158" s="25">
        <v>0.45249687969809471</v>
      </c>
      <c r="K158" s="25">
        <v>99.043995144776318</v>
      </c>
      <c r="L158" s="25">
        <v>100.86460775522372</v>
      </c>
    </row>
    <row r="176" spans="4:4">
      <c r="D176" t="s">
        <v>154</v>
      </c>
    </row>
    <row r="194" spans="1:5">
      <c r="D194" t="s">
        <v>154</v>
      </c>
    </row>
    <row r="197" spans="1:5">
      <c r="A197" s="5" t="s">
        <v>216</v>
      </c>
    </row>
    <row r="198" spans="1:5" ht="17" thickBot="1"/>
    <row r="199" spans="1:5">
      <c r="A199" s="17" t="s">
        <v>217</v>
      </c>
      <c r="B199" s="19" t="s">
        <v>218</v>
      </c>
      <c r="C199" s="19" t="s">
        <v>144</v>
      </c>
      <c r="D199" s="19" t="s">
        <v>147</v>
      </c>
      <c r="E199" s="19" t="s">
        <v>148</v>
      </c>
    </row>
    <row r="200" spans="1:5">
      <c r="A200" s="50" t="s">
        <v>57</v>
      </c>
      <c r="B200" s="23">
        <v>99.954301450000017</v>
      </c>
      <c r="C200" s="23">
        <v>9.8742914426087888E-2</v>
      </c>
      <c r="D200" s="23">
        <v>99.755656328605582</v>
      </c>
      <c r="E200" s="23">
        <v>100.15294657139445</v>
      </c>
    </row>
    <row r="201" spans="1:5" ht="17" thickBot="1">
      <c r="A201" s="47" t="s">
        <v>75</v>
      </c>
      <c r="B201" s="25">
        <v>99.812474862068981</v>
      </c>
      <c r="C201" s="25">
        <v>8.2001527106712505E-2</v>
      </c>
      <c r="D201" s="25">
        <v>99.647509067800925</v>
      </c>
      <c r="E201" s="25">
        <v>99.977440656337038</v>
      </c>
    </row>
    <row r="219" spans="4:4">
      <c r="D219" t="s">
        <v>154</v>
      </c>
    </row>
  </sheetData>
  <mergeCells count="1">
    <mergeCell ref="A8:L9"/>
  </mergeCells>
  <pageMargins left="0.7" right="0.7" top="0.75" bottom="0.75" header="0.3" footer="0.3"/>
  <pageSetup orientation="portrait" horizontalDpi="0" verticalDpi="0"/>
  <ignoredErrors>
    <ignoredError sqref="B29:B30 A200:A202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T705548">
              <controlPr defaultSize="0" print="0" autoFill="0" autoPict="0" macro="[0]!OrderXLSTAT">
                <anchor moveWithCells="1" sizeWithCells="1">
                  <from>
                    <xdr:col>9</xdr:col>
                    <xdr:colOff>1562100</xdr:colOff>
                    <xdr:row>7</xdr:row>
                    <xdr:rowOff>101600</xdr:rowOff>
                  </from>
                  <to>
                    <xdr:col>15</xdr:col>
                    <xdr:colOff>558800</xdr:colOff>
                    <xdr:row>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DD694341">
              <controlPr defaultSize="0" autoFill="0" autoPict="0" macro="[0]!GoToResultsNew510196260877">
                <anchor moveWithCells="1">
                  <from>
                    <xdr:col>0</xdr:col>
                    <xdr:colOff>0</xdr:colOff>
                    <xdr:row>16</xdr:row>
                    <xdr:rowOff>0</xdr:rowOff>
                  </from>
                  <to>
                    <xdr:col>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output</vt:lpstr>
      <vt:lpstr>by gender &amp; race</vt:lpstr>
      <vt:lpstr>Averages</vt:lpstr>
      <vt:lpstr>anova format_HID</vt:lpstr>
      <vt:lpstr>anova format_HID1</vt:lpstr>
      <vt:lpstr>ugh lol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Xander Koo</dc:creator>
  <cp:lastModifiedBy>Xander Koo</cp:lastModifiedBy>
  <dcterms:created xsi:type="dcterms:W3CDTF">2019-05-09T22:36:23Z</dcterms:created>
  <dcterms:modified xsi:type="dcterms:W3CDTF">2019-05-10T13:51:57Z</dcterms:modified>
</cp:coreProperties>
</file>