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Lutz/Documents/SourceTree/cycling-adventures.org/2017 Reisen/Thurgau/"/>
    </mc:Choice>
  </mc:AlternateContent>
  <bookViews>
    <workbookView xWindow="20" yWindow="460" windowWidth="26200" windowHeight="16500"/>
  </bookViews>
  <sheets>
    <sheet name="Reisename und Jahr eintragen" sheetId="1" r:id="rId1"/>
  </sheets>
  <definedNames>
    <definedName name="Print_Area_1">'Reisename und Jahr eintragen'!$A$1:$I$28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I3" i="1"/>
  <c r="I7" i="1"/>
  <c r="I2" i="1"/>
  <c r="I8" i="1"/>
  <c r="F8" i="1"/>
  <c r="F9" i="1"/>
  <c r="F18" i="1"/>
  <c r="F22" i="1"/>
  <c r="F23" i="1"/>
  <c r="F12" i="1"/>
  <c r="F17" i="1"/>
  <c r="F10" i="1"/>
  <c r="B33" i="1"/>
  <c r="F3" i="1"/>
  <c r="B32" i="1"/>
  <c r="I4" i="1"/>
  <c r="I5" i="1"/>
  <c r="I6" i="1"/>
  <c r="I1" i="1"/>
  <c r="F21" i="1"/>
  <c r="F4" i="1"/>
  <c r="F11" i="1"/>
  <c r="F19" i="1"/>
  <c r="F16" i="1"/>
  <c r="F13" i="1"/>
  <c r="F14" i="1"/>
  <c r="F15" i="1"/>
  <c r="F20" i="1"/>
  <c r="I19" i="1"/>
  <c r="F5" i="1"/>
  <c r="F6" i="1"/>
  <c r="F24" i="1"/>
  <c r="B35" i="1"/>
  <c r="B34" i="1"/>
  <c r="F26" i="1"/>
  <c r="F27" i="1"/>
  <c r="F28" i="1"/>
  <c r="I15" i="1"/>
  <c r="I16" i="1"/>
  <c r="I17" i="1"/>
  <c r="I18" i="1"/>
  <c r="I20" i="1"/>
  <c r="I22" i="1"/>
  <c r="I23" i="1"/>
</calcChain>
</file>

<file path=xl/sharedStrings.xml><?xml version="1.0" encoding="utf-8"?>
<sst xmlns="http://schemas.openxmlformats.org/spreadsheetml/2006/main" count="101" uniqueCount="80">
  <si>
    <t>Position</t>
  </si>
  <si>
    <t>Anzahl</t>
  </si>
  <si>
    <t>Preis</t>
  </si>
  <si>
    <t>AUSGABEN</t>
  </si>
  <si>
    <t>Anzahl Helfer</t>
  </si>
  <si>
    <t>Anzahl Nächte</t>
  </si>
  <si>
    <t>Anzahl Gäste DZ</t>
  </si>
  <si>
    <t>Anzahl Touren</t>
  </si>
  <si>
    <t>DZ</t>
  </si>
  <si>
    <t>Anzahl Gäste EZ</t>
  </si>
  <si>
    <t>Anzahl Guides DZ</t>
  </si>
  <si>
    <t>EZ</t>
  </si>
  <si>
    <t>Anzahl Gäste DZ Kat 2</t>
  </si>
  <si>
    <t>Anzahl Guides EZ</t>
  </si>
  <si>
    <t>DZ Kat 2</t>
  </si>
  <si>
    <t>Anzahl Gäste EZ Kat 2</t>
  </si>
  <si>
    <t>Anzahl Helfer DZ</t>
  </si>
  <si>
    <t>EZ Kat 2</t>
  </si>
  <si>
    <t>Anzahl Gäste</t>
  </si>
  <si>
    <t>Anzahl Helfer EZ</t>
  </si>
  <si>
    <t>Gesamtgruppe</t>
  </si>
  <si>
    <t>Anzahl DZ Betten</t>
  </si>
  <si>
    <t>DZ Guides</t>
  </si>
  <si>
    <t>Anzahl EZ Betten</t>
  </si>
  <si>
    <t>EZ Guides</t>
  </si>
  <si>
    <t>Anzahl DZ Kat. 2</t>
  </si>
  <si>
    <t>HP Guides</t>
  </si>
  <si>
    <t>Anzahl EZ Kat. 2</t>
  </si>
  <si>
    <t>Radraum</t>
  </si>
  <si>
    <t>Preis HP</t>
  </si>
  <si>
    <t>pro Tag</t>
  </si>
  <si>
    <t>Fahrzeugmiete</t>
  </si>
  <si>
    <t>EINNAHMEN</t>
  </si>
  <si>
    <t>Rabatt Nichtradf.</t>
  </si>
  <si>
    <t>Benzin/Diesel</t>
  </si>
  <si>
    <t>Rabatt Sonstiges</t>
  </si>
  <si>
    <t>FIX</t>
  </si>
  <si>
    <t>GuideLohn</t>
  </si>
  <si>
    <t>Helferlohn</t>
  </si>
  <si>
    <t>Guide Trikots</t>
  </si>
  <si>
    <t>Versicherung</t>
  </si>
  <si>
    <t>Rabatte</t>
  </si>
  <si>
    <t>Helferlohn pro Tag</t>
  </si>
  <si>
    <t>SUMME</t>
  </si>
  <si>
    <t>Guidelohn pro Tag</t>
  </si>
  <si>
    <t>Pro Kunde</t>
  </si>
  <si>
    <t>Zahlung an Hotel</t>
  </si>
  <si>
    <t>Überschuss</t>
  </si>
  <si>
    <t>Versicherungen</t>
  </si>
  <si>
    <t>Pro Person</t>
  </si>
  <si>
    <t>Kosten Halbpension</t>
  </si>
  <si>
    <t>P/P</t>
  </si>
  <si>
    <t>Ziel Überschuss</t>
  </si>
  <si>
    <t>Kunde/Tag</t>
  </si>
  <si>
    <t>Summe</t>
  </si>
  <si>
    <t>DZ Preis (errechnet)</t>
  </si>
  <si>
    <t>DZ PREIS</t>
  </si>
  <si>
    <t>EZ Preis (errechnet)</t>
  </si>
  <si>
    <t>EZ PREIS</t>
  </si>
  <si>
    <t>DZ Kat 2 Preis (err.)</t>
  </si>
  <si>
    <t>DZ Kat 2 Preis</t>
  </si>
  <si>
    <t>EZ Kat 2 Preis (err.)</t>
  </si>
  <si>
    <t>EZ Kat 2 Preis</t>
  </si>
  <si>
    <t>Wo endet Gewinnzone?</t>
  </si>
  <si>
    <t>Guide-Unterkunft</t>
  </si>
  <si>
    <t>Fix</t>
  </si>
  <si>
    <t>Guideloft</t>
  </si>
  <si>
    <t>Kosten Eventpartner 2</t>
  </si>
  <si>
    <t>Eventpartner 2</t>
  </si>
  <si>
    <t>Mittagsverpflegung</t>
  </si>
  <si>
    <t>HP (Gesamtgruppe)</t>
  </si>
  <si>
    <t>Anzahl G nicht Hotel</t>
  </si>
  <si>
    <t>Roadbooks/Vis.Kart.</t>
  </si>
  <si>
    <t>Roadbook/Vis.Kart.</t>
  </si>
  <si>
    <t>Anzahl Guides</t>
  </si>
  <si>
    <t>Anzahl H nicht Hotel</t>
  </si>
  <si>
    <t>kompl. DZ</t>
  </si>
  <si>
    <t>Weinprobe</t>
  </si>
  <si>
    <t>Starterpakete SC Fr. 50</t>
  </si>
  <si>
    <t>Starterpakete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</si>
</sst>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[$€-2]\ * #,##0.00_-;\-[$€-2]\ * #,##0.00_-;_-[$€-2]\ * \-??_-;_-@_-"/>
    <numFmt numFmtId="165" formatCode="#,##0.00\ [$€-407];[Red]\-#,##0.00\ [$€-407]"/>
    <numFmt numFmtId="166" formatCode="_-* #,##0.00\ [$€-407]_-;\-* #,##0.00\ [$€-407]_-;_-* \-??\ [$€-407]_-;_-@_-"/>
    <numFmt numFmtId="167" formatCode="_-* #,##0.00&quot; CHF&quot;_-;\-* #,##0.00&quot; CHF&quot;_-;_-* \-??&quot; CHF&quot;_-;_-@_-"/>
  </numFmts>
  <fonts count="8" x14ac:knownFonts="1">
    <font>
      <sz val="10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name val="Calibri"/>
    </font>
    <font>
      <b/>
      <sz val="12"/>
      <color rgb="FF000000"/>
      <name val="Calibri"/>
      <family val="2"/>
    </font>
    <font>
      <b/>
      <sz val="12"/>
      <color rgb="FFFF0000"/>
      <name val="Calibri"/>
    </font>
    <font>
      <sz val="12"/>
      <color rgb="FFFF0000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7" fontId="1" fillId="0" borderId="0"/>
    <xf numFmtId="0" fontId="1" fillId="0" borderId="0"/>
  </cellStyleXfs>
  <cellXfs count="78">
    <xf numFmtId="0" fontId="0" fillId="0" borderId="0" xfId="0"/>
    <xf numFmtId="164" fontId="1" fillId="0" borderId="0" xfId="2" applyNumberFormat="1" applyProtection="1"/>
    <xf numFmtId="165" fontId="1" fillId="0" borderId="0" xfId="2" applyNumberFormat="1" applyProtection="1"/>
    <xf numFmtId="0" fontId="2" fillId="0" borderId="1" xfId="2" applyFont="1" applyBorder="1" applyProtection="1"/>
    <xf numFmtId="0" fontId="2" fillId="0" borderId="2" xfId="2" applyFont="1" applyBorder="1" applyProtection="1"/>
    <xf numFmtId="0" fontId="2" fillId="0" borderId="3" xfId="2" applyFont="1" applyBorder="1" applyProtection="1"/>
    <xf numFmtId="0" fontId="1" fillId="0" borderId="2" xfId="2" applyBorder="1" applyProtection="1"/>
    <xf numFmtId="164" fontId="1" fillId="0" borderId="3" xfId="2" applyNumberFormat="1" applyBorder="1" applyProtection="1"/>
    <xf numFmtId="0" fontId="1" fillId="2" borderId="1" xfId="2" applyFont="1" applyFill="1" applyBorder="1" applyProtection="1"/>
    <xf numFmtId="0" fontId="1" fillId="0" borderId="3" xfId="2" applyBorder="1" applyProtection="1"/>
    <xf numFmtId="0" fontId="3" fillId="2" borderId="4" xfId="2" applyFont="1" applyFill="1" applyBorder="1" applyProtection="1"/>
    <xf numFmtId="0" fontId="4" fillId="3" borderId="5" xfId="2" applyFont="1" applyFill="1" applyBorder="1" applyProtection="1">
      <protection locked="0"/>
    </xf>
    <xf numFmtId="0" fontId="1" fillId="0" borderId="4" xfId="2" applyBorder="1" applyProtection="1"/>
    <xf numFmtId="164" fontId="1" fillId="0" borderId="6" xfId="2" applyNumberFormat="1" applyBorder="1" applyProtection="1"/>
    <xf numFmtId="0" fontId="1" fillId="2" borderId="4" xfId="2" applyFont="1" applyFill="1" applyBorder="1" applyProtection="1"/>
    <xf numFmtId="0" fontId="1" fillId="0" borderId="6" xfId="2" applyBorder="1" applyProtection="1"/>
    <xf numFmtId="0" fontId="1" fillId="4" borderId="4" xfId="2" applyFont="1" applyFill="1" applyBorder="1" applyProtection="1"/>
    <xf numFmtId="165" fontId="1" fillId="4" borderId="6" xfId="2" applyNumberFormat="1" applyFont="1" applyFill="1" applyBorder="1" applyProtection="1"/>
    <xf numFmtId="0" fontId="1" fillId="5" borderId="4" xfId="2" applyFont="1" applyFill="1" applyBorder="1" applyProtection="1"/>
    <xf numFmtId="165" fontId="1" fillId="5" borderId="6" xfId="2" applyNumberFormat="1" applyFont="1" applyFill="1" applyBorder="1" applyProtection="1"/>
    <xf numFmtId="0" fontId="1" fillId="2" borderId="7" xfId="2" applyFont="1" applyFill="1" applyBorder="1" applyProtection="1"/>
    <xf numFmtId="0" fontId="1" fillId="0" borderId="8" xfId="2" applyBorder="1" applyProtection="1"/>
    <xf numFmtId="0" fontId="3" fillId="4" borderId="4" xfId="2" applyFont="1" applyFill="1" applyBorder="1" applyProtection="1"/>
    <xf numFmtId="0" fontId="4" fillId="3" borderId="9" xfId="2" applyFont="1" applyFill="1" applyBorder="1" applyProtection="1">
      <protection locked="0"/>
    </xf>
    <xf numFmtId="165" fontId="4" fillId="3" borderId="10" xfId="2" applyNumberFormat="1" applyFont="1" applyFill="1" applyBorder="1" applyProtection="1">
      <protection locked="0"/>
    </xf>
    <xf numFmtId="0" fontId="1" fillId="6" borderId="4" xfId="2" applyFont="1" applyFill="1" applyBorder="1" applyProtection="1"/>
    <xf numFmtId="165" fontId="1" fillId="6" borderId="6" xfId="2" applyNumberFormat="1" applyFont="1" applyFill="1" applyBorder="1" applyProtection="1"/>
    <xf numFmtId="165" fontId="1" fillId="0" borderId="6" xfId="2" applyNumberFormat="1" applyBorder="1" applyProtection="1"/>
    <xf numFmtId="164" fontId="1" fillId="0" borderId="0" xfId="2" applyNumberFormat="1" applyBorder="1" applyProtection="1"/>
    <xf numFmtId="166" fontId="1" fillId="0" borderId="0" xfId="2" applyNumberFormat="1" applyProtection="1"/>
    <xf numFmtId="0" fontId="3" fillId="5" borderId="4" xfId="2" applyFont="1" applyFill="1" applyBorder="1" applyProtection="1"/>
    <xf numFmtId="165" fontId="1" fillId="0" borderId="3" xfId="2" applyNumberFormat="1" applyBorder="1" applyProtection="1"/>
    <xf numFmtId="0" fontId="5" fillId="0" borderId="4" xfId="2" applyFont="1" applyBorder="1" applyProtection="1"/>
    <xf numFmtId="0" fontId="5" fillId="3" borderId="5" xfId="2" applyFont="1" applyFill="1" applyBorder="1" applyProtection="1">
      <protection locked="0"/>
    </xf>
    <xf numFmtId="165" fontId="5" fillId="3" borderId="10" xfId="2" applyNumberFormat="1" applyFont="1" applyFill="1" applyBorder="1" applyProtection="1">
      <protection locked="0"/>
    </xf>
    <xf numFmtId="0" fontId="4" fillId="6" borderId="4" xfId="2" applyFont="1" applyFill="1" applyBorder="1" applyProtection="1"/>
    <xf numFmtId="0" fontId="6" fillId="0" borderId="4" xfId="2" applyFont="1" applyBorder="1" applyProtection="1"/>
    <xf numFmtId="165" fontId="6" fillId="0" borderId="6" xfId="2" applyNumberFormat="1" applyFont="1" applyBorder="1" applyProtection="1"/>
    <xf numFmtId="166" fontId="1" fillId="0" borderId="6" xfId="2" applyNumberFormat="1" applyBorder="1" applyProtection="1"/>
    <xf numFmtId="165" fontId="4" fillId="0" borderId="8" xfId="2" applyNumberFormat="1" applyFont="1" applyBorder="1" applyProtection="1"/>
    <xf numFmtId="0" fontId="4" fillId="0" borderId="11" xfId="2" applyFont="1" applyBorder="1" applyProtection="1"/>
    <xf numFmtId="0" fontId="4" fillId="4" borderId="1" xfId="2" applyFont="1" applyFill="1" applyBorder="1" applyProtection="1"/>
    <xf numFmtId="165" fontId="1" fillId="4" borderId="3" xfId="2" applyNumberFormat="1" applyFont="1" applyFill="1" applyBorder="1" applyProtection="1"/>
    <xf numFmtId="0" fontId="4" fillId="0" borderId="0" xfId="2" applyFont="1" applyBorder="1" applyProtection="1"/>
    <xf numFmtId="0" fontId="4" fillId="0" borderId="1" xfId="2" applyFont="1" applyBorder="1" applyProtection="1"/>
    <xf numFmtId="165" fontId="4" fillId="0" borderId="3" xfId="2" applyNumberFormat="1" applyFont="1" applyBorder="1" applyProtection="1"/>
    <xf numFmtId="0" fontId="4" fillId="5" borderId="4" xfId="2" applyFont="1" applyFill="1" applyBorder="1" applyProtection="1"/>
    <xf numFmtId="165" fontId="4" fillId="0" borderId="6" xfId="2" applyNumberFormat="1" applyFont="1" applyBorder="1" applyProtection="1"/>
    <xf numFmtId="166" fontId="4" fillId="0" borderId="8" xfId="2" applyNumberFormat="1" applyFont="1" applyBorder="1" applyProtection="1"/>
    <xf numFmtId="165" fontId="1" fillId="0" borderId="0" xfId="2" applyNumberFormat="1" applyFont="1" applyBorder="1" applyProtection="1"/>
    <xf numFmtId="0" fontId="1" fillId="0" borderId="1" xfId="2" applyFont="1" applyBorder="1" applyProtection="1"/>
    <xf numFmtId="165" fontId="7" fillId="0" borderId="2" xfId="2" applyNumberFormat="1" applyFont="1" applyBorder="1" applyProtection="1"/>
    <xf numFmtId="166" fontId="1" fillId="0" borderId="3" xfId="2" applyNumberFormat="1" applyBorder="1" applyProtection="1"/>
    <xf numFmtId="166" fontId="4" fillId="3" borderId="12" xfId="1" applyNumberFormat="1" applyFont="1" applyFill="1" applyBorder="1" applyAlignment="1" applyProtection="1">
      <protection locked="0"/>
    </xf>
    <xf numFmtId="0" fontId="1" fillId="0" borderId="4" xfId="2" applyFont="1" applyBorder="1" applyProtection="1"/>
    <xf numFmtId="165" fontId="7" fillId="0" borderId="0" xfId="2" applyNumberFormat="1" applyFont="1" applyBorder="1" applyProtection="1"/>
    <xf numFmtId="166" fontId="4" fillId="0" borderId="6" xfId="1" applyNumberFormat="1" applyFont="1" applyBorder="1" applyAlignment="1" applyProtection="1"/>
    <xf numFmtId="166" fontId="4" fillId="3" borderId="5" xfId="1" applyNumberFormat="1" applyFont="1" applyFill="1" applyBorder="1" applyAlignment="1" applyProtection="1">
      <protection locked="0"/>
    </xf>
    <xf numFmtId="166" fontId="1" fillId="0" borderId="6" xfId="1" applyNumberFormat="1" applyFont="1" applyBorder="1" applyAlignment="1" applyProtection="1"/>
    <xf numFmtId="0" fontId="4" fillId="0" borderId="4" xfId="2" applyFont="1" applyBorder="1" applyProtection="1"/>
    <xf numFmtId="0" fontId="1" fillId="0" borderId="7" xfId="2" applyFont="1" applyBorder="1" applyProtection="1"/>
    <xf numFmtId="165" fontId="7" fillId="0" borderId="11" xfId="2" applyNumberFormat="1" applyFont="1" applyBorder="1" applyProtection="1"/>
    <xf numFmtId="166" fontId="1" fillId="0" borderId="8" xfId="1" applyNumberFormat="1" applyFont="1" applyBorder="1" applyAlignment="1" applyProtection="1"/>
    <xf numFmtId="0" fontId="1" fillId="0" borderId="11" xfId="2" applyBorder="1" applyProtection="1"/>
    <xf numFmtId="0" fontId="4" fillId="0" borderId="7" xfId="2" applyFont="1" applyBorder="1" applyProtection="1"/>
    <xf numFmtId="166" fontId="4" fillId="3" borderId="13" xfId="1" applyNumberFormat="1" applyFont="1" applyFill="1" applyBorder="1" applyAlignment="1" applyProtection="1">
      <protection locked="0"/>
    </xf>
    <xf numFmtId="165" fontId="1" fillId="0" borderId="8" xfId="2" applyNumberFormat="1" applyBorder="1" applyProtection="1"/>
    <xf numFmtId="165" fontId="1" fillId="0" borderId="0" xfId="2" applyNumberFormat="1" applyBorder="1" applyProtection="1"/>
    <xf numFmtId="0" fontId="1" fillId="0" borderId="0" xfId="2" applyBorder="1" applyProtection="1"/>
    <xf numFmtId="166" fontId="1" fillId="0" borderId="0" xfId="1" applyNumberFormat="1" applyFont="1" applyBorder="1" applyAlignment="1" applyProtection="1"/>
    <xf numFmtId="0" fontId="4" fillId="0" borderId="0" xfId="2" applyFont="1" applyProtection="1"/>
    <xf numFmtId="165" fontId="1" fillId="0" borderId="0" xfId="2" applyNumberFormat="1" applyFont="1" applyProtection="1"/>
    <xf numFmtId="166" fontId="4" fillId="0" borderId="0" xfId="1" applyNumberFormat="1" applyFont="1" applyBorder="1" applyAlignment="1" applyProtection="1"/>
    <xf numFmtId="0" fontId="1" fillId="0" borderId="0" xfId="2" applyProtection="1"/>
    <xf numFmtId="165" fontId="4" fillId="3" borderId="5" xfId="2" applyNumberFormat="1" applyFont="1" applyFill="1" applyBorder="1" applyProtection="1">
      <protection locked="0"/>
    </xf>
    <xf numFmtId="165" fontId="4" fillId="0" borderId="0" xfId="2" applyNumberFormat="1" applyFont="1" applyBorder="1" applyProtection="1"/>
    <xf numFmtId="0" fontId="0" fillId="0" borderId="0" xfId="0" applyProtection="1"/>
    <xf numFmtId="0" fontId="4" fillId="0" borderId="0" xfId="2" applyFont="1" applyFill="1" applyBorder="1" applyProtection="1"/>
  </cellXfs>
  <cellStyles count="3">
    <cellStyle name="Stand." xfId="0" builtinId="0"/>
    <cellStyle name="TableStyleLight1" xfId="2"/>
    <cellStyle name="Währung" xfId="1" builtinId="4"/>
  </cellStyles>
  <dxfs count="0"/>
  <tableStyles count="0" defaultTableStyle="TableStyleMedium9" defaultPivotStyle="PivotStyleMedium7"/>
  <colors>
    <indexedColors>
      <rgbColor rgb="00000000"/>
      <rgbColor rgb="00FBE5D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57"/>
  <sheetViews>
    <sheetView tabSelected="1" workbookViewId="0">
      <selection activeCell="C8" sqref="C8"/>
    </sheetView>
  </sheetViews>
  <sheetFormatPr baseColWidth="10" defaultRowHeight="16" x14ac:dyDescent="0.2"/>
  <cols>
    <col min="1" max="1" width="20.1640625" style="73" bestFit="1" customWidth="1"/>
    <col min="2" max="4" width="10.83203125" style="73"/>
    <col min="5" max="5" width="17.6640625" style="73" bestFit="1" customWidth="1"/>
    <col min="6" max="6" width="10.83203125" style="1"/>
    <col min="7" max="7" width="10.83203125" style="73"/>
    <col min="8" max="8" width="18.83203125" style="73" bestFit="1" customWidth="1"/>
    <col min="9" max="9" width="10.83203125" style="2"/>
    <col min="10" max="257" width="10.83203125" style="73"/>
    <col min="258" max="16384" width="10.83203125" style="76"/>
  </cols>
  <sheetData>
    <row r="1" spans="1:16" ht="21" x14ac:dyDescent="0.25">
      <c r="A1" s="3" t="s">
        <v>0</v>
      </c>
      <c r="B1" s="4" t="s">
        <v>1</v>
      </c>
      <c r="C1" s="5" t="s">
        <v>2</v>
      </c>
      <c r="D1" s="6"/>
      <c r="E1" s="3" t="s">
        <v>3</v>
      </c>
      <c r="F1" s="7"/>
      <c r="G1" s="6"/>
      <c r="H1" s="8" t="s">
        <v>4</v>
      </c>
      <c r="I1" s="9">
        <f>B6+B7+B8</f>
        <v>0</v>
      </c>
    </row>
    <row r="2" spans="1:16" ht="16" customHeight="1" x14ac:dyDescent="0.2">
      <c r="A2" s="10" t="s">
        <v>5</v>
      </c>
      <c r="B2" s="11">
        <v>3</v>
      </c>
      <c r="C2" s="15"/>
      <c r="D2" s="68"/>
      <c r="E2" s="12"/>
      <c r="F2" s="13"/>
      <c r="G2" s="68"/>
      <c r="H2" s="14" t="s">
        <v>74</v>
      </c>
      <c r="I2" s="15">
        <f>B4+B5+B9</f>
        <v>3</v>
      </c>
      <c r="M2" s="2"/>
      <c r="N2" s="2"/>
      <c r="O2" s="2"/>
    </row>
    <row r="3" spans="1:16" ht="17" customHeight="1" x14ac:dyDescent="0.2">
      <c r="A3" s="10" t="s">
        <v>7</v>
      </c>
      <c r="B3" s="11">
        <v>4</v>
      </c>
      <c r="C3" s="15"/>
      <c r="D3" s="68"/>
      <c r="E3" s="16" t="s">
        <v>8</v>
      </c>
      <c r="F3" s="17">
        <f>B10*C10*B2/2</f>
        <v>4320</v>
      </c>
      <c r="G3" s="68"/>
      <c r="H3" s="14" t="s">
        <v>6</v>
      </c>
      <c r="I3" s="15">
        <f>B10-B4-B6</f>
        <v>18</v>
      </c>
    </row>
    <row r="4" spans="1:16" x14ac:dyDescent="0.2">
      <c r="A4" s="10" t="s">
        <v>10</v>
      </c>
      <c r="B4" s="11"/>
      <c r="C4" s="15"/>
      <c r="D4" s="68"/>
      <c r="E4" s="16" t="s">
        <v>11</v>
      </c>
      <c r="F4" s="17">
        <f>B11*C11*B2</f>
        <v>2415</v>
      </c>
      <c r="G4" s="68"/>
      <c r="H4" s="14" t="s">
        <v>9</v>
      </c>
      <c r="I4" s="15">
        <f>B11-B5-B7</f>
        <v>7</v>
      </c>
      <c r="M4" s="2"/>
    </row>
    <row r="5" spans="1:16" x14ac:dyDescent="0.2">
      <c r="A5" s="10" t="s">
        <v>13</v>
      </c>
      <c r="B5" s="11"/>
      <c r="C5" s="15"/>
      <c r="D5" s="68"/>
      <c r="E5" s="16" t="s">
        <v>14</v>
      </c>
      <c r="F5" s="17">
        <f>I5*B2*C12/2</f>
        <v>0</v>
      </c>
      <c r="G5" s="68"/>
      <c r="H5" s="14" t="s">
        <v>12</v>
      </c>
      <c r="I5" s="15">
        <f>B12</f>
        <v>0</v>
      </c>
    </row>
    <row r="6" spans="1:16" x14ac:dyDescent="0.2">
      <c r="A6" s="10" t="s">
        <v>16</v>
      </c>
      <c r="B6" s="11"/>
      <c r="C6" s="15"/>
      <c r="D6" s="68"/>
      <c r="E6" s="16" t="s">
        <v>17</v>
      </c>
      <c r="F6" s="17">
        <f>I6*B2*C13</f>
        <v>0</v>
      </c>
      <c r="G6" s="68"/>
      <c r="H6" s="14" t="s">
        <v>15</v>
      </c>
      <c r="I6" s="15">
        <f>B13</f>
        <v>0</v>
      </c>
    </row>
    <row r="7" spans="1:16" x14ac:dyDescent="0.2">
      <c r="A7" s="10" t="s">
        <v>19</v>
      </c>
      <c r="B7" s="11"/>
      <c r="C7" s="15"/>
      <c r="D7" s="68"/>
      <c r="E7" s="18" t="s">
        <v>66</v>
      </c>
      <c r="F7" s="19">
        <f>C14</f>
        <v>0</v>
      </c>
      <c r="G7" s="68"/>
      <c r="H7" s="14" t="s">
        <v>18</v>
      </c>
      <c r="I7" s="15">
        <f>SUM(I3:I6)</f>
        <v>25</v>
      </c>
      <c r="M7" s="2"/>
      <c r="N7" s="2"/>
      <c r="O7" s="2"/>
    </row>
    <row r="8" spans="1:16" ht="17" thickBot="1" x14ac:dyDescent="0.25">
      <c r="A8" s="10" t="s">
        <v>75</v>
      </c>
      <c r="B8" s="11"/>
      <c r="C8" s="15"/>
      <c r="D8" s="68"/>
      <c r="E8" s="18" t="s">
        <v>70</v>
      </c>
      <c r="F8" s="19">
        <f>I8*C15*B2</f>
        <v>2520</v>
      </c>
      <c r="G8" s="68"/>
      <c r="H8" s="20" t="s">
        <v>20</v>
      </c>
      <c r="I8" s="21">
        <f>I7+I1+I2</f>
        <v>28</v>
      </c>
      <c r="M8" s="2"/>
      <c r="N8" s="2"/>
      <c r="O8" s="2"/>
      <c r="P8" s="2"/>
    </row>
    <row r="9" spans="1:16" x14ac:dyDescent="0.2">
      <c r="A9" s="10" t="s">
        <v>71</v>
      </c>
      <c r="B9" s="11">
        <v>3</v>
      </c>
      <c r="C9" s="15"/>
      <c r="D9" s="28"/>
      <c r="E9" s="18" t="s">
        <v>69</v>
      </c>
      <c r="F9" s="19">
        <f>C16*B3*I8</f>
        <v>1120</v>
      </c>
      <c r="G9" s="68"/>
      <c r="H9" s="12"/>
      <c r="I9" s="27"/>
      <c r="M9" s="29"/>
    </row>
    <row r="10" spans="1:16" x14ac:dyDescent="0.2">
      <c r="A10" s="22" t="s">
        <v>21</v>
      </c>
      <c r="B10" s="23">
        <v>18</v>
      </c>
      <c r="C10" s="24">
        <v>160</v>
      </c>
      <c r="D10" s="28" t="s">
        <v>76</v>
      </c>
      <c r="E10" s="25" t="s">
        <v>22</v>
      </c>
      <c r="F10" s="26">
        <f>B2*B4*C10/2</f>
        <v>0</v>
      </c>
      <c r="G10" s="68"/>
      <c r="H10" s="12"/>
      <c r="I10" s="27"/>
      <c r="M10" s="2"/>
    </row>
    <row r="11" spans="1:16" x14ac:dyDescent="0.2">
      <c r="A11" s="22" t="s">
        <v>23</v>
      </c>
      <c r="B11" s="23">
        <v>7</v>
      </c>
      <c r="C11" s="24">
        <v>115</v>
      </c>
      <c r="D11" s="28" t="s">
        <v>11</v>
      </c>
      <c r="E11" s="25" t="s">
        <v>24</v>
      </c>
      <c r="F11" s="26">
        <f>B5*C11*B2</f>
        <v>0</v>
      </c>
      <c r="G11" s="68"/>
      <c r="H11" s="12"/>
      <c r="I11" s="27"/>
    </row>
    <row r="12" spans="1:16" ht="17" thickBot="1" x14ac:dyDescent="0.25">
      <c r="A12" s="22" t="s">
        <v>25</v>
      </c>
      <c r="B12" s="23"/>
      <c r="C12" s="24"/>
      <c r="D12" s="28"/>
      <c r="E12" s="25" t="s">
        <v>26</v>
      </c>
      <c r="F12" s="26">
        <f>I1*C15*B2</f>
        <v>0</v>
      </c>
      <c r="G12" s="68"/>
      <c r="H12" s="12"/>
      <c r="I12" s="27"/>
      <c r="L12" s="2"/>
      <c r="M12" s="2"/>
    </row>
    <row r="13" spans="1:16" ht="21" x14ac:dyDescent="0.25">
      <c r="A13" s="22" t="s">
        <v>27</v>
      </c>
      <c r="B13" s="23"/>
      <c r="C13" s="24"/>
      <c r="D13" s="28"/>
      <c r="E13" s="25" t="s">
        <v>28</v>
      </c>
      <c r="F13" s="26">
        <f>C19</f>
        <v>0</v>
      </c>
      <c r="G13" s="68"/>
      <c r="H13" s="3" t="s">
        <v>32</v>
      </c>
      <c r="I13" s="31"/>
      <c r="L13" s="2"/>
    </row>
    <row r="14" spans="1:16" x14ac:dyDescent="0.2">
      <c r="A14" s="30" t="s">
        <v>64</v>
      </c>
      <c r="B14" s="77" t="s">
        <v>65</v>
      </c>
      <c r="C14" s="24"/>
      <c r="D14" s="28"/>
      <c r="E14" s="25" t="s">
        <v>31</v>
      </c>
      <c r="F14" s="26">
        <f>C20</f>
        <v>0</v>
      </c>
      <c r="G14" s="68"/>
      <c r="H14" s="12"/>
      <c r="I14" s="27"/>
    </row>
    <row r="15" spans="1:16" x14ac:dyDescent="0.2">
      <c r="A15" s="30" t="s">
        <v>29</v>
      </c>
      <c r="B15" s="43" t="s">
        <v>30</v>
      </c>
      <c r="C15" s="24">
        <v>30</v>
      </c>
      <c r="D15" s="28"/>
      <c r="E15" s="25" t="s">
        <v>34</v>
      </c>
      <c r="F15" s="26">
        <f>C21</f>
        <v>0</v>
      </c>
      <c r="G15" s="68"/>
      <c r="H15" s="12" t="s">
        <v>8</v>
      </c>
      <c r="I15" s="27">
        <f>I3*F32</f>
        <v>10980</v>
      </c>
    </row>
    <row r="16" spans="1:16" x14ac:dyDescent="0.2">
      <c r="A16" s="30" t="s">
        <v>69</v>
      </c>
      <c r="B16" s="43" t="s">
        <v>30</v>
      </c>
      <c r="C16" s="24">
        <v>10</v>
      </c>
      <c r="D16" s="28"/>
      <c r="E16" s="25" t="s">
        <v>77</v>
      </c>
      <c r="F16" s="26">
        <f>C22</f>
        <v>450</v>
      </c>
      <c r="G16" s="68"/>
      <c r="H16" s="12" t="s">
        <v>11</v>
      </c>
      <c r="I16" s="27">
        <f>I4*F33</f>
        <v>4970</v>
      </c>
    </row>
    <row r="17" spans="1:12" x14ac:dyDescent="0.2">
      <c r="A17" s="32" t="s">
        <v>33</v>
      </c>
      <c r="B17" s="33"/>
      <c r="C17" s="34"/>
      <c r="D17" s="28"/>
      <c r="E17" s="25" t="s">
        <v>37</v>
      </c>
      <c r="F17" s="26">
        <f>I2*C26*B3</f>
        <v>420</v>
      </c>
      <c r="G17" s="68"/>
      <c r="H17" s="12" t="s">
        <v>14</v>
      </c>
      <c r="I17" s="27">
        <f>I5*F34</f>
        <v>0</v>
      </c>
    </row>
    <row r="18" spans="1:12" x14ac:dyDescent="0.2">
      <c r="A18" s="32" t="s">
        <v>35</v>
      </c>
      <c r="B18" s="33"/>
      <c r="C18" s="34"/>
      <c r="D18" s="28"/>
      <c r="E18" s="25" t="s">
        <v>73</v>
      </c>
      <c r="F18" s="26">
        <f>C27*(I7+I2)*B3</f>
        <v>112</v>
      </c>
      <c r="G18" s="68"/>
      <c r="H18" s="12" t="s">
        <v>17</v>
      </c>
      <c r="I18" s="27">
        <f>I6*F35</f>
        <v>0</v>
      </c>
    </row>
    <row r="19" spans="1:12" x14ac:dyDescent="0.2">
      <c r="A19" s="35" t="s">
        <v>28</v>
      </c>
      <c r="B19" s="43" t="s">
        <v>36</v>
      </c>
      <c r="C19" s="24"/>
      <c r="D19" s="28"/>
      <c r="E19" s="25" t="s">
        <v>79</v>
      </c>
      <c r="F19" s="26">
        <f>C23</f>
        <v>1250</v>
      </c>
      <c r="G19" s="68"/>
      <c r="H19" s="36" t="s">
        <v>41</v>
      </c>
      <c r="I19" s="37">
        <f>-B17*C17-B18*C18</f>
        <v>0</v>
      </c>
    </row>
    <row r="20" spans="1:12" ht="17" thickBot="1" x14ac:dyDescent="0.25">
      <c r="A20" s="35" t="s">
        <v>31</v>
      </c>
      <c r="B20" s="43" t="s">
        <v>36</v>
      </c>
      <c r="C20" s="24"/>
      <c r="D20" s="28"/>
      <c r="E20" s="25" t="s">
        <v>68</v>
      </c>
      <c r="F20" s="26">
        <f>C24</f>
        <v>0</v>
      </c>
      <c r="G20" s="68"/>
      <c r="H20" s="64" t="s">
        <v>43</v>
      </c>
      <c r="I20" s="39">
        <f>SUM(I15:I19)</f>
        <v>15950</v>
      </c>
    </row>
    <row r="21" spans="1:12" ht="17" thickBot="1" x14ac:dyDescent="0.25">
      <c r="A21" s="35" t="s">
        <v>34</v>
      </c>
      <c r="B21" s="43" t="s">
        <v>36</v>
      </c>
      <c r="C21" s="24"/>
      <c r="D21" s="68"/>
      <c r="E21" s="25" t="s">
        <v>38</v>
      </c>
      <c r="F21" s="26">
        <f>I1*B3*C25</f>
        <v>0</v>
      </c>
      <c r="G21" s="43"/>
      <c r="H21" s="68"/>
      <c r="I21" s="27"/>
    </row>
    <row r="22" spans="1:12" x14ac:dyDescent="0.2">
      <c r="A22" s="35" t="s">
        <v>77</v>
      </c>
      <c r="B22" s="43" t="s">
        <v>36</v>
      </c>
      <c r="C22" s="24">
        <v>450</v>
      </c>
      <c r="D22" s="68"/>
      <c r="E22" s="25" t="s">
        <v>39</v>
      </c>
      <c r="F22" s="26">
        <f>C28*I7</f>
        <v>125</v>
      </c>
      <c r="G22" s="43"/>
      <c r="H22" s="44" t="s">
        <v>47</v>
      </c>
      <c r="I22" s="45">
        <f>I20-F24</f>
        <v>3043</v>
      </c>
    </row>
    <row r="23" spans="1:12" x14ac:dyDescent="0.2">
      <c r="A23" s="35" t="s">
        <v>78</v>
      </c>
      <c r="B23" s="43" t="s">
        <v>36</v>
      </c>
      <c r="C23" s="24">
        <v>1250</v>
      </c>
      <c r="D23" s="68"/>
      <c r="E23" s="25" t="s">
        <v>40</v>
      </c>
      <c r="F23" s="26">
        <f>(B10+B11)*C29</f>
        <v>175</v>
      </c>
      <c r="G23" s="43"/>
      <c r="H23" s="59" t="s">
        <v>51</v>
      </c>
      <c r="I23" s="47">
        <f>IF(I7&gt;0,I22/I7/B2,0)</f>
        <v>40.573333333333331</v>
      </c>
    </row>
    <row r="24" spans="1:12" ht="17" thickBot="1" x14ac:dyDescent="0.25">
      <c r="A24" s="35" t="s">
        <v>67</v>
      </c>
      <c r="B24" s="43" t="s">
        <v>36</v>
      </c>
      <c r="C24" s="74"/>
      <c r="D24" s="68"/>
      <c r="E24" s="64" t="s">
        <v>43</v>
      </c>
      <c r="F24" s="39">
        <f>SUM(F3:F23)</f>
        <v>12907</v>
      </c>
      <c r="G24" s="68"/>
      <c r="H24" s="64"/>
      <c r="I24" s="39"/>
      <c r="L24" s="29"/>
    </row>
    <row r="25" spans="1:12" ht="17" thickBot="1" x14ac:dyDescent="0.25">
      <c r="A25" s="25" t="s">
        <v>42</v>
      </c>
      <c r="B25" s="68" t="s">
        <v>30</v>
      </c>
      <c r="C25" s="38">
        <v>100</v>
      </c>
      <c r="D25" s="68"/>
      <c r="E25" s="68"/>
      <c r="F25" s="28"/>
      <c r="G25" s="68"/>
      <c r="H25" s="68"/>
      <c r="I25" s="27"/>
    </row>
    <row r="26" spans="1:12" x14ac:dyDescent="0.2">
      <c r="A26" s="25" t="s">
        <v>44</v>
      </c>
      <c r="B26" s="68" t="s">
        <v>30</v>
      </c>
      <c r="C26" s="38">
        <v>35</v>
      </c>
      <c r="D26" s="68"/>
      <c r="E26" s="41" t="s">
        <v>46</v>
      </c>
      <c r="F26" s="42">
        <f>SUM(F3:F6,F10,F11)+C19</f>
        <v>6735</v>
      </c>
      <c r="G26" s="68"/>
      <c r="H26" s="68"/>
      <c r="I26" s="27"/>
    </row>
    <row r="27" spans="1:12" x14ac:dyDescent="0.2">
      <c r="A27" s="25" t="s">
        <v>72</v>
      </c>
      <c r="B27" s="68" t="s">
        <v>53</v>
      </c>
      <c r="C27" s="38">
        <v>1</v>
      </c>
      <c r="D27" s="68"/>
      <c r="E27" s="46" t="s">
        <v>50</v>
      </c>
      <c r="F27" s="19">
        <f>SUM(F8,F12)</f>
        <v>2520</v>
      </c>
      <c r="G27" s="68"/>
      <c r="H27" s="68"/>
      <c r="I27" s="27"/>
      <c r="L27" s="2"/>
    </row>
    <row r="28" spans="1:12" ht="17" thickBot="1" x14ac:dyDescent="0.25">
      <c r="A28" s="25" t="s">
        <v>39</v>
      </c>
      <c r="B28" s="68" t="s">
        <v>45</v>
      </c>
      <c r="C28" s="38">
        <v>5</v>
      </c>
      <c r="D28" s="68"/>
      <c r="E28" s="64" t="s">
        <v>54</v>
      </c>
      <c r="F28" s="39">
        <f>SUM(F26:F27)</f>
        <v>9255</v>
      </c>
      <c r="G28" s="68"/>
      <c r="H28" s="68"/>
      <c r="I28" s="27"/>
    </row>
    <row r="29" spans="1:12" x14ac:dyDescent="0.2">
      <c r="A29" s="25" t="s">
        <v>48</v>
      </c>
      <c r="B29" s="68" t="s">
        <v>49</v>
      </c>
      <c r="C29" s="38">
        <v>7</v>
      </c>
      <c r="D29" s="68"/>
      <c r="E29" s="43"/>
      <c r="F29" s="75"/>
      <c r="G29" s="68"/>
      <c r="H29" s="68"/>
      <c r="I29" s="27"/>
    </row>
    <row r="30" spans="1:12" ht="17" thickBot="1" x14ac:dyDescent="0.25">
      <c r="A30" s="64" t="s">
        <v>52</v>
      </c>
      <c r="B30" s="40" t="s">
        <v>53</v>
      </c>
      <c r="C30" s="48">
        <v>40</v>
      </c>
      <c r="D30" s="68"/>
      <c r="E30" s="43"/>
      <c r="F30" s="75"/>
      <c r="G30" s="68"/>
      <c r="H30" s="68"/>
      <c r="I30" s="27"/>
    </row>
    <row r="31" spans="1:12" ht="17" thickBot="1" x14ac:dyDescent="0.25">
      <c r="A31" s="12"/>
      <c r="B31" s="68"/>
      <c r="C31" s="68"/>
      <c r="D31" s="68"/>
      <c r="E31" s="68"/>
      <c r="F31" s="49"/>
      <c r="G31" s="68"/>
      <c r="H31" s="68"/>
      <c r="I31" s="27"/>
    </row>
    <row r="32" spans="1:12" x14ac:dyDescent="0.2">
      <c r="A32" s="50" t="s">
        <v>55</v>
      </c>
      <c r="B32" s="51">
        <f>IF(I3&lt;&gt;0,(F3/I3)+(SUM($F$7:$F$23)/$I$7)+($C$30*$B$2)-$I$19/$I$7,0)</f>
        <v>606.88</v>
      </c>
      <c r="C32" s="52"/>
      <c r="D32" s="68"/>
      <c r="E32" s="44" t="s">
        <v>56</v>
      </c>
      <c r="F32" s="53">
        <v>610</v>
      </c>
      <c r="G32" s="68"/>
      <c r="H32" s="68"/>
      <c r="I32" s="27"/>
    </row>
    <row r="33" spans="1:9" x14ac:dyDescent="0.2">
      <c r="A33" s="54" t="s">
        <v>57</v>
      </c>
      <c r="B33" s="55">
        <f>IF(I4&lt;&gt;0,(F4/I4)+(SUM($F$7:$F$23)/$I$7)+($C$30*$B$2)-$I$19/$I$7,0)</f>
        <v>711.88</v>
      </c>
      <c r="C33" s="56"/>
      <c r="D33" s="68"/>
      <c r="E33" s="59" t="s">
        <v>58</v>
      </c>
      <c r="F33" s="57">
        <v>710</v>
      </c>
      <c r="G33" s="68"/>
      <c r="H33" s="68"/>
      <c r="I33" s="27"/>
    </row>
    <row r="34" spans="1:9" x14ac:dyDescent="0.2">
      <c r="A34" s="54" t="s">
        <v>59</v>
      </c>
      <c r="B34" s="55">
        <f>IF(I5&lt;&gt;0,(F5/I5)+(SUM($F$8:$F$23)/$I$7)+($C$30*$B$2)-$I$19/$I$7,0)</f>
        <v>0</v>
      </c>
      <c r="C34" s="58"/>
      <c r="D34" s="68"/>
      <c r="E34" s="59" t="s">
        <v>60</v>
      </c>
      <c r="F34" s="57"/>
      <c r="G34" s="68"/>
      <c r="H34" s="68"/>
      <c r="I34" s="27"/>
    </row>
    <row r="35" spans="1:9" ht="17" thickBot="1" x14ac:dyDescent="0.25">
      <c r="A35" s="60" t="s">
        <v>61</v>
      </c>
      <c r="B35" s="61">
        <f>IF(I6&lt;&gt;0,(F6/I6)+(SUM($F$8:$F$23)/$I$7)+($C$30*$B$2)-$I$19/$I$7,0)</f>
        <v>0</v>
      </c>
      <c r="C35" s="62"/>
      <c r="D35" s="63"/>
      <c r="E35" s="64" t="s">
        <v>62</v>
      </c>
      <c r="F35" s="65"/>
      <c r="G35" s="63"/>
      <c r="H35" s="63"/>
      <c r="I35" s="66"/>
    </row>
    <row r="36" spans="1:9" x14ac:dyDescent="0.2">
      <c r="A36" s="68"/>
      <c r="B36" s="68"/>
      <c r="C36" s="68"/>
      <c r="E36" s="68"/>
      <c r="F36" s="28"/>
      <c r="G36" s="68"/>
      <c r="H36" s="68"/>
      <c r="I36" s="67"/>
    </row>
    <row r="37" spans="1:9" x14ac:dyDescent="0.2">
      <c r="A37" s="68"/>
      <c r="B37" s="68"/>
      <c r="C37" s="68"/>
      <c r="E37" s="68"/>
      <c r="F37" s="28"/>
      <c r="G37" s="68"/>
      <c r="H37" s="68"/>
      <c r="I37" s="67"/>
    </row>
    <row r="38" spans="1:9" x14ac:dyDescent="0.2">
      <c r="A38" s="68"/>
      <c r="B38" s="68"/>
      <c r="C38" s="68"/>
      <c r="E38" s="68"/>
      <c r="F38" s="28"/>
      <c r="G38" s="68"/>
      <c r="H38" s="68"/>
      <c r="I38" s="67"/>
    </row>
    <row r="39" spans="1:9" x14ac:dyDescent="0.2">
      <c r="A39" s="68"/>
      <c r="B39" s="68"/>
      <c r="C39" s="68"/>
      <c r="E39" s="68"/>
      <c r="F39" s="49"/>
      <c r="H39" s="68"/>
      <c r="I39" s="67"/>
    </row>
    <row r="44" spans="1:9" x14ac:dyDescent="0.2">
      <c r="C44" s="69"/>
      <c r="E44" s="70"/>
      <c r="F44" s="71"/>
    </row>
    <row r="45" spans="1:9" x14ac:dyDescent="0.2">
      <c r="C45" s="69"/>
      <c r="E45" s="70"/>
      <c r="F45" s="71"/>
    </row>
    <row r="46" spans="1:9" x14ac:dyDescent="0.2">
      <c r="C46" s="72"/>
      <c r="E46" s="70"/>
      <c r="F46" s="71"/>
    </row>
    <row r="47" spans="1:9" x14ac:dyDescent="0.2">
      <c r="C47" s="72"/>
      <c r="E47" s="70"/>
      <c r="F47" s="71"/>
    </row>
    <row r="48" spans="1:9" x14ac:dyDescent="0.2">
      <c r="B48" s="69"/>
      <c r="E48" s="70"/>
      <c r="F48" s="71"/>
    </row>
    <row r="49" spans="5:6" x14ac:dyDescent="0.2">
      <c r="E49" s="70"/>
      <c r="F49" s="71"/>
    </row>
    <row r="55" spans="5:6" x14ac:dyDescent="0.2">
      <c r="F55" s="1" t="s">
        <v>63</v>
      </c>
    </row>
    <row r="56" spans="5:6" x14ac:dyDescent="0.2">
      <c r="F56" s="73"/>
    </row>
    <row r="57" spans="5:6" x14ac:dyDescent="0.2">
      <c r="F57" s="73"/>
    </row>
  </sheetData>
  <sheetProtection selectLockedCells="1"/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&amp;L&amp;"Calibri,Standard"&amp;14&amp;A</oddHeader>
    <oddFooter>&amp;L&amp;"Calibri,Standard"Druckdatum: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Reisename und Jahr eintragen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Lutz Goldbecker</cp:lastModifiedBy>
  <cp:revision>0</cp:revision>
  <dcterms:created xsi:type="dcterms:W3CDTF">2016-06-26T14:41:31Z</dcterms:created>
  <dcterms:modified xsi:type="dcterms:W3CDTF">2016-07-20T20:23:34Z</dcterms:modified>
</cp:coreProperties>
</file>