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297" documentId="13_ncr:1_{98119D05-CD5F-4A51-A881-1E1AE6F7AB80}" xr6:coauthVersionLast="47" xr6:coauthVersionMax="47" xr10:uidLastSave="{1B5F9207-678F-40FA-B50C-3057C4C3B812}"/>
  <bookViews>
    <workbookView xWindow="-120" yWindow="-120" windowWidth="20730" windowHeight="11160" firstSheet="1" activeTab="1" xr2:uid="{00000000-000D-0000-FFFF-FFFF00000000}"/>
  </bookViews>
  <sheets>
    <sheet name="Sheet2" sheetId="4" state="hidden" r:id="rId1"/>
    <sheet name="Ancy" sheetId="5" r:id="rId2"/>
    <sheet name="Summary" sheetId="9" r:id="rId3"/>
    <sheet name="Chart" sheetId="10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9" l="1"/>
  <c r="G8" i="5"/>
  <c r="J8" i="5"/>
  <c r="K8" i="5"/>
  <c r="G7" i="5"/>
  <c r="K7" i="5"/>
  <c r="G9" i="5"/>
  <c r="J9" i="5"/>
  <c r="K9" i="5"/>
  <c r="G10" i="5"/>
  <c r="J10" i="5"/>
  <c r="K10" i="5"/>
  <c r="G11" i="5"/>
  <c r="K11" i="5"/>
  <c r="G12" i="5"/>
  <c r="J12" i="5"/>
  <c r="K12" i="5"/>
  <c r="G13" i="5"/>
  <c r="J13" i="5"/>
  <c r="K13" i="5"/>
  <c r="G14" i="5"/>
  <c r="K14" i="5"/>
  <c r="G15" i="5"/>
  <c r="K15" i="5"/>
  <c r="G16" i="5"/>
  <c r="K16" i="5"/>
  <c r="G17" i="5"/>
  <c r="K17" i="5"/>
  <c r="G18" i="5"/>
  <c r="K18" i="5"/>
  <c r="C32" i="5"/>
  <c r="B18" i="9"/>
  <c r="C33" i="5"/>
  <c r="B19" i="9"/>
  <c r="L21" i="5"/>
  <c r="C27" i="5"/>
  <c r="M21" i="5"/>
  <c r="C28" i="5"/>
  <c r="C31" i="5"/>
  <c r="B17" i="9"/>
  <c r="C25" i="5"/>
  <c r="C26" i="5"/>
  <c r="C30" i="5"/>
  <c r="B16" i="9"/>
  <c r="C29" i="5"/>
  <c r="B15" i="9"/>
  <c r="N13" i="5"/>
  <c r="N14" i="5"/>
  <c r="N15" i="5"/>
  <c r="N16" i="5"/>
  <c r="N17" i="5"/>
  <c r="N18" i="5"/>
  <c r="J14" i="5"/>
  <c r="J15" i="5"/>
  <c r="J16" i="5"/>
  <c r="J17" i="5"/>
  <c r="J18" i="5"/>
  <c r="N10" i="5"/>
  <c r="N11" i="5"/>
  <c r="N12" i="5"/>
  <c r="N8" i="5"/>
  <c r="N9" i="5"/>
  <c r="N7" i="5"/>
</calcChain>
</file>

<file path=xl/sharedStrings.xml><?xml version="1.0" encoding="utf-8"?>
<sst xmlns="http://schemas.openxmlformats.org/spreadsheetml/2006/main" count="83" uniqueCount="58">
  <si>
    <t>Employee Name</t>
  </si>
  <si>
    <t>Name of the Project</t>
  </si>
  <si>
    <t>Name of the Project Manager</t>
  </si>
  <si>
    <t>Sno</t>
  </si>
  <si>
    <t>Task Name</t>
  </si>
  <si>
    <t>% of completion</t>
  </si>
  <si>
    <t>Status</t>
  </si>
  <si>
    <t>Month</t>
  </si>
  <si>
    <t>May</t>
  </si>
  <si>
    <t xml:space="preserve">Planned 
Start Date </t>
  </si>
  <si>
    <t xml:space="preserve">Planned 
End Date </t>
  </si>
  <si>
    <t>Actual 
Start Date</t>
  </si>
  <si>
    <t>Actual 
End Date</t>
  </si>
  <si>
    <t>Planned Effort 
(in hours)</t>
  </si>
  <si>
    <t>Actual Effort (in hours)</t>
  </si>
  <si>
    <t>Remarks</t>
  </si>
  <si>
    <t>Insert Line Before</t>
  </si>
  <si>
    <t>Available Effort</t>
  </si>
  <si>
    <t>Planned Effort</t>
  </si>
  <si>
    <t>Actual Effort</t>
  </si>
  <si>
    <t>Effort Variance</t>
  </si>
  <si>
    <t>Schedule Variance</t>
  </si>
  <si>
    <t>Month Of Reporting</t>
  </si>
  <si>
    <t>No of Days</t>
  </si>
  <si>
    <t>Days</t>
  </si>
  <si>
    <t>Planned Utilization (%)</t>
  </si>
  <si>
    <t>Actual Utilzation (%)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</si>
  <si>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</si>
  <si>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</si>
  <si>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</si>
  <si>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</si>
  <si>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</si>
  <si>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</si>
  <si>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</si>
  <si>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</si>
  <si>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</si>
  <si>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</si>
  <si>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</si>
  <si>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Planned Duration</t>
  </si>
  <si>
    <t>Actual Duration</t>
  </si>
  <si>
    <t>Task Description</t>
  </si>
  <si>
    <t>Efficiency</t>
  </si>
  <si>
    <t>Planned Utilization</t>
  </si>
  <si>
    <t>Actual Utilzation</t>
  </si>
  <si>
    <t>Average Effort Variance</t>
  </si>
  <si>
    <t>Average Schedule Variance</t>
  </si>
  <si>
    <t>Average Efficiency</t>
  </si>
  <si>
    <t>Completed</t>
  </si>
  <si>
    <t>J. Xavi Ahisha Ancy</t>
  </si>
  <si>
    <t>CIRM-GMS Application</t>
  </si>
  <si>
    <t>Rajesh Sampath</t>
  </si>
  <si>
    <t>Document - Requirements</t>
  </si>
  <si>
    <t>Automation Script Development</t>
  </si>
  <si>
    <t>Script Checkin &amp; Validation (local)</t>
  </si>
  <si>
    <t>Progress reporting for CLIN1</t>
  </si>
  <si>
    <t>Progress reporting for EDUC4</t>
  </si>
  <si>
    <t>Total Script validation</t>
  </si>
  <si>
    <t>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</si>
</sst>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6" fillId="2" borderId="0" xfId="1" applyFont="1" applyFill="1" applyAlignment="1">
      <alignment wrapText="1"/>
    </xf>
    <xf numFmtId="0" fontId="6" fillId="2" borderId="0" xfId="1" applyFont="1" applyFill="1" applyAlignment="1">
      <alignment horizontal="center" wrapText="1"/>
    </xf>
    <xf numFmtId="0" fontId="7" fillId="3" borderId="1" xfId="1" applyFont="1" applyFill="1" applyBorder="1" applyAlignment="1">
      <alignment wrapText="1"/>
    </xf>
    <xf numFmtId="0" fontId="9" fillId="2" borderId="0" xfId="1" applyFont="1" applyFill="1" applyAlignment="1">
      <alignment wrapText="1"/>
    </xf>
    <xf numFmtId="0" fontId="5" fillId="2" borderId="0" xfId="1" applyFont="1" applyFill="1" applyAlignment="1">
      <alignment wrapText="1"/>
    </xf>
    <xf numFmtId="164" fontId="6" fillId="2" borderId="0" xfId="1" applyNumberFormat="1" applyFont="1" applyFill="1" applyAlignment="1">
      <alignment wrapText="1"/>
    </xf>
    <xf numFmtId="164" fontId="7" fillId="3" borderId="1" xfId="1" applyNumberFormat="1" applyFont="1" applyFill="1" applyBorder="1" applyAlignment="1">
      <alignment wrapText="1"/>
    </xf>
    <xf numFmtId="165" fontId="6" fillId="2" borderId="0" xfId="1" applyNumberFormat="1" applyFont="1" applyFill="1" applyAlignment="1">
      <alignment wrapText="1"/>
    </xf>
    <xf numFmtId="165" fontId="7" fillId="3" borderId="1" xfId="1" applyNumberFormat="1" applyFont="1" applyFill="1" applyBorder="1" applyAlignment="1">
      <alignment wrapText="1"/>
    </xf>
    <xf numFmtId="1" fontId="6" fillId="2" borderId="0" xfId="1" applyNumberFormat="1" applyFont="1" applyFill="1" applyAlignment="1">
      <alignment wrapText="1"/>
    </xf>
    <xf numFmtId="165" fontId="6" fillId="2" borderId="1" xfId="1" applyNumberFormat="1" applyFont="1" applyFill="1" applyBorder="1" applyAlignment="1" applyProtection="1">
      <alignment wrapText="1"/>
      <protection locked="0"/>
    </xf>
    <xf numFmtId="165" fontId="6" fillId="0" borderId="1" xfId="1" applyNumberFormat="1" applyFont="1" applyBorder="1" applyAlignment="1" applyProtection="1">
      <alignment wrapText="1"/>
      <protection locked="0"/>
    </xf>
    <xf numFmtId="165" fontId="6" fillId="2" borderId="0" xfId="1" applyNumberFormat="1" applyFont="1" applyFill="1" applyAlignment="1" applyProtection="1">
      <alignment wrapText="1"/>
      <protection locked="0"/>
    </xf>
    <xf numFmtId="165" fontId="7" fillId="3" borderId="1" xfId="1" applyNumberFormat="1" applyFont="1" applyFill="1" applyBorder="1" applyAlignment="1" applyProtection="1">
      <alignment wrapText="1"/>
      <protection locked="0"/>
    </xf>
    <xf numFmtId="164" fontId="6" fillId="2" borderId="0" xfId="1" applyNumberFormat="1" applyFont="1" applyFill="1" applyAlignment="1" applyProtection="1">
      <alignment wrapText="1"/>
      <protection locked="0"/>
    </xf>
    <xf numFmtId="164" fontId="6" fillId="0" borderId="1" xfId="1" applyNumberFormat="1" applyFont="1" applyBorder="1" applyAlignment="1" applyProtection="1">
      <alignment wrapText="1"/>
      <protection locked="0"/>
    </xf>
    <xf numFmtId="164" fontId="7" fillId="3" borderId="1" xfId="1" applyNumberFormat="1" applyFont="1" applyFill="1" applyBorder="1" applyAlignment="1" applyProtection="1">
      <alignment wrapText="1"/>
      <protection locked="0"/>
    </xf>
    <xf numFmtId="0" fontId="6" fillId="2" borderId="0" xfId="1" applyFont="1" applyFill="1" applyAlignment="1" applyProtection="1">
      <alignment wrapText="1"/>
      <protection locked="0"/>
    </xf>
    <xf numFmtId="0" fontId="6" fillId="0" borderId="1" xfId="1" applyFont="1" applyBorder="1" applyProtection="1">
      <protection locked="0"/>
    </xf>
    <xf numFmtId="0" fontId="6" fillId="2" borderId="1" xfId="1" applyFont="1" applyFill="1" applyBorder="1" applyAlignment="1" applyProtection="1">
      <alignment wrapText="1"/>
      <protection locked="0"/>
    </xf>
    <xf numFmtId="0" fontId="8" fillId="2" borderId="1" xfId="1" applyFont="1" applyFill="1" applyBorder="1" applyAlignment="1" applyProtection="1">
      <alignment wrapText="1"/>
      <protection locked="0"/>
    </xf>
    <xf numFmtId="0" fontId="7" fillId="3" borderId="1" xfId="1" applyFont="1" applyFill="1" applyBorder="1" applyAlignment="1" applyProtection="1">
      <alignment wrapText="1"/>
      <protection locked="0"/>
    </xf>
    <xf numFmtId="0" fontId="6" fillId="0" borderId="1" xfId="1" applyFont="1" applyBorder="1" applyAlignment="1" applyProtection="1">
      <alignment wrapText="1"/>
      <protection locked="0"/>
    </xf>
    <xf numFmtId="0" fontId="6" fillId="2" borderId="1" xfId="1" applyFont="1" applyFill="1" applyBorder="1" applyAlignment="1">
      <alignment wrapText="1"/>
    </xf>
    <xf numFmtId="165" fontId="6" fillId="2" borderId="1" xfId="1" applyNumberFormat="1" applyFont="1" applyFill="1" applyBorder="1" applyAlignment="1">
      <alignment wrapText="1"/>
    </xf>
    <xf numFmtId="10" fontId="6" fillId="2" borderId="1" xfId="1" applyNumberFormat="1" applyFont="1" applyFill="1" applyBorder="1" applyAlignment="1">
      <alignment wrapText="1"/>
    </xf>
    <xf numFmtId="0" fontId="10" fillId="5" borderId="1" xfId="1" applyFont="1" applyFill="1" applyBorder="1" applyAlignment="1">
      <alignment horizontal="center" wrapText="1"/>
    </xf>
    <xf numFmtId="164" fontId="10" fillId="5" borderId="1" xfId="1" applyNumberFormat="1" applyFont="1" applyFill="1" applyBorder="1" applyAlignment="1">
      <alignment horizontal="center" wrapText="1"/>
    </xf>
    <xf numFmtId="165" fontId="10" fillId="5" borderId="1" xfId="1" applyNumberFormat="1" applyFont="1" applyFill="1" applyBorder="1" applyAlignment="1">
      <alignment horizontal="center" wrapText="1"/>
    </xf>
    <xf numFmtId="10" fontId="6" fillId="0" borderId="0" xfId="1" applyNumberFormat="1" applyFont="1" applyAlignment="1">
      <alignment wrapText="1"/>
    </xf>
    <xf numFmtId="10" fontId="6" fillId="2" borderId="0" xfId="1" applyNumberFormat="1" applyFont="1" applyFill="1" applyAlignment="1" applyProtection="1">
      <alignment wrapText="1"/>
      <protection locked="0"/>
    </xf>
    <xf numFmtId="1" fontId="6" fillId="2" borderId="0" xfId="1" applyNumberFormat="1" applyFont="1" applyFill="1" applyAlignment="1" applyProtection="1">
      <alignment wrapText="1"/>
      <protection locked="0"/>
    </xf>
    <xf numFmtId="10" fontId="6" fillId="2" borderId="1" xfId="1" applyNumberFormat="1" applyFont="1" applyFill="1" applyBorder="1" applyAlignment="1" applyProtection="1">
      <alignment wrapText="1"/>
      <protection locked="0"/>
    </xf>
    <xf numFmtId="0" fontId="6" fillId="7" borderId="1" xfId="1" applyFont="1" applyFill="1" applyBorder="1" applyAlignment="1">
      <alignment wrapText="1"/>
    </xf>
    <xf numFmtId="0" fontId="6" fillId="2" borderId="1" xfId="1" applyFont="1" applyFill="1" applyBorder="1" applyAlignment="1" applyProtection="1">
      <alignment horizontal="right" wrapText="1"/>
      <protection locked="0"/>
    </xf>
    <xf numFmtId="17" fontId="6" fillId="0" borderId="1" xfId="1" applyNumberFormat="1" applyFont="1" applyBorder="1" applyAlignment="1" applyProtection="1">
      <alignment horizontal="left" wrapText="1"/>
      <protection locked="0"/>
    </xf>
    <xf numFmtId="0" fontId="6" fillId="0" borderId="2" xfId="1" applyFont="1" applyBorder="1" applyAlignment="1" applyProtection="1">
      <alignment wrapText="1"/>
      <protection locked="0"/>
    </xf>
    <xf numFmtId="0" fontId="6" fillId="2" borderId="4" xfId="1" applyFont="1" applyFill="1" applyBorder="1" applyAlignment="1" applyProtection="1">
      <alignment wrapText="1"/>
      <protection locked="0"/>
    </xf>
    <xf numFmtId="0" fontId="6" fillId="0" borderId="4" xfId="1" applyFont="1" applyBorder="1" applyAlignment="1" applyProtection="1">
      <alignment wrapText="1"/>
      <protection locked="0"/>
    </xf>
    <xf numFmtId="164" fontId="6" fillId="0" borderId="4" xfId="1" applyNumberFormat="1" applyFont="1" applyBorder="1" applyAlignment="1" applyProtection="1">
      <alignment wrapText="1"/>
      <protection locked="0"/>
    </xf>
    <xf numFmtId="165" fontId="6" fillId="2" borderId="4" xfId="1" applyNumberFormat="1" applyFont="1" applyFill="1" applyBorder="1" applyAlignment="1" applyProtection="1">
      <alignment wrapText="1"/>
      <protection locked="0"/>
    </xf>
    <xf numFmtId="165" fontId="6" fillId="0" borderId="4" xfId="1" applyNumberFormat="1" applyFont="1" applyBorder="1" applyAlignment="1" applyProtection="1">
      <alignment wrapText="1"/>
      <protection locked="0"/>
    </xf>
    <xf numFmtId="0" fontId="6" fillId="0" borderId="4" xfId="1" applyFont="1" applyBorder="1" applyProtection="1">
      <protection locked="0"/>
    </xf>
    <xf numFmtId="0" fontId="8" fillId="2" borderId="3" xfId="1" applyFont="1" applyFill="1" applyBorder="1" applyAlignment="1" applyProtection="1">
      <alignment wrapText="1"/>
      <protection locked="0"/>
    </xf>
    <xf numFmtId="1" fontId="6" fillId="2" borderId="4" xfId="1" applyNumberFormat="1" applyFont="1" applyFill="1" applyBorder="1" applyAlignment="1">
      <alignment wrapText="1"/>
    </xf>
    <xf numFmtId="10" fontId="6" fillId="2" borderId="4" xfId="1" applyNumberFormat="1" applyFont="1" applyFill="1" applyBorder="1" applyAlignment="1">
      <alignment wrapText="1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6" fillId="2" borderId="1" xfId="4" applyFont="1" applyFill="1" applyBorder="1" applyAlignment="1" applyProtection="1">
      <alignment wrapText="1"/>
      <protection locked="0"/>
    </xf>
    <xf numFmtId="0" fontId="8" fillId="2" borderId="1" xfId="4" applyFont="1" applyFill="1" applyBorder="1" applyAlignment="1" applyProtection="1">
      <alignment wrapText="1"/>
      <protection locked="0"/>
    </xf>
    <xf numFmtId="0" fontId="6" fillId="0" borderId="1" xfId="4" applyFont="1" applyBorder="1" applyAlignment="1" applyProtection="1">
      <alignment wrapText="1"/>
      <protection locked="0"/>
    </xf>
    <xf numFmtId="1" fontId="6" fillId="6" borderId="1" xfId="4" applyNumberFormat="1" applyFont="1" applyFill="1" applyBorder="1" applyAlignment="1">
      <alignment wrapText="1"/>
    </xf>
    <xf numFmtId="10" fontId="6" fillId="6" borderId="1" xfId="4" applyNumberFormat="1" applyFont="1" applyFill="1" applyBorder="1" applyAlignment="1">
      <alignment wrapText="1"/>
    </xf>
    <xf numFmtId="0" fontId="5" fillId="2" borderId="1" xfId="1" applyFont="1" applyFill="1" applyBorder="1" applyAlignment="1">
      <alignment horizontal="left" wrapText="1"/>
    </xf>
    <xf numFmtId="0" fontId="9" fillId="3" borderId="2" xfId="1" applyFont="1" applyFill="1" applyBorder="1" applyAlignment="1">
      <alignment horizontal="left" wrapText="1"/>
    </xf>
    <xf numFmtId="0" fontId="9" fillId="3" borderId="3" xfId="1" applyFont="1" applyFill="1" applyBorder="1" applyAlignment="1">
      <alignment horizontal="left" wrapText="1"/>
    </xf>
    <xf numFmtId="0" fontId="11" fillId="4" borderId="2" xfId="1" applyFont="1" applyFill="1" applyBorder="1" applyAlignment="1">
      <alignment horizontal="center" wrapText="1"/>
    </xf>
    <xf numFmtId="0" fontId="11" fillId="4" borderId="4" xfId="1" applyFont="1" applyFill="1" applyBorder="1" applyAlignment="1">
      <alignment horizontal="center" wrapText="1"/>
    </xf>
    <xf numFmtId="0" fontId="11" fillId="4" borderId="3" xfId="1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9" fontId="6" fillId="0" borderId="1" xfId="4" applyNumberFormat="1" applyFont="1" applyBorder="1" applyAlignment="1" applyProtection="1">
      <alignment wrapText="1"/>
      <protection locked="0"/>
    </xf>
    <xf numFmtId="9" fontId="6" fillId="0" borderId="1" xfId="1" applyNumberFormat="1" applyFont="1" applyBorder="1" applyAlignment="1" applyProtection="1">
      <alignment wrapText="1"/>
      <protection locked="0"/>
    </xf>
    <xf numFmtId="0" fontId="6" fillId="2" borderId="1" xfId="1" applyNumberFormat="1" applyFont="1" applyFill="1" applyBorder="1" applyAlignment="1">
      <alignment wrapText="1"/>
    </xf>
    <xf numFmtId="0" fontId="12" fillId="0" borderId="0" xfId="0" applyFont="1" applyBorder="1" applyAlignment="1">
      <alignment horizontal="center"/>
    </xf>
    <xf numFmtId="9" fontId="0" fillId="0" borderId="0" xfId="0" applyNumberFormat="1" applyBorder="1"/>
  </cellXfs>
  <cellStyles count="7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3" xr:uid="{00000000-0005-0000-0000-000005000000}"/>
    <cellStyle name="Normal 2 3 2" xfId="6" xr:uid="{00000000-0005-0000-0000-000006000000}"/>
    <cellStyle name="Normal 2 4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Resource Wise Utilization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Summary!$A$15</c:f>
              <c:strCache>
                <c:ptCount val="1"/>
                <c:pt idx="0">
                  <c:v>Planned Utilization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10-4059-A0A2-052BAFF3A4E6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10-4059-A0A2-052BAFF3A4E6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10-4059-A0A2-052BAFF3A4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Summary!$B$14:$D$14</c:f>
              <c:strCache>
                <c:ptCount val="1"/>
                <c:pt idx="0">
                  <c:v>Ancy</c:v>
                </c:pt>
              </c:strCache>
            </c:strRef>
          </c:cat>
          <c:val>
            <c:numRef>
              <c:f>Summary!$B$15:$D$15</c:f>
              <c:numCache>
                <c:formatCode>0%</c:formatCode>
                <c:ptCount val="3"/>
                <c:pt idx="0">
                  <c:v>1.2380952380952381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10-4059-A0A2-052BAFF3A4E6}"/>
            </c:ext>
          </c:extLst>
        </c:ser>
        <c:ser>
          <c:idx val="1"/>
          <c:order val="1"/>
          <c:tx>
            <c:strRef>
              <c:f>Summary!$A$16</c:f>
              <c:strCache>
                <c:ptCount val="1"/>
                <c:pt idx="0">
                  <c:v>Actual Utilzation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1677458619760748E-2"/>
                  <c:y val="-8.96358701578544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D10-4059-A0A2-052BAFF3A4E6}"/>
                </c:ext>
              </c:extLst>
            </c:dLbl>
            <c:dLbl>
              <c:idx val="1"/>
              <c:layout>
                <c:manualLayout>
                  <c:x val="2.591792068889515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D10-4059-A0A2-052BAFF3A4E6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D10-4059-A0A2-052BAFF3A4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Summary!$B$14:$D$14</c:f>
              <c:strCache>
                <c:ptCount val="1"/>
                <c:pt idx="0">
                  <c:v>Ancy</c:v>
                </c:pt>
              </c:strCache>
            </c:strRef>
          </c:cat>
          <c:val>
            <c:numRef>
              <c:f>Summary!$B$16:$D$16</c:f>
              <c:numCache>
                <c:formatCode>0%</c:formatCode>
                <c:ptCount val="3"/>
                <c:pt idx="0">
                  <c:v>0.90476190476190477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D10-4059-A0A2-052BAFF3A4E6}"/>
            </c:ext>
          </c:extLst>
        </c:ser>
        <c:ser>
          <c:idx val="2"/>
          <c:order val="2"/>
          <c:tx>
            <c:strRef>
              <c:f>Summary!$A$17</c:f>
              <c:strCache>
                <c:ptCount val="1"/>
                <c:pt idx="0">
                  <c:v>Average Effort Variance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Summary!$B$14:$D$14</c:f>
              <c:strCache>
                <c:ptCount val="1"/>
                <c:pt idx="0">
                  <c:v>Ancy</c:v>
                </c:pt>
              </c:strCache>
            </c:strRef>
          </c:cat>
          <c:val>
            <c:numRef>
              <c:f>Summary!$B$17:$D$17</c:f>
              <c:numCache>
                <c:formatCode>0%</c:formatCode>
                <c:ptCount val="3"/>
                <c:pt idx="0">
                  <c:v>-0.26923076923076922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D10-4059-A0A2-052BAFF3A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55280"/>
        <c:axId val="2124015904"/>
      </c:barChart>
      <c:catAx>
        <c:axId val="212285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015904"/>
        <c:crosses val="autoZero"/>
        <c:auto val="1"/>
        <c:lblAlgn val="ctr"/>
        <c:lblOffset val="100"/>
        <c:noMultiLvlLbl val="0"/>
      </c:catAx>
      <c:valAx>
        <c:axId val="21240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5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Efficiency</a:t>
            </a:r>
          </a:p>
        </c:rich>
      </c:tx>
      <c:layout>
        <c:manualLayout>
          <c:xMode val="edge"/>
          <c:yMode val="edge"/>
          <c:x val="0.33802077865266844"/>
          <c:y val="7.7481859890020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Summary!$A$19</c:f>
              <c:strCache>
                <c:ptCount val="1"/>
                <c:pt idx="0">
                  <c:v>Average Efficiency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393-4CAA-A996-D29837C5B430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93-4CAA-A996-D29837C5B4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Summary!$B$19:$D$19</c:f>
              <c:numCache>
                <c:formatCode>0%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7-4133-91B7-C76BB5981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3846912"/>
        <c:axId val="37751472"/>
      </c:barChart>
      <c:catAx>
        <c:axId val="213384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1472"/>
        <c:crosses val="autoZero"/>
        <c:auto val="1"/>
        <c:lblAlgn val="ctr"/>
        <c:lblOffset val="100"/>
        <c:noMultiLvlLbl val="0"/>
      </c:catAx>
      <c:valAx>
        <c:axId val="377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84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Schedule 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Summary!$A$18</c:f>
              <c:strCache>
                <c:ptCount val="1"/>
                <c:pt idx="0">
                  <c:v>Average Schedule Variance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Summary!$B$18:$D$18</c:f>
              <c:numCache>
                <c:formatCode>0%</c:formatCode>
                <c:ptCount val="3"/>
                <c:pt idx="0">
                  <c:v>-0.10416666666666667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5-4322-B37D-6D66F63A2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544847"/>
        <c:axId val="1613586127"/>
      </c:lineChart>
      <c:catAx>
        <c:axId val="193454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586127"/>
        <c:crosses val="autoZero"/>
        <c:auto val="1"/>
        <c:lblAlgn val="ctr"/>
        <c:lblOffset val="100"/>
        <c:noMultiLvlLbl val="0"/>
      </c:catAx>
      <c:valAx>
        <c:axId val="161358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4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0</xdr:rowOff>
    </xdr:from>
    <xdr:to>
      <xdr:col>10</xdr:col>
      <xdr:colOff>247650</xdr:colOff>
      <xdr:row>16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B7A359-D93B-4BD0-9C1A-BC73C4833A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209550</xdr:colOff>
      <xdr:row>2</xdr:row>
      <xdr:rowOff>9524</xdr:rowOff>
    </xdr:from>
    <xdr:to>
      <xdr:col>19</xdr:col>
      <xdr:colOff>514350</xdr:colOff>
      <xdr:row>13</xdr:row>
      <xdr:rowOff>133349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97494E-FA1A-47AA-A008-BB6429F1C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485775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C27F08-7A84-4C53-9FC9-259486667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7" sqref="B7"/>
    </sheetView>
  </sheetViews>
  <sheetFormatPr defaultRowHeight="15" x14ac:dyDescent="0.25"/>
  <cols>
    <col min="1" max="1" width="8.28515625" customWidth="1"/>
  </cols>
  <sheetData>
    <row r="1" spans="1:2" x14ac:dyDescent="0.25">
      <c r="A1" t="s">
        <v>7</v>
      </c>
      <c r="B1" t="s">
        <v>24</v>
      </c>
    </row>
    <row r="2" spans="1:2" x14ac:dyDescent="0.25">
      <c r="A2" t="s">
        <v>27</v>
      </c>
      <c r="B2">
        <v>23</v>
      </c>
    </row>
    <row r="3" spans="1:2" x14ac:dyDescent="0.25">
      <c r="A3" t="s">
        <v>28</v>
      </c>
      <c r="B3">
        <v>20</v>
      </c>
    </row>
    <row r="4" spans="1:2" x14ac:dyDescent="0.25">
      <c r="A4" t="s">
        <v>29</v>
      </c>
      <c r="B4">
        <v>21</v>
      </c>
    </row>
    <row r="5" spans="1:2" x14ac:dyDescent="0.25">
      <c r="A5" t="s">
        <v>30</v>
      </c>
      <c r="B5">
        <v>22</v>
      </c>
    </row>
    <row r="6" spans="1:2" x14ac:dyDescent="0.25">
      <c r="A6" t="s">
        <v>8</v>
      </c>
      <c r="B6">
        <v>23</v>
      </c>
    </row>
    <row r="7" spans="1:2" x14ac:dyDescent="0.25">
      <c r="A7" t="s">
        <v>31</v>
      </c>
      <c r="B7">
        <v>21</v>
      </c>
    </row>
    <row r="8" spans="1:2" x14ac:dyDescent="0.25">
      <c r="A8" t="s">
        <v>32</v>
      </c>
      <c r="B8">
        <v>23</v>
      </c>
    </row>
    <row r="9" spans="1:2" x14ac:dyDescent="0.25">
      <c r="A9" t="s">
        <v>33</v>
      </c>
      <c r="B9">
        <v>22</v>
      </c>
    </row>
    <row r="10" spans="1:2" x14ac:dyDescent="0.25">
      <c r="A10" t="s">
        <v>34</v>
      </c>
      <c r="B10">
        <v>21</v>
      </c>
    </row>
    <row r="11" spans="1:2" x14ac:dyDescent="0.25">
      <c r="A11" t="s">
        <v>35</v>
      </c>
      <c r="B11">
        <v>23</v>
      </c>
    </row>
    <row r="12" spans="1:2" x14ac:dyDescent="0.25">
      <c r="A12" t="s">
        <v>36</v>
      </c>
      <c r="B12">
        <v>21</v>
      </c>
    </row>
    <row r="13" spans="1:2" x14ac:dyDescent="0.25">
      <c r="A13" t="s">
        <v>37</v>
      </c>
      <c r="B1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"/>
  <sheetViews>
    <sheetView tabSelected="1" workbookViewId="0">
      <selection activeCell="C27" sqref="C27"/>
    </sheetView>
  </sheetViews>
  <sheetFormatPr defaultColWidth="9.140625" defaultRowHeight="12.75" x14ac:dyDescent="0.2"/>
  <cols>
    <col min="1" max="1" width="4.5703125" style="1" customWidth="1"/>
    <col min="2" max="2" width="40.42578125" style="5" customWidth="1"/>
    <col min="3" max="3" width="47" style="1" customWidth="1"/>
    <col min="4" max="4" width="10.28515625" style="1" customWidth="1"/>
    <col min="5" max="5" width="19.28515625" style="15" bestFit="1" customWidth="1"/>
    <col min="6" max="6" width="10.85546875" style="15" customWidth="1"/>
    <col min="7" max="7" width="10.85546875" style="6" customWidth="1"/>
    <col min="8" max="8" width="12" style="15" customWidth="1"/>
    <col min="9" max="9" width="10.7109375" style="15" bestFit="1" customWidth="1"/>
    <col min="10" max="11" width="9.85546875" style="6" customWidth="1"/>
    <col min="12" max="13" width="10.5703125" style="13" customWidth="1"/>
    <col min="14" max="14" width="10.5703125" style="8" customWidth="1"/>
    <col min="15" max="15" width="11.28515625" style="18" customWidth="1"/>
    <col min="16" max="16" width="34.5703125" style="18" customWidth="1"/>
    <col min="17" max="16384" width="9.140625" style="1"/>
  </cols>
  <sheetData>
    <row r="1" spans="1:16" ht="15.75" customHeight="1" x14ac:dyDescent="0.2">
      <c r="A1" s="56" t="s">
        <v>0</v>
      </c>
      <c r="B1" s="57"/>
      <c r="C1" s="23" t="s">
        <v>48</v>
      </c>
    </row>
    <row r="2" spans="1:16" ht="15.75" customHeight="1" x14ac:dyDescent="0.2">
      <c r="A2" s="56" t="s">
        <v>1</v>
      </c>
      <c r="B2" s="57"/>
      <c r="C2" s="23" t="s">
        <v>49</v>
      </c>
    </row>
    <row r="3" spans="1:16" ht="16.5" customHeight="1" x14ac:dyDescent="0.2">
      <c r="A3" s="56" t="s">
        <v>2</v>
      </c>
      <c r="B3" s="57"/>
      <c r="C3" s="23" t="s">
        <v>50</v>
      </c>
    </row>
    <row r="4" spans="1:16" ht="16.5" customHeight="1" x14ac:dyDescent="0.2">
      <c r="A4" s="56" t="s">
        <v>7</v>
      </c>
      <c r="B4" s="57"/>
      <c r="C4" s="36" t="s">
        <v>34</v>
      </c>
      <c r="G4" s="10"/>
    </row>
    <row r="6" spans="1:16" s="2" customFormat="1" ht="38.25" x14ac:dyDescent="0.2">
      <c r="A6" s="27" t="s">
        <v>3</v>
      </c>
      <c r="B6" s="27" t="s">
        <v>4</v>
      </c>
      <c r="C6" s="27" t="s">
        <v>40</v>
      </c>
      <c r="D6" s="27" t="s">
        <v>5</v>
      </c>
      <c r="E6" s="28" t="s">
        <v>9</v>
      </c>
      <c r="F6" s="28" t="s">
        <v>10</v>
      </c>
      <c r="G6" s="28" t="s">
        <v>38</v>
      </c>
      <c r="H6" s="28" t="s">
        <v>11</v>
      </c>
      <c r="I6" s="28" t="s">
        <v>12</v>
      </c>
      <c r="J6" s="28" t="s">
        <v>39</v>
      </c>
      <c r="K6" s="28" t="s">
        <v>21</v>
      </c>
      <c r="L6" s="29" t="s">
        <v>13</v>
      </c>
      <c r="M6" s="29" t="s">
        <v>14</v>
      </c>
      <c r="N6" s="29" t="s">
        <v>20</v>
      </c>
      <c r="O6" s="27" t="s">
        <v>6</v>
      </c>
      <c r="P6" s="27" t="s">
        <v>15</v>
      </c>
    </row>
    <row r="7" spans="1:16" s="2" customFormat="1" ht="15" x14ac:dyDescent="0.2">
      <c r="A7" s="52">
        <v>1</v>
      </c>
      <c r="B7" s="61" t="s">
        <v>54</v>
      </c>
      <c r="C7" s="62" t="s">
        <v>51</v>
      </c>
      <c r="D7" s="65">
        <v>1</v>
      </c>
      <c r="E7" s="64">
        <v>45159</v>
      </c>
      <c r="F7" s="64">
        <v>45159</v>
      </c>
      <c r="G7" s="53">
        <f>NETWORKDAYS(E7,F7)</f>
        <v>1</v>
      </c>
      <c r="H7" s="64">
        <v>45170</v>
      </c>
      <c r="I7" s="64">
        <v>45170</v>
      </c>
      <c r="J7" s="53">
        <v>1</v>
      </c>
      <c r="K7" s="54">
        <f>IF(G7=0,0,(J7-G7)/G7)</f>
        <v>0</v>
      </c>
      <c r="L7" s="63">
        <v>8</v>
      </c>
      <c r="M7" s="63">
        <v>8</v>
      </c>
      <c r="N7" s="54">
        <f>IF(L7=0,0,(M7-L7)/L7)</f>
        <v>0</v>
      </c>
      <c r="O7" s="52" t="s">
        <v>47</v>
      </c>
      <c r="P7" s="50"/>
    </row>
    <row r="8" spans="1:16" ht="15" x14ac:dyDescent="0.2">
      <c r="A8" s="52">
        <v>2</v>
      </c>
      <c r="C8" s="62" t="s">
        <v>52</v>
      </c>
      <c r="D8" s="65">
        <v>1</v>
      </c>
      <c r="E8" s="64">
        <v>45160</v>
      </c>
      <c r="F8" s="64">
        <v>45169</v>
      </c>
      <c r="G8" s="53">
        <f t="shared" ref="G8:G18" si="0">NETWORKDAYS(E8,F8)</f>
        <v>8</v>
      </c>
      <c r="H8" s="64">
        <v>45173</v>
      </c>
      <c r="I8" s="64">
        <v>45176</v>
      </c>
      <c r="J8" s="53">
        <f t="shared" ref="J8:J9" si="1">NETWORKDAYS(H8,I8)</f>
        <v>4</v>
      </c>
      <c r="K8" s="54">
        <f t="shared" ref="K8:K18" si="2">IF(G8=0,0,(J8-G8)/G8)</f>
        <v>-0.5</v>
      </c>
      <c r="L8" s="63">
        <v>64</v>
      </c>
      <c r="M8" s="63">
        <v>32</v>
      </c>
      <c r="N8" s="54">
        <f t="shared" ref="N8:N18" si="3">IF(L8=0,0,(M8-L8)/L8)</f>
        <v>-0.5</v>
      </c>
      <c r="O8" s="52" t="s">
        <v>47</v>
      </c>
      <c r="P8" s="51"/>
    </row>
    <row r="9" spans="1:16" ht="15" x14ac:dyDescent="0.2">
      <c r="A9" s="52">
        <v>3</v>
      </c>
      <c r="C9" s="62" t="s">
        <v>53</v>
      </c>
      <c r="D9" s="65">
        <v>1</v>
      </c>
      <c r="E9" s="64">
        <v>45170</v>
      </c>
      <c r="F9" s="64">
        <v>45170</v>
      </c>
      <c r="G9" s="53">
        <f t="shared" si="0"/>
        <v>1</v>
      </c>
      <c r="H9" s="64">
        <v>45177</v>
      </c>
      <c r="I9" s="64">
        <v>45177</v>
      </c>
      <c r="J9" s="53">
        <f t="shared" si="1"/>
        <v>1</v>
      </c>
      <c r="K9" s="54">
        <f t="shared" si="2"/>
        <v>0</v>
      </c>
      <c r="L9" s="63">
        <v>8</v>
      </c>
      <c r="M9" s="63">
        <v>8</v>
      </c>
      <c r="N9" s="54">
        <f t="shared" si="3"/>
        <v>0</v>
      </c>
      <c r="O9" s="52" t="s">
        <v>47</v>
      </c>
      <c r="P9" s="51"/>
    </row>
    <row r="10" spans="1:16" ht="15" x14ac:dyDescent="0.2">
      <c r="A10" s="23">
        <v>4</v>
      </c>
      <c r="B10" s="61" t="s">
        <v>55</v>
      </c>
      <c r="C10" s="62" t="s">
        <v>51</v>
      </c>
      <c r="D10" s="65">
        <v>1</v>
      </c>
      <c r="E10" s="64">
        <v>45173</v>
      </c>
      <c r="F10" s="64">
        <v>45174</v>
      </c>
      <c r="G10" s="53">
        <f t="shared" si="0"/>
        <v>2</v>
      </c>
      <c r="H10" s="64">
        <v>45180</v>
      </c>
      <c r="I10" s="64">
        <v>45180</v>
      </c>
      <c r="J10" s="53">
        <f t="shared" ref="J10:J12" si="4">NETWORKDAYS(H10,I10)</f>
        <v>1</v>
      </c>
      <c r="K10" s="54">
        <f t="shared" si="2"/>
        <v>-0.5</v>
      </c>
      <c r="L10" s="63">
        <v>16</v>
      </c>
      <c r="M10" s="63">
        <v>8</v>
      </c>
      <c r="N10" s="54">
        <f t="shared" si="3"/>
        <v>-0.5</v>
      </c>
      <c r="O10" s="52" t="s">
        <v>47</v>
      </c>
      <c r="P10" s="21"/>
    </row>
    <row r="11" spans="1:16" ht="15" x14ac:dyDescent="0.2">
      <c r="A11" s="23">
        <v>5</v>
      </c>
      <c r="C11" s="62" t="s">
        <v>52</v>
      </c>
      <c r="D11" s="65">
        <v>1</v>
      </c>
      <c r="E11" s="64">
        <v>45174</v>
      </c>
      <c r="F11" s="64">
        <v>45183</v>
      </c>
      <c r="G11" s="53">
        <f t="shared" si="0"/>
        <v>8</v>
      </c>
      <c r="H11" s="64">
        <v>45181</v>
      </c>
      <c r="I11" s="64">
        <v>45190</v>
      </c>
      <c r="J11" s="53">
        <v>6</v>
      </c>
      <c r="K11" s="54">
        <f t="shared" si="2"/>
        <v>-0.25</v>
      </c>
      <c r="L11" s="63">
        <v>64</v>
      </c>
      <c r="M11" s="63">
        <v>48</v>
      </c>
      <c r="N11" s="54">
        <f t="shared" si="3"/>
        <v>-0.25</v>
      </c>
      <c r="O11" s="52" t="s">
        <v>47</v>
      </c>
      <c r="P11" s="21"/>
    </row>
    <row r="12" spans="1:16" ht="15" x14ac:dyDescent="0.2">
      <c r="A12" s="23">
        <v>6</v>
      </c>
      <c r="C12" s="62" t="s">
        <v>53</v>
      </c>
      <c r="D12" s="65">
        <v>1</v>
      </c>
      <c r="E12" s="64">
        <v>45184</v>
      </c>
      <c r="F12" s="64">
        <v>45184</v>
      </c>
      <c r="G12" s="53">
        <f t="shared" si="0"/>
        <v>1</v>
      </c>
      <c r="H12" s="64">
        <v>45191</v>
      </c>
      <c r="I12" s="64">
        <v>45191</v>
      </c>
      <c r="J12" s="53">
        <f t="shared" si="4"/>
        <v>1</v>
      </c>
      <c r="K12" s="54">
        <f t="shared" si="2"/>
        <v>0</v>
      </c>
      <c r="L12" s="63">
        <v>8</v>
      </c>
      <c r="M12" s="63">
        <v>8</v>
      </c>
      <c r="N12" s="54">
        <f t="shared" si="3"/>
        <v>0</v>
      </c>
      <c r="O12" s="52" t="s">
        <v>47</v>
      </c>
      <c r="P12" s="21"/>
    </row>
    <row r="13" spans="1:16" ht="15" x14ac:dyDescent="0.2">
      <c r="A13" s="23">
        <v>7</v>
      </c>
      <c r="C13" s="62" t="s">
        <v>56</v>
      </c>
      <c r="D13" s="66">
        <v>1</v>
      </c>
      <c r="E13" s="64">
        <v>45194</v>
      </c>
      <c r="F13" s="64">
        <v>45198</v>
      </c>
      <c r="G13" s="53">
        <f t="shared" si="0"/>
        <v>5</v>
      </c>
      <c r="H13" s="64">
        <v>45194</v>
      </c>
      <c r="I13" s="64">
        <v>45198</v>
      </c>
      <c r="J13" s="53">
        <f t="shared" ref="J13:J18" si="5">NETWORKDAYS(H13,I13)</f>
        <v>5</v>
      </c>
      <c r="K13" s="54">
        <f t="shared" si="2"/>
        <v>0</v>
      </c>
      <c r="L13" s="63">
        <v>40</v>
      </c>
      <c r="M13" s="63">
        <v>40</v>
      </c>
      <c r="N13" s="54">
        <f t="shared" si="3"/>
        <v>0</v>
      </c>
      <c r="O13" s="52" t="s">
        <v>47</v>
      </c>
      <c r="P13" s="21"/>
    </row>
    <row r="14" spans="1:16" x14ac:dyDescent="0.2">
      <c r="A14" s="23"/>
      <c r="B14" s="20"/>
      <c r="C14" s="20"/>
      <c r="D14" s="23"/>
      <c r="E14" s="16"/>
      <c r="F14" s="16"/>
      <c r="G14" s="53">
        <f t="shared" si="0"/>
        <v>0</v>
      </c>
      <c r="H14" s="16"/>
      <c r="I14" s="16"/>
      <c r="J14" s="53">
        <f t="shared" si="5"/>
        <v>0</v>
      </c>
      <c r="K14" s="54">
        <f t="shared" si="2"/>
        <v>0</v>
      </c>
      <c r="L14" s="11"/>
      <c r="M14" s="12"/>
      <c r="N14" s="54">
        <f t="shared" si="3"/>
        <v>0</v>
      </c>
      <c r="O14" s="19"/>
      <c r="P14" s="21"/>
    </row>
    <row r="15" spans="1:16" x14ac:dyDescent="0.2">
      <c r="A15" s="23"/>
      <c r="B15" s="20"/>
      <c r="C15" s="20"/>
      <c r="D15" s="23"/>
      <c r="E15" s="16"/>
      <c r="F15" s="16"/>
      <c r="G15" s="53">
        <f t="shared" si="0"/>
        <v>0</v>
      </c>
      <c r="H15" s="16"/>
      <c r="I15" s="16"/>
      <c r="J15" s="53">
        <f t="shared" si="5"/>
        <v>0</v>
      </c>
      <c r="K15" s="54">
        <f t="shared" si="2"/>
        <v>0</v>
      </c>
      <c r="L15" s="11"/>
      <c r="M15" s="12"/>
      <c r="N15" s="54">
        <f t="shared" si="3"/>
        <v>0</v>
      </c>
      <c r="O15" s="19"/>
      <c r="P15" s="21"/>
    </row>
    <row r="16" spans="1:16" x14ac:dyDescent="0.2">
      <c r="A16" s="23"/>
      <c r="B16" s="20"/>
      <c r="C16" s="20"/>
      <c r="D16" s="23"/>
      <c r="E16" s="16"/>
      <c r="F16" s="16"/>
      <c r="G16" s="53">
        <f t="shared" si="0"/>
        <v>0</v>
      </c>
      <c r="H16" s="16"/>
      <c r="I16" s="16"/>
      <c r="J16" s="53">
        <f t="shared" si="5"/>
        <v>0</v>
      </c>
      <c r="K16" s="54">
        <f t="shared" si="2"/>
        <v>0</v>
      </c>
      <c r="L16" s="11"/>
      <c r="M16" s="12"/>
      <c r="N16" s="54">
        <f t="shared" si="3"/>
        <v>0</v>
      </c>
      <c r="O16" s="19"/>
      <c r="P16" s="21"/>
    </row>
    <row r="17" spans="1:16" x14ac:dyDescent="0.2">
      <c r="A17" s="23"/>
      <c r="B17" s="20"/>
      <c r="C17" s="20"/>
      <c r="D17" s="23"/>
      <c r="E17" s="16"/>
      <c r="F17" s="16"/>
      <c r="G17" s="53">
        <f t="shared" si="0"/>
        <v>0</v>
      </c>
      <c r="H17" s="16"/>
      <c r="I17" s="16"/>
      <c r="J17" s="53">
        <f t="shared" si="5"/>
        <v>0</v>
      </c>
      <c r="K17" s="54">
        <f t="shared" si="2"/>
        <v>0</v>
      </c>
      <c r="L17" s="11"/>
      <c r="M17" s="12"/>
      <c r="N17" s="54">
        <f t="shared" si="3"/>
        <v>0</v>
      </c>
      <c r="O17" s="19"/>
      <c r="P17" s="21"/>
    </row>
    <row r="18" spans="1:16" x14ac:dyDescent="0.2">
      <c r="A18" s="23"/>
      <c r="B18" s="20"/>
      <c r="C18" s="20"/>
      <c r="D18" s="23"/>
      <c r="E18" s="16"/>
      <c r="F18" s="16"/>
      <c r="G18" s="53">
        <f t="shared" si="0"/>
        <v>0</v>
      </c>
      <c r="H18" s="16"/>
      <c r="I18" s="16"/>
      <c r="J18" s="53">
        <f t="shared" si="5"/>
        <v>0</v>
      </c>
      <c r="K18" s="54">
        <f t="shared" si="2"/>
        <v>0</v>
      </c>
      <c r="L18" s="11"/>
      <c r="M18" s="12"/>
      <c r="N18" s="54">
        <f t="shared" si="3"/>
        <v>0</v>
      </c>
      <c r="O18" s="19"/>
      <c r="P18" s="21"/>
    </row>
    <row r="19" spans="1:16" x14ac:dyDescent="0.2">
      <c r="A19" s="37"/>
      <c r="B19" s="38"/>
      <c r="C19" s="38"/>
      <c r="D19" s="39"/>
      <c r="E19" s="40"/>
      <c r="F19" s="40"/>
      <c r="G19" s="45"/>
      <c r="H19" s="40"/>
      <c r="I19" s="40"/>
      <c r="J19" s="45"/>
      <c r="K19" s="46"/>
      <c r="L19" s="41"/>
      <c r="M19" s="42"/>
      <c r="N19" s="46"/>
      <c r="O19" s="43"/>
      <c r="P19" s="44"/>
    </row>
    <row r="20" spans="1:16" ht="18.75" customHeight="1" x14ac:dyDescent="0.3">
      <c r="A20" s="58" t="s">
        <v>16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60"/>
    </row>
    <row r="21" spans="1:16" x14ac:dyDescent="0.2">
      <c r="A21" s="3"/>
      <c r="B21" s="3"/>
      <c r="C21" s="3"/>
      <c r="D21" s="3"/>
      <c r="E21" s="17"/>
      <c r="F21" s="17"/>
      <c r="G21" s="7"/>
      <c r="H21" s="17"/>
      <c r="I21" s="17"/>
      <c r="J21" s="7"/>
      <c r="K21" s="7"/>
      <c r="L21" s="14">
        <f>SUM(L7:L18)</f>
        <v>208</v>
      </c>
      <c r="M21" s="14">
        <f>SUM(M7:M18)</f>
        <v>152</v>
      </c>
      <c r="N21" s="9"/>
      <c r="O21" s="22"/>
      <c r="P21" s="22"/>
    </row>
    <row r="22" spans="1:16" x14ac:dyDescent="0.2">
      <c r="B22" s="1"/>
    </row>
    <row r="23" spans="1:16" x14ac:dyDescent="0.2">
      <c r="A23" s="4"/>
      <c r="B23" s="1"/>
    </row>
    <row r="24" spans="1:16" x14ac:dyDescent="0.2">
      <c r="A24" s="55" t="s">
        <v>22</v>
      </c>
      <c r="B24" s="55"/>
      <c r="C24" s="35" t="s">
        <v>34</v>
      </c>
      <c r="I24" s="30"/>
    </row>
    <row r="25" spans="1:16" x14ac:dyDescent="0.2">
      <c r="A25" s="55" t="s">
        <v>23</v>
      </c>
      <c r="B25" s="55"/>
      <c r="C25" s="24">
        <f>SUMIF(Sheet2!$A$2:$A$13,Ancy!$C$24,Sheet2!$B$2:$B$13)</f>
        <v>21</v>
      </c>
      <c r="H25" s="32"/>
    </row>
    <row r="26" spans="1:16" x14ac:dyDescent="0.2">
      <c r="A26" s="55" t="s">
        <v>17</v>
      </c>
      <c r="B26" s="55"/>
      <c r="C26" s="24">
        <f>C25*8</f>
        <v>168</v>
      </c>
      <c r="H26" s="32"/>
    </row>
    <row r="27" spans="1:16" x14ac:dyDescent="0.2">
      <c r="A27" s="55" t="s">
        <v>18</v>
      </c>
      <c r="B27" s="55"/>
      <c r="C27" s="25">
        <f>L21</f>
        <v>208</v>
      </c>
    </row>
    <row r="28" spans="1:16" x14ac:dyDescent="0.2">
      <c r="A28" s="55" t="s">
        <v>19</v>
      </c>
      <c r="B28" s="55"/>
      <c r="C28" s="25">
        <f>M21</f>
        <v>152</v>
      </c>
      <c r="H28" s="31"/>
    </row>
    <row r="29" spans="1:16" x14ac:dyDescent="0.2">
      <c r="A29" s="55" t="s">
        <v>25</v>
      </c>
      <c r="B29" s="55"/>
      <c r="C29" s="26">
        <f>C27/C26</f>
        <v>1.2380952380952381</v>
      </c>
    </row>
    <row r="30" spans="1:16" x14ac:dyDescent="0.2">
      <c r="A30" s="55" t="s">
        <v>26</v>
      </c>
      <c r="B30" s="55"/>
      <c r="C30" s="26">
        <f>C28/C26</f>
        <v>0.90476190476190477</v>
      </c>
    </row>
    <row r="31" spans="1:16" x14ac:dyDescent="0.2">
      <c r="A31" s="55" t="s">
        <v>20</v>
      </c>
      <c r="B31" s="55"/>
      <c r="C31" s="26">
        <f>IF(C27=0,0,((C28-C27)/C27))</f>
        <v>-0.26923076923076922</v>
      </c>
    </row>
    <row r="32" spans="1:16" x14ac:dyDescent="0.2">
      <c r="A32" s="55" t="s">
        <v>21</v>
      </c>
      <c r="B32" s="55"/>
      <c r="C32" s="26">
        <f>AVERAGE(K7:K18)</f>
        <v>-0.10416666666666667</v>
      </c>
    </row>
    <row r="33" spans="1:3" x14ac:dyDescent="0.2">
      <c r="A33" s="55" t="s">
        <v>41</v>
      </c>
      <c r="B33" s="55"/>
      <c r="C33" s="33">
        <f>COUNTIF($O$7:$O$9,"Completed")/COUNTA($O$7:$O$9)</f>
        <v>1</v>
      </c>
    </row>
  </sheetData>
  <mergeCells count="15">
    <mergeCell ref="A24:B24"/>
    <mergeCell ref="A33:B33"/>
    <mergeCell ref="A1:B1"/>
    <mergeCell ref="A2:B2"/>
    <mergeCell ref="A3:B3"/>
    <mergeCell ref="A4:B4"/>
    <mergeCell ref="A20:P20"/>
    <mergeCell ref="A31:B31"/>
    <mergeCell ref="A32:B32"/>
    <mergeCell ref="A25:B25"/>
    <mergeCell ref="A26:B26"/>
    <mergeCell ref="A27:B27"/>
    <mergeCell ref="A28:B28"/>
    <mergeCell ref="A29:B29"/>
    <mergeCell ref="A30:B30"/>
  </mergeCells>
  <dataValidations count="1">
    <dataValidation type="list" allowBlank="1" showInputMessage="1" showErrorMessage="1" sqref="O1:O5 O21:O1048576 O14:O19" xr:uid="{00000000-0002-0000-0500-000000000000}">
      <formula1>"Completed, Hold, WIP"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Sheet2!$A$2:$A$13</xm:f>
          </x14:formula1>
          <xm:sqref>C24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workbookViewId="0">
      <selection activeCell="E3" sqref="E3"/>
    </sheetView>
  </sheetViews>
  <sheetFormatPr defaultRowHeight="15" x14ac:dyDescent="0.25"/>
  <cols>
    <col min="1" max="1" width="20.5703125" customWidth="1"/>
    <col min="3" max="3" width="12.140625" bestFit="1" customWidth="1"/>
  </cols>
  <sheetData>
    <row r="1" spans="1:4" x14ac:dyDescent="0.25">
      <c r="A1" s="55" t="s">
        <v>22</v>
      </c>
      <c r="B1" s="55"/>
      <c r="C1" s="20" t="s">
        <v>34</v>
      </c>
    </row>
    <row r="2" spans="1:4" x14ac:dyDescent="0.25">
      <c r="A2" s="55" t="s">
        <v>23</v>
      </c>
      <c r="B2" s="55"/>
      <c r="C2" s="34">
        <v>21</v>
      </c>
    </row>
    <row r="3" spans="1:4" x14ac:dyDescent="0.25">
      <c r="A3" s="55" t="s">
        <v>17</v>
      </c>
      <c r="B3" s="55"/>
      <c r="C3" s="24">
        <f>C2*8</f>
        <v>168</v>
      </c>
    </row>
    <row r="4" spans="1:4" x14ac:dyDescent="0.25">
      <c r="A4" s="55" t="s">
        <v>18</v>
      </c>
      <c r="B4" s="55"/>
      <c r="C4" s="67">
        <v>208</v>
      </c>
    </row>
    <row r="5" spans="1:4" x14ac:dyDescent="0.25">
      <c r="A5" s="55" t="s">
        <v>19</v>
      </c>
      <c r="B5" s="55"/>
      <c r="C5" s="24">
        <v>152</v>
      </c>
    </row>
    <row r="6" spans="1:4" x14ac:dyDescent="0.25">
      <c r="A6" s="55" t="s">
        <v>25</v>
      </c>
      <c r="B6" s="55"/>
      <c r="C6" s="26">
        <v>1.2382</v>
      </c>
    </row>
    <row r="7" spans="1:4" x14ac:dyDescent="0.25">
      <c r="A7" s="55" t="s">
        <v>26</v>
      </c>
      <c r="B7" s="55"/>
      <c r="C7" s="26">
        <v>0.90480000000000005</v>
      </c>
    </row>
    <row r="8" spans="1:4" x14ac:dyDescent="0.25">
      <c r="A8" s="55" t="s">
        <v>20</v>
      </c>
      <c r="B8" s="55"/>
      <c r="C8" s="26">
        <v>-0.26919999999999999</v>
      </c>
    </row>
    <row r="9" spans="1:4" x14ac:dyDescent="0.25">
      <c r="A9" s="55" t="s">
        <v>21</v>
      </c>
      <c r="B9" s="55"/>
      <c r="C9" s="26">
        <v>-0.1042</v>
      </c>
    </row>
    <row r="10" spans="1:4" x14ac:dyDescent="0.25">
      <c r="A10" s="55" t="s">
        <v>41</v>
      </c>
      <c r="B10" s="55"/>
      <c r="C10" s="26">
        <v>1</v>
      </c>
    </row>
    <row r="14" spans="1:4" x14ac:dyDescent="0.25">
      <c r="A14" s="47"/>
      <c r="B14" s="47" t="s">
        <v>57</v>
      </c>
      <c r="C14" s="68"/>
      <c r="D14" s="68"/>
    </row>
    <row r="15" spans="1:4" x14ac:dyDescent="0.25">
      <c r="A15" s="48" t="s">
        <v>42</v>
      </c>
      <c r="B15" s="49">
        <f>Ancy!C29</f>
        <v>1.2380952380952381</v>
      </c>
      <c r="C15" s="69"/>
      <c r="D15" s="69"/>
    </row>
    <row r="16" spans="1:4" x14ac:dyDescent="0.25">
      <c r="A16" s="48" t="s">
        <v>43</v>
      </c>
      <c r="B16" s="49">
        <f>Ancy!C30</f>
        <v>0.90476190476190477</v>
      </c>
      <c r="C16" s="69"/>
      <c r="D16" s="69"/>
    </row>
    <row r="17" spans="1:4" ht="30" x14ac:dyDescent="0.25">
      <c r="A17" s="48" t="s">
        <v>44</v>
      </c>
      <c r="B17" s="49">
        <f>Ancy!C31</f>
        <v>-0.26923076923076922</v>
      </c>
      <c r="C17" s="69"/>
      <c r="D17" s="69"/>
    </row>
    <row r="18" spans="1:4" ht="30" x14ac:dyDescent="0.25">
      <c r="A18" s="48" t="s">
        <v>45</v>
      </c>
      <c r="B18" s="49">
        <f>Ancy!C32</f>
        <v>-0.10416666666666667</v>
      </c>
      <c r="C18" s="69"/>
      <c r="D18" s="69"/>
    </row>
    <row r="19" spans="1:4" x14ac:dyDescent="0.25">
      <c r="A19" s="48" t="s">
        <v>46</v>
      </c>
      <c r="B19" s="49">
        <f>Ancy!C33</f>
        <v>1</v>
      </c>
      <c r="C19" s="69"/>
      <c r="D19" s="69"/>
    </row>
  </sheetData>
  <mergeCells count="10">
    <mergeCell ref="A10:B10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Sheet2!$A$2:$A$13</xm:f>
          </x14:formula1>
          <xm:sqref>C1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M29" sqref="M29"/>
    </sheetView>
  </sheetViews>
  <sheetFormatPr defaultRowHeight="15" x14ac:dyDescent="0.25"/>
  <cols>
    <col min="2" max="2" width="9" customWidth="1"/>
    <col min="3" max="3" width="5.85546875" customWidth="1"/>
    <col min="4" max="4" width="17.28515625" customWidth="1"/>
    <col min="6" max="6" width="4.42578125" customWidth="1"/>
    <col min="8" max="8" width="6.42578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Ancy</vt:lpstr>
      <vt:lpstr>Summary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Xavi Ahisha, Ancy</cp:lastModifiedBy>
  <dcterms:created xsi:type="dcterms:W3CDTF">2017-06-08T08:44:09Z</dcterms:created>
  <dcterms:modified xsi:type="dcterms:W3CDTF">2023-10-03T08:56:16Z</dcterms:modified>
</cp:coreProperties>
</file>