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excelenciaitechconsult-my.sharepoint.com/personal/xavi_ancy_excelenciaconsulting_com/Documents/Desktop/KPI Sheets/"/>
    </mc:Choice>
  </mc:AlternateContent>
  <xr:revisionPtr revIDLastSave="132" documentId="13_ncr:1_{0BB195AE-CBC5-4929-B998-D810C8A1EDC0}" xr6:coauthVersionLast="47" xr6:coauthVersionMax="47" xr10:uidLastSave="{195184C5-6F9F-4477-BFD0-E9A4EE9ED2AB}"/>
  <bookViews>
    <workbookView xWindow="-120" yWindow="-120" windowWidth="20730" windowHeight="11160" firstSheet="1" activeTab="1" xr2:uid="{84AE344C-97F6-4DB4-A366-C244246D744D}"/>
  </bookViews>
  <sheets>
    <sheet name="CSF" sheetId="2" r:id="rId1"/>
    <sheet name="KPIs" sheetId="1" r:id="rId2"/>
    <sheet name="Action Items" sheetId="4" r:id="rId3"/>
    <sheet name="Overall_Score"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 i="1" l="1"/>
  <c r="K14" i="1"/>
  <c r="K12" i="1"/>
  <c r="K6" i="1"/>
  <c r="K11" i="1"/>
  <c r="K10" i="1"/>
  <c r="K9" i="1"/>
  <c r="N8" i="1"/>
  <c r="K4" i="1"/>
  <c r="K3" i="1" l="1"/>
  <c r="K15" i="1"/>
  <c r="M12" i="1"/>
  <c r="M10" i="1" l="1"/>
  <c r="N18" i="1"/>
  <c r="M19" i="1"/>
  <c r="M9" i="1"/>
  <c r="N9" i="1"/>
  <c r="N13" i="1" s="1"/>
  <c r="N12" i="1"/>
  <c r="M11" i="1"/>
  <c r="M14" i="1"/>
  <c r="M3" i="1"/>
  <c r="M15" i="1"/>
  <c r="M4" i="1"/>
  <c r="D9" i="3"/>
  <c r="M13" i="1" l="1"/>
  <c r="K25" i="1"/>
  <c r="M25" i="1" s="1"/>
  <c r="K24" i="1"/>
  <c r="M24" i="1" s="1"/>
  <c r="K23" i="1"/>
  <c r="M23" i="1" s="1"/>
  <c r="K21" i="1"/>
  <c r="M21" i="1" s="1"/>
  <c r="K20" i="1"/>
  <c r="M20" i="1" s="1"/>
  <c r="K17" i="1"/>
  <c r="M17" i="1" s="1"/>
  <c r="K16" i="1"/>
  <c r="M16" i="1" s="1"/>
  <c r="K7" i="1"/>
  <c r="M7" i="1" s="1"/>
  <c r="M6" i="1"/>
  <c r="M18" i="1" l="1"/>
  <c r="N22" i="1"/>
  <c r="M22" i="1"/>
  <c r="M8" i="1"/>
  <c r="P8" i="1" s="1"/>
  <c r="E4" i="3" s="1"/>
  <c r="P13" i="1"/>
  <c r="E5" i="3" s="1"/>
  <c r="M26" i="1"/>
  <c r="P26" i="1" s="1"/>
  <c r="E8" i="3" s="1"/>
  <c r="P22" i="1" l="1"/>
  <c r="E7" i="3" s="1"/>
  <c r="P18" i="1"/>
  <c r="E6" i="3" s="1"/>
  <c r="E9"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ashok j</author>
  </authors>
  <commentList>
    <comment ref="G4" authorId="0" shapeId="0" xr:uid="{1F44C513-861E-49AD-A694-233E6326434D}">
      <text>
        <r>
          <rPr>
            <b/>
            <sz val="9"/>
            <color indexed="81"/>
            <rFont val="Tahoma"/>
            <family val="2"/>
          </rPr>
          <t>Nanda:</t>
        </r>
        <r>
          <rPr>
            <sz val="9"/>
            <color indexed="81"/>
            <rFont val="Tahoma"/>
            <family val="2"/>
          </rPr>
          <t xml:space="preserve">
Karthik to share the expected number</t>
        </r>
      </text>
    </comment>
    <comment ref="G9" authorId="0" shapeId="0" xr:uid="{1BBA63E0-EB3F-41AE-BE6C-40A120A1FAB0}">
      <text>
        <r>
          <rPr>
            <sz val="11"/>
            <color theme="1"/>
            <rFont val="Calibri"/>
            <family val="2"/>
            <scheme val="minor"/>
          </rPr>
          <t>Nanda:
Nizar shared the details</t>
        </r>
      </text>
    </comment>
    <comment ref="G10" authorId="0" shapeId="0" xr:uid="{C6BFBB10-24E8-495B-B34A-36E66755F4D3}">
      <text>
        <r>
          <rPr>
            <sz val="11"/>
            <color theme="1"/>
            <rFont val="Calibri"/>
            <family val="2"/>
            <scheme val="minor"/>
          </rPr>
          <t>Nanda:
Need to discuss further on how to baseline for a specific BU due to anonymity of responses. 
Nizar shared the details
24%-50%</t>
        </r>
      </text>
    </comment>
    <comment ref="G14" authorId="0" shapeId="0" xr:uid="{0EB54A1D-9E6A-48AD-8554-630E665E915C}">
      <text>
        <r>
          <rPr>
            <sz val="11"/>
            <color theme="1"/>
            <rFont val="Calibri"/>
            <family val="2"/>
            <scheme val="minor"/>
          </rPr>
          <t xml:space="preserve">Nanda:
Variance of Forecasted accuracy percentage agreed to be between -2% &amp; +2%. Will review in 6 months (October 2024)to see if it needs to be lowered.
</t>
        </r>
      </text>
    </comment>
    <comment ref="Q14" authorId="0" shapeId="0" xr:uid="{702D0F7C-F424-44FF-9254-6DE8DF463941}">
      <text>
        <r>
          <rPr>
            <b/>
            <sz val="9"/>
            <color indexed="81"/>
            <rFont val="Tahoma"/>
            <family val="2"/>
          </rPr>
          <t>Nanda:</t>
        </r>
        <r>
          <rPr>
            <sz val="9"/>
            <color indexed="81"/>
            <rFont val="Tahoma"/>
            <family val="2"/>
          </rPr>
          <t xml:space="preserve">
Limit to be finalized after baselining target is decided</t>
        </r>
      </text>
    </comment>
    <comment ref="R14" authorId="0" shapeId="0" xr:uid="{1CDCF77E-309D-4C0B-AE90-E8CE58394372}">
      <text>
        <r>
          <rPr>
            <b/>
            <sz val="9"/>
            <color indexed="81"/>
            <rFont val="Tahoma"/>
            <family val="2"/>
          </rPr>
          <t>Nanda:</t>
        </r>
        <r>
          <rPr>
            <sz val="9"/>
            <color indexed="81"/>
            <rFont val="Tahoma"/>
            <family val="2"/>
          </rPr>
          <t xml:space="preserve">
Limit to be finalized after baselining target is decided</t>
        </r>
      </text>
    </comment>
    <comment ref="G15" authorId="0" shapeId="0" xr:uid="{DD5A94B5-E836-490A-B971-AE7FD9519CCC}">
      <text>
        <r>
          <rPr>
            <b/>
            <sz val="9"/>
            <color indexed="81"/>
            <rFont val="Tahoma"/>
            <family val="2"/>
          </rPr>
          <t>Nanda:</t>
        </r>
        <r>
          <rPr>
            <sz val="9"/>
            <color indexed="81"/>
            <rFont val="Tahoma"/>
            <family val="2"/>
          </rPr>
          <t xml:space="preserve">
Blank</t>
        </r>
      </text>
    </comment>
    <comment ref="G16" authorId="0" shapeId="0" xr:uid="{55B8046A-A8CA-49D1-AFA9-476203FC98F2}">
      <text>
        <r>
          <rPr>
            <b/>
            <sz val="9"/>
            <color indexed="81"/>
            <rFont val="Tahoma"/>
            <family val="2"/>
          </rPr>
          <t>Nanda:</t>
        </r>
        <r>
          <rPr>
            <sz val="9"/>
            <color indexed="81"/>
            <rFont val="Tahoma"/>
            <family val="2"/>
          </rPr>
          <t xml:space="preserve">
Blank</t>
        </r>
      </text>
    </comment>
    <comment ref="G17" authorId="0" shapeId="0" xr:uid="{A51D3AD9-5F4C-4CDB-BC00-CC567DE11E55}">
      <text>
        <r>
          <rPr>
            <b/>
            <sz val="9"/>
            <color indexed="81"/>
            <rFont val="Tahoma"/>
            <family val="2"/>
          </rPr>
          <t>Nanda:</t>
        </r>
        <r>
          <rPr>
            <sz val="9"/>
            <color indexed="81"/>
            <rFont val="Tahoma"/>
            <family val="2"/>
          </rPr>
          <t xml:space="preserve">
Blank</t>
        </r>
      </text>
    </comment>
    <comment ref="G19" authorId="0" shapeId="0" xr:uid="{2261147D-D16E-43BA-B35D-ACB0D000CC21}">
      <text>
        <r>
          <rPr>
            <sz val="11"/>
            <color theme="1"/>
            <rFont val="Calibri"/>
            <family val="2"/>
            <scheme val="minor"/>
          </rPr>
          <t xml:space="preserve">Nanda:
Gross Margin target for each account agreed to be at 35% which will be reviewed after 6 months (October 2024) to see if the target needs to be increased. 
</t>
        </r>
      </text>
    </comment>
    <comment ref="G20" authorId="0" shapeId="0" xr:uid="{E51A85A4-CFCA-497D-9D44-B772CF094DC6}">
      <text>
        <r>
          <rPr>
            <b/>
            <sz val="9"/>
            <color indexed="81"/>
            <rFont val="Tahoma"/>
            <family val="2"/>
          </rPr>
          <t>Nanda:</t>
        </r>
        <r>
          <rPr>
            <sz val="9"/>
            <color indexed="81"/>
            <rFont val="Tahoma"/>
            <family val="2"/>
          </rPr>
          <t xml:space="preserve">
Blank</t>
        </r>
      </text>
    </comment>
    <comment ref="G21" authorId="0" shapeId="0" xr:uid="{CEDA66BD-572D-42CD-B001-442064A90328}">
      <text>
        <r>
          <rPr>
            <b/>
            <sz val="9"/>
            <color indexed="81"/>
            <rFont val="Tahoma"/>
            <family val="2"/>
          </rPr>
          <t>Nanda:</t>
        </r>
        <r>
          <rPr>
            <sz val="9"/>
            <color indexed="81"/>
            <rFont val="Tahoma"/>
            <family val="2"/>
          </rPr>
          <t xml:space="preserve">
Blank</t>
        </r>
      </text>
    </comment>
    <comment ref="G23" authorId="0" shapeId="0" xr:uid="{E201BE0E-7DB8-4AE7-82F1-3A5F4EAABB5E}">
      <text>
        <r>
          <rPr>
            <b/>
            <sz val="9"/>
            <color indexed="81"/>
            <rFont val="Tahoma"/>
            <family val="2"/>
          </rPr>
          <t>Nanda:</t>
        </r>
        <r>
          <rPr>
            <sz val="9"/>
            <color indexed="81"/>
            <rFont val="Tahoma"/>
            <family val="2"/>
          </rPr>
          <t xml:space="preserve">
Blank</t>
        </r>
      </text>
    </comment>
    <comment ref="G24" authorId="0" shapeId="0" xr:uid="{2EE21FDC-7DFD-417F-968A-218ECDA32AAD}">
      <text>
        <r>
          <rPr>
            <b/>
            <sz val="9"/>
            <color indexed="81"/>
            <rFont val="Tahoma"/>
            <family val="2"/>
          </rPr>
          <t>Nanda:</t>
        </r>
        <r>
          <rPr>
            <sz val="9"/>
            <color indexed="81"/>
            <rFont val="Tahoma"/>
            <family val="2"/>
          </rPr>
          <t xml:space="preserve">
Blank</t>
        </r>
      </text>
    </comment>
    <comment ref="G25" authorId="0" shapeId="0" xr:uid="{1663634E-9AD2-4FAF-AC2E-8B1427210225}">
      <text>
        <r>
          <rPr>
            <b/>
            <sz val="9"/>
            <color indexed="81"/>
            <rFont val="Tahoma"/>
            <family val="2"/>
          </rPr>
          <t>Nanda:</t>
        </r>
        <r>
          <rPr>
            <sz val="9"/>
            <color indexed="81"/>
            <rFont val="Tahoma"/>
            <family val="2"/>
          </rPr>
          <t xml:space="preserve">
Blank</t>
        </r>
      </text>
    </comment>
  </commentList>
</comments>
</file>

<file path=xl/sharedStrings.xml><?xml version="1.0" encoding="utf-8"?>
<sst xmlns="http://schemas.openxmlformats.org/spreadsheetml/2006/main" count="226" uniqueCount="102">
  <si>
    <t>Category</t>
  </si>
  <si>
    <t>Sub-category</t>
  </si>
  <si>
    <t>Description</t>
  </si>
  <si>
    <t xml:space="preserve">Customer </t>
  </si>
  <si>
    <t>Customer Delivery</t>
  </si>
  <si>
    <t>Delivery meeting time, quality and cost expectations of the customer</t>
  </si>
  <si>
    <t>Employee</t>
  </si>
  <si>
    <t>Employee-Career-Compensation</t>
  </si>
  <si>
    <t>Providing the right career path and compensation for our employees</t>
  </si>
  <si>
    <t>Employee-RnR-Learning</t>
  </si>
  <si>
    <t>Providing rewards/recognition and learning paths for our employees</t>
  </si>
  <si>
    <t>Financials</t>
  </si>
  <si>
    <t>Revenue</t>
  </si>
  <si>
    <t>Revenue growth through increase in Projects and Managed Services</t>
  </si>
  <si>
    <t>Profitability</t>
  </si>
  <si>
    <t>Gross Margin Targets to be met for selected accounts</t>
  </si>
  <si>
    <t xml:space="preserve"> Innovation &amp; Branding</t>
  </si>
  <si>
    <t>Innovation-Implementation</t>
  </si>
  <si>
    <t>Making Innovation part of the Excelencia DNA and implement ideas to realize benefits</t>
  </si>
  <si>
    <t>Branding</t>
  </si>
  <si>
    <t xml:space="preserve">Establish the Excelencia Brand in the focused geographies </t>
  </si>
  <si>
    <t>S.No</t>
  </si>
  <si>
    <t>Critical Success Factor</t>
  </si>
  <si>
    <t>Lead/Lag</t>
  </si>
  <si>
    <t>Name of Measure</t>
  </si>
  <si>
    <t>Frequency of Measure</t>
  </si>
  <si>
    <t>Expected</t>
  </si>
  <si>
    <t>Actuals</t>
  </si>
  <si>
    <t>Standardized Score</t>
  </si>
  <si>
    <t>Item Weightage</t>
  </si>
  <si>
    <t>Weighted Score</t>
  </si>
  <si>
    <t>Base Score</t>
  </si>
  <si>
    <t>Primary Accountability</t>
  </si>
  <si>
    <t>Derived Score Percentage (for each CSF)</t>
  </si>
  <si>
    <t>Upper Limit</t>
  </si>
  <si>
    <t>Lower Limit</t>
  </si>
  <si>
    <t>Customer-Delivery</t>
  </si>
  <si>
    <t>Lead</t>
  </si>
  <si>
    <t>On Time Submission of Governance/Status Reports with Relevant Updates to the customer</t>
  </si>
  <si>
    <t>Weekly</t>
  </si>
  <si>
    <t>BU</t>
  </si>
  <si>
    <t>On Time and Accurate Reporting of Project Metrics (Agreed upon) - Internal</t>
  </si>
  <si>
    <t>Monthly</t>
  </si>
  <si>
    <t>SQA Process Compliance Score</t>
  </si>
  <si>
    <t>Lag</t>
  </si>
  <si>
    <t>Number of Customer Engagements from "Green" to "Red"  due to Excelencia Delivery Issues</t>
  </si>
  <si>
    <t>N/A</t>
  </si>
  <si>
    <t>Number of Customer Engagements from "Red" (before Excelencia take-over or due to non-Excelencia issues)  to "Green"  due to Excelencia Delivery Excellence OR 
Potential "Red" to "Green" due to Proactive Measures</t>
  </si>
  <si>
    <t>Attrition Percentage (Unmanaged) Targets Achieved</t>
  </si>
  <si>
    <t>Employee Satisfaction Survey Score</t>
  </si>
  <si>
    <t>Half-Yearly</t>
  </si>
  <si>
    <t>Rewards &amp; Recognition</t>
  </si>
  <si>
    <t>Timely Completion of Performance &amp; Probation Reviews</t>
  </si>
  <si>
    <t>Annual</t>
  </si>
  <si>
    <t>Tracking Accuracy of Forecasted Revenue</t>
  </si>
  <si>
    <t>Percentage of Billable Timesheets completed on time (within 5 working days for the previous month)</t>
  </si>
  <si>
    <t>Number of Proposals where Creative Solutioning was presented</t>
  </si>
  <si>
    <t>Number of Upsell/Cross-sell instances to customers</t>
  </si>
  <si>
    <t>Percentage of Accounts where Gross Margin Targets Met</t>
  </si>
  <si>
    <t>Instances of Cost Reduction exercises in Customer Projects</t>
  </si>
  <si>
    <t>Instances of increased Billing Rate in existing engagements</t>
  </si>
  <si>
    <t>Innovation &amp; Branding</t>
  </si>
  <si>
    <t>Number of Ideas / Value Accelarators implemented</t>
  </si>
  <si>
    <t>Number of Innovative Solutions sold to customers</t>
  </si>
  <si>
    <t>Number of webinars launched</t>
  </si>
  <si>
    <t>Action Items</t>
  </si>
  <si>
    <t>Date</t>
  </si>
  <si>
    <t>Assign the point of contact and request email proof from them for every Monday, which is to be sent to the customer, and document it.</t>
  </si>
  <si>
    <t>Every week Monday</t>
  </si>
  <si>
    <t>1. Karthik to share the expected number of internal reports
2. Assign a point of contact and schedule the collection of project metrics on the last Monday of every month. Verify these metrics with the Business Unit (BU) head. Once verified, document the metrics as proof.</t>
  </si>
  <si>
    <t>1. Every Month 25th                                                                                                                                          2. Every Month 27th</t>
  </si>
  <si>
    <t>1. Check if there is a RAG reporting system in place currently.
2. If not already available, Implement a tracking system (RAG Reporting) to monitor project status twice a month. 
3. Discuss findings with the Business Unit (BU) heads and Pradeep to validate the accuracy of the data.</t>
  </si>
  <si>
    <t xml:space="preserve">1. Nizar to share the Unmanaged Attrition Percentage. 
2. Check with Pradeep and Shankar if the number shared by Nizar can be used as the baseline target and also get the upper and lower limits. </t>
  </si>
  <si>
    <t>1. Nanda to share if this KPI will be applicable</t>
  </si>
  <si>
    <t>25th June</t>
  </si>
  <si>
    <t>1. Abdul to share this data on a monthly basis</t>
  </si>
  <si>
    <t xml:space="preserve">
1. Nizar to share the data on a yearly basis</t>
  </si>
  <si>
    <t>25th December</t>
  </si>
  <si>
    <t xml:space="preserve">
1. Set up meeting with Finance team to get the Past data on Forecasted Revenue by each BU. 
2. Finalize the target with Pradeep and Shankar. </t>
  </si>
  <si>
    <t>Percentage of Billable Timesheets completed on time</t>
  </si>
  <si>
    <t xml:space="preserve">
1. Collect the number of timesheets completed and submitted on time from the finance team. 
2.Ensure to obtain document proof to support the data provided.</t>
  </si>
  <si>
    <t xml:space="preserve">
1. Send email on the first week of every month to the respective BU Heads asking for confirmation whether there was any proposal of this nature.
2. If confirmed by BU, collect the name of the client, the date proposal was sent and the sender details. 
3. verify with Pradeep if this can be assigned a score for being innovative. </t>
  </si>
  <si>
    <t xml:space="preserve">
1. Collect all information regarding upsell and cross-sell activities from both the team and the sales team. 
2. Verify this information with the supervisors and obtain proof via email to confirm the accuracy of the data.</t>
  </si>
  <si>
    <t>Number of Accounts where Gross Margin Targets Met</t>
  </si>
  <si>
    <t xml:space="preserve">
1. Set up meeting with Finance team to understand what the current Gross Margin is for each account. and to finalize the target GM for each account. 
2. Finalize the GM target for each account with Pradeep, Shankar, Krishnan &amp; Bhuvana</t>
  </si>
  <si>
    <t xml:space="preserve">
1. Send email on the first week of every month to the respective BU Heads asking for confirmation whether there was any reduction exercise of this nature.
2. If confirmed by BU collect the data points and verify it with Finance</t>
  </si>
  <si>
    <t xml:space="preserve">
1. Send email on the first week of every month to the respective BU Heads asking for confirmation whether there was any billing rate increase.
2. If confirmed by BU collect the data points and verify it with Finance</t>
  </si>
  <si>
    <t xml:space="preserve">
1. Send email on the first week of every month to the respective BU Heads
2. If confirmed by BU collect the data points and verify it with Pradeep</t>
  </si>
  <si>
    <t xml:space="preserve">
1. Send email on the first week of every month to the respective BU Heads 
2. If confirmed by BU collect the data points and verify it with Pradeep</t>
  </si>
  <si>
    <t xml:space="preserve">CSF </t>
  </si>
  <si>
    <t>Weightage%</t>
  </si>
  <si>
    <t>Score</t>
  </si>
  <si>
    <t>People</t>
  </si>
  <si>
    <t>Total</t>
  </si>
  <si>
    <t>Tracking Frequency</t>
  </si>
  <si>
    <t>(40x0.5)\3</t>
  </si>
  <si>
    <t>(d4xm8)\n8</t>
  </si>
  <si>
    <t>Monthly (only 2 Weeks)</t>
  </si>
  <si>
    <t>Monthly (Start from May)</t>
  </si>
  <si>
    <t>RAG Report</t>
  </si>
  <si>
    <t>Attrition</t>
  </si>
  <si>
    <t>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</si>
</sst>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sz val="9"/>
      <color indexed="81"/>
      <name val="Tahoma"/>
      <family val="2"/>
    </font>
    <font>
      <b/>
      <sz val="9"/>
      <color indexed="81"/>
      <name val="Tahoma"/>
      <family val="2"/>
    </font>
    <font>
      <u/>
      <sz val="11"/>
      <color theme="10"/>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s>
  <borders count="18">
    <border>
      <left/>
      <right/>
      <top/>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medium">
        <color indexed="64"/>
      </left>
      <right style="medium">
        <color indexed="64"/>
      </right>
      <top style="medium">
        <color indexed="64"/>
      </top>
      <bottom style="medium">
        <color indexed="64"/>
      </bottom>
      <diagonal/>
    </border>
    <border>
      <left style="thick">
        <color indexed="64"/>
      </left>
      <right/>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64">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9" fontId="2" fillId="0" borderId="1" xfId="1" applyFont="1" applyBorder="1" applyAlignment="1">
      <alignment horizontal="center" vertical="center" wrapText="1"/>
    </xf>
    <xf numFmtId="2" fontId="2" fillId="0" borderId="1" xfId="0" applyNumberFormat="1" applyFont="1" applyBorder="1" applyAlignment="1">
      <alignment horizontal="right" vertical="center" wrapText="1"/>
    </xf>
    <xf numFmtId="9" fontId="2" fillId="0" borderId="1" xfId="0" applyNumberFormat="1" applyFont="1" applyBorder="1" applyAlignment="1">
      <alignment horizontal="center" vertical="center" wrapText="1"/>
    </xf>
    <xf numFmtId="1" fontId="2" fillId="0" borderId="1" xfId="1" applyNumberFormat="1" applyFont="1" applyBorder="1" applyAlignment="1">
      <alignment horizontal="center" vertical="center" wrapText="1"/>
    </xf>
    <xf numFmtId="9" fontId="2" fillId="0" borderId="1" xfId="1" applyFont="1" applyFill="1" applyBorder="1" applyAlignment="1">
      <alignment horizontal="center" vertical="center" wrapText="1"/>
    </xf>
    <xf numFmtId="0" fontId="2" fillId="0" borderId="0" xfId="0" quotePrefix="1" applyFont="1" applyAlignment="1">
      <alignment horizontal="center" vertical="center" wrapText="1"/>
    </xf>
    <xf numFmtId="0" fontId="3" fillId="0" borderId="1" xfId="0" applyFont="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9" fontId="2" fillId="3" borderId="1" xfId="1" applyFont="1" applyFill="1" applyBorder="1" applyAlignment="1">
      <alignment horizontal="center" vertical="center" wrapText="1"/>
    </xf>
    <xf numFmtId="9" fontId="2" fillId="0" borderId="0" xfId="1" applyFont="1" applyAlignment="1">
      <alignment horizontal="center" vertical="center" wrapText="1"/>
    </xf>
    <xf numFmtId="0" fontId="3" fillId="2" borderId="8" xfId="0" applyFont="1" applyFill="1" applyBorder="1"/>
    <xf numFmtId="0" fontId="2" fillId="0" borderId="8" xfId="0" applyFont="1" applyBorder="1"/>
    <xf numFmtId="164" fontId="3" fillId="2" borderId="1" xfId="0" applyNumberFormat="1" applyFont="1" applyFill="1" applyBorder="1" applyAlignment="1">
      <alignment horizontal="center" vertical="center" wrapText="1"/>
    </xf>
    <xf numFmtId="10" fontId="3" fillId="2" borderId="1" xfId="0" applyNumberFormat="1"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6" xfId="0" applyFont="1" applyFill="1" applyBorder="1" applyAlignment="1">
      <alignment horizontal="left" vertical="center" wrapText="1"/>
    </xf>
    <xf numFmtId="1" fontId="3" fillId="2" borderId="6" xfId="1" applyNumberFormat="1" applyFont="1" applyFill="1" applyBorder="1" applyAlignment="1">
      <alignment horizontal="center" vertical="center" wrapText="1"/>
    </xf>
    <xf numFmtId="9" fontId="3" fillId="2" borderId="7" xfId="1" applyFont="1" applyFill="1" applyBorder="1" applyAlignment="1">
      <alignment horizontal="center" vertical="center" wrapText="1"/>
    </xf>
    <xf numFmtId="2" fontId="3" fillId="2" borderId="1" xfId="0" applyNumberFormat="1" applyFont="1" applyFill="1" applyBorder="1" applyAlignment="1">
      <alignment horizontal="right" vertical="center" wrapText="1"/>
    </xf>
    <xf numFmtId="9" fontId="3" fillId="2" borderId="1" xfId="1" applyFont="1" applyFill="1" applyBorder="1" applyAlignment="1">
      <alignment horizontal="center" vertical="center" wrapText="1"/>
    </xf>
    <xf numFmtId="0" fontId="3" fillId="3" borderId="0" xfId="0" applyFont="1" applyFill="1" applyAlignment="1">
      <alignment horizontal="center" vertical="center" wrapText="1"/>
    </xf>
    <xf numFmtId="0" fontId="2" fillId="0" borderId="9" xfId="0" applyFont="1" applyBorder="1"/>
    <xf numFmtId="0" fontId="2"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9" fontId="2" fillId="5" borderId="1" xfId="0" applyNumberFormat="1" applyFont="1" applyFill="1" applyBorder="1" applyAlignment="1">
      <alignment horizontal="center" vertical="center" wrapText="1"/>
    </xf>
    <xf numFmtId="1" fontId="2" fillId="4" borderId="1" xfId="0" applyNumberFormat="1" applyFont="1" applyFill="1" applyBorder="1" applyAlignment="1">
      <alignment horizontal="center" vertical="center" wrapText="1"/>
    </xf>
    <xf numFmtId="0" fontId="3" fillId="2" borderId="11" xfId="0" applyFont="1" applyFill="1" applyBorder="1" applyAlignment="1">
      <alignment horizontal="center" vertical="center" wrapText="1"/>
    </xf>
    <xf numFmtId="0" fontId="0" fillId="0" borderId="11" xfId="0" applyBorder="1"/>
    <xf numFmtId="0" fontId="2" fillId="0" borderId="11" xfId="0" applyFont="1" applyBorder="1" applyAlignment="1">
      <alignment horizontal="left" vertical="center" wrapText="1"/>
    </xf>
    <xf numFmtId="0" fontId="3" fillId="2" borderId="11"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0" fillId="0" borderId="11" xfId="0" applyBorder="1" applyAlignment="1">
      <alignment vertical="center" wrapText="1"/>
    </xf>
    <xf numFmtId="0" fontId="0" fillId="0" borderId="13" xfId="0" applyBorder="1" applyAlignment="1">
      <alignment wrapText="1"/>
    </xf>
    <xf numFmtId="0" fontId="0" fillId="0" borderId="13" xfId="0" applyBorder="1"/>
    <xf numFmtId="0" fontId="3" fillId="2" borderId="12" xfId="0" applyFont="1" applyFill="1" applyBorder="1" applyAlignment="1">
      <alignment horizontal="center" vertical="center" wrapText="1"/>
    </xf>
    <xf numFmtId="9" fontId="2" fillId="4" borderId="1" xfId="0" applyNumberFormat="1" applyFont="1" applyFill="1" applyBorder="1" applyAlignment="1">
      <alignment horizontal="center" vertical="center" wrapText="1"/>
    </xf>
    <xf numFmtId="9" fontId="2" fillId="0" borderId="0" xfId="0" applyNumberFormat="1" applyFont="1" applyAlignment="1">
      <alignment horizontal="center" vertical="center" wrapText="1"/>
    </xf>
    <xf numFmtId="9" fontId="2" fillId="6" borderId="1" xfId="0" applyNumberFormat="1" applyFont="1" applyFill="1" applyBorder="1" applyAlignment="1">
      <alignment horizontal="center" vertical="center" wrapText="1"/>
    </xf>
    <xf numFmtId="9" fontId="2" fillId="3" borderId="1" xfId="0" applyNumberFormat="1" applyFont="1" applyFill="1" applyBorder="1" applyAlignment="1">
      <alignment horizontal="center" vertical="center" wrapText="1"/>
    </xf>
    <xf numFmtId="9" fontId="2" fillId="0" borderId="2" xfId="0" applyNumberFormat="1" applyFont="1" applyBorder="1" applyAlignment="1">
      <alignment horizontal="center" vertical="center" wrapText="1"/>
    </xf>
    <xf numFmtId="9" fontId="2" fillId="0" borderId="4" xfId="0" applyNumberFormat="1" applyFont="1" applyBorder="1" applyAlignment="1">
      <alignment horizontal="center" vertical="center" wrapText="1"/>
    </xf>
    <xf numFmtId="9" fontId="2" fillId="0" borderId="16" xfId="0" applyNumberFormat="1" applyFont="1" applyBorder="1" applyAlignment="1">
      <alignment horizontal="center" vertical="center" wrapText="1"/>
    </xf>
    <xf numFmtId="17" fontId="6" fillId="0" borderId="0" xfId="2" applyNumberFormat="1"/>
    <xf numFmtId="0" fontId="6" fillId="0" borderId="0" xfId="2"/>
    <xf numFmtId="0" fontId="2" fillId="0" borderId="9" xfId="0" applyFont="1" applyBorder="1"/>
    <xf numFmtId="0" fontId="0" fillId="0" borderId="10" xfId="0" applyBorder="1"/>
    <xf numFmtId="0" fontId="2" fillId="0" borderId="9" xfId="0" applyFont="1" applyBorder="1" applyAlignment="1">
      <alignment wrapText="1"/>
    </xf>
    <xf numFmtId="0" fontId="0" fillId="0" borderId="10" xfId="0" applyBorder="1" applyAlignment="1">
      <alignment wrapText="1"/>
    </xf>
    <xf numFmtId="0" fontId="0" fillId="0" borderId="3" xfId="0" applyBorder="1" applyAlignment="1">
      <alignment horizontal="center" vertical="center" wrapText="1"/>
    </xf>
    <xf numFmtId="0" fontId="6" fillId="0" borderId="17" xfId="2" applyBorder="1" applyAlignment="1">
      <alignment horizontal="left"/>
    </xf>
    <xf numFmtId="0" fontId="2" fillId="0" borderId="2" xfId="0" applyFont="1" applyBorder="1" applyAlignment="1">
      <alignment horizontal="center" vertical="center" wrapText="1"/>
    </xf>
    <xf numFmtId="0" fontId="0" fillId="0" borderId="4" xfId="0" applyBorder="1" applyAlignment="1">
      <alignment horizontal="center" vertical="center" wrapText="1"/>
    </xf>
    <xf numFmtId="0" fontId="2" fillId="0" borderId="3" xfId="0" applyFont="1" applyBorder="1" applyAlignment="1">
      <alignment horizontal="center"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1" xfId="0" applyBorder="1" applyAlignment="1">
      <alignment horizontal="center" vertical="center"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excelenciaitechconsult.sharepoint.com/:f:/s/KRAKPIs-FY2024-25/Ejz_lPLQmQNAlxHhOR-RSKUBmQEFbd6lgTH4X0CDrFqpFw?e=K138GE" TargetMode="External"/><Relationship Id="rId7" Type="http://schemas.openxmlformats.org/officeDocument/2006/relationships/printerSettings" Target="../printerSettings/printerSettings2.bin"/><Relationship Id="rId2" Type="http://schemas.openxmlformats.org/officeDocument/2006/relationships/hyperlink" Target="https://excelenciaitechconsult.sharepoint.com/:f:/s/KRAKPIs-FY2024-25/EnMn0sJPzYBFpCN01MIN8BEBBbhEKAiq66Ens-Rlsnh5Jg?e=beur3H" TargetMode="External"/><Relationship Id="rId1" Type="http://schemas.openxmlformats.org/officeDocument/2006/relationships/hyperlink" Target="https://excelenciaitechconsult.sharepoint.com/:f:/s/KRAKPIs-FY2024-25/EhfwiZfv7mlCgqTUDcP20OMB18D8HyBjGKFu4mo8KWOJgg?e=bHjjty" TargetMode="External"/><Relationship Id="rId6" Type="http://schemas.openxmlformats.org/officeDocument/2006/relationships/hyperlink" Target="https://excelenciaitechconsult.sharepoint.com/:f:/s/KRAKPIs-FY2024-25/EuubMIUNTPRKq1uuyEJZKSgBDdgiZqygC7qxMKD-veP_7w?e=rjcjVB" TargetMode="External"/><Relationship Id="rId5" Type="http://schemas.openxmlformats.org/officeDocument/2006/relationships/hyperlink" Target="https://excelenciaitechconsult.sharepoint.com/:f:/s/KRAKPIs-FY2024-25/EuubMIUNTPRKq1uuyEJZKSgBDdgiZqygC7qxMKD-veP_7w?e=rjcjVB" TargetMode="External"/><Relationship Id="rId4" Type="http://schemas.openxmlformats.org/officeDocument/2006/relationships/hyperlink" Target="https://excelenciaitechconsult.sharepoint.com/:f:/s/KRAKPIs-FY2024-25/EhuNjVbul_VGifPm7YKC70IBuhZ6SSgFLNNxoOFvTw2XaA?e=w1dze4"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29C8B-D0B4-4E7E-A32B-789022ADDD32}">
  <dimension ref="B2:D9"/>
  <sheetViews>
    <sheetView zoomScale="121" zoomScaleNormal="118" workbookViewId="0">
      <selection activeCell="B3" sqref="B3:B9"/>
    </sheetView>
  </sheetViews>
  <sheetFormatPr defaultRowHeight="15" x14ac:dyDescent="0.25"/>
  <cols>
    <col min="2" max="2" width="18" bestFit="1" customWidth="1"/>
    <col min="3" max="3" width="26.28515625" bestFit="1" customWidth="1"/>
    <col min="4" max="4" width="71.5703125" bestFit="1" customWidth="1"/>
  </cols>
  <sheetData>
    <row r="2" spans="2:4" x14ac:dyDescent="0.25">
      <c r="B2" s="17" t="s">
        <v>0</v>
      </c>
      <c r="C2" s="17" t="s">
        <v>1</v>
      </c>
      <c r="D2" s="17" t="s">
        <v>2</v>
      </c>
    </row>
    <row r="3" spans="2:4" x14ac:dyDescent="0.25">
      <c r="B3" s="29" t="s">
        <v>3</v>
      </c>
      <c r="C3" s="18" t="s">
        <v>4</v>
      </c>
      <c r="D3" s="18" t="s">
        <v>5</v>
      </c>
    </row>
    <row r="4" spans="2:4" x14ac:dyDescent="0.25">
      <c r="B4" s="52" t="s">
        <v>6</v>
      </c>
      <c r="C4" s="18" t="s">
        <v>7</v>
      </c>
      <c r="D4" s="18" t="s">
        <v>8</v>
      </c>
    </row>
    <row r="5" spans="2:4" x14ac:dyDescent="0.25">
      <c r="B5" s="53"/>
      <c r="C5" s="18" t="s">
        <v>9</v>
      </c>
      <c r="D5" s="18" t="s">
        <v>10</v>
      </c>
    </row>
    <row r="6" spans="2:4" x14ac:dyDescent="0.25">
      <c r="B6" s="52" t="s">
        <v>11</v>
      </c>
      <c r="C6" s="18" t="s">
        <v>12</v>
      </c>
      <c r="D6" s="18" t="s">
        <v>13</v>
      </c>
    </row>
    <row r="7" spans="2:4" x14ac:dyDescent="0.25">
      <c r="B7" s="53"/>
      <c r="C7" s="18" t="s">
        <v>14</v>
      </c>
      <c r="D7" s="18" t="s">
        <v>15</v>
      </c>
    </row>
    <row r="8" spans="2:4" x14ac:dyDescent="0.25">
      <c r="B8" s="54" t="s">
        <v>16</v>
      </c>
      <c r="C8" s="18" t="s">
        <v>17</v>
      </c>
      <c r="D8" s="18" t="s">
        <v>18</v>
      </c>
    </row>
    <row r="9" spans="2:4" x14ac:dyDescent="0.25">
      <c r="B9" s="55"/>
      <c r="C9" s="18" t="s">
        <v>19</v>
      </c>
      <c r="D9" s="18" t="s">
        <v>20</v>
      </c>
    </row>
  </sheetData>
  <mergeCells count="3">
    <mergeCell ref="B4:B5"/>
    <mergeCell ref="B6:B7"/>
    <mergeCell ref="B8:B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5697B-4D34-43F8-8173-CAF2411E8807}">
  <dimension ref="B1:T28"/>
  <sheetViews>
    <sheetView tabSelected="1" topLeftCell="E4" zoomScale="115" zoomScaleNormal="110" workbookViewId="0">
      <selection activeCell="N9" sqref="N9"/>
    </sheetView>
  </sheetViews>
  <sheetFormatPr defaultColWidth="9" defaultRowHeight="12.75" x14ac:dyDescent="0.25"/>
  <cols>
    <col min="1" max="1" width="5.28515625" style="1" customWidth="1"/>
    <col min="2" max="2" width="4.28515625" style="1" bestFit="1" customWidth="1"/>
    <col min="3" max="3" width="16.7109375" style="1" customWidth="1"/>
    <col min="4" max="4" width="7.42578125" style="1" bestFit="1" customWidth="1"/>
    <col min="5" max="5" width="54.5703125" style="2" bestFit="1" customWidth="1"/>
    <col min="6" max="6" width="10.5703125" style="1" bestFit="1" customWidth="1"/>
    <col min="7" max="7" width="8.5703125" style="1" customWidth="1"/>
    <col min="8" max="8" width="9.42578125" style="1" customWidth="1"/>
    <col min="9" max="9" width="8.5703125" style="1" customWidth="1"/>
    <col min="10" max="10" width="8.85546875" style="1" customWidth="1"/>
    <col min="11" max="11" width="11.28515625" style="1" customWidth="1"/>
    <col min="12" max="12" width="12.42578125" style="1" bestFit="1" customWidth="1"/>
    <col min="13" max="13" width="10.28515625" style="1" customWidth="1"/>
    <col min="14" max="14" width="8.140625" style="1" customWidth="1"/>
    <col min="15" max="15" width="13.42578125" style="1" customWidth="1"/>
    <col min="16" max="16" width="10.7109375" style="1" customWidth="1"/>
    <col min="17" max="17" width="6.7109375" style="1" bestFit="1" customWidth="1"/>
    <col min="18" max="18" width="5.7109375" style="1" bestFit="1" customWidth="1"/>
    <col min="19" max="19" width="11.5703125" style="1" customWidth="1"/>
    <col min="20" max="20" width="27.28515625" style="1" bestFit="1" customWidth="1"/>
    <col min="21" max="21" width="10.28515625" style="1" customWidth="1"/>
    <col min="22" max="22" width="18.5703125" style="1" bestFit="1" customWidth="1"/>
    <col min="23" max="16384" width="9" style="1"/>
  </cols>
  <sheetData>
    <row r="1" spans="2:20" ht="23.25" customHeight="1" thickBot="1" x14ac:dyDescent="0.3"/>
    <row r="2" spans="2:20" ht="65.25" thickTop="1" thickBot="1" x14ac:dyDescent="0.3">
      <c r="B2" s="3" t="s">
        <v>21</v>
      </c>
      <c r="C2" s="3" t="s">
        <v>22</v>
      </c>
      <c r="D2" s="3" t="s">
        <v>23</v>
      </c>
      <c r="E2" s="3" t="s">
        <v>24</v>
      </c>
      <c r="F2" s="3" t="s">
        <v>94</v>
      </c>
      <c r="G2" s="3" t="s">
        <v>26</v>
      </c>
      <c r="H2" s="3" t="s">
        <v>25</v>
      </c>
      <c r="I2" s="3" t="s">
        <v>26</v>
      </c>
      <c r="J2" s="3" t="s">
        <v>27</v>
      </c>
      <c r="K2" s="3" t="s">
        <v>28</v>
      </c>
      <c r="L2" s="3" t="s">
        <v>29</v>
      </c>
      <c r="M2" s="3" t="s">
        <v>30</v>
      </c>
      <c r="N2" s="3" t="s">
        <v>31</v>
      </c>
      <c r="O2" s="3" t="s">
        <v>32</v>
      </c>
      <c r="P2" s="3" t="s">
        <v>33</v>
      </c>
      <c r="Q2" s="3" t="s">
        <v>34</v>
      </c>
      <c r="R2" s="3" t="s">
        <v>35</v>
      </c>
    </row>
    <row r="3" spans="2:20" ht="38.65" customHeight="1" thickTop="1" thickBot="1" x14ac:dyDescent="0.3">
      <c r="B3" s="4">
        <v>1</v>
      </c>
      <c r="C3" s="58" t="s">
        <v>36</v>
      </c>
      <c r="D3" s="4" t="s">
        <v>37</v>
      </c>
      <c r="E3" s="5" t="s">
        <v>38</v>
      </c>
      <c r="F3" s="4" t="s">
        <v>39</v>
      </c>
      <c r="G3" s="30">
        <v>10</v>
      </c>
      <c r="H3" s="4" t="s">
        <v>97</v>
      </c>
      <c r="I3" s="30">
        <v>20</v>
      </c>
      <c r="J3" s="4">
        <v>20</v>
      </c>
      <c r="K3" s="9" t="str">
        <f>IF(ISBLANK(I3),0,IF((J3/I3)&gt;=Q3,"2",(IF((J3/I3)&gt;=R3,1,-1))))</f>
        <v>2</v>
      </c>
      <c r="L3" s="6">
        <v>0.5</v>
      </c>
      <c r="M3" s="7">
        <f>K3*L3</f>
        <v>1</v>
      </c>
      <c r="N3" s="7">
        <v>1</v>
      </c>
      <c r="O3" s="4" t="s">
        <v>40</v>
      </c>
      <c r="P3" s="4"/>
      <c r="Q3" s="8">
        <v>1</v>
      </c>
      <c r="R3" s="8">
        <v>0.8</v>
      </c>
      <c r="S3" s="50">
        <v>45383</v>
      </c>
    </row>
    <row r="4" spans="2:20" ht="39.75" thickTop="1" thickBot="1" x14ac:dyDescent="0.3">
      <c r="B4" s="4">
        <v>2</v>
      </c>
      <c r="C4" s="56"/>
      <c r="D4" s="4" t="s">
        <v>37</v>
      </c>
      <c r="E4" s="5" t="s">
        <v>41</v>
      </c>
      <c r="F4" s="4" t="s">
        <v>42</v>
      </c>
      <c r="G4" s="30">
        <v>1</v>
      </c>
      <c r="H4" s="4" t="s">
        <v>98</v>
      </c>
      <c r="I4" s="30"/>
      <c r="J4" s="4"/>
      <c r="K4" s="9">
        <f>IF(ISBLANK(I4),0,IF((J4/I4)&gt;=Q4,"2",(IF((J4/I4)&gt;=R4,1,-1))))</f>
        <v>0</v>
      </c>
      <c r="L4" s="6">
        <v>1</v>
      </c>
      <c r="M4" s="7">
        <f>K4*L4</f>
        <v>0</v>
      </c>
      <c r="N4" s="7">
        <v>2</v>
      </c>
      <c r="O4" s="4" t="s">
        <v>40</v>
      </c>
      <c r="P4" s="4"/>
      <c r="Q4" s="8">
        <v>1</v>
      </c>
      <c r="R4" s="46">
        <v>0.66</v>
      </c>
      <c r="S4" s="44"/>
    </row>
    <row r="5" spans="2:20" ht="14.25" thickTop="1" thickBot="1" x14ac:dyDescent="0.3">
      <c r="B5" s="4">
        <v>3</v>
      </c>
      <c r="C5" s="56"/>
      <c r="D5" s="4" t="s">
        <v>37</v>
      </c>
      <c r="E5" s="5" t="s">
        <v>43</v>
      </c>
      <c r="F5" s="4" t="s">
        <v>42</v>
      </c>
      <c r="G5" s="31"/>
      <c r="H5" s="31"/>
      <c r="I5" s="31"/>
      <c r="J5" s="4"/>
      <c r="K5" s="6"/>
      <c r="L5" s="6"/>
      <c r="M5" s="7"/>
      <c r="N5" s="7"/>
      <c r="O5" s="4"/>
      <c r="P5" s="4"/>
      <c r="Q5" s="8"/>
      <c r="R5" s="8"/>
    </row>
    <row r="6" spans="2:20" ht="27" thickTop="1" thickBot="1" x14ac:dyDescent="0.3">
      <c r="B6" s="4">
        <v>4</v>
      </c>
      <c r="C6" s="56"/>
      <c r="D6" s="4" t="s">
        <v>44</v>
      </c>
      <c r="E6" s="5" t="s">
        <v>45</v>
      </c>
      <c r="F6" s="4" t="s">
        <v>42</v>
      </c>
      <c r="G6" s="30"/>
      <c r="H6" s="4" t="s">
        <v>42</v>
      </c>
      <c r="I6" s="30"/>
      <c r="J6" s="4">
        <v>0</v>
      </c>
      <c r="K6" s="9">
        <f>J6</f>
        <v>0</v>
      </c>
      <c r="L6" s="10">
        <v>1</v>
      </c>
      <c r="M6" s="7">
        <f>(-K6*L6)</f>
        <v>0</v>
      </c>
      <c r="N6" s="7">
        <v>0</v>
      </c>
      <c r="O6" s="4" t="s">
        <v>40</v>
      </c>
      <c r="P6" s="4"/>
      <c r="Q6" s="4" t="s">
        <v>46</v>
      </c>
      <c r="R6" s="4" t="s">
        <v>46</v>
      </c>
      <c r="S6" s="57" t="s">
        <v>99</v>
      </c>
    </row>
    <row r="7" spans="2:20" ht="52.5" thickTop="1" thickBot="1" x14ac:dyDescent="0.3">
      <c r="B7" s="4">
        <v>5</v>
      </c>
      <c r="C7" s="59"/>
      <c r="D7" s="4" t="s">
        <v>44</v>
      </c>
      <c r="E7" s="5" t="s">
        <v>47</v>
      </c>
      <c r="F7" s="4" t="s">
        <v>42</v>
      </c>
      <c r="G7" s="30"/>
      <c r="H7" s="4" t="s">
        <v>42</v>
      </c>
      <c r="I7" s="30"/>
      <c r="J7" s="4">
        <v>0</v>
      </c>
      <c r="K7" s="9">
        <f>J7</f>
        <v>0</v>
      </c>
      <c r="L7" s="10">
        <v>1</v>
      </c>
      <c r="M7" s="7">
        <f>(K7*L7)</f>
        <v>0</v>
      </c>
      <c r="N7" s="7">
        <v>0</v>
      </c>
      <c r="O7" s="4" t="s">
        <v>40</v>
      </c>
      <c r="P7" s="4"/>
      <c r="Q7" s="4" t="s">
        <v>46</v>
      </c>
      <c r="R7" s="4" t="s">
        <v>46</v>
      </c>
      <c r="S7" s="57"/>
    </row>
    <row r="8" spans="2:20" ht="14.25" thickTop="1" thickBot="1" x14ac:dyDescent="0.3">
      <c r="B8" s="21"/>
      <c r="C8" s="22"/>
      <c r="D8" s="22"/>
      <c r="E8" s="23"/>
      <c r="F8" s="22"/>
      <c r="G8" s="22"/>
      <c r="H8" s="22"/>
      <c r="I8" s="22"/>
      <c r="J8" s="22"/>
      <c r="K8" s="24"/>
      <c r="L8" s="25"/>
      <c r="M8" s="26">
        <f>SUM(M3:M7)</f>
        <v>1</v>
      </c>
      <c r="N8" s="26">
        <f>SUM(N3)</f>
        <v>1</v>
      </c>
      <c r="O8" s="3"/>
      <c r="P8" s="27">
        <f>M8/N8</f>
        <v>1</v>
      </c>
      <c r="Q8" s="3"/>
      <c r="R8" s="3"/>
      <c r="S8" s="11"/>
    </row>
    <row r="9" spans="2:20" ht="16.5" thickTop="1" thickBot="1" x14ac:dyDescent="0.3">
      <c r="B9" s="4">
        <v>6</v>
      </c>
      <c r="C9" s="58" t="s">
        <v>6</v>
      </c>
      <c r="D9" s="4" t="s">
        <v>44</v>
      </c>
      <c r="E9" s="5" t="s">
        <v>48</v>
      </c>
      <c r="F9" s="4" t="s">
        <v>42</v>
      </c>
      <c r="G9" s="43">
        <v>0.13</v>
      </c>
      <c r="H9" s="4" t="s">
        <v>42</v>
      </c>
      <c r="I9" s="43">
        <v>0.13</v>
      </c>
      <c r="J9" s="8">
        <v>0</v>
      </c>
      <c r="K9" s="9">
        <f>IF(ISBLANK(J9),0,IF((J9)&gt;=Q9,"-1",(IF((J9)&gt;=R9,1,2))))</f>
        <v>2</v>
      </c>
      <c r="L9" s="8">
        <v>1</v>
      </c>
      <c r="M9" s="7">
        <f>K9*L9</f>
        <v>2</v>
      </c>
      <c r="N9" s="7">
        <f>IF(ISBLANK(J9),0,2)</f>
        <v>2</v>
      </c>
      <c r="O9" s="4" t="s">
        <v>40</v>
      </c>
      <c r="P9" s="4"/>
      <c r="Q9" s="8">
        <v>0.13</v>
      </c>
      <c r="R9" s="8">
        <v>0.1</v>
      </c>
      <c r="S9" s="51" t="s">
        <v>100</v>
      </c>
    </row>
    <row r="10" spans="2:20" ht="27" thickTop="1" thickBot="1" x14ac:dyDescent="0.3">
      <c r="B10" s="4">
        <v>7</v>
      </c>
      <c r="C10" s="56"/>
      <c r="D10" s="4" t="s">
        <v>44</v>
      </c>
      <c r="E10" s="5" t="s">
        <v>49</v>
      </c>
      <c r="F10" s="4" t="s">
        <v>50</v>
      </c>
      <c r="G10" s="43">
        <v>0.5</v>
      </c>
      <c r="H10" s="4" t="s">
        <v>50</v>
      </c>
      <c r="I10" s="43">
        <v>0.5</v>
      </c>
      <c r="J10" s="8"/>
      <c r="K10" s="9">
        <f>IF(ISBLANK(J10),0,IF((J10)&gt;=Q10,"2",(IF((J10)&gt;=R10,1,-1))))</f>
        <v>0</v>
      </c>
      <c r="L10" s="6">
        <v>0.5</v>
      </c>
      <c r="M10" s="7">
        <f>K10*L10</f>
        <v>0</v>
      </c>
      <c r="N10" s="7">
        <v>1</v>
      </c>
      <c r="O10" s="4" t="s">
        <v>40</v>
      </c>
      <c r="P10" s="4"/>
      <c r="Q10" s="8">
        <v>0.75</v>
      </c>
      <c r="R10" s="47">
        <v>0.5</v>
      </c>
    </row>
    <row r="11" spans="2:20" ht="16.5" thickTop="1" thickBot="1" x14ac:dyDescent="0.3">
      <c r="B11" s="4">
        <v>8</v>
      </c>
      <c r="C11" s="56"/>
      <c r="D11" s="4" t="s">
        <v>37</v>
      </c>
      <c r="E11" s="5" t="s">
        <v>51</v>
      </c>
      <c r="F11" s="4" t="s">
        <v>42</v>
      </c>
      <c r="G11" s="33">
        <v>1</v>
      </c>
      <c r="H11" s="4" t="s">
        <v>42</v>
      </c>
      <c r="I11" s="33">
        <v>1</v>
      </c>
      <c r="J11" s="14">
        <v>0</v>
      </c>
      <c r="K11" s="9">
        <f>IF(ISBLANK(J11),0,IF((J11/I11)&gt;=Q11,"2",(IF((J11/I11)&gt;=R11,1,-1))))</f>
        <v>-1</v>
      </c>
      <c r="L11" s="8">
        <v>0.5</v>
      </c>
      <c r="M11" s="7">
        <f>K11*L11</f>
        <v>-0.5</v>
      </c>
      <c r="N11" s="7">
        <v>1</v>
      </c>
      <c r="O11" s="4" t="s">
        <v>40</v>
      </c>
      <c r="P11" s="4"/>
      <c r="Q11" s="44">
        <v>1</v>
      </c>
      <c r="R11" s="49">
        <v>0.66</v>
      </c>
      <c r="S11" s="51" t="s">
        <v>51</v>
      </c>
      <c r="T11" s="44"/>
    </row>
    <row r="12" spans="2:20" ht="14.25" thickTop="1" thickBot="1" x14ac:dyDescent="0.3">
      <c r="B12" s="4">
        <v>9</v>
      </c>
      <c r="C12" s="59"/>
      <c r="D12" s="4" t="s">
        <v>37</v>
      </c>
      <c r="E12" s="13" t="s">
        <v>52</v>
      </c>
      <c r="F12" s="4" t="s">
        <v>53</v>
      </c>
      <c r="G12" s="30">
        <v>47</v>
      </c>
      <c r="H12" s="4" t="s">
        <v>53</v>
      </c>
      <c r="I12" s="30">
        <v>47</v>
      </c>
      <c r="J12" s="4"/>
      <c r="K12" s="9">
        <f>IF(ISBLANK(J12),0,IF((J12/I12)&gt;=Q12,"2",(IF((J12/I12)&gt;=R12,1,-1))))</f>
        <v>0</v>
      </c>
      <c r="L12" s="6">
        <v>1</v>
      </c>
      <c r="M12" s="7">
        <f>K12*L12</f>
        <v>0</v>
      </c>
      <c r="N12" s="7">
        <f>IF(ISBLANK(G12),0,2)</f>
        <v>2</v>
      </c>
      <c r="O12" s="4" t="s">
        <v>40</v>
      </c>
      <c r="P12" s="4"/>
      <c r="Q12" s="8">
        <v>1</v>
      </c>
      <c r="R12" s="48">
        <v>0.9</v>
      </c>
    </row>
    <row r="13" spans="2:20" ht="14.25" thickTop="1" thickBot="1" x14ac:dyDescent="0.3">
      <c r="B13" s="21"/>
      <c r="C13" s="22"/>
      <c r="D13" s="22"/>
      <c r="E13" s="23"/>
      <c r="F13" s="22"/>
      <c r="G13" s="22"/>
      <c r="H13" s="22"/>
      <c r="I13" s="22"/>
      <c r="J13" s="22"/>
      <c r="K13" s="24"/>
      <c r="L13" s="25"/>
      <c r="M13" s="26">
        <f>SUM(M9:M12)</f>
        <v>1.5</v>
      </c>
      <c r="N13" s="26">
        <f>SUM(N9,N11)</f>
        <v>3</v>
      </c>
      <c r="O13" s="3"/>
      <c r="P13" s="27">
        <f>M13/N13</f>
        <v>0.5</v>
      </c>
      <c r="Q13" s="3"/>
      <c r="R13" s="3"/>
      <c r="S13" s="11"/>
    </row>
    <row r="14" spans="2:20" x14ac:dyDescent="0.25">
      <c r="B14" s="4">
        <v>10</v>
      </c>
      <c r="C14" s="28"/>
      <c r="D14" s="4" t="s">
        <v>44</v>
      </c>
      <c r="E14" s="5" t="s">
        <v>54</v>
      </c>
      <c r="F14" s="4" t="s">
        <v>42</v>
      </c>
      <c r="G14" s="32">
        <v>0.02</v>
      </c>
      <c r="H14" s="4" t="s">
        <v>42</v>
      </c>
      <c r="I14" s="32">
        <v>0.02</v>
      </c>
      <c r="J14" s="8"/>
      <c r="K14" s="9">
        <f>IF(ISBLANK(J14),0,IF((J14)&gt;Q14,"-1",(IF((J14)&lt;R14,-1,2))))</f>
        <v>0</v>
      </c>
      <c r="L14" s="8">
        <v>0.5</v>
      </c>
      <c r="M14" s="7">
        <f>K14*L14</f>
        <v>0</v>
      </c>
      <c r="N14" s="7">
        <v>1</v>
      </c>
      <c r="O14" s="4" t="s">
        <v>40</v>
      </c>
      <c r="P14" s="4"/>
      <c r="Q14" s="45">
        <v>0.02</v>
      </c>
      <c r="R14" s="45">
        <v>-0.02</v>
      </c>
      <c r="S14" s="44"/>
    </row>
    <row r="15" spans="2:20" ht="25.5" x14ac:dyDescent="0.25">
      <c r="B15" s="4">
        <v>11</v>
      </c>
      <c r="C15" s="60" t="s">
        <v>12</v>
      </c>
      <c r="D15" s="4" t="s">
        <v>44</v>
      </c>
      <c r="E15" s="5" t="s">
        <v>55</v>
      </c>
      <c r="F15" s="4" t="s">
        <v>42</v>
      </c>
      <c r="G15" s="43">
        <v>1</v>
      </c>
      <c r="H15" s="4" t="s">
        <v>42</v>
      </c>
      <c r="I15" s="43">
        <v>1</v>
      </c>
      <c r="J15" s="6"/>
      <c r="K15" s="9">
        <f>IF(ISBLANK(J15),0,IF((J15)&gt;=Q15,"2",(IF((J15)&gt;=R15,1,-1))))</f>
        <v>0</v>
      </c>
      <c r="L15" s="8">
        <v>0.5</v>
      </c>
      <c r="M15" s="7">
        <f>K15*L15</f>
        <v>0</v>
      </c>
      <c r="N15" s="7">
        <v>1</v>
      </c>
      <c r="O15" s="4" t="s">
        <v>40</v>
      </c>
      <c r="P15" s="4"/>
      <c r="Q15" s="8">
        <v>1</v>
      </c>
      <c r="R15" s="8">
        <v>0.9</v>
      </c>
    </row>
    <row r="16" spans="2:20" x14ac:dyDescent="0.25">
      <c r="B16" s="4">
        <v>12</v>
      </c>
      <c r="C16" s="56"/>
      <c r="D16" s="4" t="s">
        <v>44</v>
      </c>
      <c r="E16" s="5" t="s">
        <v>56</v>
      </c>
      <c r="F16" s="4" t="s">
        <v>42</v>
      </c>
      <c r="G16" s="30"/>
      <c r="H16" s="4" t="s">
        <v>42</v>
      </c>
      <c r="I16" s="30"/>
      <c r="J16" s="4">
        <v>0</v>
      </c>
      <c r="K16" s="9">
        <f t="shared" ref="K16:K25" si="0">J16</f>
        <v>0</v>
      </c>
      <c r="L16" s="10">
        <v>0.5</v>
      </c>
      <c r="M16" s="7">
        <f>(K16*L16)</f>
        <v>0</v>
      </c>
      <c r="N16" s="7">
        <v>0</v>
      </c>
      <c r="O16" s="4" t="s">
        <v>40</v>
      </c>
      <c r="P16" s="4"/>
      <c r="Q16" s="4" t="s">
        <v>46</v>
      </c>
      <c r="R16" s="4" t="s">
        <v>46</v>
      </c>
    </row>
    <row r="17" spans="2:19" x14ac:dyDescent="0.25">
      <c r="B17" s="4">
        <v>13</v>
      </c>
      <c r="C17" s="56"/>
      <c r="D17" s="4" t="s">
        <v>44</v>
      </c>
      <c r="E17" s="13" t="s">
        <v>57</v>
      </c>
      <c r="F17" s="4" t="s">
        <v>42</v>
      </c>
      <c r="G17" s="30"/>
      <c r="H17" s="4" t="s">
        <v>42</v>
      </c>
      <c r="I17" s="30"/>
      <c r="J17" s="4">
        <v>0</v>
      </c>
      <c r="K17" s="9">
        <f t="shared" si="0"/>
        <v>0</v>
      </c>
      <c r="L17" s="10">
        <v>1</v>
      </c>
      <c r="M17" s="7">
        <f>(K17*L17)</f>
        <v>0</v>
      </c>
      <c r="N17" s="7">
        <v>0</v>
      </c>
      <c r="O17" s="4" t="s">
        <v>40</v>
      </c>
      <c r="P17" s="4"/>
      <c r="Q17" s="4" t="s">
        <v>46</v>
      </c>
      <c r="R17" s="4" t="s">
        <v>46</v>
      </c>
    </row>
    <row r="18" spans="2:19" ht="14.25" thickTop="1" thickBot="1" x14ac:dyDescent="0.3">
      <c r="B18" s="21"/>
      <c r="C18" s="22"/>
      <c r="D18" s="22"/>
      <c r="E18" s="23"/>
      <c r="F18" s="22"/>
      <c r="G18" s="22"/>
      <c r="H18" s="22"/>
      <c r="I18" s="22"/>
      <c r="J18" s="22"/>
      <c r="K18" s="24"/>
      <c r="L18" s="25"/>
      <c r="M18" s="26">
        <f>SUM(M14:M17)</f>
        <v>0</v>
      </c>
      <c r="N18" s="26">
        <f>SUM(N14:N17)</f>
        <v>2</v>
      </c>
      <c r="O18" s="3"/>
      <c r="P18" s="27">
        <f>M18/N18</f>
        <v>0</v>
      </c>
      <c r="Q18" s="3"/>
      <c r="R18" s="3"/>
      <c r="S18" s="11"/>
    </row>
    <row r="19" spans="2:19" x14ac:dyDescent="0.25">
      <c r="B19" s="4">
        <v>14</v>
      </c>
      <c r="C19" s="28"/>
      <c r="D19" s="4" t="s">
        <v>44</v>
      </c>
      <c r="E19" s="5" t="s">
        <v>58</v>
      </c>
      <c r="F19" s="4" t="s">
        <v>42</v>
      </c>
      <c r="G19" s="43">
        <v>0.35</v>
      </c>
      <c r="H19" s="4" t="s">
        <v>42</v>
      </c>
      <c r="I19" s="43">
        <v>0.35</v>
      </c>
      <c r="J19" s="8"/>
      <c r="K19" s="9">
        <f>IF(ISBLANK(J19),0,IF((J19)&gt;=Q19,"2",(IF((J19)&gt;=R19,1,-1))))</f>
        <v>0</v>
      </c>
      <c r="L19" s="10">
        <v>1</v>
      </c>
      <c r="M19" s="7">
        <f>(K19*L19)</f>
        <v>0</v>
      </c>
      <c r="N19" s="7">
        <v>2</v>
      </c>
      <c r="O19" s="4" t="s">
        <v>40</v>
      </c>
      <c r="P19" s="4"/>
      <c r="Q19" s="6">
        <v>0.35</v>
      </c>
      <c r="R19" s="6">
        <v>0.25</v>
      </c>
    </row>
    <row r="20" spans="2:19" ht="14.25" thickTop="1" thickBot="1" x14ac:dyDescent="0.3">
      <c r="B20" s="4">
        <v>15</v>
      </c>
      <c r="C20" s="56" t="s">
        <v>14</v>
      </c>
      <c r="D20" s="4" t="s">
        <v>44</v>
      </c>
      <c r="E20" s="5" t="s">
        <v>59</v>
      </c>
      <c r="F20" s="4" t="s">
        <v>42</v>
      </c>
      <c r="G20" s="30"/>
      <c r="H20" s="4" t="s">
        <v>42</v>
      </c>
      <c r="I20" s="30"/>
      <c r="J20" s="4">
        <v>0</v>
      </c>
      <c r="K20" s="9">
        <f t="shared" si="0"/>
        <v>0</v>
      </c>
      <c r="L20" s="10">
        <v>0.5</v>
      </c>
      <c r="M20" s="7">
        <f>(K20*L20)</f>
        <v>0</v>
      </c>
      <c r="N20" s="7">
        <v>0</v>
      </c>
      <c r="O20" s="4" t="s">
        <v>40</v>
      </c>
      <c r="P20" s="4"/>
      <c r="Q20" s="4" t="s">
        <v>46</v>
      </c>
      <c r="R20" s="4" t="s">
        <v>46</v>
      </c>
    </row>
    <row r="21" spans="2:19" ht="16.5" thickTop="1" thickBot="1" x14ac:dyDescent="0.3">
      <c r="B21" s="4">
        <v>16</v>
      </c>
      <c r="C21" s="59"/>
      <c r="D21" s="4" t="s">
        <v>44</v>
      </c>
      <c r="E21" s="5" t="s">
        <v>60</v>
      </c>
      <c r="F21" s="4" t="s">
        <v>42</v>
      </c>
      <c r="G21" s="30"/>
      <c r="H21" s="4" t="s">
        <v>42</v>
      </c>
      <c r="I21" s="30"/>
      <c r="J21" s="4">
        <v>1</v>
      </c>
      <c r="K21" s="9">
        <f t="shared" si="0"/>
        <v>1</v>
      </c>
      <c r="L21" s="10">
        <v>0.5</v>
      </c>
      <c r="M21" s="7">
        <f>(K21*L21)</f>
        <v>0.5</v>
      </c>
      <c r="N21" s="7">
        <v>0</v>
      </c>
      <c r="O21" s="4" t="s">
        <v>40</v>
      </c>
      <c r="P21" s="4"/>
      <c r="Q21" s="4" t="s">
        <v>46</v>
      </c>
      <c r="R21" s="4" t="s">
        <v>46</v>
      </c>
      <c r="S21" s="51" t="s">
        <v>101</v>
      </c>
    </row>
    <row r="22" spans="2:19" ht="14.25" thickTop="1" thickBot="1" x14ac:dyDescent="0.3">
      <c r="B22" s="21"/>
      <c r="C22" s="22"/>
      <c r="D22" s="22"/>
      <c r="E22" s="23"/>
      <c r="F22" s="22"/>
      <c r="G22" s="22"/>
      <c r="H22" s="22"/>
      <c r="I22" s="22"/>
      <c r="J22" s="22"/>
      <c r="K22" s="24"/>
      <c r="L22" s="25"/>
      <c r="M22" s="26">
        <f>SUM(M19:M21)</f>
        <v>0.5</v>
      </c>
      <c r="N22" s="26">
        <f>SUM(N19:N21)</f>
        <v>2</v>
      </c>
      <c r="O22" s="3"/>
      <c r="P22" s="27">
        <f>M22/N22</f>
        <v>0.25</v>
      </c>
      <c r="Q22" s="3"/>
      <c r="R22" s="3"/>
      <c r="S22" s="11"/>
    </row>
    <row r="23" spans="2:19" ht="16.5" thickTop="1" thickBot="1" x14ac:dyDescent="0.3">
      <c r="B23" s="4">
        <v>17</v>
      </c>
      <c r="C23" s="56" t="s">
        <v>61</v>
      </c>
      <c r="D23" s="4" t="s">
        <v>44</v>
      </c>
      <c r="E23" s="5" t="s">
        <v>62</v>
      </c>
      <c r="F23" s="4" t="s">
        <v>42</v>
      </c>
      <c r="G23" s="30"/>
      <c r="H23" s="4" t="s">
        <v>42</v>
      </c>
      <c r="I23" s="30"/>
      <c r="J23" s="14">
        <v>1</v>
      </c>
      <c r="K23" s="14">
        <f t="shared" si="0"/>
        <v>1</v>
      </c>
      <c r="L23" s="15">
        <v>0.5</v>
      </c>
      <c r="M23" s="7">
        <f>(K23*L23)</f>
        <v>0.5</v>
      </c>
      <c r="N23" s="7">
        <v>0</v>
      </c>
      <c r="O23" s="4" t="s">
        <v>40</v>
      </c>
      <c r="P23" s="4"/>
      <c r="Q23" s="4" t="s">
        <v>46</v>
      </c>
      <c r="R23" s="4" t="s">
        <v>46</v>
      </c>
      <c r="S23" s="51" t="s">
        <v>101</v>
      </c>
    </row>
    <row r="24" spans="2:19" ht="14.25" thickTop="1" thickBot="1" x14ac:dyDescent="0.3">
      <c r="B24" s="4">
        <v>18</v>
      </c>
      <c r="C24" s="56"/>
      <c r="D24" s="4" t="s">
        <v>44</v>
      </c>
      <c r="E24" s="5" t="s">
        <v>63</v>
      </c>
      <c r="F24" s="4" t="s">
        <v>42</v>
      </c>
      <c r="G24" s="30"/>
      <c r="H24" s="4" t="s">
        <v>42</v>
      </c>
      <c r="I24" s="30"/>
      <c r="J24" s="14">
        <v>0</v>
      </c>
      <c r="K24" s="14">
        <f t="shared" si="0"/>
        <v>0</v>
      </c>
      <c r="L24" s="15">
        <v>1</v>
      </c>
      <c r="M24" s="7">
        <f>(K24*L24)</f>
        <v>0</v>
      </c>
      <c r="N24" s="7">
        <v>0</v>
      </c>
      <c r="O24" s="4" t="s">
        <v>40</v>
      </c>
      <c r="P24" s="4"/>
      <c r="Q24" s="4" t="s">
        <v>46</v>
      </c>
      <c r="R24" s="4" t="s">
        <v>46</v>
      </c>
    </row>
    <row r="25" spans="2:19" ht="14.25" thickTop="1" thickBot="1" x14ac:dyDescent="0.3">
      <c r="B25" s="4">
        <v>19</v>
      </c>
      <c r="C25" s="56"/>
      <c r="D25" s="4" t="s">
        <v>44</v>
      </c>
      <c r="E25" s="5" t="s">
        <v>64</v>
      </c>
      <c r="F25" s="4" t="s">
        <v>42</v>
      </c>
      <c r="G25" s="30"/>
      <c r="H25" s="4" t="s">
        <v>42</v>
      </c>
      <c r="I25" s="30"/>
      <c r="J25" s="14">
        <v>0</v>
      </c>
      <c r="K25" s="14">
        <f t="shared" si="0"/>
        <v>0</v>
      </c>
      <c r="L25" s="15">
        <v>0.5</v>
      </c>
      <c r="M25" s="7">
        <f>(K25*L25)</f>
        <v>0</v>
      </c>
      <c r="N25" s="7">
        <v>0</v>
      </c>
      <c r="O25" s="4" t="s">
        <v>40</v>
      </c>
      <c r="P25" s="4"/>
      <c r="Q25" s="4" t="s">
        <v>46</v>
      </c>
      <c r="R25" s="4" t="s">
        <v>46</v>
      </c>
    </row>
    <row r="26" spans="2:19" x14ac:dyDescent="0.25">
      <c r="B26" s="21"/>
      <c r="C26" s="22"/>
      <c r="D26" s="22"/>
      <c r="E26" s="23"/>
      <c r="F26" s="22"/>
      <c r="G26" s="22"/>
      <c r="H26" s="22"/>
      <c r="I26" s="22"/>
      <c r="J26" s="22"/>
      <c r="K26" s="24"/>
      <c r="L26" s="25"/>
      <c r="M26" s="26">
        <f>SUM(M23:M25)</f>
        <v>0.5</v>
      </c>
      <c r="N26" s="26">
        <v>1</v>
      </c>
      <c r="O26" s="3"/>
      <c r="P26" s="27">
        <f>M26/N26</f>
        <v>0.5</v>
      </c>
      <c r="Q26" s="3"/>
      <c r="R26" s="3"/>
      <c r="S26" s="11"/>
    </row>
    <row r="27" spans="2:19" ht="13.5" thickTop="1" x14ac:dyDescent="0.25">
      <c r="O27" s="16"/>
    </row>
    <row r="28" spans="2:19" x14ac:dyDescent="0.25">
      <c r="F28" s="16"/>
    </row>
  </sheetData>
  <mergeCells count="6">
    <mergeCell ref="C23:C25"/>
    <mergeCell ref="S6:S7"/>
    <mergeCell ref="C3:C7"/>
    <mergeCell ref="C9:C12"/>
    <mergeCell ref="C15:C17"/>
    <mergeCell ref="C20:C21"/>
  </mergeCells>
  <hyperlinks>
    <hyperlink ref="S3" r:id="rId1" display="https://excelenciaitechconsult.sharepoint.com/:f:/s/KRAKPIs-FY2024-25/EhfwiZfv7mlCgqTUDcP20OMB18D8HyBjGKFu4mo8KWOJgg?e=bHjjty" xr:uid="{E64625E4-9262-4A2A-93C1-07BA81E5AF55}"/>
    <hyperlink ref="S6" r:id="rId2" display="https://excelenciaitechconsult.sharepoint.com/:f:/s/KRAKPIs-FY2024-25/EnMn0sJPzYBFpCN01MIN8BEBBbhEKAiq66Ens-Rlsnh5Jg?e=beur3H" xr:uid="{EABB8427-224D-4429-9154-3FEF62123EE1}"/>
    <hyperlink ref="S9" r:id="rId3" display="https://excelenciaitechconsult.sharepoint.com/:f:/s/KRAKPIs-FY2024-25/Ejz_lPLQmQNAlxHhOR-RSKUBmQEFbd6lgTH4X0CDrFqpFw?e=K138GE" xr:uid="{D0261F3B-39E7-4337-B331-C686EECD1BA0}"/>
    <hyperlink ref="S11" r:id="rId4" display="https://excelenciaitechconsult.sharepoint.com/:f:/s/KRAKPIs-FY2024-25/EhuNjVbul_VGifPm7YKC70IBuhZ6SSgFLNNxoOFvTw2XaA?e=w1dze4" xr:uid="{8C21195D-ECD5-40F0-88F9-A2329E26069B}"/>
    <hyperlink ref="S21" r:id="rId5" display="https://excelenciaitechconsult.sharepoint.com/:f:/s/KRAKPIs-FY2024-25/EuubMIUNTPRKq1uuyEJZKSgBDdgiZqygC7qxMKD-veP_7w?e=rjcjVB" xr:uid="{FB2A87E0-5052-43FF-BCB9-74FFB400C33D}"/>
    <hyperlink ref="S23" r:id="rId6" display="https://excelenciaitechconsult.sharepoint.com/:f:/s/KRAKPIs-FY2024-25/EuubMIUNTPRKq1uuyEJZKSgBDdgiZqygC7qxMKD-veP_7w?e=rjcjVB" xr:uid="{9E5E024F-A5C4-4B06-A386-BDA7431AC7BF}"/>
  </hyperlinks>
  <pageMargins left="0.7" right="0.7" top="0.75" bottom="0.75" header="0.3" footer="0.3"/>
  <pageSetup orientation="portrait" r:id="rId7"/>
  <ignoredErrors>
    <ignoredError sqref="M22" formula="1"/>
  </ignoredErrors>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79E56-60A4-4793-9231-0CB8CA03672B}">
  <dimension ref="A3:C26"/>
  <sheetViews>
    <sheetView topLeftCell="A17" workbookViewId="0">
      <selection activeCell="A26" sqref="A26"/>
    </sheetView>
  </sheetViews>
  <sheetFormatPr defaultRowHeight="24.75" customHeight="1" x14ac:dyDescent="0.25"/>
  <cols>
    <col min="1" max="1" width="72" customWidth="1"/>
    <col min="2" max="2" width="77.7109375" customWidth="1"/>
    <col min="3" max="3" width="21.85546875" customWidth="1"/>
  </cols>
  <sheetData>
    <row r="3" spans="1:3" ht="24.75" customHeight="1" x14ac:dyDescent="0.25">
      <c r="A3" s="34" t="s">
        <v>24</v>
      </c>
      <c r="B3" s="34" t="s">
        <v>65</v>
      </c>
      <c r="C3" s="42" t="s">
        <v>66</v>
      </c>
    </row>
    <row r="4" spans="1:3" ht="31.5" customHeight="1" x14ac:dyDescent="0.25">
      <c r="A4" s="36" t="s">
        <v>38</v>
      </c>
      <c r="B4" s="40" t="s">
        <v>67</v>
      </c>
      <c r="C4" s="35" t="s">
        <v>68</v>
      </c>
    </row>
    <row r="5" spans="1:3" ht="79.5" customHeight="1" x14ac:dyDescent="0.25">
      <c r="A5" s="36" t="s">
        <v>41</v>
      </c>
      <c r="B5" s="40" t="s">
        <v>69</v>
      </c>
      <c r="C5" s="39" t="s">
        <v>70</v>
      </c>
    </row>
    <row r="6" spans="1:3" ht="24.75" customHeight="1" x14ac:dyDescent="0.25">
      <c r="A6" s="36" t="s">
        <v>43</v>
      </c>
      <c r="B6" s="41"/>
      <c r="C6" s="35"/>
    </row>
    <row r="7" spans="1:3" ht="72.75" customHeight="1" x14ac:dyDescent="0.25">
      <c r="A7" s="36" t="s">
        <v>45</v>
      </c>
      <c r="B7" s="61" t="s">
        <v>71</v>
      </c>
      <c r="C7" s="63" t="s">
        <v>70</v>
      </c>
    </row>
    <row r="8" spans="1:3" ht="52.5" customHeight="1" x14ac:dyDescent="0.25">
      <c r="A8" s="36" t="s">
        <v>47</v>
      </c>
      <c r="B8" s="62"/>
      <c r="C8" s="63"/>
    </row>
    <row r="9" spans="1:3" ht="24.75" customHeight="1" x14ac:dyDescent="0.25">
      <c r="A9" s="37"/>
      <c r="B9" s="41"/>
      <c r="C9" s="35"/>
    </row>
    <row r="10" spans="1:3" ht="48.75" customHeight="1" x14ac:dyDescent="0.25">
      <c r="A10" s="36" t="s">
        <v>48</v>
      </c>
      <c r="B10" s="40" t="s">
        <v>72</v>
      </c>
      <c r="C10" s="39" t="s">
        <v>70</v>
      </c>
    </row>
    <row r="11" spans="1:3" ht="32.25" customHeight="1" x14ac:dyDescent="0.25">
      <c r="A11" s="36" t="s">
        <v>49</v>
      </c>
      <c r="B11" s="40" t="s">
        <v>73</v>
      </c>
      <c r="C11" s="39" t="s">
        <v>74</v>
      </c>
    </row>
    <row r="12" spans="1:3" ht="29.25" customHeight="1" x14ac:dyDescent="0.25">
      <c r="A12" s="36" t="s">
        <v>51</v>
      </c>
      <c r="B12" s="40" t="s">
        <v>75</v>
      </c>
      <c r="C12" s="39" t="s">
        <v>70</v>
      </c>
    </row>
    <row r="13" spans="1:3" ht="34.5" customHeight="1" x14ac:dyDescent="0.25">
      <c r="A13" s="38" t="s">
        <v>52</v>
      </c>
      <c r="B13" s="40" t="s">
        <v>76</v>
      </c>
      <c r="C13" s="35" t="s">
        <v>77</v>
      </c>
    </row>
    <row r="14" spans="1:3" ht="24.75" customHeight="1" x14ac:dyDescent="0.25">
      <c r="A14" s="37"/>
      <c r="B14" s="41"/>
      <c r="C14" s="35"/>
    </row>
    <row r="15" spans="1:3" ht="57.75" customHeight="1" x14ac:dyDescent="0.25">
      <c r="A15" s="36" t="s">
        <v>54</v>
      </c>
      <c r="B15" s="40" t="s">
        <v>78</v>
      </c>
      <c r="C15" s="39" t="s">
        <v>70</v>
      </c>
    </row>
    <row r="16" spans="1:3" ht="75" x14ac:dyDescent="0.25">
      <c r="A16" s="36" t="s">
        <v>79</v>
      </c>
      <c r="B16" s="40" t="s">
        <v>80</v>
      </c>
      <c r="C16" s="39" t="s">
        <v>70</v>
      </c>
    </row>
    <row r="17" spans="1:3" ht="90" x14ac:dyDescent="0.25">
      <c r="A17" s="36" t="s">
        <v>56</v>
      </c>
      <c r="B17" s="40" t="s">
        <v>81</v>
      </c>
      <c r="C17" s="39" t="s">
        <v>70</v>
      </c>
    </row>
    <row r="18" spans="1:3" ht="75" x14ac:dyDescent="0.25">
      <c r="A18" s="38" t="s">
        <v>57</v>
      </c>
      <c r="B18" s="40" t="s">
        <v>82</v>
      </c>
      <c r="C18" s="39" t="s">
        <v>70</v>
      </c>
    </row>
    <row r="19" spans="1:3" ht="24.75" customHeight="1" x14ac:dyDescent="0.25">
      <c r="A19" s="37"/>
      <c r="B19" s="41"/>
      <c r="C19" s="35"/>
    </row>
    <row r="20" spans="1:3" ht="50.25" customHeight="1" x14ac:dyDescent="0.25">
      <c r="A20" s="36" t="s">
        <v>83</v>
      </c>
      <c r="B20" s="40" t="s">
        <v>84</v>
      </c>
      <c r="C20" s="39" t="s">
        <v>70</v>
      </c>
    </row>
    <row r="21" spans="1:3" ht="60" x14ac:dyDescent="0.25">
      <c r="A21" s="36" t="s">
        <v>59</v>
      </c>
      <c r="B21" s="40" t="s">
        <v>85</v>
      </c>
      <c r="C21" s="39" t="s">
        <v>70</v>
      </c>
    </row>
    <row r="22" spans="1:3" ht="48" customHeight="1" x14ac:dyDescent="0.25">
      <c r="A22" s="36" t="s">
        <v>60</v>
      </c>
      <c r="B22" s="40" t="s">
        <v>86</v>
      </c>
      <c r="C22" s="39" t="s">
        <v>70</v>
      </c>
    </row>
    <row r="23" spans="1:3" ht="24.75" customHeight="1" x14ac:dyDescent="0.25">
      <c r="A23" s="37"/>
      <c r="B23" s="41"/>
      <c r="C23" s="35"/>
    </row>
    <row r="24" spans="1:3" ht="45" x14ac:dyDescent="0.25">
      <c r="A24" s="36" t="s">
        <v>62</v>
      </c>
      <c r="B24" s="40" t="s">
        <v>87</v>
      </c>
      <c r="C24" s="39" t="s">
        <v>70</v>
      </c>
    </row>
    <row r="25" spans="1:3" ht="31.5" customHeight="1" x14ac:dyDescent="0.25">
      <c r="A25" s="36" t="s">
        <v>63</v>
      </c>
      <c r="B25" s="40" t="s">
        <v>88</v>
      </c>
      <c r="C25" s="39" t="s">
        <v>70</v>
      </c>
    </row>
    <row r="26" spans="1:3" ht="33.75" customHeight="1" x14ac:dyDescent="0.25">
      <c r="A26" s="36" t="s">
        <v>64</v>
      </c>
      <c r="B26" s="40" t="s">
        <v>87</v>
      </c>
      <c r="C26" s="39" t="s">
        <v>70</v>
      </c>
    </row>
  </sheetData>
  <mergeCells count="2">
    <mergeCell ref="B7:B8"/>
    <mergeCell ref="C7: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E3AB2-AEC0-481B-BFE0-C129B85DA09E}">
  <dimension ref="C2:I10"/>
  <sheetViews>
    <sheetView workbookViewId="0">
      <selection activeCell="I18" sqref="I18"/>
    </sheetView>
  </sheetViews>
  <sheetFormatPr defaultRowHeight="15" x14ac:dyDescent="0.25"/>
  <cols>
    <col min="3" max="3" width="26.85546875" customWidth="1"/>
    <col min="4" max="4" width="12.7109375" customWidth="1"/>
    <col min="5" max="5" width="13.28515625" customWidth="1"/>
  </cols>
  <sheetData>
    <row r="2" spans="3:9" ht="15.75" thickBot="1" x14ac:dyDescent="0.3"/>
    <row r="3" spans="3:9" ht="16.5" thickTop="1" thickBot="1" x14ac:dyDescent="0.3">
      <c r="C3" s="3" t="s">
        <v>89</v>
      </c>
      <c r="D3" s="3" t="s">
        <v>90</v>
      </c>
      <c r="E3" s="3" t="s">
        <v>91</v>
      </c>
    </row>
    <row r="4" spans="3:9" ht="16.5" thickTop="1" thickBot="1" x14ac:dyDescent="0.3">
      <c r="C4" s="4" t="s">
        <v>36</v>
      </c>
      <c r="D4" s="8">
        <v>0.4</v>
      </c>
      <c r="E4" s="19">
        <f>(D4*KPIs!P8)</f>
        <v>0.4</v>
      </c>
      <c r="G4" t="s">
        <v>95</v>
      </c>
      <c r="I4" t="s">
        <v>96</v>
      </c>
    </row>
    <row r="5" spans="3:9" ht="16.5" thickTop="1" thickBot="1" x14ac:dyDescent="0.3">
      <c r="C5" s="4" t="s">
        <v>92</v>
      </c>
      <c r="D5" s="8">
        <v>0.2</v>
      </c>
      <c r="E5" s="19">
        <f>(D5*KPIs!P13)</f>
        <v>0.1</v>
      </c>
    </row>
    <row r="6" spans="3:9" ht="16.5" thickTop="1" thickBot="1" x14ac:dyDescent="0.3">
      <c r="C6" s="4" t="s">
        <v>12</v>
      </c>
      <c r="D6" s="8">
        <v>0.15</v>
      </c>
      <c r="E6" s="20">
        <f>(D6*KPIs!P18)</f>
        <v>0</v>
      </c>
    </row>
    <row r="7" spans="3:9" ht="16.5" thickTop="1" thickBot="1" x14ac:dyDescent="0.3">
      <c r="C7" s="4" t="s">
        <v>14</v>
      </c>
      <c r="D7" s="8">
        <v>0.15</v>
      </c>
      <c r="E7" s="20">
        <f>(D7*KPIs!P22)</f>
        <v>3.7499999999999999E-2</v>
      </c>
    </row>
    <row r="8" spans="3:9" ht="16.5" thickTop="1" thickBot="1" x14ac:dyDescent="0.3">
      <c r="C8" s="4" t="s">
        <v>61</v>
      </c>
      <c r="D8" s="8">
        <v>0.1</v>
      </c>
      <c r="E8" s="19">
        <f>(D8*KPIs!P26)</f>
        <v>0.05</v>
      </c>
    </row>
    <row r="9" spans="3:9" ht="16.5" thickTop="1" thickBot="1" x14ac:dyDescent="0.3">
      <c r="C9" s="12" t="s">
        <v>93</v>
      </c>
      <c r="D9" s="8">
        <f>SUM(D4:D8)</f>
        <v>1.0000000000000002</v>
      </c>
      <c r="E9" s="19">
        <f>SUM(E4:E8)</f>
        <v>0.58750000000000002</v>
      </c>
    </row>
    <row r="10" spans="3:9" ht="15.75" thickTop="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BD0332302DC8049AD8AEBDA03FEFCCA" ma:contentTypeVersion="6" ma:contentTypeDescription="Create a new document." ma:contentTypeScope="" ma:versionID="b7f64b96fc834ca4df06e0aca6d6f2bd">
  <xsd:schema xmlns:xsd="http://www.w3.org/2001/XMLSchema" xmlns:xs="http://www.w3.org/2001/XMLSchema" xmlns:p="http://schemas.microsoft.com/office/2006/metadata/properties" xmlns:ns2="89560ff2-a577-4af4-bdc4-04b89275c8ee" xmlns:ns3="264078ba-fb5f-4b98-b637-5102491c19e4" targetNamespace="http://schemas.microsoft.com/office/2006/metadata/properties" ma:root="true" ma:fieldsID="7b219b8e76c266cf023988f10565cb44" ns2:_="" ns3:_="">
    <xsd:import namespace="89560ff2-a577-4af4-bdc4-04b89275c8ee"/>
    <xsd:import namespace="264078ba-fb5f-4b98-b637-5102491c19e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560ff2-a577-4af4-bdc4-04b89275c8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4078ba-fb5f-4b98-b637-5102491c19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1F98C0-C369-401A-969C-97875543A46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718DC55-13AD-4EBB-AFFC-7521ABE2C5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560ff2-a577-4af4-bdc4-04b89275c8ee"/>
    <ds:schemaRef ds:uri="264078ba-fb5f-4b98-b637-5102491c19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8B501B-56C5-4268-9E5F-0C19F22D00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CSF</vt:lpstr>
      <vt:lpstr>KPIs</vt:lpstr>
      <vt:lpstr>Action Items</vt:lpstr>
      <vt:lpstr>Overall_Score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EICPL02L333</dc:creator>
  <cp:keywords/>
  <dc:description/>
  <cp:lastModifiedBy>Xavi Ancy</cp:lastModifiedBy>
  <cp:revision/>
  <dcterms:created xsi:type="dcterms:W3CDTF">2023-05-11T03:01:23Z</dcterms:created>
  <dcterms:modified xsi:type="dcterms:W3CDTF">2024-05-23T06:50:53Z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3bb892f-314c-414e-9616-04a62a8d51c6_Enabled">
    <vt:lpwstr>true</vt:lpwstr>
  </property>
  <property fmtid="{D5CDD505-2E9C-101B-9397-08002B2CF9AE}" pid="3" name="MSIP_Label_23bb892f-314c-414e-9616-04a62a8d51c6_SetDate">
    <vt:lpwstr>2023-05-11T03:02:21Z</vt:lpwstr>
  </property>
  <property fmtid="{D5CDD505-2E9C-101B-9397-08002B2CF9AE}" pid="4" name="MSIP_Label_23bb892f-314c-414e-9616-04a62a8d51c6_Method">
    <vt:lpwstr>Standard</vt:lpwstr>
  </property>
  <property fmtid="{D5CDD505-2E9C-101B-9397-08002B2CF9AE}" pid="5" name="MSIP_Label_23bb892f-314c-414e-9616-04a62a8d51c6_Name">
    <vt:lpwstr>defa4170-0d19-0005-0004-bc88714345d2</vt:lpwstr>
  </property>
  <property fmtid="{D5CDD505-2E9C-101B-9397-08002B2CF9AE}" pid="6" name="MSIP_Label_23bb892f-314c-414e-9616-04a62a8d51c6_SiteId">
    <vt:lpwstr>82865691-8932-4788-bbb9-e67f905bfafd</vt:lpwstr>
  </property>
  <property fmtid="{D5CDD505-2E9C-101B-9397-08002B2CF9AE}" pid="7" name="MSIP_Label_23bb892f-314c-414e-9616-04a62a8d51c6_ActionId">
    <vt:lpwstr>714d1361-d470-492f-9814-94d44444870d</vt:lpwstr>
  </property>
  <property fmtid="{D5CDD505-2E9C-101B-9397-08002B2CF9AE}" pid="8" name="MSIP_Label_23bb892f-314c-414e-9616-04a62a8d51c6_ContentBits">
    <vt:lpwstr>0</vt:lpwstr>
  </property>
  <property fmtid="{D5CDD505-2E9C-101B-9397-08002B2CF9AE}" pid="9" name="ContentTypeId">
    <vt:lpwstr>0x010100EBD0332302DC8049AD8AEBDA03FEFCCA</vt:lpwstr>
  </property>
</Properties>
</file>