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"/>
    </mc:Choice>
  </mc:AlternateContent>
  <xr:revisionPtr revIDLastSave="199" documentId="13_ncr:1_{A2AA830F-ADBC-4BC0-850D-5F2CE18DC457}" xr6:coauthVersionLast="47" xr6:coauthVersionMax="47" xr10:uidLastSave="{632ABF80-0E22-4248-A104-8B5F2FD6BB2F}"/>
  <bookViews>
    <workbookView xWindow="-120" yWindow="-120" windowWidth="20730" windowHeight="11160" firstSheet="1" activeTab="1" xr2:uid="{84AE344C-97F6-4DB4-A366-C244246D744D}"/>
  </bookViews>
  <sheets>
    <sheet name="CSF" sheetId="2" r:id="rId1"/>
    <sheet name="KPIs" sheetId="1" r:id="rId2"/>
    <sheet name="IMS Reports" sheetId="4" r:id="rId3"/>
    <sheet name="Overall_Scor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K19" i="1"/>
  <c r="K14" i="1"/>
  <c r="K11" i="1" l="1"/>
  <c r="K10" i="1"/>
  <c r="K4" i="1"/>
  <c r="K3" i="1"/>
  <c r="K15" i="1" l="1"/>
  <c r="N10" i="1" l="1"/>
  <c r="M10" i="1"/>
  <c r="N18" i="1"/>
  <c r="M19" i="1"/>
  <c r="K9" i="1"/>
  <c r="M9" i="1" s="1"/>
  <c r="N12" i="1"/>
  <c r="K6" i="1"/>
  <c r="M11" i="1"/>
  <c r="M14" i="1"/>
  <c r="M3" i="1"/>
  <c r="M15" i="1"/>
  <c r="M4" i="1"/>
  <c r="D9" i="3"/>
  <c r="K25" i="1" l="1"/>
  <c r="M25" i="1" s="1"/>
  <c r="K24" i="1"/>
  <c r="M24" i="1" s="1"/>
  <c r="K23" i="1"/>
  <c r="M23" i="1" s="1"/>
  <c r="K21" i="1"/>
  <c r="M21" i="1" s="1"/>
  <c r="N21" i="1" s="1"/>
  <c r="K20" i="1"/>
  <c r="M20" i="1" s="1"/>
  <c r="K17" i="1"/>
  <c r="M17" i="1" s="1"/>
  <c r="K16" i="1"/>
  <c r="M16" i="1" s="1"/>
  <c r="K7" i="1"/>
  <c r="M7" i="1" s="1"/>
  <c r="N8" i="1" s="1"/>
  <c r="M6" i="1"/>
  <c r="M18" i="1" l="1"/>
  <c r="N22" i="1"/>
  <c r="M22" i="1"/>
  <c r="M8" i="1"/>
  <c r="P8" i="1" s="1"/>
  <c r="E4" i="3" s="1"/>
  <c r="M26" i="1"/>
  <c r="P26" i="1" s="1"/>
  <c r="E8" i="3" s="1"/>
  <c r="P22" i="1" l="1"/>
  <c r="E7" i="3" s="1"/>
  <c r="P18" i="1"/>
  <c r="E6" i="3" s="1"/>
  <c r="K12" i="1"/>
  <c r="M12" i="1" s="1"/>
  <c r="M13" i="1" s="1"/>
  <c r="P13" i="1" s="1"/>
  <c r="E5" i="3" s="1"/>
  <c r="E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ashok j</author>
    <author>tc={EFC19E0B-F92E-4757-A4BC-5E86A8346BBC}</author>
    <author>Xavi Ancy</author>
  </authors>
  <commentList>
    <comment ref="G6" authorId="0" shapeId="0" xr:uid="{DAC259A9-AD4F-4B2F-9663-6F0E501C4157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7" authorId="0" shapeId="0" xr:uid="{4AA58F1C-0E82-4E6D-A3C5-A8FF07F86553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9" authorId="1" shapeId="0" xr:uid="{EFC19E0B-F92E-4757-A4BC-5E86A8346B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Insert Unmanaged Baselined for Haris's Unit
</t>
      </text>
    </comment>
    <comment ref="G10" authorId="2" shapeId="0" xr:uid="{A1AF6439-757F-4E81-BBA1-537E9BA2E421}">
      <text>
        <r>
          <rPr>
            <sz val="11"/>
            <color theme="1"/>
            <rFont val="Calibri"/>
            <family val="2"/>
            <scheme val="minor"/>
          </rPr>
          <t>Xavi Ancy:
45% to 60%</t>
        </r>
      </text>
    </comment>
    <comment ref="G11" authorId="0" shapeId="0" xr:uid="{FA4EEE34-BC80-4638-8F1C-C25DF05C5179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14" authorId="0" shapeId="0" xr:uid="{FDEE1DE3-E5BB-4658-BA44-E1E5F0F460F0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Get the current accuracy from Ranjith and use it as the baseline</t>
        </r>
      </text>
    </comment>
    <comment ref="G15" authorId="0" shapeId="0" xr:uid="{32B7BD79-14EF-4055-B19B-D0447F1AC4D7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16" authorId="0" shapeId="0" xr:uid="{86799606-7CFF-45BC-946C-5BC6B99C5C67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17" authorId="0" shapeId="0" xr:uid="{3D333524-6153-4770-8C2C-F18D8EC29B11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19" authorId="0" shapeId="0" xr:uid="{8B2596E0-D0D8-414C-96DB-90AE3B5C8830}">
      <text>
        <r>
          <rPr>
            <b/>
            <sz val="9"/>
            <color indexed="81"/>
            <rFont val="Tahoma"/>
            <charset val="1"/>
          </rPr>
          <t>Nanda:</t>
        </r>
        <r>
          <rPr>
            <sz val="9"/>
            <color indexed="81"/>
            <rFont val="Tahoma"/>
            <charset val="1"/>
          </rPr>
          <t xml:space="preserve">
Gross Margin target for each account to be agreed between Ranjith, Hari &amp; Pradeep</t>
        </r>
      </text>
    </comment>
    <comment ref="G20" authorId="0" shapeId="0" xr:uid="{1B196DD5-EE13-4A42-8731-8DBB896EE191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21" authorId="0" shapeId="0" xr:uid="{EB0CCEAE-40EE-41FD-A407-05B787700417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23" authorId="0" shapeId="0" xr:uid="{CEA3233B-D04A-4A90-B2E4-AC913944F3AA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24" authorId="0" shapeId="0" xr:uid="{C96BBCCF-A702-4C0F-88B2-A17741A89ED8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  <comment ref="G25" authorId="0" shapeId="0" xr:uid="{1F292744-BA48-443A-9D33-739E71966E91}">
      <text>
        <r>
          <rPr>
            <b/>
            <sz val="9"/>
            <color indexed="81"/>
            <rFont val="Tahoma"/>
            <charset val="1"/>
          </rPr>
          <t>ashok j:</t>
        </r>
        <r>
          <rPr>
            <sz val="9"/>
            <color indexed="81"/>
            <rFont val="Tahoma"/>
            <charset val="1"/>
          </rPr>
          <t xml:space="preserve">
Blank</t>
        </r>
      </text>
    </comment>
  </commentList>
</comments>
</file>

<file path=xl/sharedStrings.xml><?xml version="1.0" encoding="utf-8"?>
<sst xmlns="http://schemas.openxmlformats.org/spreadsheetml/2006/main" count="244" uniqueCount="103">
  <si>
    <t>Category</t>
  </si>
  <si>
    <t>Sub-category</t>
  </si>
  <si>
    <t>Description</t>
  </si>
  <si>
    <t xml:space="preserve">Customer </t>
  </si>
  <si>
    <t>Customer Delivery</t>
  </si>
  <si>
    <t>Delivery meeting time, quality and cost expectations of the customer</t>
  </si>
  <si>
    <t>Employee</t>
  </si>
  <si>
    <t>Employee-Career-Compensation</t>
  </si>
  <si>
    <t>Providing the right career path and compensation for our employees</t>
  </si>
  <si>
    <t>Employee-RnR-Learning</t>
  </si>
  <si>
    <t>Providing rewards/recognition and learning paths for our employees</t>
  </si>
  <si>
    <t>Financials</t>
  </si>
  <si>
    <t>Revenue</t>
  </si>
  <si>
    <t>Revenue growth through increase in Projects and Managed Services</t>
  </si>
  <si>
    <t>Profitability</t>
  </si>
  <si>
    <t>Gross Margin Targets to be met for selected accounts</t>
  </si>
  <si>
    <t xml:space="preserve"> Innovation &amp; Branding</t>
  </si>
  <si>
    <t>Innovation-Implementation</t>
  </si>
  <si>
    <t>Making Innovation part of the Excelencia DNA and implement ideas to realize benefits</t>
  </si>
  <si>
    <t>Branding</t>
  </si>
  <si>
    <t xml:space="preserve">Establish the Excelencia Brand in the focused geographies </t>
  </si>
  <si>
    <t>S.No</t>
  </si>
  <si>
    <t>Critical Success Factor</t>
  </si>
  <si>
    <t>Lead/Lag</t>
  </si>
  <si>
    <t>Name of Measure</t>
  </si>
  <si>
    <t>Frequency of Measure</t>
  </si>
  <si>
    <t>Expected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</si>
  <si>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</si>
  <si>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</si>
  <si>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</si>
  <si>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</si>
  <si>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</si>
  <si>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</si>
  <si>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</si>
  <si>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</si>
  <si>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</si>
  <si>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Customer-Delivery</t>
  </si>
  <si>
    <t>Lead</t>
  </si>
  <si>
    <t>On Time Submission of Governance/Status Reports with Relevant Updates - External</t>
  </si>
  <si>
    <t>Monthly</t>
  </si>
  <si>
    <t>BU</t>
  </si>
  <si>
    <t>On Time and Accurate Reporting of Project Metrics (Agreed upon) - Internal</t>
  </si>
  <si>
    <t>SQA Process Compliance Score</t>
  </si>
  <si>
    <t>TBD</t>
  </si>
  <si>
    <t>Lag</t>
  </si>
  <si>
    <t>Number of Customer Engagements from "Green" to "Red"  due to Excelencia Delivery Issues</t>
  </si>
  <si>
    <t>N/A</t>
  </si>
  <si>
    <t>Number of Customer Engagements from "Red" (before Excelencia take-over)  to "Green"  due to Excelencia Delivery Excellence OR 
Potential "Red" to "Green" due to Proactive Measures</t>
  </si>
  <si>
    <t>Attrition Percentage (Unmanaged) Targets Achieved</t>
  </si>
  <si>
    <t>Employee Satisfaction Survey Score</t>
  </si>
  <si>
    <t>Half-Yearly</t>
  </si>
  <si>
    <t>Rewards &amp; Recognition - On time submission or revert</t>
  </si>
  <si>
    <t>Timely Completion of Performance &amp; Probation Reviews</t>
  </si>
  <si>
    <t>Annual</t>
  </si>
  <si>
    <t>Tracking Accuracy of Forecasted Revenue</t>
  </si>
  <si>
    <t>Percentage Timesheets completed on time</t>
  </si>
  <si>
    <t>Number of Proposals where Creative Solutioning was presented</t>
  </si>
  <si>
    <t>Number of Upsell/Cross-sell instances to customers</t>
  </si>
  <si>
    <t>Percentage of Accounts where Gross Margin Targets Met</t>
  </si>
  <si>
    <t>Instances of Cost Reduction exercises in Customer Projects</t>
  </si>
  <si>
    <t>Instances of increased Billing Rate in existing engagements</t>
  </si>
  <si>
    <t>Innovation &amp; Branding</t>
  </si>
  <si>
    <t>Number of Ideas / Value Accelarators implemented</t>
  </si>
  <si>
    <t>Number of Innovative Solutions sold to customers</t>
  </si>
  <si>
    <t>Number of webinars launched</t>
  </si>
  <si>
    <t>Customer</t>
  </si>
  <si>
    <t>Project Name</t>
  </si>
  <si>
    <t>Customer Connect</t>
  </si>
  <si>
    <t> </t>
  </si>
  <si>
    <t>Governance/Status Reports</t>
  </si>
  <si>
    <t>Project Metrics/Contractual SLA's - External</t>
  </si>
  <si>
    <t>Project Metrics/Contractual SLA's - Internal</t>
  </si>
  <si>
    <t>SQA Process
(SOP, Risk Registers, Run Books &amp; Other Documents)</t>
  </si>
  <si>
    <t>Green to Amber</t>
  </si>
  <si>
    <t>Amber to Green</t>
  </si>
  <si>
    <t>Leonardo</t>
  </si>
  <si>
    <t>Devops Support</t>
  </si>
  <si>
    <t>Weekly</t>
  </si>
  <si>
    <t>Nothing Agreed Upon</t>
  </si>
  <si>
    <t>EISBU Weekly Status Report - Internal</t>
  </si>
  <si>
    <t>MitraTech</t>
  </si>
  <si>
    <t>Sys Admin</t>
  </si>
  <si>
    <t>Bi-Weekly - Single connect</t>
  </si>
  <si>
    <t>Bi-Weekly - Single Report</t>
  </si>
  <si>
    <t>App Admin</t>
  </si>
  <si>
    <t>DBA Admin</t>
  </si>
  <si>
    <t>Lotus Domino</t>
  </si>
  <si>
    <t>Ntierty</t>
  </si>
  <si>
    <t>Ntirety-Netops</t>
  </si>
  <si>
    <t>Bi-Weekly</t>
  </si>
  <si>
    <t>Weekly/Monthly</t>
  </si>
  <si>
    <t>TetraTech</t>
  </si>
  <si>
    <t>TetraTech - SDFR</t>
  </si>
  <si>
    <t>Current Ask is Closure of 10 Tickets/Day</t>
  </si>
  <si>
    <t>TetraTech - O365</t>
  </si>
  <si>
    <t>TetraTech - SAM</t>
  </si>
  <si>
    <t>No Report</t>
  </si>
  <si>
    <t xml:space="preserve">CSF </t>
  </si>
  <si>
    <t>Weightage%</t>
  </si>
  <si>
    <t>Score</t>
  </si>
  <si>
    <t>People</t>
  </si>
  <si>
    <t>Total</t>
  </si>
  <si>
    <t>Tracking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</si>
</sst>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1" applyFont="1" applyFill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3" fillId="2" borderId="8" xfId="0" applyFont="1" applyFill="1" applyBorder="1"/>
    <xf numFmtId="0" fontId="2" fillId="0" borderId="8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9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wrapText="1"/>
    </xf>
    <xf numFmtId="0" fontId="6" fillId="6" borderId="12" xfId="0" applyFont="1" applyFill="1" applyBorder="1" applyAlignment="1">
      <alignment wrapText="1"/>
    </xf>
    <xf numFmtId="0" fontId="6" fillId="6" borderId="13" xfId="0" applyFont="1" applyFill="1" applyBorder="1" applyAlignment="1">
      <alignment wrapText="1"/>
    </xf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9" xfId="0" applyFont="1" applyBorder="1"/>
    <xf numFmtId="0" fontId="7" fillId="0" borderId="22" xfId="0" applyFont="1" applyBorder="1"/>
    <xf numFmtId="0" fontId="7" fillId="0" borderId="23" xfId="0" applyFont="1" applyBorder="1"/>
    <xf numFmtId="0" fontId="8" fillId="0" borderId="0" xfId="0" applyFont="1"/>
    <xf numFmtId="9" fontId="2" fillId="3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0" fillId="0" borderId="10" xfId="0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8" xfId="0" applyFont="1" applyBorder="1"/>
    <xf numFmtId="0" fontId="7" fillId="0" borderId="17" xfId="0" applyFont="1" applyBorder="1"/>
    <xf numFmtId="0" fontId="7" fillId="0" borderId="21" xfId="0" applyFont="1" applyBorder="1"/>
    <xf numFmtId="0" fontId="7" fillId="0" borderId="24" xfId="0" applyFont="1" applyBorder="1"/>
    <xf numFmtId="0" fontId="7" fillId="0" borderId="21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0" xfId="0" applyFont="1" applyBorder="1"/>
    <xf numFmtId="0" fontId="7" fillId="0" borderId="18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0" borderId="2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nda Kumar Parthasarathy" id="{CD0BB5F5-481F-44FB-B096-9F13191C1479}" userId="S::nanda.kumar@excelenciaconsulting.com::352e2050-dfc2-4f0a-8f21-26805c3a9b5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4-04-01T06:08:51.23" personId="{CD0BB5F5-481F-44FB-B096-9F13191C1479}" id="{EFC19E0B-F92E-4757-A4BC-5E86A8346BBC}">
    <text xml:space="preserve">Insert Unmanaged Baselined for Haris's Unit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dimension ref="B2:D9"/>
  <sheetViews>
    <sheetView zoomScale="121" zoomScaleNormal="118" workbookViewId="0">
      <selection activeCell="D8" sqref="D8"/>
    </sheetView>
  </sheetViews>
  <sheetFormatPr defaultRowHeight="15" x14ac:dyDescent="0.25"/>
  <cols>
    <col min="2" max="2" width="18" bestFit="1" customWidth="1"/>
    <col min="3" max="3" width="26.28515625" bestFit="1" customWidth="1"/>
    <col min="4" max="4" width="71.5703125" bestFit="1" customWidth="1"/>
  </cols>
  <sheetData>
    <row r="2" spans="2:4" x14ac:dyDescent="0.25">
      <c r="B2" s="17" t="s">
        <v>0</v>
      </c>
      <c r="C2" s="17" t="s">
        <v>1</v>
      </c>
      <c r="D2" s="17" t="s">
        <v>2</v>
      </c>
    </row>
    <row r="3" spans="2:4" x14ac:dyDescent="0.25">
      <c r="B3" s="29" t="s">
        <v>3</v>
      </c>
      <c r="C3" s="18" t="s">
        <v>4</v>
      </c>
      <c r="D3" s="18" t="s">
        <v>5</v>
      </c>
    </row>
    <row r="4" spans="2:4" x14ac:dyDescent="0.25">
      <c r="B4" s="45" t="s">
        <v>6</v>
      </c>
      <c r="C4" s="18" t="s">
        <v>7</v>
      </c>
      <c r="D4" s="18" t="s">
        <v>8</v>
      </c>
    </row>
    <row r="5" spans="2:4" x14ac:dyDescent="0.25">
      <c r="B5" s="46"/>
      <c r="C5" s="18" t="s">
        <v>9</v>
      </c>
      <c r="D5" s="18" t="s">
        <v>10</v>
      </c>
    </row>
    <row r="6" spans="2:4" x14ac:dyDescent="0.25">
      <c r="B6" s="45" t="s">
        <v>11</v>
      </c>
      <c r="C6" s="18" t="s">
        <v>12</v>
      </c>
      <c r="D6" s="18" t="s">
        <v>13</v>
      </c>
    </row>
    <row r="7" spans="2:4" x14ac:dyDescent="0.25">
      <c r="B7" s="46"/>
      <c r="C7" s="18" t="s">
        <v>14</v>
      </c>
      <c r="D7" s="18" t="s">
        <v>15</v>
      </c>
    </row>
    <row r="8" spans="2:4" x14ac:dyDescent="0.25">
      <c r="B8" s="47" t="s">
        <v>16</v>
      </c>
      <c r="C8" s="18" t="s">
        <v>17</v>
      </c>
      <c r="D8" s="18" t="s">
        <v>18</v>
      </c>
    </row>
    <row r="9" spans="2:4" x14ac:dyDescent="0.25">
      <c r="B9" s="48"/>
      <c r="C9" s="18" t="s">
        <v>19</v>
      </c>
      <c r="D9" s="18" t="s">
        <v>20</v>
      </c>
    </row>
  </sheetData>
  <mergeCells count="3">
    <mergeCell ref="B4:B5"/>
    <mergeCell ref="B6:B7"/>
    <mergeCell ref="B8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S27"/>
  <sheetViews>
    <sheetView tabSelected="1" topLeftCell="E5" zoomScale="118" zoomScaleNormal="110" workbookViewId="0">
      <selection activeCell="O31" sqref="O31"/>
    </sheetView>
  </sheetViews>
  <sheetFormatPr defaultColWidth="9" defaultRowHeight="12.75" x14ac:dyDescent="0.25"/>
  <cols>
    <col min="1" max="1" width="5.28515625" style="1" customWidth="1"/>
    <col min="2" max="2" width="4.28515625" style="1" bestFit="1" customWidth="1"/>
    <col min="3" max="3" width="16.7109375" style="1" customWidth="1"/>
    <col min="4" max="4" width="8.140625" style="1" customWidth="1"/>
    <col min="5" max="5" width="54.5703125" style="2" bestFit="1" customWidth="1"/>
    <col min="6" max="6" width="9.42578125" style="1" bestFit="1" customWidth="1"/>
    <col min="7" max="7" width="9" style="1" customWidth="1"/>
    <col min="8" max="8" width="9.85546875" style="1" customWidth="1"/>
    <col min="9" max="9" width="9" style="1" customWidth="1"/>
    <col min="10" max="10" width="6.85546875" style="1" customWidth="1"/>
    <col min="11" max="11" width="11.28515625" style="1" customWidth="1"/>
    <col min="12" max="12" width="9.42578125" style="1" customWidth="1"/>
    <col min="13" max="13" width="8.140625" style="1" customWidth="1"/>
    <col min="14" max="14" width="6.28515625" style="1" customWidth="1"/>
    <col min="15" max="15" width="12" style="1" customWidth="1"/>
    <col min="16" max="16" width="10" style="1" customWidth="1"/>
    <col min="17" max="17" width="6.7109375" style="1" bestFit="1" customWidth="1"/>
    <col min="18" max="18" width="5.7109375" style="1" bestFit="1" customWidth="1"/>
    <col min="19" max="19" width="9" style="1"/>
    <col min="20" max="20" width="27.28515625" style="1" bestFit="1" customWidth="1"/>
    <col min="21" max="21" width="10.28515625" style="1" customWidth="1"/>
    <col min="22" max="22" width="18.5703125" style="1" bestFit="1" customWidth="1"/>
    <col min="23" max="16384" width="9" style="1"/>
  </cols>
  <sheetData>
    <row r="1" spans="2:19" ht="23.25" customHeight="1" thickBot="1" x14ac:dyDescent="0.3"/>
    <row r="2" spans="2:19" ht="65.25" thickTop="1" thickBot="1" x14ac:dyDescent="0.3">
      <c r="B2" s="3" t="s">
        <v>21</v>
      </c>
      <c r="C2" s="3" t="s">
        <v>22</v>
      </c>
      <c r="D2" s="3" t="s">
        <v>23</v>
      </c>
      <c r="E2" s="3" t="s">
        <v>24</v>
      </c>
      <c r="F2" s="3" t="s">
        <v>102</v>
      </c>
      <c r="G2" s="3" t="s">
        <v>26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2:19" ht="27.95" customHeight="1" thickTop="1" thickBot="1" x14ac:dyDescent="0.3">
      <c r="B3" s="4">
        <v>1</v>
      </c>
      <c r="C3" s="49" t="s">
        <v>36</v>
      </c>
      <c r="D3" s="4" t="s">
        <v>37</v>
      </c>
      <c r="E3" s="5" t="s">
        <v>38</v>
      </c>
      <c r="F3" s="4" t="s">
        <v>39</v>
      </c>
      <c r="G3" s="30">
        <v>13</v>
      </c>
      <c r="H3" s="4" t="s">
        <v>53</v>
      </c>
      <c r="I3" s="30">
        <v>117</v>
      </c>
      <c r="J3" s="4"/>
      <c r="K3" s="9">
        <f>IF(ISBLANK(J3),0,IF((J3/I3)&gt;=Q3,"2",(IF((J3/I3)&gt;=R3,1,-1))))</f>
        <v>0</v>
      </c>
      <c r="L3" s="6">
        <v>0.5</v>
      </c>
      <c r="M3" s="7">
        <f>K3*L3</f>
        <v>0</v>
      </c>
      <c r="N3" s="7">
        <v>1</v>
      </c>
      <c r="O3" s="4" t="s">
        <v>40</v>
      </c>
      <c r="P3" s="4"/>
      <c r="Q3" s="8">
        <v>1</v>
      </c>
      <c r="R3" s="8">
        <v>0.9</v>
      </c>
    </row>
    <row r="4" spans="2:19" ht="27" thickTop="1" thickBot="1" x14ac:dyDescent="0.3">
      <c r="B4" s="4">
        <v>2</v>
      </c>
      <c r="C4" s="50"/>
      <c r="D4" s="4" t="s">
        <v>37</v>
      </c>
      <c r="E4" s="5" t="s">
        <v>41</v>
      </c>
      <c r="F4" s="4" t="s">
        <v>39</v>
      </c>
      <c r="G4" s="30">
        <v>4</v>
      </c>
      <c r="H4" s="4" t="s">
        <v>53</v>
      </c>
      <c r="I4" s="30">
        <v>36</v>
      </c>
      <c r="J4" s="4"/>
      <c r="K4" s="9">
        <f>IF(ISBLANK(J4),0,IF((J4/I4)&gt;=Q4,"2",(IF((J4/I4)&gt;=R4,1,-1))))</f>
        <v>0</v>
      </c>
      <c r="L4" s="6">
        <v>1</v>
      </c>
      <c r="M4" s="7">
        <f>K4*L4</f>
        <v>0</v>
      </c>
      <c r="N4" s="7">
        <v>2</v>
      </c>
      <c r="O4" s="4" t="s">
        <v>40</v>
      </c>
      <c r="P4" s="4"/>
      <c r="Q4" s="8">
        <v>1</v>
      </c>
      <c r="R4" s="8">
        <v>0.9</v>
      </c>
    </row>
    <row r="5" spans="2:19" ht="14.25" thickTop="1" thickBot="1" x14ac:dyDescent="0.3">
      <c r="B5" s="4">
        <v>3</v>
      </c>
      <c r="C5" s="50"/>
      <c r="D5" s="4" t="s">
        <v>37</v>
      </c>
      <c r="E5" s="5" t="s">
        <v>42</v>
      </c>
      <c r="F5" s="4" t="s">
        <v>39</v>
      </c>
      <c r="G5" s="31" t="s">
        <v>43</v>
      </c>
      <c r="H5" s="31"/>
      <c r="I5" s="31"/>
      <c r="J5" s="4"/>
      <c r="K5" s="6"/>
      <c r="L5" s="6"/>
      <c r="M5" s="7"/>
      <c r="N5" s="7"/>
      <c r="O5" s="4"/>
      <c r="P5" s="4"/>
      <c r="Q5" s="8"/>
      <c r="R5" s="8"/>
    </row>
    <row r="6" spans="2:19" ht="27" thickTop="1" thickBot="1" x14ac:dyDescent="0.3">
      <c r="B6" s="4">
        <v>4</v>
      </c>
      <c r="C6" s="50"/>
      <c r="D6" s="4" t="s">
        <v>44</v>
      </c>
      <c r="E6" s="5" t="s">
        <v>45</v>
      </c>
      <c r="F6" s="4" t="s">
        <v>39</v>
      </c>
      <c r="G6" s="33"/>
      <c r="H6" s="4" t="s">
        <v>53</v>
      </c>
      <c r="I6" s="33"/>
      <c r="J6" s="4"/>
      <c r="K6" s="9">
        <f>J6</f>
        <v>0</v>
      </c>
      <c r="L6" s="10">
        <v>1</v>
      </c>
      <c r="M6" s="7">
        <f>(-K6*L6)</f>
        <v>0</v>
      </c>
      <c r="N6" s="7">
        <v>0</v>
      </c>
      <c r="O6" s="4" t="s">
        <v>40</v>
      </c>
      <c r="P6" s="4"/>
      <c r="Q6" s="4" t="s">
        <v>46</v>
      </c>
      <c r="R6" s="4" t="s">
        <v>46</v>
      </c>
      <c r="S6" s="11"/>
    </row>
    <row r="7" spans="2:19" ht="39.75" thickTop="1" thickBot="1" x14ac:dyDescent="0.3">
      <c r="B7" s="4">
        <v>5</v>
      </c>
      <c r="C7" s="51"/>
      <c r="D7" s="4" t="s">
        <v>44</v>
      </c>
      <c r="E7" s="5" t="s">
        <v>47</v>
      </c>
      <c r="F7" s="4" t="s">
        <v>39</v>
      </c>
      <c r="G7" s="33"/>
      <c r="H7" s="4" t="s">
        <v>53</v>
      </c>
      <c r="I7" s="33"/>
      <c r="J7" s="4"/>
      <c r="K7" s="9">
        <f>J7</f>
        <v>0</v>
      </c>
      <c r="L7" s="10">
        <v>1</v>
      </c>
      <c r="M7" s="7">
        <f>(K7*L7)</f>
        <v>0</v>
      </c>
      <c r="N7" s="7">
        <v>0</v>
      </c>
      <c r="O7" s="4" t="s">
        <v>40</v>
      </c>
      <c r="P7" s="4"/>
      <c r="Q7" s="4" t="s">
        <v>46</v>
      </c>
      <c r="R7" s="4" t="s">
        <v>46</v>
      </c>
      <c r="S7" s="11"/>
    </row>
    <row r="8" spans="2:19" ht="14.25" thickTop="1" thickBot="1" x14ac:dyDescent="0.3">
      <c r="B8" s="21"/>
      <c r="C8" s="22"/>
      <c r="D8" s="22"/>
      <c r="E8" s="23"/>
      <c r="F8" s="22"/>
      <c r="G8" s="22"/>
      <c r="H8" s="22"/>
      <c r="I8" s="22"/>
      <c r="J8" s="22"/>
      <c r="K8" s="24"/>
      <c r="L8" s="25"/>
      <c r="M8" s="26">
        <f>SUM(M3:M7)</f>
        <v>0</v>
      </c>
      <c r="N8" s="26">
        <f>SUM(N3:N7)</f>
        <v>3</v>
      </c>
      <c r="O8" s="3"/>
      <c r="P8" s="27">
        <f>M8/N8</f>
        <v>0</v>
      </c>
      <c r="Q8" s="3"/>
      <c r="R8" s="3"/>
      <c r="S8" s="11"/>
    </row>
    <row r="9" spans="2:19" ht="14.25" thickTop="1" thickBot="1" x14ac:dyDescent="0.3">
      <c r="B9" s="4">
        <v>6</v>
      </c>
      <c r="C9" s="49" t="s">
        <v>6</v>
      </c>
      <c r="D9" s="4" t="s">
        <v>44</v>
      </c>
      <c r="E9" s="5" t="s">
        <v>48</v>
      </c>
      <c r="F9" s="4" t="s">
        <v>39</v>
      </c>
      <c r="G9" s="33">
        <v>0.17</v>
      </c>
      <c r="H9" s="4" t="s">
        <v>53</v>
      </c>
      <c r="I9" s="33">
        <v>0.17</v>
      </c>
      <c r="J9" s="8"/>
      <c r="K9" s="9">
        <f>IF(ISBLANK(J9),0,IF((J9)&gt;=Q9,"-1",(IF((J9)&gt;=R9,1,2))))</f>
        <v>0</v>
      </c>
      <c r="L9" s="8">
        <v>1</v>
      </c>
      <c r="M9" s="7">
        <f>K9*L9</f>
        <v>0</v>
      </c>
      <c r="N9" s="7">
        <v>2</v>
      </c>
      <c r="O9" s="4" t="s">
        <v>40</v>
      </c>
      <c r="P9" s="4"/>
      <c r="Q9" s="8">
        <v>0.17</v>
      </c>
      <c r="R9" s="8">
        <v>0.15</v>
      </c>
    </row>
    <row r="10" spans="2:19" ht="27" thickTop="1" thickBot="1" x14ac:dyDescent="0.3">
      <c r="B10" s="4">
        <v>7</v>
      </c>
      <c r="C10" s="50"/>
      <c r="D10" s="4" t="s">
        <v>44</v>
      </c>
      <c r="E10" s="5" t="s">
        <v>49</v>
      </c>
      <c r="F10" s="4" t="s">
        <v>50</v>
      </c>
      <c r="G10" s="33">
        <v>0.6</v>
      </c>
      <c r="H10" s="4" t="s">
        <v>53</v>
      </c>
      <c r="I10" s="33">
        <v>0.6</v>
      </c>
      <c r="J10" s="8"/>
      <c r="K10" s="9">
        <f>IF(ISBLANK(J10),0,IF((J10)&gt;=Q10,"2",(IF((J10)&gt;=R10,1,-1))))</f>
        <v>0</v>
      </c>
      <c r="L10" s="6">
        <v>0.5</v>
      </c>
      <c r="M10" s="7">
        <f>K10*L10</f>
        <v>0</v>
      </c>
      <c r="N10" s="7">
        <f>IF(ISBLANK(G10),0,1)</f>
        <v>1</v>
      </c>
      <c r="O10" s="4" t="s">
        <v>40</v>
      </c>
      <c r="P10" s="4"/>
      <c r="Q10" s="8">
        <v>0.85</v>
      </c>
      <c r="R10" s="8">
        <v>0.6</v>
      </c>
    </row>
    <row r="11" spans="2:19" ht="14.25" thickTop="1" thickBot="1" x14ac:dyDescent="0.3">
      <c r="B11" s="4">
        <v>8</v>
      </c>
      <c r="C11" s="50"/>
      <c r="D11" s="4" t="s">
        <v>37</v>
      </c>
      <c r="E11" s="5" t="s">
        <v>51</v>
      </c>
      <c r="F11" s="4" t="s">
        <v>39</v>
      </c>
      <c r="G11" s="30">
        <v>1</v>
      </c>
      <c r="H11" s="4" t="s">
        <v>53</v>
      </c>
      <c r="I11" s="30">
        <v>9</v>
      </c>
      <c r="J11" s="14"/>
      <c r="K11" s="9">
        <f>IF(ISBLANK(J11),0,IF((J11/I11)&gt;=Q11,"2",(IF((J11/I11)&gt;=R11,1,-1))))</f>
        <v>0</v>
      </c>
      <c r="L11" s="8">
        <v>0.5</v>
      </c>
      <c r="M11" s="7">
        <f>K11*L11</f>
        <v>0</v>
      </c>
      <c r="N11" s="7">
        <v>1</v>
      </c>
      <c r="O11" s="4" t="s">
        <v>40</v>
      </c>
      <c r="P11" s="4"/>
      <c r="Q11" s="8">
        <v>1</v>
      </c>
      <c r="R11" s="8">
        <v>0.8</v>
      </c>
    </row>
    <row r="12" spans="2:19" ht="31.5" customHeight="1" thickTop="1" thickBot="1" x14ac:dyDescent="0.3">
      <c r="B12" s="4">
        <v>9</v>
      </c>
      <c r="C12" s="51"/>
      <c r="D12" s="4" t="s">
        <v>37</v>
      </c>
      <c r="E12" s="13" t="s">
        <v>52</v>
      </c>
      <c r="F12" s="4" t="s">
        <v>53</v>
      </c>
      <c r="G12" s="30">
        <v>35</v>
      </c>
      <c r="H12" s="4" t="s">
        <v>53</v>
      </c>
      <c r="I12" s="30">
        <v>35</v>
      </c>
      <c r="J12" s="4"/>
      <c r="K12" s="9">
        <f>IF(ISBLANK(J12),0,IF((J12/G12)&gt;=Q12,"2",(IF((J12/G12)&gt;=R12,1,-1))))</f>
        <v>0</v>
      </c>
      <c r="L12" s="6">
        <v>1</v>
      </c>
      <c r="M12" s="7">
        <f>K12*L12</f>
        <v>0</v>
      </c>
      <c r="N12" s="7">
        <f>IF(ISBLANK(G12),0,2)</f>
        <v>2</v>
      </c>
      <c r="O12" s="4" t="s">
        <v>40</v>
      </c>
      <c r="P12" s="4"/>
      <c r="Q12" s="44">
        <v>1</v>
      </c>
      <c r="R12" s="44">
        <v>0.9</v>
      </c>
    </row>
    <row r="13" spans="2:19" ht="14.25" thickTop="1" thickBot="1" x14ac:dyDescent="0.3">
      <c r="B13" s="21"/>
      <c r="C13" s="22"/>
      <c r="D13" s="22"/>
      <c r="E13" s="23"/>
      <c r="F13" s="22"/>
      <c r="G13" s="22"/>
      <c r="H13" s="22"/>
      <c r="I13" s="22"/>
      <c r="J13" s="22"/>
      <c r="K13" s="24"/>
      <c r="L13" s="25"/>
      <c r="M13" s="26">
        <f>SUM(M9:M12)</f>
        <v>0</v>
      </c>
      <c r="N13" s="26">
        <f>SUM(N9:N12)</f>
        <v>6</v>
      </c>
      <c r="O13" s="3"/>
      <c r="P13" s="27">
        <f>M13/N13</f>
        <v>0</v>
      </c>
      <c r="Q13" s="3"/>
      <c r="R13" s="3"/>
      <c r="S13" s="11"/>
    </row>
    <row r="14" spans="2:19" ht="14.25" thickTop="1" thickBot="1" x14ac:dyDescent="0.3">
      <c r="B14" s="4">
        <v>10</v>
      </c>
      <c r="C14" s="28"/>
      <c r="D14" s="4" t="s">
        <v>44</v>
      </c>
      <c r="E14" s="5" t="s">
        <v>54</v>
      </c>
      <c r="F14" s="4" t="s">
        <v>39</v>
      </c>
      <c r="G14" s="32"/>
      <c r="H14" s="4" t="s">
        <v>53</v>
      </c>
      <c r="I14" s="32"/>
      <c r="J14" s="8"/>
      <c r="K14" s="9">
        <f>IF(ISBLANK(J14),0,IF((J14)&gt;Q14,"-1",(IF((J14)&lt;R14,-1,2))))</f>
        <v>0</v>
      </c>
      <c r="L14" s="8">
        <v>0.5</v>
      </c>
      <c r="M14" s="7">
        <f>K14*L14</f>
        <v>0</v>
      </c>
      <c r="N14" s="7">
        <v>1</v>
      </c>
      <c r="O14" s="4" t="s">
        <v>40</v>
      </c>
      <c r="P14" s="4"/>
      <c r="Q14" s="32">
        <v>0.02</v>
      </c>
      <c r="R14" s="32">
        <v>-0.02</v>
      </c>
    </row>
    <row r="15" spans="2:19" ht="14.25" thickTop="1" thickBot="1" x14ac:dyDescent="0.3">
      <c r="B15" s="4">
        <v>11</v>
      </c>
      <c r="C15" s="52" t="s">
        <v>12</v>
      </c>
      <c r="D15" s="4" t="s">
        <v>44</v>
      </c>
      <c r="E15" s="5" t="s">
        <v>55</v>
      </c>
      <c r="F15" s="4" t="s">
        <v>39</v>
      </c>
      <c r="G15" s="33">
        <v>1</v>
      </c>
      <c r="H15" s="4" t="s">
        <v>53</v>
      </c>
      <c r="I15" s="33">
        <v>1</v>
      </c>
      <c r="J15" s="8"/>
      <c r="K15" s="9">
        <f>IF(ISBLANK(J15),0,IF((J15)&gt;=Q15,"2",(IF((J15)&gt;=R15,1,-1))))</f>
        <v>0</v>
      </c>
      <c r="L15" s="8">
        <v>0.5</v>
      </c>
      <c r="M15" s="7">
        <f>K15*L15</f>
        <v>0</v>
      </c>
      <c r="N15" s="7">
        <v>1</v>
      </c>
      <c r="O15" s="4" t="s">
        <v>40</v>
      </c>
      <c r="P15" s="4"/>
      <c r="Q15" s="44">
        <v>1</v>
      </c>
      <c r="R15" s="44">
        <v>0.9</v>
      </c>
    </row>
    <row r="16" spans="2:19" ht="14.25" thickTop="1" thickBot="1" x14ac:dyDescent="0.3">
      <c r="B16" s="4">
        <v>12</v>
      </c>
      <c r="C16" s="50"/>
      <c r="D16" s="4" t="s">
        <v>44</v>
      </c>
      <c r="E16" s="5" t="s">
        <v>56</v>
      </c>
      <c r="F16" s="4" t="s">
        <v>39</v>
      </c>
      <c r="G16" s="33"/>
      <c r="H16" s="4" t="s">
        <v>53</v>
      </c>
      <c r="I16" s="33"/>
      <c r="J16" s="4"/>
      <c r="K16" s="9">
        <f t="shared" ref="K16:K25" si="0">J16</f>
        <v>0</v>
      </c>
      <c r="L16" s="10">
        <v>0.5</v>
      </c>
      <c r="M16" s="7">
        <f>(K16*L16)</f>
        <v>0</v>
      </c>
      <c r="N16" s="7">
        <v>0</v>
      </c>
      <c r="O16" s="4" t="s">
        <v>40</v>
      </c>
      <c r="P16" s="4"/>
      <c r="Q16" s="4" t="s">
        <v>46</v>
      </c>
      <c r="R16" s="4" t="s">
        <v>46</v>
      </c>
    </row>
    <row r="17" spans="2:19" ht="14.25" thickTop="1" thickBot="1" x14ac:dyDescent="0.3">
      <c r="B17" s="4">
        <v>13</v>
      </c>
      <c r="C17" s="50"/>
      <c r="D17" s="4" t="s">
        <v>44</v>
      </c>
      <c r="E17" s="13" t="s">
        <v>57</v>
      </c>
      <c r="F17" s="4" t="s">
        <v>39</v>
      </c>
      <c r="G17" s="33"/>
      <c r="H17" s="4" t="s">
        <v>53</v>
      </c>
      <c r="I17" s="33"/>
      <c r="J17" s="4"/>
      <c r="K17" s="9">
        <f t="shared" si="0"/>
        <v>0</v>
      </c>
      <c r="L17" s="10">
        <v>1</v>
      </c>
      <c r="M17" s="7">
        <f>(K17*L17)</f>
        <v>0</v>
      </c>
      <c r="N17" s="7">
        <v>0</v>
      </c>
      <c r="O17" s="4" t="s">
        <v>40</v>
      </c>
      <c r="P17" s="4"/>
      <c r="Q17" s="4" t="s">
        <v>46</v>
      </c>
      <c r="R17" s="4" t="s">
        <v>46</v>
      </c>
    </row>
    <row r="18" spans="2:19" ht="14.25" thickTop="1" thickBot="1" x14ac:dyDescent="0.3">
      <c r="B18" s="21"/>
      <c r="C18" s="22"/>
      <c r="D18" s="22"/>
      <c r="E18" s="23"/>
      <c r="F18" s="22"/>
      <c r="G18" s="22"/>
      <c r="H18" s="22"/>
      <c r="I18" s="22"/>
      <c r="J18" s="22"/>
      <c r="K18" s="24"/>
      <c r="L18" s="25"/>
      <c r="M18" s="26">
        <f>SUM(M14:M17)</f>
        <v>0</v>
      </c>
      <c r="N18" s="26">
        <f>SUM(N14:N17)</f>
        <v>2</v>
      </c>
      <c r="O18" s="3"/>
      <c r="P18" s="27">
        <f>M18/N18</f>
        <v>0</v>
      </c>
      <c r="Q18" s="3"/>
      <c r="R18" s="3"/>
      <c r="S18" s="11"/>
    </row>
    <row r="19" spans="2:19" ht="16.5" thickTop="1" thickBot="1" x14ac:dyDescent="0.3">
      <c r="B19" s="4">
        <v>14</v>
      </c>
      <c r="C19" s="28"/>
      <c r="D19" s="4" t="s">
        <v>44</v>
      </c>
      <c r="E19" s="43" t="s">
        <v>58</v>
      </c>
      <c r="F19" s="4" t="s">
        <v>39</v>
      </c>
      <c r="G19" s="33">
        <v>0.42</v>
      </c>
      <c r="H19" s="4" t="s">
        <v>53</v>
      </c>
      <c r="I19" s="33">
        <v>0.42</v>
      </c>
      <c r="J19" s="8"/>
      <c r="K19" s="9">
        <f>IF(ISBLANK(J19),0,IF((J19)&gt;=Q19,"2",(IF((J19)&gt;=R19,1,-1))))</f>
        <v>0</v>
      </c>
      <c r="L19" s="10">
        <v>1</v>
      </c>
      <c r="M19" s="7">
        <f>(K19*L19)</f>
        <v>0</v>
      </c>
      <c r="N19" s="7">
        <v>2</v>
      </c>
      <c r="O19" s="4" t="s">
        <v>40</v>
      </c>
      <c r="P19" s="4"/>
      <c r="Q19" s="6">
        <v>0.42</v>
      </c>
      <c r="R19" s="6">
        <v>0.32</v>
      </c>
    </row>
    <row r="20" spans="2:19" ht="14.25" thickTop="1" thickBot="1" x14ac:dyDescent="0.3">
      <c r="B20" s="4">
        <v>15</v>
      </c>
      <c r="C20" s="50" t="s">
        <v>14</v>
      </c>
      <c r="D20" s="4" t="s">
        <v>44</v>
      </c>
      <c r="E20" s="5" t="s">
        <v>59</v>
      </c>
      <c r="F20" s="4" t="s">
        <v>39</v>
      </c>
      <c r="G20" s="33"/>
      <c r="H20" s="4" t="s">
        <v>53</v>
      </c>
      <c r="I20" s="33"/>
      <c r="J20" s="4"/>
      <c r="K20" s="9">
        <f t="shared" si="0"/>
        <v>0</v>
      </c>
      <c r="L20" s="10">
        <v>0.5</v>
      </c>
      <c r="M20" s="7">
        <f>(K20*L20)</f>
        <v>0</v>
      </c>
      <c r="N20" s="7">
        <v>0</v>
      </c>
      <c r="O20" s="4" t="s">
        <v>40</v>
      </c>
      <c r="P20" s="4"/>
      <c r="Q20" s="4" t="s">
        <v>46</v>
      </c>
      <c r="R20" s="4" t="s">
        <v>46</v>
      </c>
    </row>
    <row r="21" spans="2:19" ht="14.25" thickTop="1" thickBot="1" x14ac:dyDescent="0.3">
      <c r="B21" s="4">
        <v>16</v>
      </c>
      <c r="C21" s="51"/>
      <c r="D21" s="4" t="s">
        <v>44</v>
      </c>
      <c r="E21" s="5" t="s">
        <v>60</v>
      </c>
      <c r="F21" s="4" t="s">
        <v>39</v>
      </c>
      <c r="G21" s="33"/>
      <c r="H21" s="4" t="s">
        <v>53</v>
      </c>
      <c r="I21" s="33"/>
      <c r="J21" s="4"/>
      <c r="K21" s="9">
        <f t="shared" si="0"/>
        <v>0</v>
      </c>
      <c r="L21" s="10">
        <v>0.5</v>
      </c>
      <c r="M21" s="7">
        <f>(K21*L21)</f>
        <v>0</v>
      </c>
      <c r="N21" s="7">
        <f>M21</f>
        <v>0</v>
      </c>
      <c r="O21" s="4" t="s">
        <v>40</v>
      </c>
      <c r="P21" s="4"/>
      <c r="Q21" s="4" t="s">
        <v>46</v>
      </c>
      <c r="R21" s="4" t="s">
        <v>46</v>
      </c>
    </row>
    <row r="22" spans="2:19" ht="14.25" thickTop="1" thickBot="1" x14ac:dyDescent="0.3">
      <c r="B22" s="21"/>
      <c r="C22" s="22"/>
      <c r="D22" s="22"/>
      <c r="E22" s="23"/>
      <c r="F22" s="22"/>
      <c r="G22" s="22"/>
      <c r="H22" s="22"/>
      <c r="I22" s="22"/>
      <c r="J22" s="22"/>
      <c r="K22" s="24"/>
      <c r="L22" s="25"/>
      <c r="M22" s="26">
        <f>SUM(M19:M21)</f>
        <v>0</v>
      </c>
      <c r="N22" s="26">
        <f>SUM(N19:N21)</f>
        <v>2</v>
      </c>
      <c r="O22" s="3"/>
      <c r="P22" s="27">
        <f>M22/N22</f>
        <v>0</v>
      </c>
      <c r="Q22" s="3"/>
      <c r="R22" s="3"/>
      <c r="S22" s="11"/>
    </row>
    <row r="23" spans="2:19" ht="14.25" thickTop="1" thickBot="1" x14ac:dyDescent="0.3">
      <c r="B23" s="4">
        <v>17</v>
      </c>
      <c r="C23" s="50" t="s">
        <v>61</v>
      </c>
      <c r="D23" s="4" t="s">
        <v>44</v>
      </c>
      <c r="E23" s="5" t="s">
        <v>62</v>
      </c>
      <c r="F23" s="4" t="s">
        <v>39</v>
      </c>
      <c r="G23" s="33"/>
      <c r="H23" s="4" t="s">
        <v>53</v>
      </c>
      <c r="I23" s="33"/>
      <c r="J23" s="14"/>
      <c r="K23" s="14">
        <f t="shared" si="0"/>
        <v>0</v>
      </c>
      <c r="L23" s="15">
        <v>0.5</v>
      </c>
      <c r="M23" s="7">
        <f>(K23*L23)</f>
        <v>0</v>
      </c>
      <c r="N23" s="7">
        <v>0</v>
      </c>
      <c r="O23" s="4" t="s">
        <v>40</v>
      </c>
      <c r="P23" s="4"/>
      <c r="Q23" s="4" t="s">
        <v>46</v>
      </c>
      <c r="R23" s="4" t="s">
        <v>46</v>
      </c>
    </row>
    <row r="24" spans="2:19" ht="14.25" thickTop="1" thickBot="1" x14ac:dyDescent="0.3">
      <c r="B24" s="4">
        <v>18</v>
      </c>
      <c r="C24" s="50"/>
      <c r="D24" s="4" t="s">
        <v>44</v>
      </c>
      <c r="E24" s="5" t="s">
        <v>63</v>
      </c>
      <c r="F24" s="4" t="s">
        <v>39</v>
      </c>
      <c r="G24" s="33"/>
      <c r="H24" s="4" t="s">
        <v>53</v>
      </c>
      <c r="I24" s="33"/>
      <c r="J24" s="14"/>
      <c r="K24" s="14">
        <f t="shared" si="0"/>
        <v>0</v>
      </c>
      <c r="L24" s="15">
        <v>1</v>
      </c>
      <c r="M24" s="7">
        <f>(K24*L24)</f>
        <v>0</v>
      </c>
      <c r="N24" s="7">
        <v>0</v>
      </c>
      <c r="O24" s="4" t="s">
        <v>40</v>
      </c>
      <c r="P24" s="4"/>
      <c r="Q24" s="4" t="s">
        <v>46</v>
      </c>
      <c r="R24" s="4" t="s">
        <v>46</v>
      </c>
    </row>
    <row r="25" spans="2:19" ht="14.25" thickTop="1" thickBot="1" x14ac:dyDescent="0.3">
      <c r="B25" s="4">
        <v>19</v>
      </c>
      <c r="C25" s="50"/>
      <c r="D25" s="4" t="s">
        <v>44</v>
      </c>
      <c r="E25" s="5" t="s">
        <v>64</v>
      </c>
      <c r="F25" s="4" t="s">
        <v>39</v>
      </c>
      <c r="G25" s="33"/>
      <c r="H25" s="4" t="s">
        <v>53</v>
      </c>
      <c r="I25" s="33"/>
      <c r="J25" s="14"/>
      <c r="K25" s="14">
        <f t="shared" si="0"/>
        <v>0</v>
      </c>
      <c r="L25" s="15">
        <v>0.5</v>
      </c>
      <c r="M25" s="7">
        <f>(K25*L25)</f>
        <v>0</v>
      </c>
      <c r="N25" s="7">
        <v>0</v>
      </c>
      <c r="O25" s="4" t="s">
        <v>40</v>
      </c>
      <c r="P25" s="4"/>
      <c r="Q25" s="4" t="s">
        <v>46</v>
      </c>
      <c r="R25" s="4" t="s">
        <v>46</v>
      </c>
    </row>
    <row r="26" spans="2:19" ht="14.25" thickTop="1" thickBot="1" x14ac:dyDescent="0.3">
      <c r="B26" s="21"/>
      <c r="C26" s="22"/>
      <c r="D26" s="22"/>
      <c r="E26" s="23"/>
      <c r="F26" s="22"/>
      <c r="G26" s="22"/>
      <c r="H26" s="22"/>
      <c r="I26" s="22"/>
      <c r="J26" s="22"/>
      <c r="K26" s="24"/>
      <c r="L26" s="25"/>
      <c r="M26" s="26">
        <f>SUM(M23:M25)</f>
        <v>0</v>
      </c>
      <c r="N26" s="26">
        <v>1</v>
      </c>
      <c r="O26" s="3"/>
      <c r="P26" s="27">
        <f>M26/N26</f>
        <v>0</v>
      </c>
      <c r="Q26" s="3"/>
      <c r="R26" s="3"/>
      <c r="S26" s="11"/>
    </row>
    <row r="27" spans="2:19" ht="13.5" thickTop="1" x14ac:dyDescent="0.25">
      <c r="O27" s="16"/>
    </row>
  </sheetData>
  <mergeCells count="5">
    <mergeCell ref="C3:C7"/>
    <mergeCell ref="C9:C12"/>
    <mergeCell ref="C15:C17"/>
    <mergeCell ref="C20:C21"/>
    <mergeCell ref="C23:C25"/>
  </mergeCells>
  <pageMargins left="0.7" right="0.7" top="0.75" bottom="0.75" header="0.3" footer="0.3"/>
  <pageSetup orientation="portrait" r:id="rId1"/>
  <ignoredErrors>
    <ignoredError sqref="M2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E1A09-A0DE-4DBD-8817-FF10B9EB81D8}">
  <dimension ref="A1:K10"/>
  <sheetViews>
    <sheetView workbookViewId="0">
      <selection activeCell="E12" sqref="E12"/>
    </sheetView>
  </sheetViews>
  <sheetFormatPr defaultRowHeight="15" x14ac:dyDescent="0.25"/>
  <cols>
    <col min="2" max="2" width="10.5703125" customWidth="1"/>
    <col min="3" max="3" width="18.42578125" customWidth="1"/>
    <col min="4" max="4" width="28.140625" customWidth="1"/>
    <col min="6" max="6" width="18.42578125" customWidth="1"/>
    <col min="7" max="7" width="39.28515625" customWidth="1"/>
    <col min="8" max="8" width="39" customWidth="1"/>
  </cols>
  <sheetData>
    <row r="1" spans="1:11" ht="76.5" customHeight="1" x14ac:dyDescent="0.25">
      <c r="A1" s="34" t="s">
        <v>21</v>
      </c>
      <c r="B1" s="35" t="s">
        <v>65</v>
      </c>
      <c r="C1" s="35" t="s">
        <v>66</v>
      </c>
      <c r="D1" s="35" t="s">
        <v>67</v>
      </c>
      <c r="E1" s="35" t="s">
        <v>68</v>
      </c>
      <c r="F1" s="35" t="s">
        <v>69</v>
      </c>
      <c r="G1" s="35" t="s">
        <v>70</v>
      </c>
      <c r="H1" s="35" t="s">
        <v>71</v>
      </c>
      <c r="I1" s="35" t="s">
        <v>72</v>
      </c>
      <c r="J1" s="35" t="s">
        <v>73</v>
      </c>
      <c r="K1" s="36" t="s">
        <v>74</v>
      </c>
    </row>
    <row r="2" spans="1:11" x14ac:dyDescent="0.25">
      <c r="A2" s="37">
        <v>1</v>
      </c>
      <c r="B2" s="38" t="s">
        <v>75</v>
      </c>
      <c r="C2" s="38" t="s">
        <v>76</v>
      </c>
      <c r="D2" s="38" t="s">
        <v>77</v>
      </c>
      <c r="E2" s="38">
        <v>4</v>
      </c>
      <c r="F2" s="38" t="s">
        <v>77</v>
      </c>
      <c r="G2" s="38" t="s">
        <v>78</v>
      </c>
      <c r="H2" s="38" t="s">
        <v>79</v>
      </c>
      <c r="I2" s="38" t="s">
        <v>68</v>
      </c>
      <c r="J2" s="38" t="s">
        <v>68</v>
      </c>
      <c r="K2" s="39" t="s">
        <v>68</v>
      </c>
    </row>
    <row r="3" spans="1:11" x14ac:dyDescent="0.25">
      <c r="A3" s="60">
        <v>2</v>
      </c>
      <c r="B3" s="40" t="s">
        <v>80</v>
      </c>
      <c r="C3" s="40" t="s">
        <v>81</v>
      </c>
      <c r="D3" s="55" t="s">
        <v>82</v>
      </c>
      <c r="E3" s="41">
        <v>2</v>
      </c>
      <c r="F3" s="57" t="s">
        <v>83</v>
      </c>
      <c r="G3" s="55" t="s">
        <v>78</v>
      </c>
      <c r="H3" s="55" t="s">
        <v>79</v>
      </c>
      <c r="I3" s="40" t="s">
        <v>68</v>
      </c>
      <c r="J3" s="40" t="s">
        <v>68</v>
      </c>
      <c r="K3" s="42" t="s">
        <v>68</v>
      </c>
    </row>
    <row r="4" spans="1:11" x14ac:dyDescent="0.25">
      <c r="A4" s="60"/>
      <c r="B4" s="40" t="s">
        <v>80</v>
      </c>
      <c r="C4" s="40" t="s">
        <v>84</v>
      </c>
      <c r="D4" s="55"/>
      <c r="E4" s="41" t="s">
        <v>68</v>
      </c>
      <c r="F4" s="57"/>
      <c r="G4" s="55"/>
      <c r="H4" s="55"/>
      <c r="I4" s="40" t="s">
        <v>68</v>
      </c>
      <c r="J4" s="40" t="s">
        <v>68</v>
      </c>
      <c r="K4" s="42" t="s">
        <v>68</v>
      </c>
    </row>
    <row r="5" spans="1:11" x14ac:dyDescent="0.25">
      <c r="A5" s="60"/>
      <c r="B5" s="40" t="s">
        <v>80</v>
      </c>
      <c r="C5" s="40" t="s">
        <v>85</v>
      </c>
      <c r="D5" s="55"/>
      <c r="E5" s="41" t="s">
        <v>68</v>
      </c>
      <c r="F5" s="57"/>
      <c r="G5" s="55"/>
      <c r="H5" s="55"/>
      <c r="I5" s="40" t="s">
        <v>68</v>
      </c>
      <c r="J5" s="40" t="s">
        <v>68</v>
      </c>
      <c r="K5" s="42" t="s">
        <v>68</v>
      </c>
    </row>
    <row r="6" spans="1:11" x14ac:dyDescent="0.25">
      <c r="A6" s="61"/>
      <c r="B6" s="38" t="s">
        <v>80</v>
      </c>
      <c r="C6" s="38" t="s">
        <v>86</v>
      </c>
      <c r="D6" s="59"/>
      <c r="E6" s="38" t="s">
        <v>68</v>
      </c>
      <c r="F6" s="62"/>
      <c r="G6" s="59"/>
      <c r="H6" s="59"/>
      <c r="I6" s="38" t="s">
        <v>68</v>
      </c>
      <c r="J6" s="38" t="s">
        <v>68</v>
      </c>
      <c r="K6" s="39" t="s">
        <v>68</v>
      </c>
    </row>
    <row r="7" spans="1:11" x14ac:dyDescent="0.25">
      <c r="A7" s="37">
        <v>3</v>
      </c>
      <c r="B7" s="38" t="s">
        <v>87</v>
      </c>
      <c r="C7" s="38" t="s">
        <v>88</v>
      </c>
      <c r="D7" s="38" t="s">
        <v>89</v>
      </c>
      <c r="E7" s="38">
        <v>5</v>
      </c>
      <c r="F7" s="38" t="s">
        <v>90</v>
      </c>
      <c r="G7" s="38" t="s">
        <v>78</v>
      </c>
      <c r="H7" s="38" t="s">
        <v>79</v>
      </c>
      <c r="I7" s="38" t="s">
        <v>68</v>
      </c>
      <c r="J7" s="38" t="s">
        <v>68</v>
      </c>
      <c r="K7" s="39" t="s">
        <v>68</v>
      </c>
    </row>
    <row r="8" spans="1:11" x14ac:dyDescent="0.25">
      <c r="A8" s="53">
        <v>4</v>
      </c>
      <c r="B8" s="40" t="s">
        <v>91</v>
      </c>
      <c r="C8" s="40" t="s">
        <v>92</v>
      </c>
      <c r="D8" s="55" t="s">
        <v>82</v>
      </c>
      <c r="E8" s="41">
        <v>2</v>
      </c>
      <c r="F8" s="57" t="s">
        <v>83</v>
      </c>
      <c r="G8" s="55" t="s">
        <v>93</v>
      </c>
      <c r="H8" s="55" t="s">
        <v>79</v>
      </c>
      <c r="I8" s="40" t="s">
        <v>68</v>
      </c>
      <c r="J8" s="40" t="s">
        <v>68</v>
      </c>
      <c r="K8" s="42" t="s">
        <v>68</v>
      </c>
    </row>
    <row r="9" spans="1:11" x14ac:dyDescent="0.25">
      <c r="A9" s="53"/>
      <c r="B9" s="40" t="s">
        <v>91</v>
      </c>
      <c r="C9" s="40" t="s">
        <v>94</v>
      </c>
      <c r="D9" s="56"/>
      <c r="E9" s="40" t="s">
        <v>68</v>
      </c>
      <c r="F9" s="58"/>
      <c r="G9" s="56"/>
      <c r="H9" s="55"/>
      <c r="I9" s="40" t="s">
        <v>68</v>
      </c>
      <c r="J9" s="40" t="s">
        <v>68</v>
      </c>
      <c r="K9" s="42" t="s">
        <v>68</v>
      </c>
    </row>
    <row r="10" spans="1:11" x14ac:dyDescent="0.25">
      <c r="A10" s="54"/>
      <c r="B10" s="38" t="s">
        <v>91</v>
      </c>
      <c r="C10" s="38" t="s">
        <v>95</v>
      </c>
      <c r="D10" s="38" t="s">
        <v>39</v>
      </c>
      <c r="E10" s="38" t="s">
        <v>68</v>
      </c>
      <c r="F10" s="38" t="s">
        <v>96</v>
      </c>
      <c r="G10" s="38" t="s">
        <v>78</v>
      </c>
      <c r="H10" s="59"/>
      <c r="I10" s="38" t="s">
        <v>68</v>
      </c>
      <c r="J10" s="38" t="s">
        <v>68</v>
      </c>
      <c r="K10" s="39" t="s">
        <v>68</v>
      </c>
    </row>
  </sheetData>
  <mergeCells count="10">
    <mergeCell ref="A3:A6"/>
    <mergeCell ref="D3:D6"/>
    <mergeCell ref="F3:F6"/>
    <mergeCell ref="G3:G6"/>
    <mergeCell ref="H3:H6"/>
    <mergeCell ref="A8:A10"/>
    <mergeCell ref="D8:D9"/>
    <mergeCell ref="F8:F9"/>
    <mergeCell ref="G8:G9"/>
    <mergeCell ref="H8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10"/>
  <sheetViews>
    <sheetView workbookViewId="0"/>
  </sheetViews>
  <sheetFormatPr defaultRowHeight="15" x14ac:dyDescent="0.25"/>
  <cols>
    <col min="3" max="3" width="26.85546875" customWidth="1"/>
    <col min="4" max="4" width="12.7109375" customWidth="1"/>
    <col min="5" max="5" width="13.28515625" customWidth="1"/>
  </cols>
  <sheetData>
    <row r="2" spans="3:5" ht="15.75" thickBot="1" x14ac:dyDescent="0.3"/>
    <row r="3" spans="3:5" ht="16.5" thickTop="1" thickBot="1" x14ac:dyDescent="0.3">
      <c r="C3" s="3" t="s">
        <v>97</v>
      </c>
      <c r="D3" s="3" t="s">
        <v>98</v>
      </c>
      <c r="E3" s="3" t="s">
        <v>99</v>
      </c>
    </row>
    <row r="4" spans="3:5" ht="16.5" thickTop="1" thickBot="1" x14ac:dyDescent="0.3">
      <c r="C4" s="4" t="s">
        <v>36</v>
      </c>
      <c r="D4" s="8">
        <v>0.4</v>
      </c>
      <c r="E4" s="19">
        <f>(D4*KPIs!P8)</f>
        <v>0</v>
      </c>
    </row>
    <row r="5" spans="3:5" ht="16.5" thickTop="1" thickBot="1" x14ac:dyDescent="0.3">
      <c r="C5" s="4" t="s">
        <v>100</v>
      </c>
      <c r="D5" s="8">
        <v>0.2</v>
      </c>
      <c r="E5" s="19">
        <f>(D5*KPIs!P13)</f>
        <v>0</v>
      </c>
    </row>
    <row r="6" spans="3:5" ht="16.5" thickTop="1" thickBot="1" x14ac:dyDescent="0.3">
      <c r="C6" s="4" t="s">
        <v>12</v>
      </c>
      <c r="D6" s="8">
        <v>0.15</v>
      </c>
      <c r="E6" s="20">
        <f>(D6*KPIs!P18)</f>
        <v>0</v>
      </c>
    </row>
    <row r="7" spans="3:5" ht="16.5" thickTop="1" thickBot="1" x14ac:dyDescent="0.3">
      <c r="C7" s="4" t="s">
        <v>14</v>
      </c>
      <c r="D7" s="8">
        <v>0.15</v>
      </c>
      <c r="E7" s="20">
        <f>(D7*KPIs!P22)</f>
        <v>0</v>
      </c>
    </row>
    <row r="8" spans="3:5" ht="16.5" thickTop="1" thickBot="1" x14ac:dyDescent="0.3">
      <c r="C8" s="4" t="s">
        <v>61</v>
      </c>
      <c r="D8" s="8">
        <v>0.1</v>
      </c>
      <c r="E8" s="19">
        <f>(D8*KPIs!P26)</f>
        <v>0</v>
      </c>
    </row>
    <row r="9" spans="3:5" ht="16.5" thickTop="1" thickBot="1" x14ac:dyDescent="0.3">
      <c r="C9" s="12" t="s">
        <v>101</v>
      </c>
      <c r="D9" s="8">
        <f>SUM(D4:D8)</f>
        <v>1.0000000000000002</v>
      </c>
      <c r="E9" s="19">
        <f>SUM(E4:E8)</f>
        <v>0</v>
      </c>
    </row>
    <row r="10" spans="3:5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0332302DC8049AD8AEBDA03FEFCCA" ma:contentTypeVersion="6" ma:contentTypeDescription="Create a new document." ma:contentTypeScope="" ma:versionID="b7f64b96fc834ca4df06e0aca6d6f2bd">
  <xsd:schema xmlns:xsd="http://www.w3.org/2001/XMLSchema" xmlns:xs="http://www.w3.org/2001/XMLSchema" xmlns:p="http://schemas.microsoft.com/office/2006/metadata/properties" xmlns:ns2="89560ff2-a577-4af4-bdc4-04b89275c8ee" xmlns:ns3="264078ba-fb5f-4b98-b637-5102491c19e4" targetNamespace="http://schemas.microsoft.com/office/2006/metadata/properties" ma:root="true" ma:fieldsID="7b219b8e76c266cf023988f10565cb44" ns2:_="" ns3:_="">
    <xsd:import namespace="89560ff2-a577-4af4-bdc4-04b89275c8ee"/>
    <xsd:import namespace="264078ba-fb5f-4b98-b637-5102491c1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60ff2-a577-4af4-bdc4-04b89275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078ba-fb5f-4b98-b637-5102491c1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066B3-F1E0-4988-AB09-714ACCC465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0D4824-3018-4716-815A-36ABA8BA8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60ff2-a577-4af4-bdc4-04b89275c8ee"/>
    <ds:schemaRef ds:uri="264078ba-fb5f-4b98-b637-5102491c1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DEF09-C897-444A-BCD6-1C3FE5E5FE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CSF</vt:lpstr>
      <vt:lpstr>KPIs</vt:lpstr>
      <vt:lpstr>IMS Reports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EICPL02L333</dc:creator>
  <cp:keywords/>
  <dc:description/>
  <cp:lastModifiedBy>Xavi Ancy</cp:lastModifiedBy>
  <cp:revision/>
  <dcterms:created xsi:type="dcterms:W3CDTF">2023-05-11T03:01:23Z</dcterms:created>
  <dcterms:modified xsi:type="dcterms:W3CDTF">2024-05-22T05:37:06Z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ContentTypeId">
    <vt:lpwstr>0x010100EBD0332302DC8049AD8AEBDA03FEFCCA</vt:lpwstr>
  </property>
</Properties>
</file>