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xcelenciaitechconsult-my.sharepoint.com/personal/xavi_ancy_excelenciaconsulting_com/Documents/Desktop/KPI Sheets/ERP_BU/"/>
    </mc:Choice>
  </mc:AlternateContent>
  <xr:revisionPtr revIDLastSave="316" documentId="13_ncr:1_{18897759-8877-40D7-B984-10A5FCE8328B}" xr6:coauthVersionLast="47" xr6:coauthVersionMax="47" xr10:uidLastSave="{FD442C18-2BB2-4344-9A85-EF9B740E13F4}"/>
  <bookViews>
    <workbookView xWindow="-120" yWindow="-120" windowWidth="20730" windowHeight="11160" tabRatio="687" activeTab="1" xr2:uid="{84AE344C-97F6-4DB4-A366-C244246D744D}"/>
  </bookViews>
  <sheets>
    <sheet name="CSF" sheetId="2" r:id="rId1"/>
    <sheet name="KPIs" sheetId="1" r:id="rId2"/>
    <sheet name="Action Items" sheetId="4" r:id="rId3"/>
    <sheet name="Overall_Score"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M14" i="1" s="1"/>
  <c r="K5" i="1"/>
  <c r="M5" i="1" s="1"/>
  <c r="K26" i="1"/>
  <c r="M26" i="1" s="1"/>
  <c r="K25" i="1"/>
  <c r="M25" i="1" s="1"/>
  <c r="N16" i="1"/>
  <c r="K15" i="1"/>
  <c r="M15" i="1" s="1"/>
  <c r="K13" i="1"/>
  <c r="M13" i="1" s="1"/>
  <c r="K12" i="1"/>
  <c r="M12" i="1" s="1"/>
  <c r="K11" i="1"/>
  <c r="M11" i="1" s="1"/>
  <c r="K10" i="1"/>
  <c r="M10" i="1" s="1"/>
  <c r="K9" i="1"/>
  <c r="M9" i="1" s="1"/>
  <c r="M16" i="1" l="1"/>
  <c r="P16" i="1" s="1"/>
  <c r="E5" i="3" s="1"/>
  <c r="K29" i="1" l="1"/>
  <c r="K23" i="1"/>
  <c r="K22" i="1"/>
  <c r="K20" i="1"/>
  <c r="K19" i="1"/>
  <c r="K18" i="1"/>
  <c r="K17" i="1"/>
  <c r="K7" i="1"/>
  <c r="K6" i="1"/>
  <c r="K4" i="1"/>
  <c r="K3" i="1"/>
  <c r="K33" i="1"/>
  <c r="K31" i="1"/>
  <c r="K30" i="1"/>
  <c r="K27" i="1"/>
  <c r="K24" i="1"/>
  <c r="N32" i="1" l="1"/>
  <c r="N28" i="1"/>
  <c r="M33" i="1"/>
  <c r="N8" i="1"/>
  <c r="M17" i="1" l="1"/>
  <c r="M18" i="1"/>
  <c r="M19" i="1"/>
  <c r="M20" i="1"/>
  <c r="M22" i="1"/>
  <c r="M23" i="1"/>
  <c r="M24" i="1"/>
  <c r="M27" i="1"/>
  <c r="M29" i="1"/>
  <c r="M30" i="1"/>
  <c r="M31" i="1"/>
  <c r="M34" i="1"/>
  <c r="N21" i="1" l="1"/>
  <c r="M21" i="1"/>
  <c r="M32" i="1"/>
  <c r="M28" i="1"/>
  <c r="M3" i="1"/>
  <c r="M4" i="1" l="1"/>
  <c r="D10" i="3"/>
  <c r="M7" i="1" l="1"/>
  <c r="M6" i="1"/>
  <c r="M8" i="1" l="1"/>
  <c r="P34" i="1"/>
  <c r="E9" i="3" s="1"/>
  <c r="P21" i="1" l="1"/>
  <c r="E6" i="3" s="1"/>
  <c r="P8" i="1"/>
  <c r="E4" i="3" s="1"/>
  <c r="P28" i="1"/>
  <c r="E7" i="3" s="1"/>
  <c r="P32" i="1" l="1"/>
  <c r="E8" i="3" l="1"/>
  <c r="E1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ashok j</author>
  </authors>
  <commentList>
    <comment ref="G26" authorId="0" shapeId="0" xr:uid="{73B96D92-094E-4F97-9B65-27CC5AC7D342}">
      <text>
        <r>
          <rPr>
            <b/>
            <sz val="9"/>
            <color indexed="81"/>
            <rFont val="Tahoma"/>
            <charset val="1"/>
          </rPr>
          <t>Nanda:</t>
        </r>
        <r>
          <rPr>
            <sz val="9"/>
            <color indexed="81"/>
            <rFont val="Tahoma"/>
            <charset val="1"/>
          </rPr>
          <t xml:space="preserve">
Blank</t>
        </r>
      </text>
    </comment>
  </commentList>
</comments>
</file>

<file path=xl/sharedStrings.xml><?xml version="1.0" encoding="utf-8"?>
<sst xmlns="http://schemas.openxmlformats.org/spreadsheetml/2006/main" count="263" uniqueCount="114">
  <si>
    <t>Category</t>
  </si>
  <si>
    <t>Sub-category</t>
  </si>
  <si>
    <t>Description</t>
  </si>
  <si>
    <t xml:space="preserve">Customer </t>
  </si>
  <si>
    <t>Customer Delivery</t>
  </si>
  <si>
    <t>Delivery meeting time, quality and cost expectations of the customer</t>
  </si>
  <si>
    <t>Employee</t>
  </si>
  <si>
    <t>Providing the right career path and compensation for our employees</t>
  </si>
  <si>
    <t>Revenue</t>
  </si>
  <si>
    <t>Revenue growth through increase in Projects and Managed Services</t>
  </si>
  <si>
    <t>Profitability</t>
  </si>
  <si>
    <t>Gross Margin Targets to be met for selected accounts</t>
  </si>
  <si>
    <t>Critical Success Factor</t>
  </si>
  <si>
    <t>Lead/Lag</t>
  </si>
  <si>
    <t>Name of Measure</t>
  </si>
  <si>
    <t>Frequency of Measure</t>
  </si>
  <si>
    <t>Expected</t>
  </si>
  <si>
    <t>Standardized Score</t>
  </si>
  <si>
    <t>Item Weightage</t>
  </si>
  <si>
    <t>Weighted Score</t>
  </si>
  <si>
    <t>Base Score</t>
  </si>
  <si>
    <t>Primary Accountability</t>
  </si>
  <si>
    <t>Derived Score Percentage (for each CSF)</t>
  </si>
  <si>
    <t>Upper Limit</t>
  </si>
  <si>
    <t>Lower Limit</t>
  </si>
  <si>
    <t>Customer-Delivery</t>
  </si>
  <si>
    <t>Lead</t>
  </si>
  <si>
    <t>On Time Submission of Governance/Status Reports with Relevant Updates to the customer</t>
  </si>
  <si>
    <t>Weekly</t>
  </si>
  <si>
    <t>BU</t>
  </si>
  <si>
    <t>On Time and Accurate Reporting of Project Metrics (Agreed upon) - Internal</t>
  </si>
  <si>
    <t>Monthly</t>
  </si>
  <si>
    <t>SQA Process Compliance Score</t>
  </si>
  <si>
    <t>Lag</t>
  </si>
  <si>
    <t>Number of Customer Engagements from "Green" to "Red"  due to Excelencia Delivery Issues</t>
  </si>
  <si>
    <t>Number of Customer Engagements from "Red" (before Excelencia take-over or due to non-Excelencia issues)  to "Green"  due to Excelencia Delivery Excellence OR 
Potential "Red" to "Green" due to Proactive Measures</t>
  </si>
  <si>
    <t>Attrition Percentage (Unmanaged) Targets Achieved</t>
  </si>
  <si>
    <t>Employee Satisfaction Survey Score</t>
  </si>
  <si>
    <t>Half-Yearly</t>
  </si>
  <si>
    <t>Rewards &amp; Recognition</t>
  </si>
  <si>
    <t>Timely Completion of Performance &amp; Probation Reviews</t>
  </si>
  <si>
    <t>Annual</t>
  </si>
  <si>
    <t>Tracking Accuracy of Forecasted Revenue</t>
  </si>
  <si>
    <t>Percentage of Billable Timesheets completed on time</t>
  </si>
  <si>
    <t>Number of Proposals where Creative Solutioning was presented</t>
  </si>
  <si>
    <t>Number of Upsell/Cross-sell instances to customers</t>
  </si>
  <si>
    <t>Number of Accounts where Gross Margin Targets Met</t>
  </si>
  <si>
    <t>Instances of Cost Reduction exercises in Customer Projects</t>
  </si>
  <si>
    <t>Instances of increased Billing Rate in existing engagements</t>
  </si>
  <si>
    <t>Action Items</t>
  </si>
  <si>
    <t>Date</t>
  </si>
  <si>
    <t xml:space="preserve">CSF </t>
  </si>
  <si>
    <t>Weightage%</t>
  </si>
  <si>
    <t>Score</t>
  </si>
  <si>
    <t>Total</t>
  </si>
  <si>
    <t>Process Efficiency Improvements</t>
  </si>
  <si>
    <t>Customer Satisfaction</t>
  </si>
  <si>
    <t>Compliance and Risk Management</t>
  </si>
  <si>
    <t>Change Management Effectiveness</t>
  </si>
  <si>
    <t>Adherence to Project (Implementation / Rollout / Upgrade) Timelines</t>
  </si>
  <si>
    <t>Number of Certification Completed</t>
  </si>
  <si>
    <t>Support Ticket Response / Resolution Time (SLA)</t>
  </si>
  <si>
    <t>Customer Appreciations</t>
  </si>
  <si>
    <t>Learning &amp; Growth</t>
  </si>
  <si>
    <t>Finance</t>
  </si>
  <si>
    <t>Financial</t>
  </si>
  <si>
    <t>On Time Submission Status Reports with Relevant Updates to the customer</t>
  </si>
  <si>
    <t>Providing rewards/recognition for the employees</t>
  </si>
  <si>
    <t>Learning Path</t>
  </si>
  <si>
    <t>Career</t>
  </si>
  <si>
    <t>Providing the learning path for employees</t>
  </si>
  <si>
    <t>Employee Recognition</t>
  </si>
  <si>
    <t>No of Value add's provided to the customer or Suggested</t>
  </si>
  <si>
    <t>SLA Metrics as per Excelencia Format</t>
  </si>
  <si>
    <t>Weekly Status reports to be communicated by the PM's to the client / Respective SPOC</t>
  </si>
  <si>
    <t>Internal Project Metrics to be presented to Management by the Account Owners / PM</t>
  </si>
  <si>
    <t>RAG System to monitor the project status</t>
  </si>
  <si>
    <t>Half Yearly</t>
  </si>
  <si>
    <t>End of Every Month</t>
  </si>
  <si>
    <t>Weekly / Monthly</t>
  </si>
  <si>
    <t>HR to share Details</t>
  </si>
  <si>
    <t>1. Publish the Customer survey and obtain the feedback
2. Pradeep to provide more inputs how this be achieved systematically or by means of any application</t>
  </si>
  <si>
    <t>Risk Register Preparation and been reviewed</t>
  </si>
  <si>
    <t>On Demand</t>
  </si>
  <si>
    <t>1. Change Log to be Maintained
2. The Application to be monitored subsequently for the change impacts</t>
  </si>
  <si>
    <t>1. Project Status Report will include the Timelines followed and any other deviation if any. 
2. The report should reflect the Cause of deviation if any and corrective action item</t>
  </si>
  <si>
    <t>Review the the flash Data Published data</t>
  </si>
  <si>
    <t>Collect the number of timesheets completed and submitted on time from the finance team.</t>
  </si>
  <si>
    <t xml:space="preserve">1. Send email on the first week of every month to the respective BU Heads asking for confirmation whether there was any proposal of this nature.
2. If confirmed by BU, collect the name of the client, the date proposal was sent and the sender details. 
3. verify with Pradeep if this can be assigned a score for being innovative. </t>
  </si>
  <si>
    <t>1. Collect all information regarding upsell and cross-sell activities from both the team and the sales team. 
2. Verify this information with the supervisors and obtain proof via email to confirm the accuracy of the data.</t>
  </si>
  <si>
    <t>BU Needs to Confirm about the Cost Reduction in the project with the data points</t>
  </si>
  <si>
    <t>Finance Head needs to finalize and publish the the current Gross Margin of each account</t>
  </si>
  <si>
    <t>BU Needs to collect and publish the number of certification completed by the team</t>
  </si>
  <si>
    <t>Record the conversation or any kind of communication from the client on all the appreciations.</t>
  </si>
  <si>
    <t>BU Needs to Confirm about the increased billing rate with the justification</t>
  </si>
  <si>
    <t>The SQA Register needst to be maintained and measured</t>
  </si>
  <si>
    <t>SI.No</t>
  </si>
  <si>
    <t>Tracking Frequency</t>
  </si>
  <si>
    <t>Actual</t>
  </si>
  <si>
    <t>N/A</t>
  </si>
  <si>
    <t>Customer-Retention</t>
  </si>
  <si>
    <t xml:space="preserve">Percentage of expiring contract renewals vs dropoffs </t>
  </si>
  <si>
    <t>Percentage of customers who cancel their contracts or fail to renew them</t>
  </si>
  <si>
    <t>CSAT Index &gt; 90%</t>
  </si>
  <si>
    <t>Atleast 1 review cadences with customers</t>
  </si>
  <si>
    <t>Customer Query Resolution Time to be less than "1" day (24hrs)</t>
  </si>
  <si>
    <t>Quarterly</t>
  </si>
  <si>
    <t>Number of Upsell/Cross-sell instances to customers (1 SoW in a Qtr)</t>
  </si>
  <si>
    <t xml:space="preserve">Billing Revenue Increase of 30% over Current Run Rate (April) to be achieved  </t>
  </si>
  <si>
    <t>No. of new customers gained via referrals to be  2 per customer per year</t>
  </si>
  <si>
    <t>Bi-Annual</t>
  </si>
  <si>
    <t>On time and within budget delivery of FB projects</t>
  </si>
  <si>
    <t>Project /delivery escalations responded within 'x' hours and resolved within 'x' hours</t>
  </si>
  <si>
    <t>Timely Tracking and update of trackers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</si>
</sst>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sz val="10"/>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b/>
      <sz val="10"/>
      <color theme="1"/>
      <name val="Calibri"/>
      <family val="2"/>
      <scheme val="minor"/>
    </font>
    <font>
      <sz val="10"/>
      <color rgb="FF000000"/>
      <name val="Calibri"/>
      <family val="2"/>
      <scheme val="minor"/>
    </font>
    <font>
      <b/>
      <sz val="9"/>
      <color indexed="81"/>
      <name val="Tahoma"/>
      <charset val="1"/>
    </font>
    <font>
      <sz val="9"/>
      <color indexed="81"/>
      <name val="Tahoma"/>
      <charset val="1"/>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0070C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quotePrefix="1" applyFont="1" applyAlignment="1">
      <alignment horizontal="center" vertical="center" wrapText="1"/>
    </xf>
    <xf numFmtId="9" fontId="2" fillId="0" borderId="0" xfId="1" applyFont="1" applyAlignment="1">
      <alignment horizontal="center" vertical="center" wrapText="1"/>
    </xf>
    <xf numFmtId="0" fontId="5" fillId="4" borderId="1" xfId="0" applyFont="1" applyFill="1" applyBorder="1" applyAlignment="1">
      <alignment horizontal="center" vertical="center"/>
    </xf>
    <xf numFmtId="0" fontId="2" fillId="0" borderId="1" xfId="0" applyFont="1" applyBorder="1" applyAlignment="1">
      <alignment vertical="top"/>
    </xf>
    <xf numFmtId="0" fontId="3"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1" fontId="0" fillId="0" borderId="1" xfId="1" applyNumberFormat="1" applyFont="1" applyBorder="1" applyAlignment="1">
      <alignment horizontal="center" vertical="center" wrapText="1"/>
    </xf>
    <xf numFmtId="9" fontId="0" fillId="0" borderId="1" xfId="1" applyFont="1" applyBorder="1" applyAlignment="1">
      <alignment horizontal="center" vertical="center" wrapText="1"/>
    </xf>
    <xf numFmtId="2" fontId="0" fillId="0" borderId="1" xfId="0" applyNumberFormat="1" applyBorder="1" applyAlignment="1">
      <alignment horizontal="right" vertical="center" wrapText="1"/>
    </xf>
    <xf numFmtId="9" fontId="0" fillId="0" borderId="1" xfId="0" applyNumberFormat="1" applyBorder="1" applyAlignment="1">
      <alignment horizontal="center" vertical="center" wrapText="1"/>
    </xf>
    <xf numFmtId="9" fontId="0" fillId="0" borderId="1" xfId="1" applyFont="1" applyFill="1" applyBorder="1" applyAlignment="1">
      <alignment horizontal="center" vertical="center" wrapText="1"/>
    </xf>
    <xf numFmtId="0" fontId="0" fillId="3" borderId="1" xfId="0" applyFill="1" applyBorder="1" applyAlignment="1">
      <alignment horizontal="center" vertical="center" wrapText="1"/>
    </xf>
    <xf numFmtId="9" fontId="0" fillId="3" borderId="1" xfId="1" applyFont="1" applyFill="1" applyBorder="1" applyAlignment="1">
      <alignment horizontal="center" vertical="center" wrapText="1"/>
    </xf>
    <xf numFmtId="0" fontId="0" fillId="0" borderId="1" xfId="0" applyBorder="1" applyAlignment="1">
      <alignment wrapText="1"/>
    </xf>
    <xf numFmtId="0" fontId="2" fillId="0" borderId="1" xfId="0" applyFont="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2" fillId="0" borderId="0" xfId="0" applyFont="1" applyAlignment="1">
      <alignment horizontal="center" vertical="top" wrapText="1"/>
    </xf>
    <xf numFmtId="0" fontId="0" fillId="3" borderId="1" xfId="0" applyFill="1" applyBorder="1" applyAlignment="1">
      <alignment horizontal="left" vertical="top" wrapText="1"/>
    </xf>
    <xf numFmtId="164" fontId="4" fillId="2"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vertical="top" wrapText="1"/>
    </xf>
    <xf numFmtId="0" fontId="0" fillId="0" borderId="8" xfId="0" applyBorder="1" applyAlignment="1">
      <alignment wrapText="1"/>
    </xf>
    <xf numFmtId="0" fontId="4" fillId="6" borderId="1" xfId="0" applyFont="1" applyFill="1" applyBorder="1" applyAlignment="1">
      <alignment horizontal="center" vertical="center" wrapText="1"/>
    </xf>
    <xf numFmtId="0" fontId="0" fillId="7" borderId="1" xfId="0" applyFill="1" applyBorder="1" applyAlignment="1">
      <alignment horizontal="center" vertical="center" wrapText="1"/>
    </xf>
    <xf numFmtId="1" fontId="0" fillId="7" borderId="1" xfId="0" applyNumberFormat="1" applyFill="1" applyBorder="1" applyAlignment="1">
      <alignment horizontal="center" vertical="center" wrapText="1"/>
    </xf>
    <xf numFmtId="9" fontId="0" fillId="7" borderId="1" xfId="0" applyNumberForma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1" xfId="0" applyFont="1" applyFill="1" applyBorder="1" applyAlignment="1">
      <alignment horizontal="left" vertical="center" wrapText="1"/>
    </xf>
    <xf numFmtId="1" fontId="6" fillId="6" borderId="1" xfId="1" applyNumberFormat="1" applyFont="1" applyFill="1" applyBorder="1" applyAlignment="1">
      <alignment horizontal="center" vertical="center" wrapText="1"/>
    </xf>
    <xf numFmtId="9" fontId="6" fillId="6" borderId="1" xfId="1" applyFont="1" applyFill="1" applyBorder="1" applyAlignment="1">
      <alignment horizontal="center" vertical="center" wrapText="1"/>
    </xf>
    <xf numFmtId="2" fontId="6" fillId="6" borderId="1" xfId="0" applyNumberFormat="1" applyFont="1" applyFill="1" applyBorder="1" applyAlignment="1">
      <alignment horizontal="right" vertical="center" wrapText="1"/>
    </xf>
    <xf numFmtId="0" fontId="4" fillId="6" borderId="1" xfId="0" applyFont="1" applyFill="1" applyBorder="1" applyAlignment="1">
      <alignment horizontal="left" vertical="center" wrapText="1"/>
    </xf>
    <xf numFmtId="1" fontId="4" fillId="6" borderId="1" xfId="1" applyNumberFormat="1" applyFont="1" applyFill="1" applyBorder="1" applyAlignment="1">
      <alignment horizontal="center" vertical="center" wrapText="1"/>
    </xf>
    <xf numFmtId="9" fontId="4" fillId="6" borderId="1" xfId="1" applyFont="1" applyFill="1" applyBorder="1" applyAlignment="1">
      <alignment horizontal="center" vertical="center" wrapText="1"/>
    </xf>
    <xf numFmtId="2" fontId="4" fillId="6" borderId="1" xfId="0" applyNumberFormat="1" applyFont="1" applyFill="1" applyBorder="1" applyAlignment="1">
      <alignment horizontal="right" vertical="center" wrapText="1"/>
    </xf>
    <xf numFmtId="9" fontId="0" fillId="7" borderId="1" xfId="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9" fontId="2" fillId="8" borderId="1" xfId="0" applyNumberFormat="1" applyFont="1" applyFill="1" applyBorder="1" applyAlignment="1">
      <alignment horizontal="center" vertical="center" wrapText="1"/>
    </xf>
    <xf numFmtId="9" fontId="2" fillId="0" borderId="1" xfId="0" applyNumberFormat="1" applyFont="1" applyBorder="1" applyAlignment="1">
      <alignment horizontal="center" vertical="center" wrapText="1"/>
    </xf>
    <xf numFmtId="1" fontId="2" fillId="0" borderId="1" xfId="1" applyNumberFormat="1" applyFont="1" applyFill="1" applyBorder="1" applyAlignment="1">
      <alignment horizontal="center" vertical="center" wrapText="1"/>
    </xf>
    <xf numFmtId="9" fontId="2" fillId="0" borderId="1" xfId="1" applyFont="1" applyFill="1" applyBorder="1" applyAlignment="1">
      <alignment horizontal="center" vertical="center" wrapText="1"/>
    </xf>
    <xf numFmtId="2" fontId="2" fillId="0" borderId="1" xfId="0" applyNumberFormat="1" applyFont="1" applyBorder="1" applyAlignment="1">
      <alignment horizontal="right" vertical="center" wrapText="1"/>
    </xf>
    <xf numFmtId="0" fontId="2" fillId="8"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9" fontId="6" fillId="2" borderId="1" xfId="1" applyFont="1" applyFill="1" applyBorder="1" applyAlignment="1">
      <alignment horizontal="center" vertical="center" wrapText="1"/>
    </xf>
    <xf numFmtId="2" fontId="6" fillId="2" borderId="1" xfId="0" applyNumberFormat="1" applyFont="1" applyFill="1" applyBorder="1" applyAlignment="1">
      <alignment horizontal="righ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applyAlignment="1">
      <alignment vertical="center"/>
    </xf>
    <xf numFmtId="0" fontId="2" fillId="0" borderId="1" xfId="0" applyFont="1" applyBorder="1" applyAlignment="1">
      <alignment vertical="top"/>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5" borderId="7" xfId="0" applyFill="1" applyBorder="1" applyAlignment="1">
      <alignment horizont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2" fillId="9" borderId="1" xfId="0" applyFont="1" applyFill="1" applyBorder="1" applyAlignment="1">
      <alignment horizontal="left" vertical="center" wrapText="1"/>
    </xf>
    <xf numFmtId="0" fontId="0" fillId="9" borderId="1" xfId="0"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29C8B-D0B4-4E7E-A32B-789022ADDD32}">
  <dimension ref="B2:D8"/>
  <sheetViews>
    <sheetView zoomScale="120" zoomScaleNormal="120" workbookViewId="0">
      <selection activeCell="C10" sqref="C10"/>
    </sheetView>
  </sheetViews>
  <sheetFormatPr defaultRowHeight="15" x14ac:dyDescent="0.25"/>
  <cols>
    <col min="2" max="2" width="18" bestFit="1" customWidth="1"/>
    <col min="3" max="3" width="26.28515625" bestFit="1" customWidth="1"/>
    <col min="4" max="4" width="71.5703125" bestFit="1" customWidth="1"/>
  </cols>
  <sheetData>
    <row r="2" spans="2:4" x14ac:dyDescent="0.25">
      <c r="B2" s="5" t="s">
        <v>0</v>
      </c>
      <c r="C2" s="5" t="s">
        <v>1</v>
      </c>
      <c r="D2" s="5" t="s">
        <v>2</v>
      </c>
    </row>
    <row r="3" spans="2:4" x14ac:dyDescent="0.25">
      <c r="B3" s="6" t="s">
        <v>3</v>
      </c>
      <c r="C3" s="6" t="s">
        <v>4</v>
      </c>
      <c r="D3" s="6" t="s">
        <v>5</v>
      </c>
    </row>
    <row r="4" spans="2:4" x14ac:dyDescent="0.25">
      <c r="B4" s="57" t="s">
        <v>6</v>
      </c>
      <c r="C4" s="6" t="s">
        <v>69</v>
      </c>
      <c r="D4" s="6" t="s">
        <v>7</v>
      </c>
    </row>
    <row r="5" spans="2:4" x14ac:dyDescent="0.25">
      <c r="B5" s="57"/>
      <c r="C5" s="6" t="s">
        <v>71</v>
      </c>
      <c r="D5" s="6" t="s">
        <v>67</v>
      </c>
    </row>
    <row r="6" spans="2:4" x14ac:dyDescent="0.25">
      <c r="B6" s="6" t="s">
        <v>8</v>
      </c>
      <c r="C6" s="6" t="s">
        <v>8</v>
      </c>
      <c r="D6" s="6" t="s">
        <v>9</v>
      </c>
    </row>
    <row r="7" spans="2:4" x14ac:dyDescent="0.25">
      <c r="B7" s="6" t="s">
        <v>65</v>
      </c>
      <c r="C7" s="6" t="s">
        <v>10</v>
      </c>
      <c r="D7" s="6" t="s">
        <v>11</v>
      </c>
    </row>
    <row r="8" spans="2:4" x14ac:dyDescent="0.25">
      <c r="B8" s="18" t="s">
        <v>63</v>
      </c>
      <c r="C8" s="6" t="s">
        <v>68</v>
      </c>
      <c r="D8" s="6" t="s">
        <v>70</v>
      </c>
    </row>
  </sheetData>
  <mergeCells count="1">
    <mergeCell ref="B4: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5697B-4D34-43F8-8173-CAF2411E8807}">
  <dimension ref="B2:S36"/>
  <sheetViews>
    <sheetView tabSelected="1" zoomScale="90" zoomScaleNormal="90" workbookViewId="0">
      <pane xSplit="3" ySplit="2" topLeftCell="D10" activePane="bottomRight" state="frozen"/>
      <selection pane="topRight" activeCell="D1" sqref="D1"/>
      <selection pane="bottomLeft" activeCell="A3" sqref="A3"/>
      <selection pane="bottomRight" activeCell="F14" sqref="F14"/>
    </sheetView>
  </sheetViews>
  <sheetFormatPr defaultColWidth="9" defaultRowHeight="12.75" x14ac:dyDescent="0.25"/>
  <cols>
    <col min="1" max="1" width="5.28515625" style="1" customWidth="1"/>
    <col min="2" max="2" width="5.7109375" style="1" bestFit="1" customWidth="1"/>
    <col min="3" max="3" width="16.7109375" style="1" customWidth="1"/>
    <col min="4" max="4" width="8.85546875" style="1" bestFit="1" customWidth="1"/>
    <col min="5" max="5" width="60.42578125" style="2" customWidth="1"/>
    <col min="6" max="6" width="10.5703125" style="1" bestFit="1" customWidth="1"/>
    <col min="7" max="7" width="9.140625" style="1" bestFit="1" customWidth="1"/>
    <col min="8" max="8" width="10.85546875" style="1" customWidth="1"/>
    <col min="9" max="9" width="9.140625" style="1" customWidth="1"/>
    <col min="10" max="10" width="8.85546875" style="1" customWidth="1"/>
    <col min="11" max="11" width="12.5703125" style="1" bestFit="1" customWidth="1"/>
    <col min="12" max="12" width="12.42578125" style="1" bestFit="1" customWidth="1"/>
    <col min="13" max="13" width="10.28515625" style="1" customWidth="1"/>
    <col min="14" max="14" width="8.140625" style="1" customWidth="1"/>
    <col min="15" max="15" width="13.42578125" style="1" customWidth="1"/>
    <col min="16" max="16" width="10.7109375" style="1" customWidth="1"/>
    <col min="17" max="17" width="7.5703125" style="1" bestFit="1" customWidth="1"/>
    <col min="18" max="18" width="6.42578125" style="1" bestFit="1" customWidth="1"/>
    <col min="19" max="19" width="9" style="1"/>
    <col min="20" max="20" width="27.28515625" style="1" bestFit="1" customWidth="1"/>
    <col min="21" max="21" width="10.28515625" style="1" customWidth="1"/>
    <col min="22" max="22" width="18.5703125" style="1" bestFit="1" customWidth="1"/>
    <col min="23" max="16384" width="9" style="1"/>
  </cols>
  <sheetData>
    <row r="2" spans="2:19" ht="75" x14ac:dyDescent="0.25">
      <c r="B2" s="27" t="s">
        <v>96</v>
      </c>
      <c r="C2" s="27" t="s">
        <v>12</v>
      </c>
      <c r="D2" s="27" t="s">
        <v>13</v>
      </c>
      <c r="E2" s="27" t="s">
        <v>14</v>
      </c>
      <c r="F2" s="27" t="s">
        <v>97</v>
      </c>
      <c r="G2" s="27" t="s">
        <v>16</v>
      </c>
      <c r="H2" s="27" t="s">
        <v>15</v>
      </c>
      <c r="I2" s="27" t="s">
        <v>16</v>
      </c>
      <c r="J2" s="27" t="s">
        <v>98</v>
      </c>
      <c r="K2" s="27" t="s">
        <v>17</v>
      </c>
      <c r="L2" s="27" t="s">
        <v>18</v>
      </c>
      <c r="M2" s="27" t="s">
        <v>19</v>
      </c>
      <c r="N2" s="27" t="s">
        <v>20</v>
      </c>
      <c r="O2" s="27" t="s">
        <v>21</v>
      </c>
      <c r="P2" s="27" t="s">
        <v>22</v>
      </c>
      <c r="Q2" s="27" t="s">
        <v>23</v>
      </c>
      <c r="R2" s="27" t="s">
        <v>24</v>
      </c>
    </row>
    <row r="3" spans="2:19" ht="30" x14ac:dyDescent="0.25">
      <c r="B3" s="8">
        <v>1</v>
      </c>
      <c r="C3" s="58" t="s">
        <v>25</v>
      </c>
      <c r="D3" s="8" t="s">
        <v>26</v>
      </c>
      <c r="E3" s="20" t="s">
        <v>66</v>
      </c>
      <c r="F3" s="8" t="s">
        <v>28</v>
      </c>
      <c r="G3" s="28">
        <v>2</v>
      </c>
      <c r="H3" s="8" t="s">
        <v>31</v>
      </c>
      <c r="I3" s="28">
        <v>8</v>
      </c>
      <c r="J3" s="8"/>
      <c r="K3" s="10">
        <f>IF(ISBLANK(J3),0,IF((J3/I3)&gt;=Q3,"2",(IF((J3/I3)&gt;=R3,1,-1))))</f>
        <v>0</v>
      </c>
      <c r="L3" s="11">
        <v>0.5</v>
      </c>
      <c r="M3" s="12">
        <f>K3*L3</f>
        <v>0</v>
      </c>
      <c r="N3" s="12">
        <v>1</v>
      </c>
      <c r="O3" s="8" t="s">
        <v>29</v>
      </c>
      <c r="P3" s="8"/>
      <c r="Q3" s="13">
        <v>1</v>
      </c>
      <c r="R3" s="13">
        <v>0.8</v>
      </c>
    </row>
    <row r="4" spans="2:19" ht="30" x14ac:dyDescent="0.25">
      <c r="B4" s="8">
        <v>2</v>
      </c>
      <c r="C4" s="58"/>
      <c r="D4" s="8" t="s">
        <v>26</v>
      </c>
      <c r="E4" s="20" t="s">
        <v>30</v>
      </c>
      <c r="F4" s="8" t="s">
        <v>31</v>
      </c>
      <c r="G4" s="28">
        <v>1</v>
      </c>
      <c r="H4" s="8" t="s">
        <v>31</v>
      </c>
      <c r="I4" s="28">
        <v>1</v>
      </c>
      <c r="J4" s="8"/>
      <c r="K4" s="10">
        <f>IF(ISBLANK(J4),0,IF((J4/I4)&gt;=Q4,"2",(IF((J4/I4)&gt;=R4,1,-1))))</f>
        <v>0</v>
      </c>
      <c r="L4" s="11">
        <v>1</v>
      </c>
      <c r="M4" s="12">
        <f>K4*L4</f>
        <v>0</v>
      </c>
      <c r="N4" s="12">
        <v>2</v>
      </c>
      <c r="O4" s="8" t="s">
        <v>29</v>
      </c>
      <c r="P4" s="8"/>
      <c r="Q4" s="13">
        <v>1</v>
      </c>
      <c r="R4" s="13">
        <v>0.9</v>
      </c>
    </row>
    <row r="5" spans="2:19" ht="15" x14ac:dyDescent="0.25">
      <c r="B5" s="8"/>
      <c r="C5" s="58"/>
      <c r="D5" s="8" t="s">
        <v>26</v>
      </c>
      <c r="E5" s="70" t="s">
        <v>111</v>
      </c>
      <c r="F5" s="8"/>
      <c r="G5" s="28"/>
      <c r="H5" s="8"/>
      <c r="I5" s="28"/>
      <c r="J5" s="8"/>
      <c r="K5" s="10">
        <f>IF(ISBLANK(J5),0,IF((J5/I5)&gt;=Q5,"2",(IF((J5/I5)&gt;=R5,1,-1))))</f>
        <v>0</v>
      </c>
      <c r="L5" s="11">
        <v>1</v>
      </c>
      <c r="M5" s="12">
        <f>K5*L5</f>
        <v>0</v>
      </c>
      <c r="N5" s="12">
        <v>2</v>
      </c>
      <c r="O5" s="8" t="s">
        <v>29</v>
      </c>
      <c r="P5" s="8"/>
      <c r="Q5" s="13">
        <v>1</v>
      </c>
      <c r="R5" s="13">
        <v>0.9</v>
      </c>
    </row>
    <row r="6" spans="2:19" ht="30" x14ac:dyDescent="0.25">
      <c r="B6" s="8">
        <v>3</v>
      </c>
      <c r="C6" s="58"/>
      <c r="D6" s="8" t="s">
        <v>33</v>
      </c>
      <c r="E6" s="20" t="s">
        <v>34</v>
      </c>
      <c r="F6" s="8" t="s">
        <v>31</v>
      </c>
      <c r="G6" s="28"/>
      <c r="H6" s="8" t="s">
        <v>31</v>
      </c>
      <c r="I6" s="28"/>
      <c r="J6" s="8"/>
      <c r="K6" s="10">
        <f>J6</f>
        <v>0</v>
      </c>
      <c r="L6" s="14">
        <v>1</v>
      </c>
      <c r="M6" s="12">
        <f>(-K6*L6)</f>
        <v>0</v>
      </c>
      <c r="N6" s="12">
        <v>0</v>
      </c>
      <c r="O6" s="8" t="s">
        <v>29</v>
      </c>
      <c r="P6" s="8"/>
      <c r="Q6" s="13" t="s">
        <v>99</v>
      </c>
      <c r="R6" s="13" t="s">
        <v>99</v>
      </c>
      <c r="S6" s="3"/>
    </row>
    <row r="7" spans="2:19" ht="60" x14ac:dyDescent="0.25">
      <c r="B7" s="8">
        <v>4</v>
      </c>
      <c r="C7" s="58"/>
      <c r="D7" s="8" t="s">
        <v>33</v>
      </c>
      <c r="E7" s="20" t="s">
        <v>35</v>
      </c>
      <c r="F7" s="8" t="s">
        <v>31</v>
      </c>
      <c r="G7" s="28"/>
      <c r="H7" s="8" t="s">
        <v>31</v>
      </c>
      <c r="I7" s="28"/>
      <c r="J7" s="8"/>
      <c r="K7" s="10">
        <f>J7</f>
        <v>0</v>
      </c>
      <c r="L7" s="14">
        <v>1</v>
      </c>
      <c r="M7" s="12">
        <f>(K7*L7)</f>
        <v>0</v>
      </c>
      <c r="N7" s="12">
        <v>0</v>
      </c>
      <c r="O7" s="8" t="s">
        <v>29</v>
      </c>
      <c r="P7" s="8"/>
      <c r="Q7" s="13" t="s">
        <v>99</v>
      </c>
      <c r="R7" s="13" t="s">
        <v>99</v>
      </c>
      <c r="S7" s="3"/>
    </row>
    <row r="8" spans="2:19" x14ac:dyDescent="0.25">
      <c r="B8" s="31"/>
      <c r="C8" s="31"/>
      <c r="D8" s="31"/>
      <c r="E8" s="32"/>
      <c r="F8" s="31"/>
      <c r="G8" s="31"/>
      <c r="H8" s="31"/>
      <c r="I8" s="31"/>
      <c r="J8" s="31"/>
      <c r="K8" s="33"/>
      <c r="L8" s="34"/>
      <c r="M8" s="35">
        <f>SUM(M3:M7)</f>
        <v>0</v>
      </c>
      <c r="N8" s="35">
        <f>SUM(N3:N7)</f>
        <v>5</v>
      </c>
      <c r="O8" s="31"/>
      <c r="P8" s="34">
        <f>M8/N8</f>
        <v>0</v>
      </c>
      <c r="Q8" s="31"/>
      <c r="R8" s="31"/>
      <c r="S8" s="3"/>
    </row>
    <row r="9" spans="2:19" ht="34.15" customHeight="1" x14ac:dyDescent="0.25">
      <c r="B9" s="41">
        <v>5</v>
      </c>
      <c r="C9" s="59" t="s">
        <v>100</v>
      </c>
      <c r="D9" s="41" t="s">
        <v>33</v>
      </c>
      <c r="E9" s="42" t="s">
        <v>101</v>
      </c>
      <c r="F9" s="41" t="s">
        <v>41</v>
      </c>
      <c r="G9" s="43">
        <v>1</v>
      </c>
      <c r="H9" s="41" t="s">
        <v>41</v>
      </c>
      <c r="I9" s="43"/>
      <c r="J9" s="44"/>
      <c r="K9" s="45">
        <f>IF(ISBLANK(J9),0,IF((J9)&gt;=Q9,"2",(IF((J9)&gt;=R9,1,-1))))</f>
        <v>0</v>
      </c>
      <c r="L9" s="46">
        <v>1</v>
      </c>
      <c r="M9" s="47">
        <f t="shared" ref="M9:M15" si="0">K9*L9</f>
        <v>0</v>
      </c>
      <c r="N9" s="47">
        <v>2</v>
      </c>
      <c r="O9" s="41" t="s">
        <v>29</v>
      </c>
      <c r="P9" s="41"/>
      <c r="Q9" s="44">
        <v>1</v>
      </c>
      <c r="R9" s="44">
        <v>0.9</v>
      </c>
    </row>
    <row r="10" spans="2:19" ht="27.75" customHeight="1" x14ac:dyDescent="0.25">
      <c r="B10" s="41">
        <v>6</v>
      </c>
      <c r="C10" s="59"/>
      <c r="D10" s="41" t="s">
        <v>33</v>
      </c>
      <c r="E10" s="42" t="s">
        <v>102</v>
      </c>
      <c r="F10" s="41" t="s">
        <v>41</v>
      </c>
      <c r="G10" s="43">
        <v>1</v>
      </c>
      <c r="H10" s="41" t="s">
        <v>41</v>
      </c>
      <c r="I10" s="43"/>
      <c r="J10" s="44"/>
      <c r="K10" s="45">
        <f>IF(ISBLANK(J10),0,IF((J10)&gt;=Q10,"2",(IF((J10)&gt;=R10,1,-1))))</f>
        <v>0</v>
      </c>
      <c r="L10" s="46">
        <v>1</v>
      </c>
      <c r="M10" s="47">
        <f t="shared" si="0"/>
        <v>0</v>
      </c>
      <c r="N10" s="47">
        <v>2</v>
      </c>
      <c r="O10" s="41" t="s">
        <v>29</v>
      </c>
      <c r="P10" s="41"/>
      <c r="Q10" s="44">
        <v>1</v>
      </c>
      <c r="R10" s="44">
        <v>0.9</v>
      </c>
    </row>
    <row r="11" spans="2:19" ht="15.6" customHeight="1" x14ac:dyDescent="0.25">
      <c r="B11" s="41">
        <v>7</v>
      </c>
      <c r="C11" s="59"/>
      <c r="D11" s="41" t="s">
        <v>33</v>
      </c>
      <c r="E11" s="42" t="s">
        <v>103</v>
      </c>
      <c r="F11" s="41" t="s">
        <v>41</v>
      </c>
      <c r="G11" s="43">
        <v>0.9</v>
      </c>
      <c r="H11" s="41" t="s">
        <v>41</v>
      </c>
      <c r="I11" s="43"/>
      <c r="J11" s="44"/>
      <c r="K11" s="45">
        <f>IF(ISBLANK(J11),0,IF((J11)&gt;=Q11,"2",(IF((J11)&gt;=R11,1,-1))))</f>
        <v>0</v>
      </c>
      <c r="L11" s="46">
        <v>1</v>
      </c>
      <c r="M11" s="47">
        <f t="shared" si="0"/>
        <v>0</v>
      </c>
      <c r="N11" s="47">
        <v>2</v>
      </c>
      <c r="O11" s="41" t="s">
        <v>29</v>
      </c>
      <c r="P11" s="41"/>
      <c r="Q11" s="44">
        <v>0.9</v>
      </c>
      <c r="R11" s="44">
        <v>0.85</v>
      </c>
    </row>
    <row r="12" spans="2:19" ht="19.5" customHeight="1" x14ac:dyDescent="0.25">
      <c r="B12" s="41">
        <v>8</v>
      </c>
      <c r="C12" s="59"/>
      <c r="D12" s="41" t="s">
        <v>26</v>
      </c>
      <c r="E12" s="42" t="s">
        <v>104</v>
      </c>
      <c r="F12" s="41" t="s">
        <v>31</v>
      </c>
      <c r="G12" s="48">
        <v>1</v>
      </c>
      <c r="H12" s="41" t="s">
        <v>31</v>
      </c>
      <c r="I12" s="48"/>
      <c r="J12" s="41"/>
      <c r="K12" s="45">
        <f>IF(ISBLANK(J12),0,IF((J12)&gt;=Q12,"2",(IF((J12)&lt;=R12,-1,1))))</f>
        <v>0</v>
      </c>
      <c r="L12" s="46">
        <v>1</v>
      </c>
      <c r="M12" s="47">
        <f t="shared" si="0"/>
        <v>0</v>
      </c>
      <c r="N12" s="47">
        <v>2</v>
      </c>
      <c r="O12" s="41" t="s">
        <v>29</v>
      </c>
      <c r="P12" s="41"/>
      <c r="Q12" s="49">
        <v>2</v>
      </c>
      <c r="R12" s="49">
        <v>0</v>
      </c>
    </row>
    <row r="13" spans="2:19" ht="15.6" customHeight="1" x14ac:dyDescent="0.25">
      <c r="B13" s="41">
        <v>9</v>
      </c>
      <c r="C13" s="59"/>
      <c r="D13" s="41" t="s">
        <v>26</v>
      </c>
      <c r="E13" s="42" t="s">
        <v>105</v>
      </c>
      <c r="F13" s="41" t="s">
        <v>106</v>
      </c>
      <c r="G13" s="48"/>
      <c r="H13" s="41" t="s">
        <v>106</v>
      </c>
      <c r="I13" s="48"/>
      <c r="J13" s="41"/>
      <c r="K13" s="45">
        <f>IF(ISBLANK(J13),0,IF((J13)&lt;=Q13,"2",(IF((J13)&lt;=R13,1,-1))))</f>
        <v>0</v>
      </c>
      <c r="L13" s="46">
        <v>1</v>
      </c>
      <c r="M13" s="47">
        <f t="shared" si="0"/>
        <v>0</v>
      </c>
      <c r="N13" s="47">
        <v>2</v>
      </c>
      <c r="O13" s="41" t="s">
        <v>29</v>
      </c>
      <c r="P13" s="41"/>
      <c r="Q13" s="49">
        <v>4</v>
      </c>
      <c r="R13" s="49">
        <v>24</v>
      </c>
    </row>
    <row r="14" spans="2:19" ht="26.25" customHeight="1" x14ac:dyDescent="0.25">
      <c r="B14" s="41">
        <v>10</v>
      </c>
      <c r="C14" s="59"/>
      <c r="D14" s="41" t="s">
        <v>26</v>
      </c>
      <c r="E14" s="69" t="s">
        <v>112</v>
      </c>
      <c r="F14" s="41"/>
      <c r="G14" s="48"/>
      <c r="H14" s="41"/>
      <c r="I14" s="48"/>
      <c r="J14" s="41"/>
      <c r="K14" s="45">
        <f>IF(ISBLANK(J14),0,IF((J14)&lt;=Q14,"2",(IF((J14)&lt;=R14,1,-1))))</f>
        <v>0</v>
      </c>
      <c r="L14" s="46">
        <v>1</v>
      </c>
      <c r="M14" s="47">
        <f t="shared" si="0"/>
        <v>0</v>
      </c>
      <c r="N14" s="47">
        <v>2</v>
      </c>
      <c r="O14" s="41" t="s">
        <v>29</v>
      </c>
      <c r="P14" s="41"/>
      <c r="Q14" s="44">
        <v>1</v>
      </c>
      <c r="R14" s="44">
        <v>0.9</v>
      </c>
    </row>
    <row r="15" spans="2:19" x14ac:dyDescent="0.25">
      <c r="B15" s="41">
        <v>11</v>
      </c>
      <c r="C15" s="59"/>
      <c r="D15" s="41" t="s">
        <v>26</v>
      </c>
      <c r="E15" s="69" t="s">
        <v>113</v>
      </c>
      <c r="F15" s="41" t="s">
        <v>31</v>
      </c>
      <c r="G15" s="43">
        <v>1</v>
      </c>
      <c r="H15" s="41" t="s">
        <v>31</v>
      </c>
      <c r="I15" s="43">
        <v>1</v>
      </c>
      <c r="J15" s="44"/>
      <c r="K15" s="45">
        <f>IF(ISBLANK(J15),0,IF((J15)&gt;=Q15,"2",(IF((J15)&gt;=R15,1,-1))))</f>
        <v>0</v>
      </c>
      <c r="L15" s="46">
        <v>1</v>
      </c>
      <c r="M15" s="47">
        <f t="shared" si="0"/>
        <v>0</v>
      </c>
      <c r="N15" s="47">
        <v>2</v>
      </c>
      <c r="O15" s="41" t="s">
        <v>29</v>
      </c>
      <c r="P15" s="41"/>
      <c r="Q15" s="44">
        <v>1</v>
      </c>
      <c r="R15" s="44">
        <v>0.9</v>
      </c>
    </row>
    <row r="16" spans="2:19" x14ac:dyDescent="0.25">
      <c r="B16" s="50"/>
      <c r="C16" s="50"/>
      <c r="D16" s="50"/>
      <c r="E16" s="51"/>
      <c r="F16" s="50"/>
      <c r="G16" s="50"/>
      <c r="H16" s="50"/>
      <c r="I16" s="50"/>
      <c r="J16" s="50"/>
      <c r="K16" s="45"/>
      <c r="L16" s="52"/>
      <c r="M16" s="53">
        <f>SUM(M9:M15)</f>
        <v>0</v>
      </c>
      <c r="N16" s="53">
        <f>SUM(N12,N15)</f>
        <v>4</v>
      </c>
      <c r="O16" s="50"/>
      <c r="P16" s="52">
        <f>M16/N16</f>
        <v>0</v>
      </c>
      <c r="Q16" s="50"/>
      <c r="R16" s="50"/>
      <c r="S16" s="3"/>
    </row>
    <row r="17" spans="2:19" ht="15" x14ac:dyDescent="0.25">
      <c r="B17" s="8">
        <v>12</v>
      </c>
      <c r="C17" s="58" t="s">
        <v>6</v>
      </c>
      <c r="D17" s="8" t="s">
        <v>33</v>
      </c>
      <c r="E17" s="20" t="s">
        <v>36</v>
      </c>
      <c r="F17" s="8" t="s">
        <v>31</v>
      </c>
      <c r="G17" s="40">
        <v>0.28999999999999998</v>
      </c>
      <c r="H17" s="8" t="s">
        <v>31</v>
      </c>
      <c r="I17" s="40">
        <v>0.28999999999999998</v>
      </c>
      <c r="J17" s="11"/>
      <c r="K17" s="10">
        <f>IF(ISBLANK(J17),0,IF((J17)&gt;=Q17,"-1",(IF((J17)&gt;=R17,1,2))))</f>
        <v>0</v>
      </c>
      <c r="L17" s="13">
        <v>1</v>
      </c>
      <c r="M17" s="12">
        <f t="shared" ref="M17:M18" si="1">(K17*L17)</f>
        <v>0</v>
      </c>
      <c r="N17" s="12">
        <v>2</v>
      </c>
      <c r="O17" s="8" t="s">
        <v>29</v>
      </c>
      <c r="P17" s="8"/>
      <c r="Q17" s="13">
        <v>0.28999999999999998</v>
      </c>
      <c r="R17" s="13">
        <v>0.26</v>
      </c>
    </row>
    <row r="18" spans="2:19" s="21" customFormat="1" ht="15" customHeight="1" x14ac:dyDescent="0.25">
      <c r="B18" s="8">
        <v>13</v>
      </c>
      <c r="C18" s="58"/>
      <c r="D18" s="19" t="s">
        <v>33</v>
      </c>
      <c r="E18" s="20" t="s">
        <v>37</v>
      </c>
      <c r="F18" s="19" t="s">
        <v>38</v>
      </c>
      <c r="G18" s="40">
        <v>0.4</v>
      </c>
      <c r="H18" s="19" t="s">
        <v>38</v>
      </c>
      <c r="I18" s="40">
        <v>0.4</v>
      </c>
      <c r="J18" s="11"/>
      <c r="K18" s="10">
        <f>IF(ISBLANK(J18),0,IF((J18)&gt;=Q18,"2",(IF((J18)&gt;=R18,1,-1))))</f>
        <v>0</v>
      </c>
      <c r="L18" s="13">
        <v>0.5</v>
      </c>
      <c r="M18" s="12">
        <f t="shared" si="1"/>
        <v>0</v>
      </c>
      <c r="N18" s="12">
        <v>1</v>
      </c>
      <c r="O18" s="8" t="s">
        <v>29</v>
      </c>
      <c r="P18" s="19"/>
      <c r="Q18" s="13">
        <v>0.65</v>
      </c>
      <c r="R18" s="13">
        <v>0.4</v>
      </c>
    </row>
    <row r="19" spans="2:19" ht="15" x14ac:dyDescent="0.25">
      <c r="B19" s="8">
        <v>14</v>
      </c>
      <c r="C19" s="58"/>
      <c r="D19" s="8" t="s">
        <v>26</v>
      </c>
      <c r="E19" s="20" t="s">
        <v>39</v>
      </c>
      <c r="F19" s="8" t="s">
        <v>31</v>
      </c>
      <c r="G19" s="29">
        <v>1</v>
      </c>
      <c r="H19" s="8" t="s">
        <v>31</v>
      </c>
      <c r="I19" s="29">
        <v>1</v>
      </c>
      <c r="J19" s="8"/>
      <c r="K19" s="10">
        <f>IF(ISBLANK(J19),0,IF((J19/G19)&gt;=Q19,"2",(IF((J19/G19)&gt;=R19,1,-1))))</f>
        <v>0</v>
      </c>
      <c r="L19" s="13">
        <v>0.5</v>
      </c>
      <c r="M19" s="12">
        <f t="shared" ref="M19:M33" si="2">(K19*L19)</f>
        <v>0</v>
      </c>
      <c r="N19" s="12">
        <v>1</v>
      </c>
      <c r="O19" s="8" t="s">
        <v>29</v>
      </c>
      <c r="P19" s="8"/>
      <c r="Q19" s="13">
        <v>1</v>
      </c>
      <c r="R19" s="13">
        <v>0.8</v>
      </c>
    </row>
    <row r="20" spans="2:19" ht="15" x14ac:dyDescent="0.25">
      <c r="B20" s="8">
        <v>15</v>
      </c>
      <c r="C20" s="58"/>
      <c r="D20" s="8" t="s">
        <v>26</v>
      </c>
      <c r="E20" s="22" t="s">
        <v>40</v>
      </c>
      <c r="F20" s="8" t="s">
        <v>41</v>
      </c>
      <c r="G20" s="28">
        <v>1</v>
      </c>
      <c r="H20" s="8" t="s">
        <v>41</v>
      </c>
      <c r="I20" s="28"/>
      <c r="J20" s="8"/>
      <c r="K20" s="10">
        <f>IF(ISBLANK(J20),0,IF((J20/I20)&gt;=Q20,"2",(IF((J20/I20)&gt;=R20,1,-1))))</f>
        <v>0</v>
      </c>
      <c r="L20" s="13">
        <v>1</v>
      </c>
      <c r="M20" s="12">
        <f t="shared" si="2"/>
        <v>0</v>
      </c>
      <c r="N20" s="12">
        <v>2</v>
      </c>
      <c r="O20" s="8" t="s">
        <v>29</v>
      </c>
      <c r="P20" s="8"/>
      <c r="Q20" s="13">
        <v>1</v>
      </c>
      <c r="R20" s="13">
        <v>0.9</v>
      </c>
    </row>
    <row r="21" spans="2:19" x14ac:dyDescent="0.25">
      <c r="B21" s="31"/>
      <c r="C21" s="31"/>
      <c r="D21" s="31"/>
      <c r="E21" s="32"/>
      <c r="F21" s="31"/>
      <c r="G21" s="31"/>
      <c r="H21" s="31"/>
      <c r="I21" s="31"/>
      <c r="J21" s="31"/>
      <c r="K21" s="33"/>
      <c r="L21" s="34"/>
      <c r="M21" s="35">
        <f>SUM(M17:M20)</f>
        <v>0</v>
      </c>
      <c r="N21" s="35">
        <f>SUM(N17:N20)</f>
        <v>6</v>
      </c>
      <c r="O21" s="31"/>
      <c r="P21" s="34">
        <f>M21/N21</f>
        <v>0</v>
      </c>
      <c r="Q21" s="31"/>
      <c r="R21" s="31"/>
      <c r="S21" s="3"/>
    </row>
    <row r="22" spans="2:19" ht="15" x14ac:dyDescent="0.25">
      <c r="B22" s="8">
        <v>16</v>
      </c>
      <c r="C22" s="58" t="s">
        <v>8</v>
      </c>
      <c r="D22" s="8" t="s">
        <v>33</v>
      </c>
      <c r="E22" s="20" t="s">
        <v>42</v>
      </c>
      <c r="F22" s="8" t="s">
        <v>31</v>
      </c>
      <c r="G22" s="30">
        <v>0.02</v>
      </c>
      <c r="H22" s="8" t="s">
        <v>31</v>
      </c>
      <c r="I22" s="30">
        <v>0.02</v>
      </c>
      <c r="J22" s="11"/>
      <c r="K22" s="10">
        <f>IF(ISBLANK(J22),0,IF((J22)&gt;Q22,"-1",(IF((J22)&lt;R22,-1,2))))</f>
        <v>0</v>
      </c>
      <c r="L22" s="13">
        <v>0.5</v>
      </c>
      <c r="M22" s="12">
        <f t="shared" si="2"/>
        <v>0</v>
      </c>
      <c r="N22" s="12">
        <v>1</v>
      </c>
      <c r="O22" s="8" t="s">
        <v>29</v>
      </c>
      <c r="P22" s="8"/>
      <c r="Q22" s="13">
        <v>0.02</v>
      </c>
      <c r="R22" s="13">
        <v>-0.02</v>
      </c>
    </row>
    <row r="23" spans="2:19" ht="15" x14ac:dyDescent="0.25">
      <c r="B23" s="8">
        <v>17</v>
      </c>
      <c r="C23" s="58"/>
      <c r="D23" s="8" t="s">
        <v>33</v>
      </c>
      <c r="E23" s="20" t="s">
        <v>43</v>
      </c>
      <c r="F23" s="8" t="s">
        <v>31</v>
      </c>
      <c r="G23" s="30">
        <v>1</v>
      </c>
      <c r="H23" s="8" t="s">
        <v>31</v>
      </c>
      <c r="I23" s="30">
        <v>1</v>
      </c>
      <c r="J23" s="11"/>
      <c r="K23" s="10">
        <f>IF(ISBLANK(J23),0,IF((J23/G23)&gt;=Q23,"2",(IF((J23/G23)&gt;=R23,1,-1))))</f>
        <v>0</v>
      </c>
      <c r="L23" s="13">
        <v>0.5</v>
      </c>
      <c r="M23" s="12">
        <f t="shared" si="2"/>
        <v>0</v>
      </c>
      <c r="N23" s="12">
        <v>1</v>
      </c>
      <c r="O23" s="8" t="s">
        <v>29</v>
      </c>
      <c r="P23" s="8"/>
      <c r="Q23" s="13">
        <v>1</v>
      </c>
      <c r="R23" s="13">
        <v>0.9</v>
      </c>
    </row>
    <row r="24" spans="2:19" ht="15" x14ac:dyDescent="0.25">
      <c r="B24" s="8">
        <v>18</v>
      </c>
      <c r="C24" s="58"/>
      <c r="D24" s="8" t="s">
        <v>33</v>
      </c>
      <c r="E24" s="20" t="s">
        <v>44</v>
      </c>
      <c r="F24" s="8" t="s">
        <v>31</v>
      </c>
      <c r="G24" s="28"/>
      <c r="H24" s="8" t="s">
        <v>31</v>
      </c>
      <c r="I24" s="28"/>
      <c r="J24" s="8"/>
      <c r="K24" s="10">
        <f>J24</f>
        <v>0</v>
      </c>
      <c r="L24" s="14">
        <v>0.5</v>
      </c>
      <c r="M24" s="12">
        <f t="shared" si="2"/>
        <v>0</v>
      </c>
      <c r="N24" s="12">
        <v>0</v>
      </c>
      <c r="O24" s="8" t="s">
        <v>29</v>
      </c>
      <c r="P24" s="8"/>
      <c r="Q24" s="13" t="s">
        <v>99</v>
      </c>
      <c r="R24" s="13" t="s">
        <v>99</v>
      </c>
    </row>
    <row r="25" spans="2:19" ht="25.5" x14ac:dyDescent="0.25">
      <c r="B25" s="8">
        <v>19</v>
      </c>
      <c r="C25" s="58"/>
      <c r="D25" s="41" t="s">
        <v>33</v>
      </c>
      <c r="E25" s="42" t="s">
        <v>108</v>
      </c>
      <c r="F25" s="41" t="s">
        <v>41</v>
      </c>
      <c r="G25" s="43">
        <v>1</v>
      </c>
      <c r="H25" s="41" t="s">
        <v>41</v>
      </c>
      <c r="I25" s="43"/>
      <c r="J25" s="44"/>
      <c r="K25" s="45">
        <f>IF(ISBLANK(J25),0,IF((J25)&gt;=Q25,"2",(IF((J25)&gt;=R25,1,-1))))</f>
        <v>0</v>
      </c>
      <c r="L25" s="46">
        <v>1</v>
      </c>
      <c r="M25" s="47">
        <f>K25*L25</f>
        <v>0</v>
      </c>
      <c r="N25" s="47">
        <v>2</v>
      </c>
      <c r="O25" s="41" t="s">
        <v>29</v>
      </c>
      <c r="P25" s="41"/>
      <c r="Q25" s="44">
        <v>0.9</v>
      </c>
      <c r="R25" s="44">
        <v>0.5</v>
      </c>
    </row>
    <row r="26" spans="2:19" ht="32.25" customHeight="1" x14ac:dyDescent="0.25">
      <c r="B26" s="8">
        <v>20</v>
      </c>
      <c r="C26" s="58"/>
      <c r="D26" s="54" t="s">
        <v>33</v>
      </c>
      <c r="E26" s="55" t="s">
        <v>109</v>
      </c>
      <c r="F26" s="54" t="s">
        <v>110</v>
      </c>
      <c r="G26" s="48">
        <v>2</v>
      </c>
      <c r="H26" s="54" t="s">
        <v>110</v>
      </c>
      <c r="I26" s="48"/>
      <c r="J26" s="41"/>
      <c r="K26" s="45">
        <f>IF(ISBLANK(J26),0,IF((J26)&gt;=Q26,"2",(IF((J26)&gt;=R26,1,-1))))</f>
        <v>0</v>
      </c>
      <c r="L26" s="46">
        <v>1</v>
      </c>
      <c r="M26" s="47">
        <f>(K26*L26)</f>
        <v>0</v>
      </c>
      <c r="N26" s="47">
        <v>2</v>
      </c>
      <c r="O26" s="41" t="s">
        <v>29</v>
      </c>
      <c r="P26" s="41"/>
      <c r="Q26" s="41">
        <v>2</v>
      </c>
      <c r="R26" s="41">
        <v>1</v>
      </c>
    </row>
    <row r="27" spans="2:19" ht="30" x14ac:dyDescent="0.25">
      <c r="B27" s="8">
        <v>21</v>
      </c>
      <c r="C27" s="58"/>
      <c r="D27" s="8" t="s">
        <v>33</v>
      </c>
      <c r="E27" s="22" t="s">
        <v>107</v>
      </c>
      <c r="F27" s="8" t="s">
        <v>31</v>
      </c>
      <c r="G27" s="28"/>
      <c r="H27" s="8" t="s">
        <v>31</v>
      </c>
      <c r="I27" s="28"/>
      <c r="J27" s="8"/>
      <c r="K27" s="10">
        <f>J27</f>
        <v>0</v>
      </c>
      <c r="L27" s="14">
        <v>1</v>
      </c>
      <c r="M27" s="12">
        <f t="shared" si="2"/>
        <v>0</v>
      </c>
      <c r="N27" s="12">
        <v>0</v>
      </c>
      <c r="O27" s="8" t="s">
        <v>29</v>
      </c>
      <c r="P27" s="8"/>
      <c r="Q27" s="13" t="s">
        <v>99</v>
      </c>
      <c r="R27" s="13" t="s">
        <v>99</v>
      </c>
    </row>
    <row r="28" spans="2:19" x14ac:dyDescent="0.25">
      <c r="B28" s="31"/>
      <c r="C28" s="31"/>
      <c r="D28" s="31"/>
      <c r="E28" s="32"/>
      <c r="F28" s="31"/>
      <c r="G28" s="31"/>
      <c r="H28" s="31"/>
      <c r="I28" s="31"/>
      <c r="J28" s="31"/>
      <c r="K28" s="33"/>
      <c r="L28" s="34"/>
      <c r="M28" s="35">
        <f>SUM(M22:M27)</f>
        <v>0</v>
      </c>
      <c r="N28" s="35">
        <f>SUM(N22:N27)</f>
        <v>6</v>
      </c>
      <c r="O28" s="31"/>
      <c r="P28" s="34">
        <f>M28/N28</f>
        <v>0</v>
      </c>
      <c r="Q28" s="31"/>
      <c r="R28" s="31"/>
      <c r="S28" s="3"/>
    </row>
    <row r="29" spans="2:19" ht="15" x14ac:dyDescent="0.25">
      <c r="B29" s="8">
        <v>22</v>
      </c>
      <c r="C29" s="58" t="s">
        <v>64</v>
      </c>
      <c r="D29" s="8" t="s">
        <v>33</v>
      </c>
      <c r="E29" s="20" t="s">
        <v>46</v>
      </c>
      <c r="F29" s="8" t="s">
        <v>31</v>
      </c>
      <c r="G29" s="40">
        <v>0.44</v>
      </c>
      <c r="H29" s="8" t="s">
        <v>31</v>
      </c>
      <c r="I29" s="40">
        <v>0.44</v>
      </c>
      <c r="J29" s="13"/>
      <c r="K29" s="10">
        <f>IF(ISBLANK(J29),0,IF((J29)&gt;=Q29,"2",(IF((J29)&gt;=R29,1,-1))))</f>
        <v>0</v>
      </c>
      <c r="L29" s="14">
        <v>1</v>
      </c>
      <c r="M29" s="12">
        <f t="shared" si="2"/>
        <v>0</v>
      </c>
      <c r="N29" s="12">
        <v>2</v>
      </c>
      <c r="O29" s="8" t="s">
        <v>29</v>
      </c>
      <c r="P29" s="8"/>
      <c r="Q29" s="13">
        <v>0.44</v>
      </c>
      <c r="R29" s="13">
        <v>0.34</v>
      </c>
    </row>
    <row r="30" spans="2:19" ht="15" x14ac:dyDescent="0.25">
      <c r="B30" s="8">
        <v>23</v>
      </c>
      <c r="C30" s="58"/>
      <c r="D30" s="8" t="s">
        <v>33</v>
      </c>
      <c r="E30" s="20" t="s">
        <v>47</v>
      </c>
      <c r="F30" s="8" t="s">
        <v>31</v>
      </c>
      <c r="G30" s="28"/>
      <c r="H30" s="8" t="s">
        <v>31</v>
      </c>
      <c r="I30" s="28"/>
      <c r="J30" s="8"/>
      <c r="K30" s="10">
        <f>J30</f>
        <v>0</v>
      </c>
      <c r="L30" s="14">
        <v>0.5</v>
      </c>
      <c r="M30" s="12">
        <f t="shared" si="2"/>
        <v>0</v>
      </c>
      <c r="N30" s="12">
        <v>0</v>
      </c>
      <c r="O30" s="8" t="s">
        <v>29</v>
      </c>
      <c r="P30" s="8"/>
      <c r="Q30" s="13" t="s">
        <v>99</v>
      </c>
      <c r="R30" s="13" t="s">
        <v>99</v>
      </c>
    </row>
    <row r="31" spans="2:19" ht="15" x14ac:dyDescent="0.25">
      <c r="B31" s="8">
        <v>24</v>
      </c>
      <c r="C31" s="58"/>
      <c r="D31" s="8" t="s">
        <v>33</v>
      </c>
      <c r="E31" s="20" t="s">
        <v>48</v>
      </c>
      <c r="F31" s="8" t="s">
        <v>31</v>
      </c>
      <c r="G31" s="28"/>
      <c r="H31" s="8" t="s">
        <v>31</v>
      </c>
      <c r="I31" s="28"/>
      <c r="J31" s="8"/>
      <c r="K31" s="10">
        <f>J31</f>
        <v>0</v>
      </c>
      <c r="L31" s="14">
        <v>0.5</v>
      </c>
      <c r="M31" s="12">
        <f t="shared" si="2"/>
        <v>0</v>
      </c>
      <c r="N31" s="12">
        <v>0</v>
      </c>
      <c r="O31" s="8" t="s">
        <v>29</v>
      </c>
      <c r="P31" s="8"/>
      <c r="Q31" s="13" t="s">
        <v>99</v>
      </c>
      <c r="R31" s="13" t="s">
        <v>99</v>
      </c>
    </row>
    <row r="32" spans="2:19" x14ac:dyDescent="0.25">
      <c r="B32" s="31"/>
      <c r="C32" s="31"/>
      <c r="D32" s="31"/>
      <c r="E32" s="32"/>
      <c r="F32" s="31"/>
      <c r="G32" s="31"/>
      <c r="H32" s="31"/>
      <c r="I32" s="31"/>
      <c r="J32" s="31"/>
      <c r="K32" s="33"/>
      <c r="L32" s="34"/>
      <c r="M32" s="35">
        <f>SUM(M29:M31)</f>
        <v>0</v>
      </c>
      <c r="N32" s="35">
        <f>SUM(N29:N31)</f>
        <v>2</v>
      </c>
      <c r="O32" s="31"/>
      <c r="P32" s="34">
        <f>M32/N32</f>
        <v>0</v>
      </c>
      <c r="Q32" s="31"/>
      <c r="R32" s="31"/>
      <c r="S32" s="3"/>
    </row>
    <row r="33" spans="2:19" ht="15" customHeight="1" x14ac:dyDescent="0.25">
      <c r="B33" s="8">
        <v>25</v>
      </c>
      <c r="C33" s="56" t="s">
        <v>63</v>
      </c>
      <c r="D33" s="8" t="s">
        <v>26</v>
      </c>
      <c r="E33" s="20" t="s">
        <v>60</v>
      </c>
      <c r="F33" s="8" t="s">
        <v>41</v>
      </c>
      <c r="G33" s="28"/>
      <c r="H33" s="8" t="s">
        <v>41</v>
      </c>
      <c r="I33" s="28"/>
      <c r="J33" s="15"/>
      <c r="K33" s="10">
        <f>J33</f>
        <v>0</v>
      </c>
      <c r="L33" s="16">
        <v>1</v>
      </c>
      <c r="M33" s="12">
        <f t="shared" si="2"/>
        <v>0</v>
      </c>
      <c r="N33" s="12">
        <v>0</v>
      </c>
      <c r="O33" s="8" t="s">
        <v>29</v>
      </c>
      <c r="P33" s="8"/>
      <c r="Q33" s="13" t="s">
        <v>99</v>
      </c>
      <c r="R33" s="13" t="s">
        <v>99</v>
      </c>
    </row>
    <row r="34" spans="2:19" ht="15" x14ac:dyDescent="0.25">
      <c r="B34" s="27"/>
      <c r="C34" s="27"/>
      <c r="D34" s="27"/>
      <c r="E34" s="36"/>
      <c r="F34" s="27"/>
      <c r="G34" s="27"/>
      <c r="H34" s="27"/>
      <c r="I34" s="27"/>
      <c r="J34" s="27"/>
      <c r="K34" s="37"/>
      <c r="L34" s="38"/>
      <c r="M34" s="39">
        <f>SUM(M33:M33)</f>
        <v>0</v>
      </c>
      <c r="N34" s="39">
        <v>1</v>
      </c>
      <c r="O34" s="27"/>
      <c r="P34" s="38">
        <f>M34/N34</f>
        <v>0</v>
      </c>
      <c r="Q34" s="27"/>
      <c r="R34" s="27"/>
      <c r="S34" s="3"/>
    </row>
    <row r="35" spans="2:19" x14ac:dyDescent="0.25">
      <c r="O35" s="4"/>
    </row>
    <row r="36" spans="2:19" x14ac:dyDescent="0.25">
      <c r="F36" s="4"/>
    </row>
  </sheetData>
  <mergeCells count="5">
    <mergeCell ref="C3:C7"/>
    <mergeCell ref="C22:C27"/>
    <mergeCell ref="C29:C31"/>
    <mergeCell ref="C17:C20"/>
    <mergeCell ref="C9:C15"/>
  </mergeCells>
  <pageMargins left="0.7" right="0.7" top="0.75" bottom="0.75" header="0.3" footer="0.3"/>
  <pageSetup orientation="portrait" r:id="rId1"/>
  <ignoredErrors>
    <ignoredError sqref="M8"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9E56-60A4-4793-9231-0CB8CA03672B}">
  <dimension ref="A3:C31"/>
  <sheetViews>
    <sheetView topLeftCell="A24" workbookViewId="0">
      <selection activeCell="A32" sqref="A32:XFD32"/>
    </sheetView>
  </sheetViews>
  <sheetFormatPr defaultRowHeight="15" x14ac:dyDescent="0.25"/>
  <cols>
    <col min="1" max="1" width="84.5703125" bestFit="1" customWidth="1"/>
    <col min="2" max="2" width="52.5703125" bestFit="1" customWidth="1"/>
    <col min="3" max="3" width="17" customWidth="1"/>
  </cols>
  <sheetData>
    <row r="3" spans="1:3" x14ac:dyDescent="0.25">
      <c r="A3" s="7" t="s">
        <v>14</v>
      </c>
      <c r="B3" s="7" t="s">
        <v>49</v>
      </c>
      <c r="C3" s="7" t="s">
        <v>50</v>
      </c>
    </row>
    <row r="4" spans="1:3" ht="30" x14ac:dyDescent="0.25">
      <c r="A4" s="9" t="s">
        <v>27</v>
      </c>
      <c r="B4" s="17" t="s">
        <v>74</v>
      </c>
      <c r="C4" s="8" t="s">
        <v>79</v>
      </c>
    </row>
    <row r="5" spans="1:3" ht="30" x14ac:dyDescent="0.25">
      <c r="A5" s="9" t="s">
        <v>30</v>
      </c>
      <c r="B5" s="17" t="s">
        <v>75</v>
      </c>
      <c r="C5" s="19" t="s">
        <v>28</v>
      </c>
    </row>
    <row r="6" spans="1:3" ht="30" x14ac:dyDescent="0.25">
      <c r="A6" s="9" t="s">
        <v>32</v>
      </c>
      <c r="B6" s="25" t="s">
        <v>95</v>
      </c>
      <c r="C6" s="19" t="s">
        <v>78</v>
      </c>
    </row>
    <row r="7" spans="1:3" ht="30" x14ac:dyDescent="0.25">
      <c r="A7" s="9" t="s">
        <v>34</v>
      </c>
      <c r="B7" s="17" t="s">
        <v>76</v>
      </c>
      <c r="C7" s="19" t="s">
        <v>78</v>
      </c>
    </row>
    <row r="8" spans="1:3" ht="45" x14ac:dyDescent="0.25">
      <c r="A8" s="9" t="s">
        <v>35</v>
      </c>
      <c r="B8" s="25" t="s">
        <v>76</v>
      </c>
      <c r="C8" s="19" t="s">
        <v>78</v>
      </c>
    </row>
    <row r="9" spans="1:3" x14ac:dyDescent="0.25">
      <c r="A9" s="9" t="s">
        <v>55</v>
      </c>
      <c r="B9" s="17" t="s">
        <v>72</v>
      </c>
      <c r="C9" s="19" t="s">
        <v>38</v>
      </c>
    </row>
    <row r="10" spans="1:3" ht="45" x14ac:dyDescent="0.25">
      <c r="A10" s="9" t="s">
        <v>56</v>
      </c>
      <c r="B10" s="17" t="s">
        <v>81</v>
      </c>
      <c r="C10" s="8" t="s">
        <v>77</v>
      </c>
    </row>
    <row r="11" spans="1:3" ht="30" x14ac:dyDescent="0.25">
      <c r="A11" s="9" t="s">
        <v>57</v>
      </c>
      <c r="B11" s="17" t="s">
        <v>82</v>
      </c>
      <c r="C11" s="19" t="s">
        <v>78</v>
      </c>
    </row>
    <row r="12" spans="1:3" ht="45" x14ac:dyDescent="0.25">
      <c r="A12" s="9" t="s">
        <v>58</v>
      </c>
      <c r="B12" s="17" t="s">
        <v>84</v>
      </c>
      <c r="C12" s="19" t="s">
        <v>78</v>
      </c>
    </row>
    <row r="13" spans="1:3" ht="60" x14ac:dyDescent="0.25">
      <c r="A13" s="9" t="s">
        <v>59</v>
      </c>
      <c r="B13" s="17" t="s">
        <v>85</v>
      </c>
      <c r="C13" s="8" t="s">
        <v>83</v>
      </c>
    </row>
    <row r="14" spans="1:3" ht="30" x14ac:dyDescent="0.25">
      <c r="A14" s="9" t="s">
        <v>61</v>
      </c>
      <c r="B14" s="17" t="s">
        <v>73</v>
      </c>
      <c r="C14" s="19" t="s">
        <v>78</v>
      </c>
    </row>
    <row r="15" spans="1:3" x14ac:dyDescent="0.25">
      <c r="A15" s="60"/>
      <c r="B15" s="61"/>
      <c r="C15" s="62"/>
    </row>
    <row r="16" spans="1:3" ht="30" x14ac:dyDescent="0.25">
      <c r="A16" s="20" t="s">
        <v>36</v>
      </c>
      <c r="B16" s="25" t="s">
        <v>80</v>
      </c>
      <c r="C16" s="19" t="s">
        <v>78</v>
      </c>
    </row>
    <row r="17" spans="1:3" x14ac:dyDescent="0.25">
      <c r="A17" s="20" t="s">
        <v>37</v>
      </c>
      <c r="B17" s="25" t="s">
        <v>80</v>
      </c>
      <c r="C17" s="19" t="s">
        <v>38</v>
      </c>
    </row>
    <row r="18" spans="1:3" ht="30" x14ac:dyDescent="0.25">
      <c r="A18" s="20" t="s">
        <v>39</v>
      </c>
      <c r="B18" s="25" t="s">
        <v>80</v>
      </c>
      <c r="C18" s="19" t="s">
        <v>78</v>
      </c>
    </row>
    <row r="19" spans="1:3" x14ac:dyDescent="0.25">
      <c r="A19" s="22" t="s">
        <v>40</v>
      </c>
      <c r="B19" s="25" t="s">
        <v>80</v>
      </c>
      <c r="C19" s="8" t="s">
        <v>41</v>
      </c>
    </row>
    <row r="20" spans="1:3" ht="30" x14ac:dyDescent="0.25">
      <c r="A20" s="25" t="s">
        <v>62</v>
      </c>
      <c r="B20" s="25" t="s">
        <v>93</v>
      </c>
      <c r="C20" s="8" t="s">
        <v>41</v>
      </c>
    </row>
    <row r="21" spans="1:3" x14ac:dyDescent="0.25">
      <c r="A21" s="63"/>
      <c r="B21" s="64"/>
      <c r="C21" s="65"/>
    </row>
    <row r="22" spans="1:3" x14ac:dyDescent="0.25">
      <c r="A22" s="20" t="s">
        <v>42</v>
      </c>
      <c r="B22" s="17" t="s">
        <v>86</v>
      </c>
      <c r="C22" s="66" t="s">
        <v>78</v>
      </c>
    </row>
    <row r="23" spans="1:3" ht="30" x14ac:dyDescent="0.25">
      <c r="A23" s="20" t="s">
        <v>43</v>
      </c>
      <c r="B23" s="26" t="s">
        <v>87</v>
      </c>
      <c r="C23" s="67"/>
    </row>
    <row r="24" spans="1:3" ht="105" x14ac:dyDescent="0.25">
      <c r="A24" s="20" t="s">
        <v>44</v>
      </c>
      <c r="B24" s="26" t="s">
        <v>88</v>
      </c>
      <c r="C24" s="67"/>
    </row>
    <row r="25" spans="1:3" ht="75" x14ac:dyDescent="0.25">
      <c r="A25" s="22" t="s">
        <v>45</v>
      </c>
      <c r="B25" s="25" t="s">
        <v>89</v>
      </c>
      <c r="C25" s="68"/>
    </row>
    <row r="26" spans="1:3" x14ac:dyDescent="0.25">
      <c r="A26" s="60"/>
      <c r="B26" s="61"/>
      <c r="C26" s="62"/>
    </row>
    <row r="27" spans="1:3" ht="30" x14ac:dyDescent="0.25">
      <c r="A27" s="20" t="s">
        <v>46</v>
      </c>
      <c r="B27" s="25" t="s">
        <v>91</v>
      </c>
      <c r="C27" s="66" t="s">
        <v>78</v>
      </c>
    </row>
    <row r="28" spans="1:3" ht="30" x14ac:dyDescent="0.25">
      <c r="A28" s="20" t="s">
        <v>47</v>
      </c>
      <c r="B28" s="25" t="s">
        <v>90</v>
      </c>
      <c r="C28" s="67"/>
    </row>
    <row r="29" spans="1:3" ht="30" x14ac:dyDescent="0.25">
      <c r="A29" s="20" t="s">
        <v>48</v>
      </c>
      <c r="B29" s="25" t="s">
        <v>94</v>
      </c>
      <c r="C29" s="68"/>
    </row>
    <row r="30" spans="1:3" x14ac:dyDescent="0.25">
      <c r="A30" s="60"/>
      <c r="B30" s="61"/>
      <c r="C30" s="62"/>
    </row>
    <row r="31" spans="1:3" ht="30" x14ac:dyDescent="0.25">
      <c r="A31" s="9" t="s">
        <v>60</v>
      </c>
      <c r="B31" s="17" t="s">
        <v>92</v>
      </c>
      <c r="C31" s="8" t="s">
        <v>41</v>
      </c>
    </row>
  </sheetData>
  <mergeCells count="6">
    <mergeCell ref="A30:C30"/>
    <mergeCell ref="A26:C26"/>
    <mergeCell ref="A21:C21"/>
    <mergeCell ref="A15:C15"/>
    <mergeCell ref="C22:C25"/>
    <mergeCell ref="C27:C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3AB2-AEC0-481B-BFE0-C129B85DA09E}">
  <dimension ref="C3:E10"/>
  <sheetViews>
    <sheetView workbookViewId="0">
      <selection activeCell="I12" sqref="I12"/>
    </sheetView>
  </sheetViews>
  <sheetFormatPr defaultRowHeight="15" x14ac:dyDescent="0.25"/>
  <cols>
    <col min="3" max="3" width="26.85546875" customWidth="1"/>
    <col min="4" max="4" width="12.7109375" customWidth="1"/>
    <col min="5" max="5" width="13.28515625" customWidth="1"/>
  </cols>
  <sheetData>
    <row r="3" spans="3:5" x14ac:dyDescent="0.25">
      <c r="C3" s="7" t="s">
        <v>51</v>
      </c>
      <c r="D3" s="7" t="s">
        <v>52</v>
      </c>
      <c r="E3" s="7" t="s">
        <v>53</v>
      </c>
    </row>
    <row r="4" spans="3:5" x14ac:dyDescent="0.25">
      <c r="C4" s="8" t="s">
        <v>25</v>
      </c>
      <c r="D4" s="13">
        <v>0.3</v>
      </c>
      <c r="E4" s="23">
        <f>(D4*KPIs!P8)</f>
        <v>0</v>
      </c>
    </row>
    <row r="5" spans="3:5" x14ac:dyDescent="0.25">
      <c r="C5" s="8" t="s">
        <v>100</v>
      </c>
      <c r="D5" s="13">
        <v>0.25</v>
      </c>
      <c r="E5" s="23">
        <f>(D5*KPIs!P16)</f>
        <v>0</v>
      </c>
    </row>
    <row r="6" spans="3:5" x14ac:dyDescent="0.25">
      <c r="C6" s="8" t="s">
        <v>6</v>
      </c>
      <c r="D6" s="13">
        <v>0.1</v>
      </c>
      <c r="E6" s="23">
        <f>(D6*KPIs!P21)</f>
        <v>0</v>
      </c>
    </row>
    <row r="7" spans="3:5" x14ac:dyDescent="0.25">
      <c r="C7" s="8" t="s">
        <v>8</v>
      </c>
      <c r="D7" s="13">
        <v>0.2</v>
      </c>
      <c r="E7" s="23">
        <f>(D7*KPIs!P28)</f>
        <v>0</v>
      </c>
    </row>
    <row r="8" spans="3:5" x14ac:dyDescent="0.25">
      <c r="C8" s="8" t="s">
        <v>64</v>
      </c>
      <c r="D8" s="13">
        <v>0.1</v>
      </c>
      <c r="E8" s="23">
        <f>(D8*KPIs!P32)</f>
        <v>0</v>
      </c>
    </row>
    <row r="9" spans="3:5" x14ac:dyDescent="0.25">
      <c r="C9" s="8" t="s">
        <v>63</v>
      </c>
      <c r="D9" s="13">
        <v>0.05</v>
      </c>
      <c r="E9" s="23">
        <f>(D9*KPIs!P34)</f>
        <v>0</v>
      </c>
    </row>
    <row r="10" spans="3:5" x14ac:dyDescent="0.25">
      <c r="C10" s="24" t="s">
        <v>54</v>
      </c>
      <c r="D10" s="13">
        <f>SUM(D4:D9)</f>
        <v>1</v>
      </c>
      <c r="E10" s="23">
        <f>SUM(E4:E9)</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D0332302DC8049AD8AEBDA03FEFCCA" ma:contentTypeVersion="6" ma:contentTypeDescription="Create a new document." ma:contentTypeScope="" ma:versionID="b7f64b96fc834ca4df06e0aca6d6f2bd">
  <xsd:schema xmlns:xsd="http://www.w3.org/2001/XMLSchema" xmlns:xs="http://www.w3.org/2001/XMLSchema" xmlns:p="http://schemas.microsoft.com/office/2006/metadata/properties" xmlns:ns2="89560ff2-a577-4af4-bdc4-04b89275c8ee" xmlns:ns3="264078ba-fb5f-4b98-b637-5102491c19e4" targetNamespace="http://schemas.microsoft.com/office/2006/metadata/properties" ma:root="true" ma:fieldsID="7b219b8e76c266cf023988f10565cb44" ns2:_="" ns3:_="">
    <xsd:import namespace="89560ff2-a577-4af4-bdc4-04b89275c8ee"/>
    <xsd:import namespace="264078ba-fb5f-4b98-b637-5102491c19e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560ff2-a577-4af4-bdc4-04b89275c8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4078ba-fb5f-4b98-b637-5102491c19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18DC55-13AD-4EBB-AFFC-7521ABE2C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560ff2-a577-4af4-bdc4-04b89275c8ee"/>
    <ds:schemaRef ds:uri="264078ba-fb5f-4b98-b637-5102491c19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F98C0-C369-401A-969C-97875543A46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08B501B-56C5-4268-9E5F-0C19F22D00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CSF</vt:lpstr>
      <vt:lpstr>KPIs</vt:lpstr>
      <vt:lpstr>Action Items</vt:lpstr>
      <vt:lpstr>Overall_Score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EICPL02L333</dc:creator>
  <cp:keywords/>
  <dc:description/>
  <cp:lastModifiedBy>Xavi Ancy</cp:lastModifiedBy>
  <cp:revision/>
  <dcterms:created xsi:type="dcterms:W3CDTF">2023-05-11T03:01:23Z</dcterms:created>
  <dcterms:modified xsi:type="dcterms:W3CDTF">2024-05-29T06:28:53Z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bb892f-314c-414e-9616-04a62a8d51c6_Enabled">
    <vt:lpwstr>true</vt:lpwstr>
  </property>
  <property fmtid="{D5CDD505-2E9C-101B-9397-08002B2CF9AE}" pid="3" name="MSIP_Label_23bb892f-314c-414e-9616-04a62a8d51c6_SetDate">
    <vt:lpwstr>2023-05-11T03:02:21Z</vt:lpwstr>
  </property>
  <property fmtid="{D5CDD505-2E9C-101B-9397-08002B2CF9AE}" pid="4" name="MSIP_Label_23bb892f-314c-414e-9616-04a62a8d51c6_Method">
    <vt:lpwstr>Standard</vt:lpwstr>
  </property>
  <property fmtid="{D5CDD505-2E9C-101B-9397-08002B2CF9AE}" pid="5" name="MSIP_Label_23bb892f-314c-414e-9616-04a62a8d51c6_Name">
    <vt:lpwstr>defa4170-0d19-0005-0004-bc88714345d2</vt:lpwstr>
  </property>
  <property fmtid="{D5CDD505-2E9C-101B-9397-08002B2CF9AE}" pid="6" name="MSIP_Label_23bb892f-314c-414e-9616-04a62a8d51c6_SiteId">
    <vt:lpwstr>82865691-8932-4788-bbb9-e67f905bfafd</vt:lpwstr>
  </property>
  <property fmtid="{D5CDD505-2E9C-101B-9397-08002B2CF9AE}" pid="7" name="MSIP_Label_23bb892f-314c-414e-9616-04a62a8d51c6_ActionId">
    <vt:lpwstr>714d1361-d470-492f-9814-94d44444870d</vt:lpwstr>
  </property>
  <property fmtid="{D5CDD505-2E9C-101B-9397-08002B2CF9AE}" pid="8" name="MSIP_Label_23bb892f-314c-414e-9616-04a62a8d51c6_ContentBits">
    <vt:lpwstr>0</vt:lpwstr>
  </property>
  <property fmtid="{D5CDD505-2E9C-101B-9397-08002B2CF9AE}" pid="9" name="ContentTypeId">
    <vt:lpwstr>0x010100EBD0332302DC8049AD8AEBDA03FEFCCA</vt:lpwstr>
  </property>
  <property fmtid="{D5CDD505-2E9C-101B-9397-08002B2CF9AE}" pid="10" name="MSIP_Label_d5f1f943-6320-4187-a230-a1b9599c2367_Enabled">
    <vt:lpwstr>true</vt:lpwstr>
  </property>
  <property fmtid="{D5CDD505-2E9C-101B-9397-08002B2CF9AE}" pid="11" name="MSIP_Label_d5f1f943-6320-4187-a230-a1b9599c2367_SetDate">
    <vt:lpwstr>2024-05-06T16:29:49Z</vt:lpwstr>
  </property>
  <property fmtid="{D5CDD505-2E9C-101B-9397-08002B2CF9AE}" pid="12" name="MSIP_Label_d5f1f943-6320-4187-a230-a1b9599c2367_Method">
    <vt:lpwstr>Standard</vt:lpwstr>
  </property>
  <property fmtid="{D5CDD505-2E9C-101B-9397-08002B2CF9AE}" pid="13" name="MSIP_Label_d5f1f943-6320-4187-a230-a1b9599c2367_Name">
    <vt:lpwstr>defa4170-0d19-0005-0004-bc88714345d2</vt:lpwstr>
  </property>
  <property fmtid="{D5CDD505-2E9C-101B-9397-08002B2CF9AE}" pid="14" name="MSIP_Label_d5f1f943-6320-4187-a230-a1b9599c2367_SiteId">
    <vt:lpwstr>e1f40cbc-17f2-4b8c-8eaf-b49f191271e1</vt:lpwstr>
  </property>
  <property fmtid="{D5CDD505-2E9C-101B-9397-08002B2CF9AE}" pid="15" name="MSIP_Label_d5f1f943-6320-4187-a230-a1b9599c2367_ActionId">
    <vt:lpwstr>3b697de5-3ed2-4cff-8e4d-240f59918700</vt:lpwstr>
  </property>
  <property fmtid="{D5CDD505-2E9C-101B-9397-08002B2CF9AE}" pid="16" name="MSIP_Label_d5f1f943-6320-4187-a230-a1b9599c2367_ContentBits">
    <vt:lpwstr>0</vt:lpwstr>
  </property>
</Properties>
</file>