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excelenciaitechconsult-my.sharepoint.com/personal/xavi_ancy_excelenciaconsulting_com/Documents/Desktop/"/>
    </mc:Choice>
  </mc:AlternateContent>
  <xr:revisionPtr revIDLastSave="149" documentId="8_{C457E5E3-9C44-409B-9A71-0B5984289B98}" xr6:coauthVersionLast="47" xr6:coauthVersionMax="47" xr10:uidLastSave="{4638B301-91A1-4D83-9722-56CBC4555EAA}"/>
  <bookViews>
    <workbookView xWindow="-120" yWindow="-120" windowWidth="20730" windowHeight="11160" tabRatio="687" activeTab="3" xr2:uid="{84AE344C-97F6-4DB4-A366-C244246D744D}"/>
  </bookViews>
  <sheets>
    <sheet name="CSF" sheetId="2" r:id="rId1"/>
    <sheet name="KPIs" sheetId="1" r:id="rId2"/>
    <sheet name="Action Items" sheetId="4" r:id="rId3"/>
    <sheet name="Overall_Score"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E7" i="3"/>
  <c r="E6" i="3"/>
  <c r="E5" i="3"/>
  <c r="P27" i="1"/>
  <c r="P23" i="1"/>
  <c r="P19" i="1"/>
  <c r="P14" i="1"/>
  <c r="M27" i="1"/>
  <c r="M23" i="1"/>
  <c r="N23" i="1"/>
  <c r="M19" i="1"/>
  <c r="N19" i="1"/>
  <c r="M14" i="1"/>
  <c r="N14" i="1"/>
  <c r="N10" i="1"/>
  <c r="K25" i="1"/>
  <c r="M25" i="1" s="1"/>
  <c r="K26" i="1"/>
  <c r="M26" i="1" s="1"/>
  <c r="K24" i="1"/>
  <c r="K22" i="1"/>
  <c r="M22" i="1" s="1"/>
  <c r="K21" i="1"/>
  <c r="M21" i="1" s="1"/>
  <c r="K20" i="1"/>
  <c r="M20" i="1" s="1"/>
  <c r="K18" i="1"/>
  <c r="M18" i="1" s="1"/>
  <c r="K16" i="1"/>
  <c r="M16" i="1" s="1"/>
  <c r="K17" i="1"/>
  <c r="M17" i="1" s="1"/>
  <c r="K15" i="1"/>
  <c r="M15" i="1" s="1"/>
  <c r="K13" i="1"/>
  <c r="M13" i="1" s="1"/>
  <c r="K12" i="1"/>
  <c r="M12" i="1" s="1"/>
  <c r="K11" i="1"/>
  <c r="M11" i="1" s="1"/>
  <c r="K9" i="1"/>
  <c r="M9" i="1" s="1"/>
  <c r="K8" i="1"/>
  <c r="M8" i="1" s="1"/>
  <c r="M24" i="1"/>
  <c r="M5" i="1"/>
  <c r="M6" i="1"/>
  <c r="M3" i="1"/>
  <c r="K6" i="1"/>
  <c r="K5" i="1"/>
  <c r="K3" i="1"/>
  <c r="K4" i="1"/>
  <c r="M4" i="1" s="1"/>
  <c r="D9" i="3"/>
  <c r="M10" i="1" l="1"/>
  <c r="P10" i="1" s="1"/>
  <c r="E4" i="3" s="1"/>
  <c r="E9" i="3" s="1"/>
</calcChain>
</file>

<file path=xl/sharedStrings.xml><?xml version="1.0" encoding="utf-8"?>
<sst xmlns="http://schemas.openxmlformats.org/spreadsheetml/2006/main" count="226" uniqueCount="113">
  <si>
    <t>Category</t>
  </si>
  <si>
    <t>Sub-category</t>
  </si>
  <si>
    <t>Description</t>
  </si>
  <si>
    <t xml:space="preserve">Customer </t>
  </si>
  <si>
    <t>Customer Delivery</t>
  </si>
  <si>
    <t>Delivery meeting time, quality and cost expectations of the customer</t>
  </si>
  <si>
    <t>Employee</t>
  </si>
  <si>
    <t>Career</t>
  </si>
  <si>
    <t>Providing the right career path and compensation for our employees</t>
  </si>
  <si>
    <t>Employee Recognition</t>
  </si>
  <si>
    <t>Providing rewards/recognition for the employees</t>
  </si>
  <si>
    <t>Revenue</t>
  </si>
  <si>
    <t>Revenue growth through increase in Projects and Managed Services</t>
  </si>
  <si>
    <t>Financial</t>
  </si>
  <si>
    <t>Profitability</t>
  </si>
  <si>
    <t>Gross Margin Targets to be met for selected accounts</t>
  </si>
  <si>
    <t>Learning &amp; Growth</t>
  </si>
  <si>
    <t>Learning Path</t>
  </si>
  <si>
    <t>Providing the learning path for employees</t>
  </si>
  <si>
    <t>Critical Success Factor</t>
  </si>
  <si>
    <t>Lead/Lag</t>
  </si>
  <si>
    <t>Name of Measure</t>
  </si>
  <si>
    <t>Tracking Frequency</t>
  </si>
  <si>
    <t>Expected</t>
  </si>
  <si>
    <t>Frequency of Measure</t>
  </si>
  <si>
    <t>Standardized Score</t>
  </si>
  <si>
    <t>Item Weightage</t>
  </si>
  <si>
    <t>Weighted Score</t>
  </si>
  <si>
    <t>Base Score</t>
  </si>
  <si>
    <t>Primary Accountability</t>
  </si>
  <si>
    <t>Derived Score Percentage (for each CSF)</t>
  </si>
  <si>
    <t>Upper Limit</t>
  </si>
  <si>
    <t>Lower Limit</t>
  </si>
  <si>
    <t>Customer-Delivery</t>
  </si>
  <si>
    <t>Lead</t>
  </si>
  <si>
    <t>Weekly</t>
  </si>
  <si>
    <t>Monthly</t>
  </si>
  <si>
    <t>BU</t>
  </si>
  <si>
    <t>On Time and Accurate Reporting of Project Metrics (Agreed upon) - Internal</t>
  </si>
  <si>
    <t>Lag</t>
  </si>
  <si>
    <t>Number of Customer Engagements from "Green" to "Red"  due to Excelencia Delivery Issues</t>
  </si>
  <si>
    <t>N/A</t>
  </si>
  <si>
    <t>Number of Customer Engagements from "Red" (before Excelencia take-over or due to non-Excelencia issues)  to "Green"  due to Excelencia Delivery Excellence OR 
Potential "Red" to "Green" due to Proactive Measures</t>
  </si>
  <si>
    <t>Annual</t>
  </si>
  <si>
    <t>Quarterly</t>
  </si>
  <si>
    <t>Attrition Percentage (Unmanaged) Targets Achieved</t>
  </si>
  <si>
    <t>Employee Satisfaction Survey Score</t>
  </si>
  <si>
    <t>Half-Yearly</t>
  </si>
  <si>
    <t>Rewards &amp; Recognition</t>
  </si>
  <si>
    <t>Timely Completion of Performance &amp; Probation Reviews</t>
  </si>
  <si>
    <t>Tracking Accuracy of Forecasted Revenue</t>
  </si>
  <si>
    <t>Percentage of Billable Timesheets completed on time</t>
  </si>
  <si>
    <t>Number of Proposals where Creative Solutioning was presented</t>
  </si>
  <si>
    <t>Finance</t>
  </si>
  <si>
    <t>Number of Accounts where Gross Margin Targets Met</t>
  </si>
  <si>
    <t>Instances of Cost Reduction exercises in Customer Projects</t>
  </si>
  <si>
    <t>Instances of increased Billing Rate in existing engagements</t>
  </si>
  <si>
    <t>Number of Certification Completed</t>
  </si>
  <si>
    <t>Action Items</t>
  </si>
  <si>
    <t>Date</t>
  </si>
  <si>
    <t>On Time Submission of Governance/Status Reports with Relevant Updates to the customer</t>
  </si>
  <si>
    <t>Weekly Status reports to be communicated by the PM's to the client / Respective SPOC</t>
  </si>
  <si>
    <t>Weekly / Monthly</t>
  </si>
  <si>
    <t>Internal Project Metrics to be presented to Management by the Account Owners / PM</t>
  </si>
  <si>
    <t>SQA Process Compliance Score</t>
  </si>
  <si>
    <t>The SQA Register needst to be maintained and measured</t>
  </si>
  <si>
    <t>End of Every Month</t>
  </si>
  <si>
    <t>RAG System to monitor the project status</t>
  </si>
  <si>
    <t>Process Efficiency Improvements</t>
  </si>
  <si>
    <t>No of Value add's provided to the customer or Suggested</t>
  </si>
  <si>
    <t>Customer Satisfaction</t>
  </si>
  <si>
    <t>1. Publish the Customer survey and obtain the feedback
2. Pradeep to provide more inputs how this be achieved systematically or by means of any application</t>
  </si>
  <si>
    <t>Half Yearly</t>
  </si>
  <si>
    <t>Compliance and Risk Management</t>
  </si>
  <si>
    <t>Risk Register Preparation and been reviewed</t>
  </si>
  <si>
    <t>Change Management Effectiveness</t>
  </si>
  <si>
    <t>1. Change Log to be Maintained
2. The Application to be monitored subsequently for the change impacts</t>
  </si>
  <si>
    <t>Adherence to Project (Implementation / Rollout / Upgrade) Timelines</t>
  </si>
  <si>
    <t>1. Project Status Report will include the Timelines followed and any other deviation if any. 
2. The report should reflect the Cause of deviation if any and corrective action item</t>
  </si>
  <si>
    <t>On Demand</t>
  </si>
  <si>
    <t>Support Ticket Response / Resolution Time (SLA)</t>
  </si>
  <si>
    <t>SLA Metrics as per Excelencia Format</t>
  </si>
  <si>
    <t>HR to share Details</t>
  </si>
  <si>
    <t>Customer Appreciations</t>
  </si>
  <si>
    <t>Record the conversation or any kind of communication from the client on all the appreciations.</t>
  </si>
  <si>
    <t>Review the the flash Data Published data</t>
  </si>
  <si>
    <t>Collect the number of timesheets completed and submitted on time from the finance team.</t>
  </si>
  <si>
    <t xml:space="preserve">1. Send email on the first week of every month to the respective BU Heads asking for confirmation whether there was any proposal of this nature.
2. If confirmed by BU, collect the name of the client, the date proposal was sent and the sender details. 
3. verify with Pradeep if this can be assigned a score for being innovative. </t>
  </si>
  <si>
    <t>Number of Upsell/Cross-sell instances to customers</t>
  </si>
  <si>
    <t>1. Collect all information regarding upsell and cross-sell activities from both the team and the sales team. 
2. Verify this information with the supervisors and obtain proof via email to confirm the accuracy of the data.</t>
  </si>
  <si>
    <t>Finance Head needs to finalize and publish the the current Gross Margin of each account</t>
  </si>
  <si>
    <t>BU Needs to Confirm about the Cost Reduction in the project with the data points</t>
  </si>
  <si>
    <t>BU Needs to Confirm about the increased billing rate with the justification</t>
  </si>
  <si>
    <t>BU Needs to collect and publish the number of certification completed by the team</t>
  </si>
  <si>
    <t xml:space="preserve">CSF </t>
  </si>
  <si>
    <t>Weightage%</t>
  </si>
  <si>
    <t>Score</t>
  </si>
  <si>
    <t>Total</t>
  </si>
  <si>
    <t>Billing Revenue Increase of 10% over Current Run Rate</t>
  </si>
  <si>
    <t>S.No</t>
  </si>
  <si>
    <t>Actuals</t>
  </si>
  <si>
    <t>Monthly (only 2 Weeks)</t>
  </si>
  <si>
    <t>Monthly (Start from June)</t>
  </si>
  <si>
    <t>PX</t>
  </si>
  <si>
    <t>Percentage of Billable Timesheets completed on time (within 5 working days for the previous month)</t>
  </si>
  <si>
    <t>Percentage of Accounts where Gross Margin Targets Met</t>
  </si>
  <si>
    <t>Innovation &amp; Branding</t>
  </si>
  <si>
    <t>Number of Ideas / Value Accelarators implemented</t>
  </si>
  <si>
    <t>Number of Innovative Solutions sold to customers</t>
  </si>
  <si>
    <t>Number of webinars launched</t>
  </si>
  <si>
    <t>Customer Satisfaction Index to be baselined by July 2024</t>
  </si>
  <si>
    <t>Achieve CCMi Level 3 certification by end of 2024</t>
  </si>
  <si>
    <t>Number of Customer Engagements from "Red" (before Excelencia take-over or due to non-Excelencia issues)  to "Green"  due to Excelencia Delivery Excellence Potential "Red" to "Green" due to Proactive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</si>
</sst>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0"/>
      <color theme="1"/>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
      <sz val="10"/>
      <color rgb="FF000000"/>
      <name val="Calibri"/>
      <family val="2"/>
      <scheme val="minor"/>
    </font>
    <font>
      <b/>
      <sz val="10"/>
      <color rgb="FF000000"/>
      <name val="Calibri"/>
      <family val="2"/>
      <scheme val="minor"/>
    </font>
    <font>
      <u/>
      <sz val="11"/>
      <color rgb="FF0563C1"/>
      <name val="Calibri"/>
      <family val="2"/>
      <scheme val="minor"/>
    </font>
    <font>
      <sz val="10"/>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0070C0"/>
        <bgColor indexed="64"/>
      </patternFill>
    </fill>
    <fill>
      <patternFill patternType="solid">
        <fgColor theme="7" tint="0.79998168889431442"/>
        <bgColor indexed="64"/>
      </patternFill>
    </fill>
    <fill>
      <patternFill patternType="solid">
        <fgColor rgb="FFE7E6E6"/>
        <bgColor rgb="FF000000"/>
      </patternFill>
    </fill>
    <fill>
      <patternFill patternType="solid">
        <fgColor rgb="FF92D050"/>
        <bgColor rgb="FF000000"/>
      </patternFill>
    </fill>
    <fill>
      <patternFill patternType="solid">
        <fgColor rgb="FFFFFFFF"/>
        <bgColor rgb="FF000000"/>
      </patternFill>
    </fill>
    <fill>
      <patternFill patternType="solid">
        <fgColor theme="0"/>
        <bgColor rgb="FF000000"/>
      </patternFill>
    </fill>
    <fill>
      <patternFill patternType="solid">
        <fgColor theme="9"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top/>
      <bottom/>
      <diagonal/>
    </border>
    <border>
      <left style="thick">
        <color indexed="64"/>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style="thick">
        <color indexed="64"/>
      </top>
      <bottom/>
      <diagonal/>
    </border>
  </borders>
  <cellStyleXfs count="1">
    <xf numFmtId="0" fontId="0" fillId="0" borderId="0"/>
  </cellStyleXfs>
  <cellXfs count="77">
    <xf numFmtId="0" fontId="0" fillId="0" borderId="0" xfId="0"/>
    <xf numFmtId="0" fontId="1" fillId="0" borderId="0" xfId="0" applyFont="1" applyAlignment="1">
      <alignment horizontal="center" vertical="center" wrapText="1"/>
    </xf>
    <xf numFmtId="0" fontId="1" fillId="0" borderId="0" xfId="0" applyFont="1" applyAlignment="1">
      <alignment horizontal="left" vertical="center" wrapText="1"/>
    </xf>
    <xf numFmtId="0" fontId="4" fillId="4" borderId="1" xfId="0" applyFont="1" applyFill="1" applyBorder="1" applyAlignment="1">
      <alignment horizontal="center" vertical="center"/>
    </xf>
    <xf numFmtId="0" fontId="1" fillId="0" borderId="1" xfId="0" applyFont="1" applyBorder="1" applyAlignment="1">
      <alignment vertical="top"/>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9" fontId="0" fillId="0" borderId="1" xfId="0" applyNumberFormat="1" applyBorder="1" applyAlignment="1">
      <alignment horizontal="center" vertical="center" wrapText="1"/>
    </xf>
    <xf numFmtId="0" fontId="0" fillId="0" borderId="1" xfId="0" applyBorder="1" applyAlignment="1">
      <alignment wrapText="1"/>
    </xf>
    <xf numFmtId="0" fontId="1" fillId="0" borderId="1" xfId="0" applyFont="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1" fillId="0" borderId="0" xfId="0" applyFont="1" applyAlignment="1">
      <alignment horizontal="center" vertical="top" wrapText="1"/>
    </xf>
    <xf numFmtId="0" fontId="0" fillId="3" borderId="1" xfId="0" applyFill="1" applyBorder="1" applyAlignment="1">
      <alignment horizontal="left" vertical="top" wrapText="1"/>
    </xf>
    <xf numFmtId="164" fontId="3" fillId="2"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vertical="top" wrapText="1"/>
    </xf>
    <xf numFmtId="0" fontId="0" fillId="0" borderId="8" xfId="0" applyBorder="1" applyAlignment="1">
      <alignment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6" borderId="9" xfId="0" applyFont="1" applyFill="1" applyBorder="1" applyAlignment="1">
      <alignment horizontal="center" vertical="center" wrapText="1"/>
    </xf>
    <xf numFmtId="0" fontId="5" fillId="0" borderId="9" xfId="0" applyFont="1" applyBorder="1" applyAlignment="1">
      <alignment horizontal="center" vertical="center" wrapText="1"/>
    </xf>
    <xf numFmtId="0" fontId="5" fillId="0" borderId="9" xfId="0" applyFont="1" applyBorder="1" applyAlignment="1">
      <alignment horizontal="left" vertical="center" wrapText="1"/>
    </xf>
    <xf numFmtId="0" fontId="5" fillId="7" borderId="9" xfId="0" applyFont="1" applyFill="1" applyBorder="1" applyAlignment="1">
      <alignment horizontal="center" vertical="center" wrapText="1"/>
    </xf>
    <xf numFmtId="9" fontId="5" fillId="0" borderId="9" xfId="0" applyNumberFormat="1" applyFont="1" applyBorder="1" applyAlignment="1">
      <alignment horizontal="center" vertical="center" wrapText="1"/>
    </xf>
    <xf numFmtId="0" fontId="5" fillId="0" borderId="9" xfId="0" applyFont="1" applyBorder="1" applyAlignment="1">
      <alignment horizontal="right" vertical="center" wrapText="1"/>
    </xf>
    <xf numFmtId="0" fontId="7" fillId="0" borderId="0" xfId="0" applyFont="1"/>
    <xf numFmtId="9" fontId="5" fillId="8" borderId="9" xfId="0" applyNumberFormat="1" applyFont="1" applyFill="1" applyBorder="1" applyAlignment="1">
      <alignment horizontal="center" vertical="center" wrapText="1"/>
    </xf>
    <xf numFmtId="9" fontId="5" fillId="0" borderId="10" xfId="0" applyNumberFormat="1" applyFont="1" applyBorder="1" applyAlignment="1">
      <alignment horizontal="center" vertical="center" wrapText="1"/>
    </xf>
    <xf numFmtId="0" fontId="6" fillId="6" borderId="14"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5" xfId="0" applyFont="1" applyFill="1" applyBorder="1" applyAlignment="1">
      <alignment horizontal="left" vertical="center" wrapText="1"/>
    </xf>
    <xf numFmtId="0" fontId="6" fillId="6" borderId="16" xfId="0" applyFont="1" applyFill="1" applyBorder="1" applyAlignment="1">
      <alignment horizontal="center" vertical="center" wrapText="1"/>
    </xf>
    <xf numFmtId="0" fontId="6" fillId="6" borderId="9" xfId="0" applyFont="1" applyFill="1" applyBorder="1" applyAlignment="1">
      <alignment horizontal="right" vertical="center" wrapText="1"/>
    </xf>
    <xf numFmtId="9" fontId="6" fillId="6" borderId="9" xfId="0" applyNumberFormat="1" applyFont="1" applyFill="1" applyBorder="1" applyAlignment="1">
      <alignment horizontal="center" vertical="center" wrapText="1"/>
    </xf>
    <xf numFmtId="9" fontId="5" fillId="7" borderId="9" xfId="0" applyNumberFormat="1" applyFont="1" applyFill="1" applyBorder="1" applyAlignment="1">
      <alignment horizontal="center" vertical="center" wrapText="1"/>
    </xf>
    <xf numFmtId="0" fontId="5" fillId="8" borderId="9" xfId="0" applyFont="1" applyFill="1" applyBorder="1" applyAlignment="1">
      <alignment horizontal="center" vertical="center" wrapText="1"/>
    </xf>
    <xf numFmtId="9" fontId="5" fillId="0" borderId="13" xfId="0" applyNumberFormat="1" applyFont="1" applyBorder="1" applyAlignment="1">
      <alignment horizontal="center" vertical="center" wrapText="1"/>
    </xf>
    <xf numFmtId="0" fontId="6" fillId="8" borderId="0" xfId="0" applyFont="1" applyFill="1" applyAlignment="1">
      <alignment horizontal="center" vertical="center" wrapText="1"/>
    </xf>
    <xf numFmtId="0" fontId="5" fillId="8" borderId="9" xfId="0" applyFont="1" applyFill="1" applyBorder="1" applyAlignment="1">
      <alignment horizontal="left" vertical="center" wrapText="1"/>
    </xf>
    <xf numFmtId="0" fontId="5" fillId="0" borderId="13" xfId="0" applyFont="1" applyBorder="1" applyAlignment="1">
      <alignment horizontal="center" vertical="center" wrapText="1"/>
    </xf>
    <xf numFmtId="0" fontId="5" fillId="0" borderId="13" xfId="0" applyFont="1" applyBorder="1" applyAlignment="1">
      <alignment horizontal="right" vertical="center" wrapText="1"/>
    </xf>
    <xf numFmtId="0" fontId="8" fillId="3" borderId="9" xfId="0" applyFont="1" applyFill="1" applyBorder="1" applyAlignment="1">
      <alignment horizontal="left" vertical="center" wrapText="1"/>
    </xf>
    <xf numFmtId="0" fontId="8" fillId="9" borderId="9" xfId="0" applyFont="1" applyFill="1" applyBorder="1" applyAlignment="1">
      <alignment horizontal="left" vertical="center" wrapText="1"/>
    </xf>
    <xf numFmtId="0" fontId="8" fillId="0" borderId="9" xfId="0" applyFont="1" applyBorder="1" applyAlignment="1">
      <alignment horizontal="left" vertical="center" wrapText="1"/>
    </xf>
    <xf numFmtId="0" fontId="5" fillId="0" borderId="18" xfId="0" applyFont="1" applyBorder="1" applyAlignment="1">
      <alignment horizontal="center" vertical="center" wrapText="1"/>
    </xf>
    <xf numFmtId="0" fontId="5" fillId="0" borderId="18" xfId="0" applyFont="1" applyBorder="1" applyAlignment="1">
      <alignment horizontal="left" vertical="center" wrapText="1"/>
    </xf>
    <xf numFmtId="0" fontId="7" fillId="0" borderId="0" xfId="0" applyFont="1" applyAlignment="1">
      <alignment horizontal="left"/>
    </xf>
    <xf numFmtId="9" fontId="5" fillId="10" borderId="19" xfId="0" applyNumberFormat="1" applyFont="1" applyFill="1" applyBorder="1" applyAlignment="1">
      <alignment horizontal="center" vertical="center" wrapText="1"/>
    </xf>
    <xf numFmtId="0" fontId="1" fillId="0" borderId="1" xfId="0" applyFont="1" applyBorder="1" applyAlignment="1">
      <alignment vertical="top"/>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0" xfId="0" applyFont="1" applyAlignment="1">
      <alignment horizontal="center" vertical="center" wrapText="1"/>
    </xf>
    <xf numFmtId="0" fontId="5" fillId="0" borderId="11"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7" fillId="0" borderId="12" xfId="0" applyFont="1" applyBorder="1" applyAlignment="1">
      <alignment horizontal="left"/>
    </xf>
    <xf numFmtId="0" fontId="5" fillId="0" borderId="17" xfId="0" applyFont="1" applyBorder="1" applyAlignment="1">
      <alignment horizontal="center" vertical="center" wrapText="1"/>
    </xf>
    <xf numFmtId="0" fontId="5" fillId="7" borderId="10"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7" borderId="13" xfId="0" applyFont="1" applyFill="1" applyBorder="1" applyAlignment="1">
      <alignment horizontal="center" vertical="center" wrapText="1"/>
    </xf>
    <xf numFmtId="9" fontId="5" fillId="0" borderId="10" xfId="0" applyNumberFormat="1" applyFont="1" applyBorder="1" applyAlignment="1">
      <alignment horizontal="center" vertical="center" wrapText="1"/>
    </xf>
    <xf numFmtId="9" fontId="5" fillId="0" borderId="13" xfId="0" applyNumberFormat="1" applyFont="1" applyBorder="1" applyAlignment="1">
      <alignment horizontal="center" vertical="center" wrapText="1"/>
    </xf>
    <xf numFmtId="0" fontId="5" fillId="0" borderId="10" xfId="0" applyFont="1" applyBorder="1" applyAlignment="1">
      <alignment horizontal="right" vertical="center" wrapText="1"/>
    </xf>
    <xf numFmtId="0" fontId="5" fillId="0" borderId="13" xfId="0" applyFont="1" applyBorder="1" applyAlignment="1">
      <alignment horizontal="right"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0" fillId="5" borderId="7" xfId="0" applyFill="1" applyBorder="1" applyAlignment="1">
      <alignment horizont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29C8B-D0B4-4E7E-A32B-789022ADDD32}">
  <dimension ref="B2:D8"/>
  <sheetViews>
    <sheetView zoomScale="120" zoomScaleNormal="120" workbookViewId="0">
      <selection activeCell="C10" sqref="C10"/>
    </sheetView>
  </sheetViews>
  <sheetFormatPr defaultRowHeight="15" x14ac:dyDescent="0.25"/>
  <cols>
    <col min="2" max="2" width="18" bestFit="1" customWidth="1"/>
    <col min="3" max="3" width="26.28515625" bestFit="1" customWidth="1"/>
    <col min="4" max="4" width="71.5703125" bestFit="1" customWidth="1"/>
  </cols>
  <sheetData>
    <row r="2" spans="2:4" x14ac:dyDescent="0.25">
      <c r="B2" s="3" t="s">
        <v>0</v>
      </c>
      <c r="C2" s="3" t="s">
        <v>1</v>
      </c>
      <c r="D2" s="3" t="s">
        <v>2</v>
      </c>
    </row>
    <row r="3" spans="2:4" x14ac:dyDescent="0.25">
      <c r="B3" s="4" t="s">
        <v>3</v>
      </c>
      <c r="C3" s="4" t="s">
        <v>4</v>
      </c>
      <c r="D3" s="4" t="s">
        <v>5</v>
      </c>
    </row>
    <row r="4" spans="2:4" x14ac:dyDescent="0.25">
      <c r="B4" s="50" t="s">
        <v>6</v>
      </c>
      <c r="C4" s="4" t="s">
        <v>7</v>
      </c>
      <c r="D4" s="4" t="s">
        <v>8</v>
      </c>
    </row>
    <row r="5" spans="2:4" x14ac:dyDescent="0.25">
      <c r="B5" s="50"/>
      <c r="C5" s="4" t="s">
        <v>9</v>
      </c>
      <c r="D5" s="4" t="s">
        <v>10</v>
      </c>
    </row>
    <row r="6" spans="2:4" x14ac:dyDescent="0.25">
      <c r="B6" s="4" t="s">
        <v>11</v>
      </c>
      <c r="C6" s="4" t="s">
        <v>11</v>
      </c>
      <c r="D6" s="4" t="s">
        <v>12</v>
      </c>
    </row>
    <row r="7" spans="2:4" x14ac:dyDescent="0.25">
      <c r="B7" s="4" t="s">
        <v>13</v>
      </c>
      <c r="C7" s="4" t="s">
        <v>14</v>
      </c>
      <c r="D7" s="4" t="s">
        <v>15</v>
      </c>
    </row>
    <row r="8" spans="2:4" x14ac:dyDescent="0.25">
      <c r="B8" s="10" t="s">
        <v>16</v>
      </c>
      <c r="C8" s="4" t="s">
        <v>17</v>
      </c>
      <c r="D8" s="4" t="s">
        <v>18</v>
      </c>
    </row>
  </sheetData>
  <mergeCells count="1">
    <mergeCell ref="B4:B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5697B-4D34-43F8-8173-CAF2411E8807}">
  <dimension ref="A1:V29"/>
  <sheetViews>
    <sheetView zoomScaleNormal="110" workbookViewId="0">
      <pane xSplit="3" ySplit="2" topLeftCell="D3" activePane="bottomRight" state="frozen"/>
      <selection pane="topRight" activeCell="D1" sqref="D1"/>
      <selection pane="bottomLeft" activeCell="A3" sqref="A3"/>
      <selection pane="bottomRight" activeCell="E6" sqref="E6:E7"/>
    </sheetView>
  </sheetViews>
  <sheetFormatPr defaultColWidth="9" defaultRowHeight="12.75" x14ac:dyDescent="0.25"/>
  <cols>
    <col min="1" max="1" width="5.28515625" style="1" customWidth="1"/>
    <col min="2" max="2" width="4.5703125" style="1" customWidth="1"/>
    <col min="3" max="3" width="10.5703125" style="1" customWidth="1"/>
    <col min="4" max="4" width="5.5703125" style="1" customWidth="1"/>
    <col min="5" max="5" width="60.42578125" style="2" customWidth="1"/>
    <col min="6" max="6" width="9.42578125" style="1" customWidth="1"/>
    <col min="7" max="7" width="8.42578125" style="1" customWidth="1"/>
    <col min="8" max="8" width="9.42578125" style="1" customWidth="1"/>
    <col min="9" max="9" width="8.140625" style="1" customWidth="1"/>
    <col min="10" max="10" width="7" style="1" customWidth="1"/>
    <col min="11" max="11" width="11.140625" style="1" customWidth="1"/>
    <col min="12" max="12" width="9.5703125" style="1" customWidth="1"/>
    <col min="13" max="13" width="9.28515625" style="1" customWidth="1"/>
    <col min="14" max="14" width="5.28515625" style="1" customWidth="1"/>
    <col min="15" max="15" width="12.5703125" style="1" customWidth="1"/>
    <col min="16" max="16" width="10.140625" style="1" customWidth="1"/>
    <col min="17" max="18" width="6" style="1" customWidth="1"/>
    <col min="19" max="19" width="9" style="1"/>
    <col min="20" max="20" width="27.28515625" style="1" bestFit="1" customWidth="1"/>
    <col min="21" max="21" width="10.28515625" style="1" customWidth="1"/>
    <col min="22" max="22" width="18.5703125" style="1" bestFit="1" customWidth="1"/>
    <col min="23" max="16384" width="9" style="1"/>
  </cols>
  <sheetData>
    <row r="1" spans="1:22" ht="13.5" thickBot="1" x14ac:dyDescent="0.3">
      <c r="A1" s="19"/>
      <c r="B1" s="19"/>
      <c r="C1" s="19"/>
      <c r="D1" s="19"/>
      <c r="E1" s="20"/>
      <c r="F1" s="19"/>
      <c r="G1" s="19"/>
      <c r="H1" s="19"/>
      <c r="I1" s="19"/>
      <c r="J1" s="19"/>
      <c r="K1" s="19"/>
      <c r="L1" s="19"/>
      <c r="M1" s="19"/>
      <c r="N1" s="19"/>
      <c r="O1" s="19"/>
      <c r="P1" s="19"/>
      <c r="Q1" s="19"/>
      <c r="R1" s="19"/>
      <c r="S1" s="19"/>
      <c r="T1" s="19"/>
      <c r="U1" s="19"/>
      <c r="V1" s="19"/>
    </row>
    <row r="2" spans="1:22" ht="65.25" customHeight="1" thickTop="1" thickBot="1" x14ac:dyDescent="0.3">
      <c r="A2" s="19"/>
      <c r="B2" s="21" t="s">
        <v>99</v>
      </c>
      <c r="C2" s="21" t="s">
        <v>19</v>
      </c>
      <c r="D2" s="21" t="s">
        <v>20</v>
      </c>
      <c r="E2" s="21" t="s">
        <v>21</v>
      </c>
      <c r="F2" s="21" t="s">
        <v>22</v>
      </c>
      <c r="G2" s="21" t="s">
        <v>23</v>
      </c>
      <c r="H2" s="21" t="s">
        <v>24</v>
      </c>
      <c r="I2" s="21" t="s">
        <v>23</v>
      </c>
      <c r="J2" s="21" t="s">
        <v>100</v>
      </c>
      <c r="K2" s="21" t="s">
        <v>25</v>
      </c>
      <c r="L2" s="21" t="s">
        <v>26</v>
      </c>
      <c r="M2" s="21" t="s">
        <v>27</v>
      </c>
      <c r="N2" s="21" t="s">
        <v>28</v>
      </c>
      <c r="O2" s="21" t="s">
        <v>29</v>
      </c>
      <c r="P2" s="21" t="s">
        <v>30</v>
      </c>
      <c r="Q2" s="21" t="s">
        <v>31</v>
      </c>
      <c r="R2" s="21" t="s">
        <v>32</v>
      </c>
      <c r="S2" s="19"/>
      <c r="T2" s="19"/>
      <c r="U2" s="19"/>
      <c r="V2" s="19"/>
    </row>
    <row r="3" spans="1:22" ht="39.75" thickTop="1" thickBot="1" x14ac:dyDescent="0.3">
      <c r="A3" s="19"/>
      <c r="B3" s="22">
        <v>1</v>
      </c>
      <c r="C3" s="55" t="s">
        <v>33</v>
      </c>
      <c r="D3" s="22" t="s">
        <v>34</v>
      </c>
      <c r="E3" s="23" t="s">
        <v>60</v>
      </c>
      <c r="F3" s="22" t="s">
        <v>36</v>
      </c>
      <c r="G3" s="24">
        <v>56</v>
      </c>
      <c r="H3" s="22" t="s">
        <v>101</v>
      </c>
      <c r="I3" s="24">
        <v>50</v>
      </c>
      <c r="J3" s="22">
        <v>50</v>
      </c>
      <c r="K3" s="22" t="str">
        <f>IF(ISBLANK(J3),0,IF((J3/I3)&gt;=Q3,"2",(IF((J3/I3)&gt;=R3,1,-1))))</f>
        <v>2</v>
      </c>
      <c r="L3" s="25">
        <v>0.5</v>
      </c>
      <c r="M3" s="26">
        <f>K3*L3</f>
        <v>1</v>
      </c>
      <c r="N3" s="26">
        <v>1</v>
      </c>
      <c r="O3" s="22" t="s">
        <v>37</v>
      </c>
      <c r="P3" s="22"/>
      <c r="Q3" s="25">
        <v>1</v>
      </c>
      <c r="R3" s="25">
        <v>0.8</v>
      </c>
      <c r="S3" s="27"/>
      <c r="T3" s="19"/>
      <c r="U3" s="19"/>
      <c r="V3" s="19"/>
    </row>
    <row r="4" spans="1:22" ht="39.75" thickTop="1" thickBot="1" x14ac:dyDescent="0.3">
      <c r="A4" s="19"/>
      <c r="B4" s="22">
        <v>2</v>
      </c>
      <c r="C4" s="53"/>
      <c r="D4" s="22" t="s">
        <v>34</v>
      </c>
      <c r="E4" s="23" t="s">
        <v>38</v>
      </c>
      <c r="F4" s="22" t="s">
        <v>36</v>
      </c>
      <c r="G4" s="24">
        <v>17</v>
      </c>
      <c r="H4" s="22" t="s">
        <v>102</v>
      </c>
      <c r="I4" s="24">
        <v>17</v>
      </c>
      <c r="J4" s="22">
        <v>16</v>
      </c>
      <c r="K4" s="22">
        <f>IF(ISBLANK(J4),0,IF((J4/I4)&gt;=Q4,"2",(IF((J4/I4)&gt;=R4,1,-1))))</f>
        <v>1</v>
      </c>
      <c r="L4" s="25">
        <v>1</v>
      </c>
      <c r="M4" s="26">
        <f>K4*L4</f>
        <v>1</v>
      </c>
      <c r="N4" s="26">
        <v>2</v>
      </c>
      <c r="O4" s="22" t="s">
        <v>37</v>
      </c>
      <c r="P4" s="22"/>
      <c r="Q4" s="25">
        <v>1</v>
      </c>
      <c r="R4" s="28">
        <v>0.66</v>
      </c>
      <c r="S4" s="19"/>
      <c r="T4" s="19"/>
      <c r="U4" s="19"/>
      <c r="V4" s="19"/>
    </row>
    <row r="5" spans="1:22" ht="27" thickTop="1" thickBot="1" x14ac:dyDescent="0.3">
      <c r="A5" s="19"/>
      <c r="B5" s="22">
        <v>3</v>
      </c>
      <c r="C5" s="53"/>
      <c r="D5" s="22" t="s">
        <v>39</v>
      </c>
      <c r="E5" s="23" t="s">
        <v>40</v>
      </c>
      <c r="F5" s="22" t="s">
        <v>36</v>
      </c>
      <c r="G5" s="24"/>
      <c r="H5" s="22" t="s">
        <v>36</v>
      </c>
      <c r="I5" s="24"/>
      <c r="J5" s="22">
        <v>1</v>
      </c>
      <c r="K5" s="22">
        <f>J5</f>
        <v>1</v>
      </c>
      <c r="L5" s="25">
        <v>1</v>
      </c>
      <c r="M5" s="26">
        <f>-K5*L5</f>
        <v>-1</v>
      </c>
      <c r="N5" s="26">
        <v>0</v>
      </c>
      <c r="O5" s="22" t="s">
        <v>37</v>
      </c>
      <c r="P5" s="22"/>
      <c r="Q5" s="22" t="s">
        <v>41</v>
      </c>
      <c r="R5" s="22" t="s">
        <v>41</v>
      </c>
      <c r="S5" s="59"/>
      <c r="T5" s="19"/>
      <c r="U5" s="19"/>
      <c r="V5" s="19"/>
    </row>
    <row r="6" spans="1:22" ht="39" customHeight="1" thickTop="1" x14ac:dyDescent="0.25">
      <c r="A6" s="60"/>
      <c r="B6" s="51">
        <v>4</v>
      </c>
      <c r="C6" s="53"/>
      <c r="D6" s="51" t="s">
        <v>39</v>
      </c>
      <c r="E6" s="57" t="s">
        <v>112</v>
      </c>
      <c r="F6" s="51" t="s">
        <v>36</v>
      </c>
      <c r="G6" s="61"/>
      <c r="H6" s="51" t="s">
        <v>36</v>
      </c>
      <c r="I6" s="61"/>
      <c r="J6" s="51">
        <v>1</v>
      </c>
      <c r="K6" s="51">
        <f>J6</f>
        <v>1</v>
      </c>
      <c r="L6" s="64">
        <v>1</v>
      </c>
      <c r="M6" s="66">
        <f>K6*L6</f>
        <v>1</v>
      </c>
      <c r="N6" s="66">
        <v>0</v>
      </c>
      <c r="O6" s="51" t="s">
        <v>37</v>
      </c>
      <c r="P6" s="51"/>
      <c r="Q6" s="51" t="s">
        <v>41</v>
      </c>
      <c r="R6" s="51" t="s">
        <v>41</v>
      </c>
      <c r="S6" s="59"/>
      <c r="T6" s="53"/>
      <c r="U6" s="53"/>
      <c r="V6" s="53"/>
    </row>
    <row r="7" spans="1:22" ht="5.25" customHeight="1" thickBot="1" x14ac:dyDescent="0.3">
      <c r="A7" s="60"/>
      <c r="B7" s="52"/>
      <c r="C7" s="53"/>
      <c r="D7" s="52"/>
      <c r="E7" s="58"/>
      <c r="F7" s="54"/>
      <c r="G7" s="62"/>
      <c r="H7" s="52"/>
      <c r="I7" s="63"/>
      <c r="J7" s="52"/>
      <c r="K7" s="52"/>
      <c r="L7" s="65"/>
      <c r="M7" s="67"/>
      <c r="N7" s="67"/>
      <c r="O7" s="52"/>
      <c r="P7" s="52"/>
      <c r="Q7" s="52"/>
      <c r="R7" s="52"/>
      <c r="S7" s="59"/>
      <c r="T7" s="53"/>
      <c r="U7" s="53"/>
      <c r="V7" s="53"/>
    </row>
    <row r="8" spans="1:22" ht="16.5" thickTop="1" thickBot="1" x14ac:dyDescent="0.3">
      <c r="A8" s="19"/>
      <c r="B8" s="22">
        <v>6</v>
      </c>
      <c r="C8" s="53"/>
      <c r="D8" s="22" t="s">
        <v>39</v>
      </c>
      <c r="E8" s="47" t="s">
        <v>110</v>
      </c>
      <c r="F8" s="22"/>
      <c r="G8" s="24"/>
      <c r="H8" s="46"/>
      <c r="I8" s="24"/>
      <c r="J8" s="22">
        <v>1</v>
      </c>
      <c r="K8" s="22">
        <f>J8</f>
        <v>1</v>
      </c>
      <c r="L8" s="49">
        <v>1.5</v>
      </c>
      <c r="M8" s="42">
        <f>K8*L8</f>
        <v>1.5</v>
      </c>
      <c r="N8" s="42"/>
      <c r="O8" s="41"/>
      <c r="P8" s="41"/>
      <c r="Q8" s="41"/>
      <c r="R8" s="41"/>
      <c r="S8" s="48"/>
      <c r="T8" s="19"/>
      <c r="U8" s="19"/>
      <c r="V8" s="19"/>
    </row>
    <row r="9" spans="1:22" ht="16.5" thickTop="1" thickBot="1" x14ac:dyDescent="0.3">
      <c r="A9" s="19"/>
      <c r="B9" s="22">
        <v>7</v>
      </c>
      <c r="C9" s="56"/>
      <c r="D9" s="22" t="s">
        <v>39</v>
      </c>
      <c r="E9" s="47" t="s">
        <v>111</v>
      </c>
      <c r="F9" s="22"/>
      <c r="G9" s="24"/>
      <c r="H9" s="46"/>
      <c r="I9" s="24"/>
      <c r="J9" s="22"/>
      <c r="K9" s="22">
        <f>J9</f>
        <v>0</v>
      </c>
      <c r="L9" s="49">
        <v>1.5</v>
      </c>
      <c r="M9" s="42">
        <f>K9*L9</f>
        <v>0</v>
      </c>
      <c r="N9" s="42"/>
      <c r="O9" s="41"/>
      <c r="P9" s="41"/>
      <c r="Q9" s="41"/>
      <c r="R9" s="41"/>
      <c r="S9" s="48"/>
      <c r="T9" s="19"/>
      <c r="U9" s="19"/>
      <c r="V9" s="19"/>
    </row>
    <row r="10" spans="1:22" s="13" customFormat="1" ht="15" customHeight="1" thickTop="1" thickBot="1" x14ac:dyDescent="0.3">
      <c r="A10" s="19"/>
      <c r="B10" s="30"/>
      <c r="C10" s="31"/>
      <c r="D10" s="31"/>
      <c r="E10" s="32"/>
      <c r="F10" s="31"/>
      <c r="G10" s="31"/>
      <c r="H10" s="31"/>
      <c r="I10" s="31"/>
      <c r="J10" s="31"/>
      <c r="K10" s="31"/>
      <c r="L10" s="33"/>
      <c r="M10" s="34">
        <f>SUM(M3:M9)</f>
        <v>3.5</v>
      </c>
      <c r="N10" s="34">
        <f>SUM(N3:N9)</f>
        <v>3</v>
      </c>
      <c r="O10" s="21"/>
      <c r="P10" s="35">
        <f>M10/N10</f>
        <v>1.1666666666666667</v>
      </c>
      <c r="Q10" s="21"/>
      <c r="R10" s="21"/>
      <c r="S10" s="19"/>
      <c r="T10" s="19"/>
      <c r="U10" s="19"/>
      <c r="V10" s="19"/>
    </row>
    <row r="11" spans="1:22" ht="16.5" thickTop="1" thickBot="1" x14ac:dyDescent="0.3">
      <c r="A11" s="19"/>
      <c r="B11" s="22">
        <v>8</v>
      </c>
      <c r="C11" s="51" t="s">
        <v>6</v>
      </c>
      <c r="D11" s="22" t="s">
        <v>39</v>
      </c>
      <c r="E11" s="43" t="s">
        <v>45</v>
      </c>
      <c r="F11" s="22" t="s">
        <v>36</v>
      </c>
      <c r="G11" s="36">
        <v>0.15</v>
      </c>
      <c r="H11" s="22" t="s">
        <v>36</v>
      </c>
      <c r="I11" s="36"/>
      <c r="J11" s="25"/>
      <c r="K11" s="22">
        <f>IF(ISBLANK(J11),0,IF((J11)&gt;=Q11,"-1",(IF((J11)&gt;R11,1,2))))</f>
        <v>0</v>
      </c>
      <c r="L11" s="25">
        <v>1</v>
      </c>
      <c r="M11" s="26">
        <f>K11*L11</f>
        <v>0</v>
      </c>
      <c r="N11" s="26">
        <v>2</v>
      </c>
      <c r="O11" s="22" t="s">
        <v>103</v>
      </c>
      <c r="P11" s="22"/>
      <c r="Q11" s="25">
        <v>0.13</v>
      </c>
      <c r="R11" s="25">
        <v>0.1</v>
      </c>
      <c r="S11" s="27"/>
      <c r="T11" s="19"/>
      <c r="U11" s="19"/>
      <c r="V11" s="19"/>
    </row>
    <row r="12" spans="1:22" ht="14.25" thickTop="1" thickBot="1" x14ac:dyDescent="0.3">
      <c r="A12" s="19"/>
      <c r="B12" s="22">
        <v>9</v>
      </c>
      <c r="C12" s="54"/>
      <c r="D12" s="22" t="s">
        <v>39</v>
      </c>
      <c r="E12" s="43" t="s">
        <v>46</v>
      </c>
      <c r="F12" s="22" t="s">
        <v>47</v>
      </c>
      <c r="G12" s="36">
        <v>0.5</v>
      </c>
      <c r="H12" s="22" t="s">
        <v>47</v>
      </c>
      <c r="I12" s="36"/>
      <c r="J12" s="22"/>
      <c r="K12" s="22">
        <f>IF(ISBLANK(J12),0,IF((J12)&gt;=Q12,"2",(IF((J12)&gt;=R12,1,-1))))</f>
        <v>0</v>
      </c>
      <c r="L12" s="25">
        <v>0.5</v>
      </c>
      <c r="M12" s="26">
        <f t="shared" ref="M12:M13" si="0">K12*L12</f>
        <v>0</v>
      </c>
      <c r="N12" s="26">
        <v>1</v>
      </c>
      <c r="O12" s="22" t="s">
        <v>103</v>
      </c>
      <c r="P12" s="22"/>
      <c r="Q12" s="25">
        <v>0.75</v>
      </c>
      <c r="R12" s="29">
        <v>0.5</v>
      </c>
      <c r="S12" s="19"/>
      <c r="T12" s="19"/>
      <c r="U12" s="19"/>
      <c r="V12" s="19"/>
    </row>
    <row r="13" spans="1:22" ht="14.25" thickTop="1" thickBot="1" x14ac:dyDescent="0.3">
      <c r="A13" s="19"/>
      <c r="B13" s="22">
        <v>11</v>
      </c>
      <c r="C13" s="52"/>
      <c r="D13" s="22" t="s">
        <v>34</v>
      </c>
      <c r="E13" s="44" t="s">
        <v>49</v>
      </c>
      <c r="F13" s="22" t="s">
        <v>43</v>
      </c>
      <c r="G13" s="36">
        <v>1</v>
      </c>
      <c r="H13" s="22" t="s">
        <v>43</v>
      </c>
      <c r="I13" s="24"/>
      <c r="J13" s="22"/>
      <c r="K13" s="22">
        <f>IF(ISBLANK(J13),0,IF((J13/G13)&gt;=Q13,"2",(IF((J13/G13)&gt;=R13,1,-1))))</f>
        <v>0</v>
      </c>
      <c r="L13" s="25">
        <v>1</v>
      </c>
      <c r="M13" s="26">
        <f t="shared" si="0"/>
        <v>0</v>
      </c>
      <c r="N13" s="26">
        <v>2</v>
      </c>
      <c r="O13" s="22" t="s">
        <v>103</v>
      </c>
      <c r="P13" s="22"/>
      <c r="Q13" s="25">
        <v>1</v>
      </c>
      <c r="R13" s="38">
        <v>0.9</v>
      </c>
      <c r="S13" s="19"/>
      <c r="T13" s="19"/>
      <c r="U13" s="19"/>
      <c r="V13" s="19"/>
    </row>
    <row r="14" spans="1:22" ht="14.25" thickTop="1" thickBot="1" x14ac:dyDescent="0.3">
      <c r="A14" s="19"/>
      <c r="B14" s="30"/>
      <c r="C14" s="31"/>
      <c r="D14" s="31"/>
      <c r="E14" s="32"/>
      <c r="F14" s="31"/>
      <c r="G14" s="31"/>
      <c r="H14" s="31"/>
      <c r="I14" s="31"/>
      <c r="J14" s="31"/>
      <c r="K14" s="31"/>
      <c r="L14" s="33"/>
      <c r="M14" s="34">
        <f>SUM(M11:M13)</f>
        <v>0</v>
      </c>
      <c r="N14" s="34">
        <f>SUM(N11:N13)</f>
        <v>5</v>
      </c>
      <c r="O14" s="21"/>
      <c r="P14" s="35">
        <f>M14/N14</f>
        <v>0</v>
      </c>
      <c r="Q14" s="21"/>
      <c r="R14" s="21"/>
      <c r="S14" s="19"/>
      <c r="T14" s="19"/>
      <c r="U14" s="19"/>
      <c r="V14" s="19"/>
    </row>
    <row r="15" spans="1:22" ht="16.5" thickTop="1" thickBot="1" x14ac:dyDescent="0.3">
      <c r="A15" s="19"/>
      <c r="B15" s="22">
        <v>12</v>
      </c>
      <c r="C15" s="39"/>
      <c r="D15" s="22" t="s">
        <v>39</v>
      </c>
      <c r="E15" s="45" t="s">
        <v>50</v>
      </c>
      <c r="F15" s="22" t="s">
        <v>36</v>
      </c>
      <c r="G15" s="36">
        <v>0.02</v>
      </c>
      <c r="H15" s="22" t="s">
        <v>36</v>
      </c>
      <c r="I15" s="36">
        <v>0.02</v>
      </c>
      <c r="J15" s="22"/>
      <c r="K15" s="22">
        <f>IF(ISBLANK(J15),0,IF((J15)&gt;Q15,"-1",(IF((J15)&lt;R15,-1,2))))</f>
        <v>0</v>
      </c>
      <c r="L15" s="25">
        <v>0.5</v>
      </c>
      <c r="M15" s="26">
        <f>K15*L15</f>
        <v>0</v>
      </c>
      <c r="N15" s="26">
        <v>1</v>
      </c>
      <c r="O15" s="22" t="s">
        <v>53</v>
      </c>
      <c r="P15" s="22"/>
      <c r="Q15" s="28">
        <v>0.02</v>
      </c>
      <c r="R15" s="28">
        <v>-0.02</v>
      </c>
      <c r="S15" s="27"/>
      <c r="T15" s="19"/>
      <c r="U15" s="19"/>
      <c r="V15" s="19"/>
    </row>
    <row r="16" spans="1:22" ht="27" thickTop="1" thickBot="1" x14ac:dyDescent="0.3">
      <c r="A16" s="19"/>
      <c r="B16" s="22">
        <v>13</v>
      </c>
      <c r="C16" s="54" t="s">
        <v>11</v>
      </c>
      <c r="D16" s="22" t="s">
        <v>39</v>
      </c>
      <c r="E16" s="45" t="s">
        <v>104</v>
      </c>
      <c r="F16" s="22" t="s">
        <v>36</v>
      </c>
      <c r="G16" s="36">
        <v>1</v>
      </c>
      <c r="H16" s="22" t="s">
        <v>36</v>
      </c>
      <c r="I16" s="36">
        <v>1</v>
      </c>
      <c r="J16" s="22"/>
      <c r="K16" s="22">
        <f>IF(ISBLANK(J16),0,IF((J16)&gt;=Q16,"2",(IF((J16)&gt;=R16,1,-1))))</f>
        <v>0</v>
      </c>
      <c r="L16" s="25">
        <v>0.5</v>
      </c>
      <c r="M16" s="26">
        <f t="shared" ref="M16:M18" si="1">K16*L16</f>
        <v>0</v>
      </c>
      <c r="N16" s="26">
        <v>1</v>
      </c>
      <c r="O16" s="22" t="s">
        <v>53</v>
      </c>
      <c r="P16" s="22"/>
      <c r="Q16" s="25">
        <v>1</v>
      </c>
      <c r="R16" s="25">
        <v>0.9</v>
      </c>
      <c r="S16" s="27"/>
      <c r="T16" s="19"/>
      <c r="U16" s="19"/>
      <c r="V16" s="19"/>
    </row>
    <row r="17" spans="1:22" ht="14.25" thickTop="1" thickBot="1" x14ac:dyDescent="0.3">
      <c r="A17" s="19"/>
      <c r="B17" s="22">
        <v>13</v>
      </c>
      <c r="C17" s="54"/>
      <c r="D17" s="22" t="s">
        <v>39</v>
      </c>
      <c r="E17" s="40" t="s">
        <v>88</v>
      </c>
      <c r="F17" s="22" t="s">
        <v>36</v>
      </c>
      <c r="G17" s="24"/>
      <c r="H17" s="22" t="s">
        <v>36</v>
      </c>
      <c r="I17" s="24"/>
      <c r="J17" s="22">
        <v>0</v>
      </c>
      <c r="K17" s="22">
        <f>J17</f>
        <v>0</v>
      </c>
      <c r="L17" s="25">
        <v>1</v>
      </c>
      <c r="M17" s="26">
        <f t="shared" si="1"/>
        <v>0</v>
      </c>
      <c r="N17" s="26">
        <v>0</v>
      </c>
      <c r="O17" s="22" t="s">
        <v>37</v>
      </c>
      <c r="P17" s="22"/>
      <c r="Q17" s="22" t="s">
        <v>41</v>
      </c>
      <c r="R17" s="22" t="s">
        <v>41</v>
      </c>
      <c r="S17" s="19"/>
      <c r="T17" s="19"/>
      <c r="U17" s="19"/>
      <c r="V17" s="19"/>
    </row>
    <row r="18" spans="1:22" ht="14.25" thickTop="1" thickBot="1" x14ac:dyDescent="0.3">
      <c r="A18" s="19"/>
      <c r="B18" s="22">
        <v>16</v>
      </c>
      <c r="C18" s="52"/>
      <c r="D18" s="22" t="s">
        <v>39</v>
      </c>
      <c r="E18" s="40" t="s">
        <v>98</v>
      </c>
      <c r="F18" s="22" t="s">
        <v>44</v>
      </c>
      <c r="G18" s="36">
        <v>1</v>
      </c>
      <c r="H18" s="22" t="s">
        <v>44</v>
      </c>
      <c r="I18" s="24"/>
      <c r="J18" s="22">
        <v>0</v>
      </c>
      <c r="K18" s="22">
        <f>IF(ISBLANK(J18),0,IF((J18)&gt;=Q18,"2",(IF((J18)&gt;=R18,1,-1))))</f>
        <v>-1</v>
      </c>
      <c r="L18" s="25">
        <v>1</v>
      </c>
      <c r="M18" s="26">
        <f t="shared" si="1"/>
        <v>-1</v>
      </c>
      <c r="N18" s="26">
        <v>0</v>
      </c>
      <c r="O18" s="22" t="s">
        <v>37</v>
      </c>
      <c r="P18" s="22"/>
      <c r="Q18" s="25">
        <v>0.9</v>
      </c>
      <c r="R18" s="25">
        <v>0.5</v>
      </c>
      <c r="S18" s="19"/>
      <c r="T18" s="19"/>
      <c r="U18" s="19"/>
      <c r="V18" s="19"/>
    </row>
    <row r="19" spans="1:22" ht="14.25" thickTop="1" thickBot="1" x14ac:dyDescent="0.3">
      <c r="A19" s="19"/>
      <c r="B19" s="30"/>
      <c r="C19" s="31"/>
      <c r="D19" s="31"/>
      <c r="E19" s="32"/>
      <c r="F19" s="31"/>
      <c r="G19" s="31"/>
      <c r="H19" s="31"/>
      <c r="I19" s="31"/>
      <c r="J19" s="31"/>
      <c r="K19" s="31"/>
      <c r="L19" s="33"/>
      <c r="M19" s="34">
        <f>SUM(M15:M18)</f>
        <v>-1</v>
      </c>
      <c r="N19" s="34">
        <f>SUM(N15:N18)</f>
        <v>2</v>
      </c>
      <c r="O19" s="21"/>
      <c r="P19" s="35">
        <f>M19/N19</f>
        <v>-0.5</v>
      </c>
      <c r="Q19" s="21"/>
      <c r="R19" s="21"/>
      <c r="S19" s="19"/>
      <c r="T19" s="19"/>
      <c r="U19" s="19"/>
      <c r="V19" s="19"/>
    </row>
    <row r="20" spans="1:22" ht="16.5" thickTop="1" thickBot="1" x14ac:dyDescent="0.3">
      <c r="A20" s="19"/>
      <c r="B20" s="22">
        <v>17</v>
      </c>
      <c r="C20" s="51" t="s">
        <v>14</v>
      </c>
      <c r="D20" s="22" t="s">
        <v>39</v>
      </c>
      <c r="E20" s="45" t="s">
        <v>105</v>
      </c>
      <c r="F20" s="22" t="s">
        <v>36</v>
      </c>
      <c r="G20" s="36">
        <v>0.35</v>
      </c>
      <c r="H20" s="22" t="s">
        <v>36</v>
      </c>
      <c r="I20" s="36">
        <v>0.35</v>
      </c>
      <c r="J20" s="22"/>
      <c r="K20" s="22">
        <f>IF(ISBLANK(J20),0,IF((J20)&gt;=Q20,"2",(IF((J20)&gt;=R20,1,-1))))</f>
        <v>0</v>
      </c>
      <c r="L20" s="25">
        <v>1</v>
      </c>
      <c r="M20" s="26">
        <f>K20*L20</f>
        <v>0</v>
      </c>
      <c r="N20" s="26">
        <v>2</v>
      </c>
      <c r="O20" s="22" t="s">
        <v>53</v>
      </c>
      <c r="P20" s="22"/>
      <c r="Q20" s="25">
        <v>0.35</v>
      </c>
      <c r="R20" s="25">
        <v>0.25</v>
      </c>
      <c r="S20" s="27"/>
      <c r="T20" s="19"/>
      <c r="U20" s="19"/>
      <c r="V20" s="19"/>
    </row>
    <row r="21" spans="1:22" ht="14.25" customHeight="1" thickTop="1" thickBot="1" x14ac:dyDescent="0.3">
      <c r="A21" s="19"/>
      <c r="B21" s="22">
        <v>18</v>
      </c>
      <c r="C21" s="54"/>
      <c r="D21" s="22" t="s">
        <v>39</v>
      </c>
      <c r="E21" s="23" t="s">
        <v>55</v>
      </c>
      <c r="F21" s="22" t="s">
        <v>36</v>
      </c>
      <c r="G21" s="24"/>
      <c r="H21" s="22" t="s">
        <v>36</v>
      </c>
      <c r="I21" s="24"/>
      <c r="J21" s="22">
        <v>0</v>
      </c>
      <c r="K21" s="22">
        <f>J21</f>
        <v>0</v>
      </c>
      <c r="L21" s="25">
        <v>0.5</v>
      </c>
      <c r="M21" s="26">
        <f t="shared" ref="M21:M22" si="2">K21*L21</f>
        <v>0</v>
      </c>
      <c r="N21" s="26">
        <v>0</v>
      </c>
      <c r="O21" s="22" t="s">
        <v>37</v>
      </c>
      <c r="P21" s="22"/>
      <c r="Q21" s="22" t="s">
        <v>41</v>
      </c>
      <c r="R21" s="22" t="s">
        <v>41</v>
      </c>
      <c r="S21" s="19"/>
      <c r="T21" s="19"/>
      <c r="U21" s="19"/>
      <c r="V21" s="19"/>
    </row>
    <row r="22" spans="1:22" ht="15" customHeight="1" thickTop="1" thickBot="1" x14ac:dyDescent="0.3">
      <c r="A22" s="19"/>
      <c r="B22" s="22">
        <v>19</v>
      </c>
      <c r="C22" s="52"/>
      <c r="D22" s="22" t="s">
        <v>39</v>
      </c>
      <c r="E22" s="23" t="s">
        <v>56</v>
      </c>
      <c r="F22" s="22" t="s">
        <v>36</v>
      </c>
      <c r="G22" s="24"/>
      <c r="H22" s="22" t="s">
        <v>36</v>
      </c>
      <c r="I22" s="24"/>
      <c r="J22" s="22">
        <v>0</v>
      </c>
      <c r="K22" s="22">
        <f>J22</f>
        <v>0</v>
      </c>
      <c r="L22" s="25">
        <v>0.5</v>
      </c>
      <c r="M22" s="26">
        <f t="shared" si="2"/>
        <v>0</v>
      </c>
      <c r="N22" s="26">
        <v>0</v>
      </c>
      <c r="O22" s="22" t="s">
        <v>37</v>
      </c>
      <c r="P22" s="22"/>
      <c r="Q22" s="22" t="s">
        <v>41</v>
      </c>
      <c r="R22" s="22" t="s">
        <v>41</v>
      </c>
      <c r="S22" s="27"/>
      <c r="T22" s="19"/>
      <c r="U22" s="19"/>
      <c r="V22" s="19"/>
    </row>
    <row r="23" spans="1:22" ht="14.25" thickTop="1" thickBot="1" x14ac:dyDescent="0.3">
      <c r="A23" s="19"/>
      <c r="B23" s="30"/>
      <c r="C23" s="31"/>
      <c r="D23" s="31"/>
      <c r="E23" s="32"/>
      <c r="F23" s="31"/>
      <c r="G23" s="31"/>
      <c r="H23" s="31"/>
      <c r="I23" s="31"/>
      <c r="J23" s="31"/>
      <c r="K23" s="31"/>
      <c r="L23" s="33"/>
      <c r="M23" s="34">
        <f>SUM(M20:M22)</f>
        <v>0</v>
      </c>
      <c r="N23" s="34">
        <f>SUM(N20:N22)</f>
        <v>2</v>
      </c>
      <c r="O23" s="21"/>
      <c r="P23" s="35">
        <f>M23/N23</f>
        <v>0</v>
      </c>
      <c r="Q23" s="21"/>
      <c r="R23" s="21"/>
      <c r="S23" s="19"/>
      <c r="T23" s="19"/>
      <c r="U23" s="19"/>
      <c r="V23" s="19"/>
    </row>
    <row r="24" spans="1:22" ht="16.5" customHeight="1" thickTop="1" thickBot="1" x14ac:dyDescent="0.3">
      <c r="A24" s="19"/>
      <c r="B24" s="22">
        <v>20</v>
      </c>
      <c r="C24" s="51" t="s">
        <v>106</v>
      </c>
      <c r="D24" s="22" t="s">
        <v>39</v>
      </c>
      <c r="E24" s="23" t="s">
        <v>107</v>
      </c>
      <c r="F24" s="22" t="s">
        <v>36</v>
      </c>
      <c r="G24" s="24"/>
      <c r="H24" s="22" t="s">
        <v>36</v>
      </c>
      <c r="I24" s="24"/>
      <c r="J24" s="37">
        <v>0</v>
      </c>
      <c r="K24" s="37">
        <f>J24</f>
        <v>0</v>
      </c>
      <c r="L24" s="28">
        <v>0.5</v>
      </c>
      <c r="M24" s="26">
        <f>K24*L24</f>
        <v>0</v>
      </c>
      <c r="N24" s="26">
        <v>0</v>
      </c>
      <c r="O24" s="22" t="s">
        <v>37</v>
      </c>
      <c r="P24" s="22"/>
      <c r="Q24" s="22" t="s">
        <v>41</v>
      </c>
      <c r="R24" s="22" t="s">
        <v>41</v>
      </c>
      <c r="S24" s="27"/>
      <c r="T24" s="19"/>
      <c r="U24" s="19"/>
      <c r="V24" s="19"/>
    </row>
    <row r="25" spans="1:22" ht="14.25" customHeight="1" thickTop="1" thickBot="1" x14ac:dyDescent="0.3">
      <c r="A25" s="19"/>
      <c r="B25" s="22">
        <v>21</v>
      </c>
      <c r="C25" s="54"/>
      <c r="D25" s="22" t="s">
        <v>39</v>
      </c>
      <c r="E25" s="23" t="s">
        <v>108</v>
      </c>
      <c r="F25" s="22" t="s">
        <v>36</v>
      </c>
      <c r="G25" s="24"/>
      <c r="H25" s="22" t="s">
        <v>36</v>
      </c>
      <c r="I25" s="24"/>
      <c r="J25" s="37">
        <v>2</v>
      </c>
      <c r="K25" s="37">
        <f t="shared" ref="K25:K26" si="3">J25</f>
        <v>2</v>
      </c>
      <c r="L25" s="28">
        <v>1</v>
      </c>
      <c r="M25" s="26">
        <f t="shared" ref="M25:M26" si="4">K25*L25</f>
        <v>2</v>
      </c>
      <c r="N25" s="26">
        <v>0</v>
      </c>
      <c r="O25" s="22" t="s">
        <v>37</v>
      </c>
      <c r="P25" s="22"/>
      <c r="Q25" s="22" t="s">
        <v>41</v>
      </c>
      <c r="R25" s="22" t="s">
        <v>41</v>
      </c>
      <c r="S25" s="19"/>
      <c r="T25" s="19"/>
      <c r="U25" s="19"/>
      <c r="V25" s="19"/>
    </row>
    <row r="26" spans="1:22" ht="14.25" customHeight="1" thickTop="1" thickBot="1" x14ac:dyDescent="0.3">
      <c r="A26" s="19"/>
      <c r="B26" s="22">
        <v>22</v>
      </c>
      <c r="C26" s="52"/>
      <c r="D26" s="22" t="s">
        <v>39</v>
      </c>
      <c r="E26" s="23" t="s">
        <v>109</v>
      </c>
      <c r="F26" s="22" t="s">
        <v>36</v>
      </c>
      <c r="G26" s="24"/>
      <c r="H26" s="22" t="s">
        <v>36</v>
      </c>
      <c r="I26" s="24"/>
      <c r="J26" s="37">
        <v>0</v>
      </c>
      <c r="K26" s="37">
        <f t="shared" si="3"/>
        <v>0</v>
      </c>
      <c r="L26" s="28">
        <v>0.5</v>
      </c>
      <c r="M26" s="26">
        <f t="shared" si="4"/>
        <v>0</v>
      </c>
      <c r="N26" s="26">
        <v>0</v>
      </c>
      <c r="O26" s="22" t="s">
        <v>37</v>
      </c>
      <c r="P26" s="22"/>
      <c r="Q26" s="22" t="s">
        <v>41</v>
      </c>
      <c r="R26" s="22" t="s">
        <v>41</v>
      </c>
      <c r="S26" s="19"/>
      <c r="T26" s="19"/>
      <c r="U26" s="19"/>
      <c r="V26" s="19"/>
    </row>
    <row r="27" spans="1:22" ht="14.25" thickTop="1" thickBot="1" x14ac:dyDescent="0.3">
      <c r="A27" s="19"/>
      <c r="B27" s="30"/>
      <c r="C27" s="31"/>
      <c r="D27" s="31"/>
      <c r="E27" s="32"/>
      <c r="F27" s="31"/>
      <c r="G27" s="31"/>
      <c r="H27" s="31"/>
      <c r="I27" s="31"/>
      <c r="J27" s="31"/>
      <c r="K27" s="31"/>
      <c r="L27" s="33"/>
      <c r="M27" s="34">
        <f>SUM(M24:M26)</f>
        <v>2</v>
      </c>
      <c r="N27" s="34">
        <v>1</v>
      </c>
      <c r="O27" s="21"/>
      <c r="P27" s="35">
        <f>M27/N27</f>
        <v>2</v>
      </c>
      <c r="Q27" s="21"/>
      <c r="R27" s="21"/>
      <c r="S27" s="19"/>
      <c r="T27" s="19"/>
      <c r="U27" s="19"/>
      <c r="V27" s="19"/>
    </row>
    <row r="28" spans="1:22" ht="13.5" thickTop="1" x14ac:dyDescent="0.25">
      <c r="A28" s="19"/>
      <c r="B28" s="19"/>
      <c r="C28" s="19"/>
      <c r="D28" s="19"/>
      <c r="E28" s="20"/>
      <c r="F28" s="19"/>
      <c r="G28" s="19"/>
      <c r="H28" s="19"/>
      <c r="I28" s="19"/>
      <c r="J28" s="19"/>
      <c r="K28" s="19"/>
      <c r="L28" s="19"/>
      <c r="M28" s="19"/>
      <c r="N28" s="19"/>
      <c r="O28" s="19"/>
      <c r="P28" s="19"/>
      <c r="Q28" s="19"/>
      <c r="R28" s="19"/>
      <c r="S28" s="19"/>
      <c r="T28" s="19"/>
      <c r="U28" s="19"/>
      <c r="V28" s="19"/>
    </row>
    <row r="29" spans="1:22" x14ac:dyDescent="0.25">
      <c r="A29" s="19"/>
      <c r="B29" s="19"/>
      <c r="C29" s="19"/>
      <c r="D29" s="19"/>
      <c r="E29" s="20"/>
      <c r="F29" s="19"/>
      <c r="G29" s="19"/>
      <c r="H29" s="19"/>
      <c r="I29" s="19"/>
      <c r="J29" s="19"/>
      <c r="K29" s="19"/>
      <c r="L29" s="19"/>
      <c r="M29" s="19"/>
      <c r="N29" s="19"/>
      <c r="O29" s="19"/>
      <c r="P29" s="19"/>
      <c r="Q29" s="19"/>
      <c r="R29" s="19"/>
      <c r="S29" s="19"/>
      <c r="T29" s="19"/>
      <c r="U29" s="19"/>
      <c r="V29" s="19"/>
    </row>
  </sheetData>
  <mergeCells count="26">
    <mergeCell ref="V6:V7"/>
    <mergeCell ref="C11:C13"/>
    <mergeCell ref="S5:S7"/>
    <mergeCell ref="A6:A7"/>
    <mergeCell ref="F6:F7"/>
    <mergeCell ref="G6:G7"/>
    <mergeCell ref="H6:H7"/>
    <mergeCell ref="I6:I7"/>
    <mergeCell ref="J6:J7"/>
    <mergeCell ref="K6:K7"/>
    <mergeCell ref="L6:L7"/>
    <mergeCell ref="M6:M7"/>
    <mergeCell ref="N6:N7"/>
    <mergeCell ref="O6:O7"/>
    <mergeCell ref="D6:D7"/>
    <mergeCell ref="B6:B7"/>
    <mergeCell ref="C24:C26"/>
    <mergeCell ref="R6:R7"/>
    <mergeCell ref="T6:T7"/>
    <mergeCell ref="U6:U7"/>
    <mergeCell ref="P6:P7"/>
    <mergeCell ref="Q6:Q7"/>
    <mergeCell ref="C16:C18"/>
    <mergeCell ref="C3:C9"/>
    <mergeCell ref="E6:E7"/>
    <mergeCell ref="C20:C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9E56-60A4-4793-9231-0CB8CA03672B}">
  <dimension ref="A3:C31"/>
  <sheetViews>
    <sheetView topLeftCell="A24" workbookViewId="0">
      <selection activeCell="A32" sqref="A32:XFD32"/>
    </sheetView>
  </sheetViews>
  <sheetFormatPr defaultRowHeight="15" x14ac:dyDescent="0.25"/>
  <cols>
    <col min="1" max="1" width="84.5703125" bestFit="1" customWidth="1"/>
    <col min="2" max="2" width="52.5703125" bestFit="1" customWidth="1"/>
    <col min="3" max="3" width="17" customWidth="1"/>
  </cols>
  <sheetData>
    <row r="3" spans="1:3" x14ac:dyDescent="0.25">
      <c r="A3" s="5" t="s">
        <v>21</v>
      </c>
      <c r="B3" s="5" t="s">
        <v>58</v>
      </c>
      <c r="C3" s="5" t="s">
        <v>59</v>
      </c>
    </row>
    <row r="4" spans="1:3" ht="30" x14ac:dyDescent="0.25">
      <c r="A4" s="7" t="s">
        <v>60</v>
      </c>
      <c r="B4" s="9" t="s">
        <v>61</v>
      </c>
      <c r="C4" s="6" t="s">
        <v>62</v>
      </c>
    </row>
    <row r="5" spans="1:3" ht="30" x14ac:dyDescent="0.25">
      <c r="A5" s="7" t="s">
        <v>38</v>
      </c>
      <c r="B5" s="9" t="s">
        <v>63</v>
      </c>
      <c r="C5" s="11" t="s">
        <v>35</v>
      </c>
    </row>
    <row r="6" spans="1:3" ht="30" x14ac:dyDescent="0.25">
      <c r="A6" s="7" t="s">
        <v>64</v>
      </c>
      <c r="B6" s="17" t="s">
        <v>65</v>
      </c>
      <c r="C6" s="11" t="s">
        <v>66</v>
      </c>
    </row>
    <row r="7" spans="1:3" ht="30" x14ac:dyDescent="0.25">
      <c r="A7" s="7" t="s">
        <v>40</v>
      </c>
      <c r="B7" s="9" t="s">
        <v>67</v>
      </c>
      <c r="C7" s="11" t="s">
        <v>66</v>
      </c>
    </row>
    <row r="8" spans="1:3" ht="45" x14ac:dyDescent="0.25">
      <c r="A8" s="7" t="s">
        <v>42</v>
      </c>
      <c r="B8" s="17" t="s">
        <v>67</v>
      </c>
      <c r="C8" s="11" t="s">
        <v>66</v>
      </c>
    </row>
    <row r="9" spans="1:3" x14ac:dyDescent="0.25">
      <c r="A9" s="7" t="s">
        <v>68</v>
      </c>
      <c r="B9" s="9" t="s">
        <v>69</v>
      </c>
      <c r="C9" s="11" t="s">
        <v>47</v>
      </c>
    </row>
    <row r="10" spans="1:3" ht="45" x14ac:dyDescent="0.25">
      <c r="A10" s="7" t="s">
        <v>70</v>
      </c>
      <c r="B10" s="9" t="s">
        <v>71</v>
      </c>
      <c r="C10" s="6" t="s">
        <v>72</v>
      </c>
    </row>
    <row r="11" spans="1:3" ht="30" x14ac:dyDescent="0.25">
      <c r="A11" s="7" t="s">
        <v>73</v>
      </c>
      <c r="B11" s="9" t="s">
        <v>74</v>
      </c>
      <c r="C11" s="11" t="s">
        <v>66</v>
      </c>
    </row>
    <row r="12" spans="1:3" ht="45" x14ac:dyDescent="0.25">
      <c r="A12" s="7" t="s">
        <v>75</v>
      </c>
      <c r="B12" s="9" t="s">
        <v>76</v>
      </c>
      <c r="C12" s="11" t="s">
        <v>66</v>
      </c>
    </row>
    <row r="13" spans="1:3" ht="60" x14ac:dyDescent="0.25">
      <c r="A13" s="7" t="s">
        <v>77</v>
      </c>
      <c r="B13" s="9" t="s">
        <v>78</v>
      </c>
      <c r="C13" s="6" t="s">
        <v>79</v>
      </c>
    </row>
    <row r="14" spans="1:3" ht="30" x14ac:dyDescent="0.25">
      <c r="A14" s="7" t="s">
        <v>80</v>
      </c>
      <c r="B14" s="9" t="s">
        <v>81</v>
      </c>
      <c r="C14" s="11" t="s">
        <v>66</v>
      </c>
    </row>
    <row r="15" spans="1:3" x14ac:dyDescent="0.25">
      <c r="A15" s="68"/>
      <c r="B15" s="69"/>
      <c r="C15" s="70"/>
    </row>
    <row r="16" spans="1:3" ht="30" x14ac:dyDescent="0.25">
      <c r="A16" s="12" t="s">
        <v>45</v>
      </c>
      <c r="B16" s="17" t="s">
        <v>82</v>
      </c>
      <c r="C16" s="11" t="s">
        <v>66</v>
      </c>
    </row>
    <row r="17" spans="1:3" x14ac:dyDescent="0.25">
      <c r="A17" s="12" t="s">
        <v>46</v>
      </c>
      <c r="B17" s="17" t="s">
        <v>82</v>
      </c>
      <c r="C17" s="11" t="s">
        <v>47</v>
      </c>
    </row>
    <row r="18" spans="1:3" ht="30" x14ac:dyDescent="0.25">
      <c r="A18" s="12" t="s">
        <v>48</v>
      </c>
      <c r="B18" s="17" t="s">
        <v>82</v>
      </c>
      <c r="C18" s="11" t="s">
        <v>66</v>
      </c>
    </row>
    <row r="19" spans="1:3" x14ac:dyDescent="0.25">
      <c r="A19" s="14" t="s">
        <v>49</v>
      </c>
      <c r="B19" s="17" t="s">
        <v>82</v>
      </c>
      <c r="C19" s="6" t="s">
        <v>43</v>
      </c>
    </row>
    <row r="20" spans="1:3" ht="30" x14ac:dyDescent="0.25">
      <c r="A20" s="17" t="s">
        <v>83</v>
      </c>
      <c r="B20" s="17" t="s">
        <v>84</v>
      </c>
      <c r="C20" s="6" t="s">
        <v>43</v>
      </c>
    </row>
    <row r="21" spans="1:3" x14ac:dyDescent="0.25">
      <c r="A21" s="71"/>
      <c r="B21" s="72"/>
      <c r="C21" s="73"/>
    </row>
    <row r="22" spans="1:3" x14ac:dyDescent="0.25">
      <c r="A22" s="12" t="s">
        <v>50</v>
      </c>
      <c r="B22" s="9" t="s">
        <v>85</v>
      </c>
      <c r="C22" s="74" t="s">
        <v>66</v>
      </c>
    </row>
    <row r="23" spans="1:3" ht="30" x14ac:dyDescent="0.25">
      <c r="A23" s="12" t="s">
        <v>51</v>
      </c>
      <c r="B23" s="18" t="s">
        <v>86</v>
      </c>
      <c r="C23" s="75"/>
    </row>
    <row r="24" spans="1:3" ht="105" x14ac:dyDescent="0.25">
      <c r="A24" s="12" t="s">
        <v>52</v>
      </c>
      <c r="B24" s="18" t="s">
        <v>87</v>
      </c>
      <c r="C24" s="75"/>
    </row>
    <row r="25" spans="1:3" ht="75" x14ac:dyDescent="0.25">
      <c r="A25" s="14" t="s">
        <v>88</v>
      </c>
      <c r="B25" s="17" t="s">
        <v>89</v>
      </c>
      <c r="C25" s="76"/>
    </row>
    <row r="26" spans="1:3" x14ac:dyDescent="0.25">
      <c r="A26" s="68"/>
      <c r="B26" s="69"/>
      <c r="C26" s="70"/>
    </row>
    <row r="27" spans="1:3" ht="30" x14ac:dyDescent="0.25">
      <c r="A27" s="12" t="s">
        <v>54</v>
      </c>
      <c r="B27" s="17" t="s">
        <v>90</v>
      </c>
      <c r="C27" s="74" t="s">
        <v>66</v>
      </c>
    </row>
    <row r="28" spans="1:3" ht="30" x14ac:dyDescent="0.25">
      <c r="A28" s="12" t="s">
        <v>55</v>
      </c>
      <c r="B28" s="17" t="s">
        <v>91</v>
      </c>
      <c r="C28" s="75"/>
    </row>
    <row r="29" spans="1:3" ht="30" x14ac:dyDescent="0.25">
      <c r="A29" s="12" t="s">
        <v>56</v>
      </c>
      <c r="B29" s="17" t="s">
        <v>92</v>
      </c>
      <c r="C29" s="76"/>
    </row>
    <row r="30" spans="1:3" x14ac:dyDescent="0.25">
      <c r="A30" s="68"/>
      <c r="B30" s="69"/>
      <c r="C30" s="70"/>
    </row>
    <row r="31" spans="1:3" ht="30" x14ac:dyDescent="0.25">
      <c r="A31" s="7" t="s">
        <v>57</v>
      </c>
      <c r="B31" s="9" t="s">
        <v>93</v>
      </c>
      <c r="C31" s="6" t="s">
        <v>43</v>
      </c>
    </row>
  </sheetData>
  <mergeCells count="6">
    <mergeCell ref="A30:C30"/>
    <mergeCell ref="A26:C26"/>
    <mergeCell ref="A21:C21"/>
    <mergeCell ref="A15:C15"/>
    <mergeCell ref="C22:C25"/>
    <mergeCell ref="C27:C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3AB2-AEC0-481B-BFE0-C129B85DA09E}">
  <dimension ref="C3:E9"/>
  <sheetViews>
    <sheetView tabSelected="1" workbookViewId="0">
      <selection activeCell="H10" sqref="H10"/>
    </sheetView>
  </sheetViews>
  <sheetFormatPr defaultRowHeight="15" x14ac:dyDescent="0.25"/>
  <cols>
    <col min="3" max="3" width="26.85546875" customWidth="1"/>
    <col min="4" max="4" width="12.7109375" customWidth="1"/>
    <col min="5" max="5" width="13.28515625" customWidth="1"/>
  </cols>
  <sheetData>
    <row r="3" spans="3:5" x14ac:dyDescent="0.25">
      <c r="C3" s="5" t="s">
        <v>94</v>
      </c>
      <c r="D3" s="5" t="s">
        <v>95</v>
      </c>
      <c r="E3" s="5" t="s">
        <v>96</v>
      </c>
    </row>
    <row r="4" spans="3:5" x14ac:dyDescent="0.25">
      <c r="C4" s="6" t="s">
        <v>33</v>
      </c>
      <c r="D4" s="8">
        <v>0.4</v>
      </c>
      <c r="E4" s="15">
        <f>(D4*KPIs!P10)</f>
        <v>0.46666666666666673</v>
      </c>
    </row>
    <row r="5" spans="3:5" x14ac:dyDescent="0.25">
      <c r="C5" s="6" t="s">
        <v>6</v>
      </c>
      <c r="D5" s="8">
        <v>0.2</v>
      </c>
      <c r="E5" s="15">
        <f>(D5*KPIs!P14)</f>
        <v>0</v>
      </c>
    </row>
    <row r="6" spans="3:5" x14ac:dyDescent="0.25">
      <c r="C6" s="6" t="s">
        <v>11</v>
      </c>
      <c r="D6" s="8">
        <v>0.15</v>
      </c>
      <c r="E6" s="15">
        <f>(D6*KPIs!P19)</f>
        <v>-7.4999999999999997E-2</v>
      </c>
    </row>
    <row r="7" spans="3:5" x14ac:dyDescent="0.25">
      <c r="C7" s="6" t="s">
        <v>53</v>
      </c>
      <c r="D7" s="8">
        <v>0.15</v>
      </c>
      <c r="E7" s="15">
        <f>(D7*KPIs!P23)</f>
        <v>0</v>
      </c>
    </row>
    <row r="8" spans="3:5" x14ac:dyDescent="0.25">
      <c r="C8" s="6" t="s">
        <v>16</v>
      </c>
      <c r="D8" s="8">
        <v>0.1</v>
      </c>
      <c r="E8" s="15">
        <f>(D8*KPIs!P27)</f>
        <v>0.2</v>
      </c>
    </row>
    <row r="9" spans="3:5" x14ac:dyDescent="0.25">
      <c r="C9" s="16" t="s">
        <v>97</v>
      </c>
      <c r="D9" s="8">
        <f>SUM(D4:D8)</f>
        <v>1.0000000000000002</v>
      </c>
      <c r="E9" s="15">
        <f>SUM(E4:E8)</f>
        <v>0.59166666666666679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D0332302DC8049AD8AEBDA03FEFCCA" ma:contentTypeVersion="6" ma:contentTypeDescription="Create a new document." ma:contentTypeScope="" ma:versionID="b7f64b96fc834ca4df06e0aca6d6f2bd">
  <xsd:schema xmlns:xsd="http://www.w3.org/2001/XMLSchema" xmlns:xs="http://www.w3.org/2001/XMLSchema" xmlns:p="http://schemas.microsoft.com/office/2006/metadata/properties" xmlns:ns2="89560ff2-a577-4af4-bdc4-04b89275c8ee" xmlns:ns3="264078ba-fb5f-4b98-b637-5102491c19e4" targetNamespace="http://schemas.microsoft.com/office/2006/metadata/properties" ma:root="true" ma:fieldsID="7b219b8e76c266cf023988f10565cb44" ns2:_="" ns3:_="">
    <xsd:import namespace="89560ff2-a577-4af4-bdc4-04b89275c8ee"/>
    <xsd:import namespace="264078ba-fb5f-4b98-b637-5102491c19e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560ff2-a577-4af4-bdc4-04b89275c8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4078ba-fb5f-4b98-b637-5102491c19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8B501B-56C5-4268-9E5F-0C19F22D002E}">
  <ds:schemaRefs>
    <ds:schemaRef ds:uri="http://schemas.microsoft.com/sharepoint/v3/contenttype/forms"/>
  </ds:schemaRefs>
</ds:datastoreItem>
</file>

<file path=customXml/itemProps2.xml><?xml version="1.0" encoding="utf-8"?>
<ds:datastoreItem xmlns:ds="http://schemas.openxmlformats.org/officeDocument/2006/customXml" ds:itemID="{1718DC55-13AD-4EBB-AFFC-7521ABE2C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560ff2-a577-4af4-bdc4-04b89275c8ee"/>
    <ds:schemaRef ds:uri="264078ba-fb5f-4b98-b637-5102491c19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F98C0-C369-401A-969C-97875543A46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CSF</vt:lpstr>
      <vt:lpstr>KPIs</vt:lpstr>
      <vt:lpstr>Action Items</vt:lpstr>
      <vt:lpstr>Overall_Score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EICPL02L333</dc:creator>
  <cp:keywords/>
  <dc:description/>
  <cp:lastModifiedBy>Xavi Ancy</cp:lastModifiedBy>
  <cp:revision/>
  <dcterms:created xsi:type="dcterms:W3CDTF">2023-05-11T03:01:23Z</dcterms:created>
  <dcterms:modified xsi:type="dcterms:W3CDTF">2024-06-25T08:31:28Z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3bb892f-314c-414e-9616-04a62a8d51c6_Enabled">
    <vt:lpwstr>true</vt:lpwstr>
  </property>
  <property fmtid="{D5CDD505-2E9C-101B-9397-08002B2CF9AE}" pid="3" name="MSIP_Label_23bb892f-314c-414e-9616-04a62a8d51c6_SetDate">
    <vt:lpwstr>2023-05-11T03:02:21Z</vt:lpwstr>
  </property>
  <property fmtid="{D5CDD505-2E9C-101B-9397-08002B2CF9AE}" pid="4" name="MSIP_Label_23bb892f-314c-414e-9616-04a62a8d51c6_Method">
    <vt:lpwstr>Standard</vt:lpwstr>
  </property>
  <property fmtid="{D5CDD505-2E9C-101B-9397-08002B2CF9AE}" pid="5" name="MSIP_Label_23bb892f-314c-414e-9616-04a62a8d51c6_Name">
    <vt:lpwstr>defa4170-0d19-0005-0004-bc88714345d2</vt:lpwstr>
  </property>
  <property fmtid="{D5CDD505-2E9C-101B-9397-08002B2CF9AE}" pid="6" name="MSIP_Label_23bb892f-314c-414e-9616-04a62a8d51c6_SiteId">
    <vt:lpwstr>82865691-8932-4788-bbb9-e67f905bfafd</vt:lpwstr>
  </property>
  <property fmtid="{D5CDD505-2E9C-101B-9397-08002B2CF9AE}" pid="7" name="MSIP_Label_23bb892f-314c-414e-9616-04a62a8d51c6_ActionId">
    <vt:lpwstr>714d1361-d470-492f-9814-94d44444870d</vt:lpwstr>
  </property>
  <property fmtid="{D5CDD505-2E9C-101B-9397-08002B2CF9AE}" pid="8" name="MSIP_Label_23bb892f-314c-414e-9616-04a62a8d51c6_ContentBits">
    <vt:lpwstr>0</vt:lpwstr>
  </property>
  <property fmtid="{D5CDD505-2E9C-101B-9397-08002B2CF9AE}" pid="9" name="ContentTypeId">
    <vt:lpwstr>0x010100EBD0332302DC8049AD8AEBDA03FEFCCA</vt:lpwstr>
  </property>
  <property fmtid="{D5CDD505-2E9C-101B-9397-08002B2CF9AE}" pid="10" name="MSIP_Label_d5f1f943-6320-4187-a230-a1b9599c2367_Enabled">
    <vt:lpwstr>true</vt:lpwstr>
  </property>
  <property fmtid="{D5CDD505-2E9C-101B-9397-08002B2CF9AE}" pid="11" name="MSIP_Label_d5f1f943-6320-4187-a230-a1b9599c2367_SetDate">
    <vt:lpwstr>2024-05-06T16:29:49Z</vt:lpwstr>
  </property>
  <property fmtid="{D5CDD505-2E9C-101B-9397-08002B2CF9AE}" pid="12" name="MSIP_Label_d5f1f943-6320-4187-a230-a1b9599c2367_Method">
    <vt:lpwstr>Standard</vt:lpwstr>
  </property>
  <property fmtid="{D5CDD505-2E9C-101B-9397-08002B2CF9AE}" pid="13" name="MSIP_Label_d5f1f943-6320-4187-a230-a1b9599c2367_Name">
    <vt:lpwstr>defa4170-0d19-0005-0004-bc88714345d2</vt:lpwstr>
  </property>
  <property fmtid="{D5CDD505-2E9C-101B-9397-08002B2CF9AE}" pid="14" name="MSIP_Label_d5f1f943-6320-4187-a230-a1b9599c2367_SiteId">
    <vt:lpwstr>e1f40cbc-17f2-4b8c-8eaf-b49f191271e1</vt:lpwstr>
  </property>
  <property fmtid="{D5CDD505-2E9C-101B-9397-08002B2CF9AE}" pid="15" name="MSIP_Label_d5f1f943-6320-4187-a230-a1b9599c2367_ActionId">
    <vt:lpwstr>3b697de5-3ed2-4cff-8e4d-240f59918700</vt:lpwstr>
  </property>
  <property fmtid="{D5CDD505-2E9C-101B-9397-08002B2CF9AE}" pid="16" name="MSIP_Label_d5f1f943-6320-4187-a230-a1b9599c2367_ContentBits">
    <vt:lpwstr>0</vt:lpwstr>
  </property>
</Properties>
</file>