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celenciaitechconsult-my.sharepoint.com/personal/xavi_ancy_excelenciaconsulting_com/Documents/Desktop/"/>
    </mc:Choice>
  </mc:AlternateContent>
  <xr:revisionPtr revIDLastSave="2" documentId="8_{7A37E459-4734-4688-A722-9E8E5DFF927F}" xr6:coauthVersionLast="47" xr6:coauthVersionMax="47" xr10:uidLastSave="{7A458BB0-14A8-4A42-A71F-3F6F40B5174C}"/>
  <bookViews>
    <workbookView xWindow="-120" yWindow="-120" windowWidth="20730" windowHeight="11160" activeTab="2" xr2:uid="{84AE344C-97F6-4DB4-A366-C244246D744D}"/>
  </bookViews>
  <sheets>
    <sheet name="CSF" sheetId="2" r:id="rId1"/>
    <sheet name="KPIs" sheetId="1" r:id="rId2"/>
    <sheet name="Overall_Sco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I17" i="1"/>
  <c r="I15" i="1"/>
  <c r="K15" i="1" s="1"/>
  <c r="I12" i="1"/>
  <c r="K12" i="1" s="1"/>
  <c r="I14" i="1"/>
  <c r="I11" i="1"/>
  <c r="K11" i="1" s="1"/>
  <c r="I10" i="1"/>
  <c r="K10" i="1" s="1"/>
  <c r="I9" i="1"/>
  <c r="I8" i="1"/>
  <c r="I7" i="1"/>
  <c r="I6" i="1"/>
  <c r="I5" i="1"/>
  <c r="I4" i="1"/>
  <c r="K4" i="1" s="1"/>
  <c r="I3" i="1"/>
  <c r="L13" i="1"/>
  <c r="L16" i="1"/>
  <c r="K5" i="1" l="1"/>
  <c r="K17" i="1" l="1"/>
  <c r="L17" i="1" s="1"/>
  <c r="K9" i="1"/>
  <c r="K8" i="1"/>
  <c r="K7" i="1"/>
  <c r="K6" i="1"/>
  <c r="K3" i="1"/>
  <c r="K14" i="1"/>
  <c r="D7" i="3"/>
  <c r="K13" i="1" l="1"/>
  <c r="K16" i="1"/>
  <c r="L18" i="1" l="1"/>
  <c r="K18" i="1"/>
  <c r="N13" i="1"/>
  <c r="N16" i="1"/>
  <c r="E5" i="3" s="1"/>
  <c r="N18" i="1" l="1"/>
  <c r="E6" i="3" s="1"/>
  <c r="E7" i="3" s="1"/>
</calcChain>
</file>

<file path=xl/sharedStrings.xml><?xml version="1.0" encoding="utf-8"?>
<sst xmlns="http://schemas.openxmlformats.org/spreadsheetml/2006/main" count="107" uniqueCount="57">
  <si>
    <t>S.No</t>
  </si>
  <si>
    <t>Critical Success Factor</t>
  </si>
  <si>
    <t>Lead/Lag</t>
  </si>
  <si>
    <t>Name of Measure</t>
  </si>
  <si>
    <t>Frequency of Measure</t>
  </si>
  <si>
    <t>Expected</t>
  </si>
  <si>
    <t>Actuals</t>
  </si>
  <si>
    <t>Score</t>
  </si>
  <si>
    <t>Item Weightage</t>
  </si>
  <si>
    <t>Primary Accountability</t>
  </si>
  <si>
    <t>Upper Limit</t>
  </si>
  <si>
    <t>Lower Limit</t>
  </si>
  <si>
    <t xml:space="preserve">CSF </t>
  </si>
  <si>
    <t>Weightage%</t>
  </si>
  <si>
    <t>Lead</t>
  </si>
  <si>
    <t>Monthly</t>
  </si>
  <si>
    <t>N/A</t>
  </si>
  <si>
    <t>Total</t>
  </si>
  <si>
    <t>Lag</t>
  </si>
  <si>
    <t>Category</t>
  </si>
  <si>
    <t>Sub-category</t>
  </si>
  <si>
    <t>Description</t>
  </si>
  <si>
    <t xml:space="preserve">Customer </t>
  </si>
  <si>
    <t>Revenue growth through increase in Projects and Managed Services</t>
  </si>
  <si>
    <t>Derived Score Percentage (for each CSF)</t>
  </si>
  <si>
    <t>Base Score</t>
  </si>
  <si>
    <t>Standardized Score</t>
  </si>
  <si>
    <t>Weighted Score</t>
  </si>
  <si>
    <t>Revenue</t>
  </si>
  <si>
    <t>Customer Sales</t>
  </si>
  <si>
    <t>Process Adherence</t>
  </si>
  <si>
    <t>Customer-Sales</t>
  </si>
  <si>
    <t>Sales</t>
  </si>
  <si>
    <t>Quarterly</t>
  </si>
  <si>
    <t>Generating Sales opportunities from New Prospects - Lead Generation</t>
  </si>
  <si>
    <t xml:space="preserve">Process </t>
  </si>
  <si>
    <t>Ensuring effective process discipline in the Inside Sales Unit</t>
  </si>
  <si>
    <t>Knowledge Management - Maintain all Collaterals - Presentations, Capability Documents, Case Studies etc upto date with ease of access for all stakeholders</t>
  </si>
  <si>
    <t>Provide support to Inside sales towards market research, profiling, presentation on all qualified appointments/opportunities</t>
  </si>
  <si>
    <t>Marketing - Conduct Webinars on topics of current trends, industry demand</t>
  </si>
  <si>
    <t>Customer Support</t>
  </si>
  <si>
    <t xml:space="preserve">Marketing Support - Work on website updates, SEO Analysis, Social Media Campaign/Promotions </t>
  </si>
  <si>
    <t>Pre-Sales</t>
  </si>
  <si>
    <t>Pre-Sales Tracker updates on a periodic basis</t>
  </si>
  <si>
    <t>To be an enabler in new wins with a Target of 75-100 K USD every Quarter through RFP process / Proposals / Account Mining</t>
  </si>
  <si>
    <t>Prepare Whitepaper &amp; blogs on thought leadership</t>
  </si>
  <si>
    <t>Account Plan - Prepare detailed Account Management Plan for large accounts identifying new opportunities through cross-selling &amp; up-selling our offerings</t>
  </si>
  <si>
    <t>Process Adherance</t>
  </si>
  <si>
    <t>Bid Management - Provide innovative and winnable solutions through RFPs/ Proposals. To achieve 80% on proposal satisfaction index from internal stakeholders for all RFPs/Proposals submitted</t>
  </si>
  <si>
    <t>Provide Sales Support from Suspect to Prospect to Lead to Deal Stage for 5 Leads</t>
  </si>
  <si>
    <t>YES / NO</t>
  </si>
  <si>
    <t>Yes / NO</t>
  </si>
  <si>
    <t xml:space="preserve">Conduct 2 market research and competitor analysis study for any service offerings </t>
  </si>
  <si>
    <t>No. of Value Based Solutions - Ideate, Conceptualize and Create Unique Value added solutions/offerings for the practice.</t>
  </si>
  <si>
    <t>Monthly Status Reporting with all metrics, highlights, lowlights, accomplishments to be prepared and submitted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</si>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</sst>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/>
    <xf numFmtId="0" fontId="2" fillId="0" borderId="2" xfId="0" applyFont="1" applyBorder="1"/>
    <xf numFmtId="164" fontId="3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1" fontId="2" fillId="3" borderId="2" xfId="1" applyNumberFormat="1" applyFont="1" applyFill="1" applyBorder="1" applyAlignment="1">
      <alignment horizontal="center" vertical="center" wrapText="1"/>
    </xf>
    <xf numFmtId="9" fontId="2" fillId="3" borderId="2" xfId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right" vertical="center" wrapText="1"/>
    </xf>
    <xf numFmtId="9" fontId="2" fillId="3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1" fontId="3" fillId="2" borderId="2" xfId="1" applyNumberFormat="1" applyFont="1" applyFill="1" applyBorder="1" applyAlignment="1">
      <alignment horizontal="center" vertical="center" wrapText="1"/>
    </xf>
    <xf numFmtId="9" fontId="3" fillId="2" borderId="2" xfId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right" vertical="center" wrapText="1"/>
    </xf>
    <xf numFmtId="0" fontId="3" fillId="0" borderId="3" xfId="0" applyFont="1" applyBorder="1"/>
    <xf numFmtId="0" fontId="3" fillId="0" borderId="2" xfId="0" applyFont="1" applyBorder="1"/>
    <xf numFmtId="9" fontId="2" fillId="0" borderId="2" xfId="1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9" fontId="2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9C8B-D0B4-4E7E-A32B-789022ADDD32}">
  <sheetPr>
    <tabColor rgb="FFFF0000"/>
  </sheetPr>
  <dimension ref="B2:D5"/>
  <sheetViews>
    <sheetView zoomScale="111" zoomScaleNormal="118" workbookViewId="0">
      <selection activeCell="B18" sqref="B18"/>
    </sheetView>
  </sheetViews>
  <sheetFormatPr defaultRowHeight="15" x14ac:dyDescent="0.25"/>
  <cols>
    <col min="2" max="2" width="18" bestFit="1" customWidth="1"/>
    <col min="3" max="3" width="26.28515625" bestFit="1" customWidth="1"/>
    <col min="4" max="4" width="71.5703125" bestFit="1" customWidth="1"/>
  </cols>
  <sheetData>
    <row r="2" spans="2:4" x14ac:dyDescent="0.25">
      <c r="B2" s="9" t="s">
        <v>19</v>
      </c>
      <c r="C2" s="9" t="s">
        <v>20</v>
      </c>
      <c r="D2" s="9" t="s">
        <v>21</v>
      </c>
    </row>
    <row r="3" spans="2:4" x14ac:dyDescent="0.25">
      <c r="B3" s="26" t="s">
        <v>22</v>
      </c>
      <c r="C3" s="10" t="s">
        <v>29</v>
      </c>
      <c r="D3" s="10" t="s">
        <v>34</v>
      </c>
    </row>
    <row r="4" spans="2:4" x14ac:dyDescent="0.25">
      <c r="B4" s="26" t="s">
        <v>35</v>
      </c>
      <c r="C4" s="10" t="s">
        <v>30</v>
      </c>
      <c r="D4" s="10" t="s">
        <v>36</v>
      </c>
    </row>
    <row r="5" spans="2:4" x14ac:dyDescent="0.25">
      <c r="B5" s="27" t="s">
        <v>28</v>
      </c>
      <c r="C5" s="10" t="s">
        <v>28</v>
      </c>
      <c r="D5" s="10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697B-4D34-43F8-8173-CAF2411E8807}">
  <sheetPr>
    <tabColor rgb="FFFFFF00"/>
  </sheetPr>
  <dimension ref="B1:Q23"/>
  <sheetViews>
    <sheetView zoomScale="118" zoomScaleNormal="98" workbookViewId="0">
      <selection activeCell="E17" sqref="E17"/>
    </sheetView>
  </sheetViews>
  <sheetFormatPr defaultColWidth="9" defaultRowHeight="12.75" x14ac:dyDescent="0.25"/>
  <cols>
    <col min="1" max="1" width="5.28515625" style="1" customWidth="1"/>
    <col min="2" max="2" width="4.28515625" style="1" bestFit="1" customWidth="1"/>
    <col min="3" max="3" width="16.7109375" style="1" customWidth="1"/>
    <col min="4" max="4" width="7.42578125" style="1" bestFit="1" customWidth="1"/>
    <col min="5" max="5" width="54.5703125" style="2" bestFit="1" customWidth="1"/>
    <col min="6" max="6" width="9.42578125" style="1" bestFit="1" customWidth="1"/>
    <col min="7" max="7" width="7.42578125" style="1" bestFit="1" customWidth="1"/>
    <col min="8" max="8" width="6.140625" style="1" bestFit="1" customWidth="1"/>
    <col min="9" max="9" width="11.28515625" style="1" customWidth="1"/>
    <col min="10" max="10" width="12.42578125" style="1" bestFit="1" customWidth="1"/>
    <col min="11" max="11" width="10.28515625" style="1" customWidth="1"/>
    <col min="12" max="12" width="8.140625" style="1" customWidth="1"/>
    <col min="13" max="13" width="11.42578125" style="1" bestFit="1" customWidth="1"/>
    <col min="14" max="14" width="9" style="1"/>
    <col min="15" max="15" width="6.7109375" style="1" bestFit="1" customWidth="1"/>
    <col min="16" max="16" width="5.7109375" style="1" bestFit="1" customWidth="1"/>
    <col min="17" max="17" width="9" style="1"/>
    <col min="18" max="18" width="27.28515625" style="1" bestFit="1" customWidth="1"/>
    <col min="19" max="19" width="10.28515625" style="1" customWidth="1"/>
    <col min="20" max="20" width="18.5703125" style="1" bestFit="1" customWidth="1"/>
    <col min="21" max="16384" width="9" style="1"/>
  </cols>
  <sheetData>
    <row r="1" spans="2:17" ht="23.25" customHeight="1" x14ac:dyDescent="0.25"/>
    <row r="2" spans="2:17" ht="63.75" x14ac:dyDescent="0.25">
      <c r="B2" s="20" t="s">
        <v>0</v>
      </c>
      <c r="C2" s="20" t="s">
        <v>1</v>
      </c>
      <c r="D2" s="20" t="s">
        <v>2</v>
      </c>
      <c r="E2" s="20" t="s">
        <v>3</v>
      </c>
      <c r="F2" s="20" t="s">
        <v>4</v>
      </c>
      <c r="G2" s="20" t="s">
        <v>5</v>
      </c>
      <c r="H2" s="20" t="s">
        <v>6</v>
      </c>
      <c r="I2" s="20" t="s">
        <v>26</v>
      </c>
      <c r="J2" s="20" t="s">
        <v>8</v>
      </c>
      <c r="K2" s="20" t="s">
        <v>27</v>
      </c>
      <c r="L2" s="20" t="s">
        <v>25</v>
      </c>
      <c r="M2" s="20" t="s">
        <v>9</v>
      </c>
      <c r="N2" s="20" t="s">
        <v>24</v>
      </c>
      <c r="O2" s="20" t="s">
        <v>10</v>
      </c>
      <c r="P2" s="20" t="s">
        <v>11</v>
      </c>
    </row>
    <row r="3" spans="2:17" ht="38.25" x14ac:dyDescent="0.25">
      <c r="B3" s="13">
        <v>1</v>
      </c>
      <c r="C3" s="33" t="s">
        <v>40</v>
      </c>
      <c r="D3" s="13" t="s">
        <v>14</v>
      </c>
      <c r="E3" s="31" t="s">
        <v>48</v>
      </c>
      <c r="F3" s="13" t="s">
        <v>15</v>
      </c>
      <c r="G3" s="30">
        <v>0.8</v>
      </c>
      <c r="H3" s="28">
        <v>0.89</v>
      </c>
      <c r="I3" s="16">
        <f>IF(ISBLANK(H3),0,(IF((H3)&gt;=O3,2,(IF((H3)&gt;=P3,1,-1)))))</f>
        <v>1</v>
      </c>
      <c r="J3" s="17">
        <v>1</v>
      </c>
      <c r="K3" s="18">
        <f t="shared" ref="K3:K8" si="0">I3*J3</f>
        <v>1</v>
      </c>
      <c r="L3" s="18">
        <v>1</v>
      </c>
      <c r="M3" s="13" t="s">
        <v>42</v>
      </c>
      <c r="N3" s="13"/>
      <c r="O3" s="30">
        <v>0.9</v>
      </c>
      <c r="P3" s="30">
        <v>0.8</v>
      </c>
    </row>
    <row r="4" spans="2:17" ht="38.25" x14ac:dyDescent="0.25">
      <c r="B4" s="13">
        <v>2</v>
      </c>
      <c r="C4" s="34"/>
      <c r="D4" s="13" t="s">
        <v>14</v>
      </c>
      <c r="E4" s="31" t="s">
        <v>37</v>
      </c>
      <c r="F4" s="13" t="s">
        <v>33</v>
      </c>
      <c r="G4" s="29" t="s">
        <v>51</v>
      </c>
      <c r="H4" s="13" t="s">
        <v>55</v>
      </c>
      <c r="I4" s="16">
        <f>IF(ISBLANK(H4),0,(IF((H4)="Yes",2,(IF((H4)="No",-1)))))</f>
        <v>2</v>
      </c>
      <c r="J4" s="17">
        <v>1</v>
      </c>
      <c r="K4" s="18">
        <f t="shared" si="0"/>
        <v>2</v>
      </c>
      <c r="L4" s="18">
        <v>2</v>
      </c>
      <c r="M4" s="13" t="s">
        <v>42</v>
      </c>
      <c r="N4" s="13"/>
      <c r="O4" s="19" t="s">
        <v>16</v>
      </c>
      <c r="P4" s="19" t="s">
        <v>16</v>
      </c>
    </row>
    <row r="5" spans="2:17" ht="25.5" x14ac:dyDescent="0.25">
      <c r="B5" s="13">
        <v>3</v>
      </c>
      <c r="C5" s="34"/>
      <c r="D5" s="13" t="s">
        <v>14</v>
      </c>
      <c r="E5" s="31" t="s">
        <v>49</v>
      </c>
      <c r="F5" s="13" t="s">
        <v>15</v>
      </c>
      <c r="G5" s="29">
        <v>5</v>
      </c>
      <c r="H5" s="13">
        <v>4</v>
      </c>
      <c r="I5" s="16">
        <f>IF(ISBLANK(H5),0,(IF((H5/G5)&gt;=O5,2,(IF((H5/G5)&gt;=P5,1,-1)))))</f>
        <v>1</v>
      </c>
      <c r="J5" s="17">
        <v>1</v>
      </c>
      <c r="K5" s="18">
        <f t="shared" si="0"/>
        <v>1</v>
      </c>
      <c r="L5" s="18">
        <v>2</v>
      </c>
      <c r="M5" s="13" t="s">
        <v>42</v>
      </c>
      <c r="N5" s="13"/>
      <c r="O5" s="30">
        <v>1</v>
      </c>
      <c r="P5" s="30">
        <v>0.8</v>
      </c>
    </row>
    <row r="6" spans="2:17" ht="38.25" x14ac:dyDescent="0.25">
      <c r="B6" s="13">
        <v>4</v>
      </c>
      <c r="C6" s="34"/>
      <c r="D6" s="13" t="s">
        <v>14</v>
      </c>
      <c r="E6" s="31" t="s">
        <v>38</v>
      </c>
      <c r="F6" s="13" t="s">
        <v>15</v>
      </c>
      <c r="G6" s="29" t="s">
        <v>50</v>
      </c>
      <c r="H6" s="13" t="s">
        <v>55</v>
      </c>
      <c r="I6" s="16">
        <f>IF(ISBLANK(H6),0,(IF((H6)="Yes",2,(IF((H6)="No",-1)))))</f>
        <v>2</v>
      </c>
      <c r="J6" s="17">
        <v>1</v>
      </c>
      <c r="K6" s="18">
        <f t="shared" si="0"/>
        <v>2</v>
      </c>
      <c r="L6" s="18">
        <v>2</v>
      </c>
      <c r="M6" s="13" t="s">
        <v>42</v>
      </c>
      <c r="N6" s="13"/>
      <c r="O6" s="19" t="s">
        <v>16</v>
      </c>
      <c r="P6" s="19" t="s">
        <v>16</v>
      </c>
    </row>
    <row r="7" spans="2:17" ht="25.5" x14ac:dyDescent="0.25">
      <c r="B7" s="13">
        <v>5</v>
      </c>
      <c r="C7" s="34"/>
      <c r="D7" s="13" t="s">
        <v>14</v>
      </c>
      <c r="E7" s="31" t="s">
        <v>52</v>
      </c>
      <c r="F7" s="13" t="s">
        <v>15</v>
      </c>
      <c r="G7" s="29">
        <v>2</v>
      </c>
      <c r="H7" s="13">
        <v>2</v>
      </c>
      <c r="I7" s="16">
        <f>IF(ISBLANK(H7),0,(IF((H7/G7)&gt;=O7,2,(IF((H7/G7)&gt;=P7,1,-1)))))</f>
        <v>2</v>
      </c>
      <c r="J7" s="17">
        <v>1</v>
      </c>
      <c r="K7" s="18">
        <f t="shared" si="0"/>
        <v>2</v>
      </c>
      <c r="L7" s="18">
        <v>2</v>
      </c>
      <c r="M7" s="13" t="s">
        <v>42</v>
      </c>
      <c r="N7" s="13"/>
      <c r="O7" s="30">
        <v>1</v>
      </c>
      <c r="P7" s="30">
        <v>1</v>
      </c>
    </row>
    <row r="8" spans="2:17" ht="25.5" x14ac:dyDescent="0.25">
      <c r="B8" s="13">
        <v>6</v>
      </c>
      <c r="C8" s="34"/>
      <c r="D8" s="13" t="s">
        <v>14</v>
      </c>
      <c r="E8" s="31" t="s">
        <v>39</v>
      </c>
      <c r="F8" s="13" t="s">
        <v>33</v>
      </c>
      <c r="G8" s="15">
        <v>1</v>
      </c>
      <c r="H8" s="13">
        <v>1</v>
      </c>
      <c r="I8" s="16">
        <f>IF(ISBLANK(H8),0,(IF((H8/G8)&gt;=O8,2,(IF((H8/G8)&gt;=P8,1,-1)))))</f>
        <v>2</v>
      </c>
      <c r="J8" s="17">
        <v>1</v>
      </c>
      <c r="K8" s="18">
        <f t="shared" si="0"/>
        <v>2</v>
      </c>
      <c r="L8" s="18">
        <v>2</v>
      </c>
      <c r="M8" s="13" t="s">
        <v>42</v>
      </c>
      <c r="N8" s="13"/>
      <c r="O8" s="30">
        <v>1</v>
      </c>
      <c r="P8" s="30">
        <v>1</v>
      </c>
    </row>
    <row r="9" spans="2:17" ht="25.5" x14ac:dyDescent="0.25">
      <c r="B9" s="13">
        <v>7</v>
      </c>
      <c r="C9" s="34"/>
      <c r="D9" s="13" t="s">
        <v>14</v>
      </c>
      <c r="E9" s="31" t="s">
        <v>53</v>
      </c>
      <c r="F9" s="13" t="s">
        <v>33</v>
      </c>
      <c r="G9" s="29">
        <v>1</v>
      </c>
      <c r="H9" s="13">
        <v>1</v>
      </c>
      <c r="I9" s="16">
        <f>IF(ISBLANK(H9),0,(IF((H9/G9)&gt;=O9,2,(IF((H9/G9)&gt;=P9,1,-1)))))</f>
        <v>2</v>
      </c>
      <c r="J9" s="17">
        <v>1</v>
      </c>
      <c r="K9" s="18">
        <f>(I9*J9)</f>
        <v>2</v>
      </c>
      <c r="L9" s="18">
        <v>2</v>
      </c>
      <c r="M9" s="13" t="s">
        <v>42</v>
      </c>
      <c r="N9" s="13"/>
      <c r="O9" s="30">
        <v>1</v>
      </c>
      <c r="P9" s="30">
        <v>1</v>
      </c>
      <c r="Q9" s="7"/>
    </row>
    <row r="10" spans="2:17" ht="14.25" customHeight="1" x14ac:dyDescent="0.25">
      <c r="B10" s="13">
        <v>8</v>
      </c>
      <c r="C10" s="34"/>
      <c r="D10" s="13" t="s">
        <v>14</v>
      </c>
      <c r="E10" s="31" t="s">
        <v>45</v>
      </c>
      <c r="F10" s="13" t="s">
        <v>33</v>
      </c>
      <c r="G10" s="29">
        <v>1</v>
      </c>
      <c r="H10" s="13">
        <v>1</v>
      </c>
      <c r="I10" s="16">
        <f t="shared" ref="I10" si="1">IF(ISBLANK(H10),0,(IF((H10/G10)&gt;=O10,2,(IF((H10/G10)&gt;=P10,1,-1)))))</f>
        <v>2</v>
      </c>
      <c r="J10" s="17">
        <v>1</v>
      </c>
      <c r="K10" s="18">
        <f>(I10*J10)</f>
        <v>2</v>
      </c>
      <c r="L10" s="18">
        <v>2</v>
      </c>
      <c r="M10" s="13" t="s">
        <v>42</v>
      </c>
      <c r="N10" s="13"/>
      <c r="O10" s="30">
        <v>1</v>
      </c>
      <c r="P10" s="30">
        <v>1</v>
      </c>
      <c r="Q10" s="7"/>
    </row>
    <row r="11" spans="2:17" ht="29.25" customHeight="1" x14ac:dyDescent="0.25">
      <c r="B11" s="13">
        <v>9</v>
      </c>
      <c r="C11" s="34"/>
      <c r="D11" s="13" t="s">
        <v>14</v>
      </c>
      <c r="E11" s="31" t="s">
        <v>41</v>
      </c>
      <c r="F11" s="13" t="s">
        <v>33</v>
      </c>
      <c r="G11" s="29" t="s">
        <v>50</v>
      </c>
      <c r="H11" s="13" t="s">
        <v>55</v>
      </c>
      <c r="I11" s="16">
        <f>IF(ISBLANK(H11),0,(IF((H11)="Yes",2,(IF((H11)="No",-1)))))</f>
        <v>2</v>
      </c>
      <c r="J11" s="17">
        <v>1</v>
      </c>
      <c r="K11" s="18">
        <f>(I11*J11)</f>
        <v>2</v>
      </c>
      <c r="L11" s="18">
        <v>2</v>
      </c>
      <c r="M11" s="13" t="s">
        <v>42</v>
      </c>
      <c r="N11" s="13"/>
      <c r="O11" s="19" t="s">
        <v>16</v>
      </c>
      <c r="P11" s="19" t="s">
        <v>16</v>
      </c>
      <c r="Q11" s="7"/>
    </row>
    <row r="12" spans="2:17" ht="39.75" customHeight="1" x14ac:dyDescent="0.25">
      <c r="B12" s="13">
        <v>10</v>
      </c>
      <c r="C12" s="35"/>
      <c r="D12" s="13" t="s">
        <v>14</v>
      </c>
      <c r="E12" s="31" t="s">
        <v>46</v>
      </c>
      <c r="F12" s="13" t="s">
        <v>15</v>
      </c>
      <c r="G12" s="29">
        <v>1</v>
      </c>
      <c r="H12" s="13">
        <v>1</v>
      </c>
      <c r="I12" s="16">
        <f>IF(ISBLANK(H12),0,(IF((H12/G12)&gt;=O12,2,(IF((H12/G12)&gt;=P12,1,-1)))))</f>
        <v>2</v>
      </c>
      <c r="J12" s="17">
        <v>1</v>
      </c>
      <c r="K12" s="18">
        <f>(I12*J12)</f>
        <v>2</v>
      </c>
      <c r="L12" s="18">
        <v>2</v>
      </c>
      <c r="M12" s="13" t="s">
        <v>42</v>
      </c>
      <c r="N12" s="13"/>
      <c r="O12" s="30">
        <v>1</v>
      </c>
      <c r="P12" s="30">
        <v>1</v>
      </c>
      <c r="Q12" s="7"/>
    </row>
    <row r="13" spans="2:17" x14ac:dyDescent="0.25">
      <c r="B13" s="20"/>
      <c r="C13" s="20"/>
      <c r="D13" s="20"/>
      <c r="E13" s="22"/>
      <c r="F13" s="20"/>
      <c r="G13" s="20"/>
      <c r="H13" s="20"/>
      <c r="I13" s="23"/>
      <c r="J13" s="24"/>
      <c r="K13" s="25">
        <f>SUM(K3:K12)</f>
        <v>18</v>
      </c>
      <c r="L13" s="25">
        <f>SUM(L3:L12)</f>
        <v>19</v>
      </c>
      <c r="M13" s="20"/>
      <c r="N13" s="24">
        <f>K13/L13</f>
        <v>0.94736842105263153</v>
      </c>
      <c r="O13" s="20"/>
      <c r="P13" s="20"/>
      <c r="Q13" s="7"/>
    </row>
    <row r="14" spans="2:17" ht="25.5" x14ac:dyDescent="0.25">
      <c r="B14" s="13">
        <v>11</v>
      </c>
      <c r="C14" s="32" t="s">
        <v>47</v>
      </c>
      <c r="D14" s="13" t="s">
        <v>14</v>
      </c>
      <c r="E14" s="31" t="s">
        <v>43</v>
      </c>
      <c r="F14" s="13" t="s">
        <v>15</v>
      </c>
      <c r="G14" s="29" t="s">
        <v>50</v>
      </c>
      <c r="H14" s="13" t="s">
        <v>56</v>
      </c>
      <c r="I14" s="16">
        <f>IF(ISBLANK(H14),0,(IF((H14)="Yes",2,(IF((H14)="No",-1)))))</f>
        <v>-1</v>
      </c>
      <c r="J14" s="17">
        <v>1</v>
      </c>
      <c r="K14" s="18">
        <f>I14*J14</f>
        <v>-1</v>
      </c>
      <c r="L14" s="18">
        <v>1</v>
      </c>
      <c r="M14" s="13" t="s">
        <v>42</v>
      </c>
      <c r="N14" s="13"/>
      <c r="O14" s="19" t="s">
        <v>16</v>
      </c>
      <c r="P14" s="19" t="s">
        <v>16</v>
      </c>
    </row>
    <row r="15" spans="2:17" ht="25.5" x14ac:dyDescent="0.25">
      <c r="B15" s="13">
        <v>12</v>
      </c>
      <c r="C15" s="32"/>
      <c r="D15" s="13" t="s">
        <v>14</v>
      </c>
      <c r="E15" s="14" t="s">
        <v>54</v>
      </c>
      <c r="F15" s="13" t="s">
        <v>15</v>
      </c>
      <c r="G15" s="29">
        <v>1</v>
      </c>
      <c r="H15" s="13">
        <v>1</v>
      </c>
      <c r="I15" s="16">
        <f>H15</f>
        <v>1</v>
      </c>
      <c r="J15" s="17">
        <v>1</v>
      </c>
      <c r="K15" s="18">
        <f>I15*J15</f>
        <v>1</v>
      </c>
      <c r="L15" s="18">
        <v>1</v>
      </c>
      <c r="M15" s="13" t="s">
        <v>42</v>
      </c>
      <c r="N15" s="13"/>
      <c r="O15" s="19" t="s">
        <v>16</v>
      </c>
      <c r="P15" s="19" t="s">
        <v>16</v>
      </c>
    </row>
    <row r="16" spans="2:17" x14ac:dyDescent="0.25">
      <c r="B16" s="20"/>
      <c r="C16" s="20"/>
      <c r="D16" s="20"/>
      <c r="E16" s="22"/>
      <c r="F16" s="20"/>
      <c r="G16" s="20"/>
      <c r="H16" s="20"/>
      <c r="I16" s="23"/>
      <c r="J16" s="24"/>
      <c r="K16" s="25">
        <f>SUM(K14:K15)</f>
        <v>0</v>
      </c>
      <c r="L16" s="25">
        <f>SUM(L14:L15)</f>
        <v>2</v>
      </c>
      <c r="M16" s="20"/>
      <c r="N16" s="24">
        <f>K16/L16</f>
        <v>0</v>
      </c>
      <c r="O16" s="20"/>
      <c r="P16" s="20"/>
      <c r="Q16" s="7"/>
    </row>
    <row r="17" spans="2:17" ht="25.5" x14ac:dyDescent="0.25">
      <c r="B17" s="13">
        <v>13</v>
      </c>
      <c r="C17" s="21" t="s">
        <v>28</v>
      </c>
      <c r="D17" s="13" t="s">
        <v>18</v>
      </c>
      <c r="E17" s="31" t="s">
        <v>44</v>
      </c>
      <c r="F17" s="13" t="s">
        <v>33</v>
      </c>
      <c r="G17" s="29">
        <v>75</v>
      </c>
      <c r="H17" s="13">
        <v>75</v>
      </c>
      <c r="I17" s="16">
        <f>IF(ISBLANK(H17),0,(IF((H17/G17)&gt;=O17,2,(IF((H17/G17)&gt;=P17,1,-1)))))</f>
        <v>2</v>
      </c>
      <c r="J17" s="17">
        <v>1</v>
      </c>
      <c r="K17" s="18">
        <f t="shared" ref="K17:L17" si="2">I17*J17</f>
        <v>2</v>
      </c>
      <c r="L17" s="18">
        <f t="shared" si="2"/>
        <v>2</v>
      </c>
      <c r="M17" s="13" t="s">
        <v>32</v>
      </c>
      <c r="N17" s="13"/>
      <c r="O17" s="30">
        <v>1</v>
      </c>
      <c r="P17" s="30">
        <v>0.8</v>
      </c>
    </row>
    <row r="18" spans="2:17" x14ac:dyDescent="0.25">
      <c r="B18" s="20"/>
      <c r="C18" s="20"/>
      <c r="D18" s="20"/>
      <c r="E18" s="22"/>
      <c r="F18" s="20"/>
      <c r="G18" s="20"/>
      <c r="H18" s="20"/>
      <c r="I18" s="23"/>
      <c r="J18" s="24"/>
      <c r="K18" s="25">
        <f>SUM(K17:K17)</f>
        <v>2</v>
      </c>
      <c r="L18" s="25">
        <f>SUM(L17:L17)</f>
        <v>2</v>
      </c>
      <c r="M18" s="20"/>
      <c r="N18" s="24">
        <f>K18/L18</f>
        <v>1</v>
      </c>
      <c r="O18" s="20"/>
      <c r="P18" s="20"/>
      <c r="Q18" s="7"/>
    </row>
    <row r="21" spans="2:17" ht="13.5" thickBot="1" x14ac:dyDescent="0.3"/>
    <row r="22" spans="2:17" ht="14.25" thickTop="1" thickBot="1" x14ac:dyDescent="0.3">
      <c r="E22" s="5"/>
    </row>
    <row r="23" spans="2:17" ht="13.5" thickTop="1" x14ac:dyDescent="0.25"/>
  </sheetData>
  <mergeCells count="2">
    <mergeCell ref="C14:C15"/>
    <mergeCell ref="C3:C12"/>
  </mergeCells>
  <pageMargins left="0.7" right="0.7" top="0.75" bottom="0.75" header="0.3" footer="0.3"/>
  <pageSetup orientation="portrait" r:id="rId1"/>
  <ignoredErrors>
    <ignoredError sqref="K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3AB2-AEC0-481B-BFE0-C129B85DA09E}">
  <sheetPr>
    <tabColor rgb="FF00B050"/>
  </sheetPr>
  <dimension ref="C2:E8"/>
  <sheetViews>
    <sheetView tabSelected="1" zoomScale="127" zoomScaleNormal="127" workbookViewId="0">
      <selection activeCell="F10" sqref="F10"/>
    </sheetView>
  </sheetViews>
  <sheetFormatPr defaultRowHeight="15" x14ac:dyDescent="0.25"/>
  <cols>
    <col min="3" max="3" width="26.85546875" customWidth="1"/>
    <col min="4" max="4" width="12.7109375" customWidth="1"/>
    <col min="5" max="5" width="13.28515625" customWidth="1"/>
    <col min="7" max="7" width="17.5703125" bestFit="1" customWidth="1"/>
  </cols>
  <sheetData>
    <row r="2" spans="3:5" ht="15.75" thickBot="1" x14ac:dyDescent="0.3"/>
    <row r="3" spans="3:5" ht="16.5" thickTop="1" thickBot="1" x14ac:dyDescent="0.3">
      <c r="C3" s="3" t="s">
        <v>12</v>
      </c>
      <c r="D3" s="3" t="s">
        <v>13</v>
      </c>
      <c r="E3" s="3" t="s">
        <v>7</v>
      </c>
    </row>
    <row r="4" spans="3:5" ht="16.5" thickTop="1" thickBot="1" x14ac:dyDescent="0.3">
      <c r="C4" s="4" t="s">
        <v>31</v>
      </c>
      <c r="D4" s="6">
        <v>0.75</v>
      </c>
      <c r="E4" s="11">
        <f>D4*KPIs!N13</f>
        <v>0.71052631578947367</v>
      </c>
    </row>
    <row r="5" spans="3:5" ht="16.5" thickTop="1" thickBot="1" x14ac:dyDescent="0.3">
      <c r="C5" s="4" t="s">
        <v>30</v>
      </c>
      <c r="D5" s="6">
        <v>0.15</v>
      </c>
      <c r="E5" s="11">
        <f>D5*KPIs!N16</f>
        <v>0</v>
      </c>
    </row>
    <row r="6" spans="3:5" ht="16.5" thickTop="1" thickBot="1" x14ac:dyDescent="0.3">
      <c r="C6" s="4" t="s">
        <v>28</v>
      </c>
      <c r="D6" s="6">
        <v>0.1</v>
      </c>
      <c r="E6" s="12">
        <f>D6*KPIs!N18</f>
        <v>0.1</v>
      </c>
    </row>
    <row r="7" spans="3:5" ht="16.5" thickTop="1" thickBot="1" x14ac:dyDescent="0.3">
      <c r="C7" s="8" t="s">
        <v>17</v>
      </c>
      <c r="D7" s="6">
        <f>SUM(D4:D6)</f>
        <v>1</v>
      </c>
      <c r="E7" s="11">
        <f>SUM(E4:E6)</f>
        <v>0.81052631578947365</v>
      </c>
    </row>
    <row r="8" spans="3: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CSF</vt:lpstr>
      <vt:lpstr>KPIs</vt:lpstr>
      <vt:lpstr>Overall_Score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EICPL02L333</dc:creator>
  <cp:lastModifiedBy>Xavi Ancy</cp:lastModifiedBy>
  <dcterms:created xsi:type="dcterms:W3CDTF">2023-05-11T03:01:23Z</dcterms:created>
  <dcterms:modified xsi:type="dcterms:W3CDTF">2024-06-25T06:26:41Z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bb892f-314c-414e-9616-04a62a8d51c6_Enabled">
    <vt:lpwstr>true</vt:lpwstr>
  </property>
  <property fmtid="{D5CDD505-2E9C-101B-9397-08002B2CF9AE}" pid="3" name="MSIP_Label_23bb892f-314c-414e-9616-04a62a8d51c6_SetDate">
    <vt:lpwstr>2023-05-11T03:02:21Z</vt:lpwstr>
  </property>
  <property fmtid="{D5CDD505-2E9C-101B-9397-08002B2CF9AE}" pid="4" name="MSIP_Label_23bb892f-314c-414e-9616-04a62a8d51c6_Method">
    <vt:lpwstr>Standard</vt:lpwstr>
  </property>
  <property fmtid="{D5CDD505-2E9C-101B-9397-08002B2CF9AE}" pid="5" name="MSIP_Label_23bb892f-314c-414e-9616-04a62a8d51c6_Name">
    <vt:lpwstr>defa4170-0d19-0005-0004-bc88714345d2</vt:lpwstr>
  </property>
  <property fmtid="{D5CDD505-2E9C-101B-9397-08002B2CF9AE}" pid="6" name="MSIP_Label_23bb892f-314c-414e-9616-04a62a8d51c6_SiteId">
    <vt:lpwstr>82865691-8932-4788-bbb9-e67f905bfafd</vt:lpwstr>
  </property>
  <property fmtid="{D5CDD505-2E9C-101B-9397-08002B2CF9AE}" pid="7" name="MSIP_Label_23bb892f-314c-414e-9616-04a62a8d51c6_ActionId">
    <vt:lpwstr>714d1361-d470-492f-9814-94d44444870d</vt:lpwstr>
  </property>
  <property fmtid="{D5CDD505-2E9C-101B-9397-08002B2CF9AE}" pid="8" name="MSIP_Label_23bb892f-314c-414e-9616-04a62a8d51c6_ContentBits">
    <vt:lpwstr>0</vt:lpwstr>
  </property>
  <property fmtid="{D5CDD505-2E9C-101B-9397-08002B2CF9AE}" pid="9" name="MSIP_Label_d5f1f943-6320-4187-a230-a1b9599c2367_Enabled">
    <vt:lpwstr>true</vt:lpwstr>
  </property>
  <property fmtid="{D5CDD505-2E9C-101B-9397-08002B2CF9AE}" pid="10" name="MSIP_Label_d5f1f943-6320-4187-a230-a1b9599c2367_SetDate">
    <vt:lpwstr>2024-05-02T19:53:33Z</vt:lpwstr>
  </property>
  <property fmtid="{D5CDD505-2E9C-101B-9397-08002B2CF9AE}" pid="11" name="MSIP_Label_d5f1f943-6320-4187-a230-a1b9599c2367_Method">
    <vt:lpwstr>Standard</vt:lpwstr>
  </property>
  <property fmtid="{D5CDD505-2E9C-101B-9397-08002B2CF9AE}" pid="12" name="MSIP_Label_d5f1f943-6320-4187-a230-a1b9599c2367_Name">
    <vt:lpwstr>defa4170-0d19-0005-0004-bc88714345d2</vt:lpwstr>
  </property>
  <property fmtid="{D5CDD505-2E9C-101B-9397-08002B2CF9AE}" pid="13" name="MSIP_Label_d5f1f943-6320-4187-a230-a1b9599c2367_SiteId">
    <vt:lpwstr>e1f40cbc-17f2-4b8c-8eaf-b49f191271e1</vt:lpwstr>
  </property>
  <property fmtid="{D5CDD505-2E9C-101B-9397-08002B2CF9AE}" pid="14" name="MSIP_Label_d5f1f943-6320-4187-a230-a1b9599c2367_ActionId">
    <vt:lpwstr>7b94e37e-e353-4e5b-9a33-e04da93ad0ee</vt:lpwstr>
  </property>
  <property fmtid="{D5CDD505-2E9C-101B-9397-08002B2CF9AE}" pid="15" name="MSIP_Label_d5f1f943-6320-4187-a230-a1b9599c2367_ContentBits">
    <vt:lpwstr>0</vt:lpwstr>
  </property>
</Properties>
</file>