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KPI Sheets/"/>
    </mc:Choice>
  </mc:AlternateContent>
  <xr:revisionPtr revIDLastSave="146" documentId="13_ncr:1_{67C38FD5-910D-4A95-B02F-CFD5F492B555}" xr6:coauthVersionLast="47" xr6:coauthVersionMax="47" xr10:uidLastSave="{3D3B097F-D84E-427E-B09C-1AD39D7FE5CB}"/>
  <bookViews>
    <workbookView xWindow="-120" yWindow="-120" windowWidth="20730" windowHeight="11160" firstSheet="1" activeTab="1" xr2:uid="{84AE344C-97F6-4DB4-A366-C244246D744D}"/>
  </bookViews>
  <sheets>
    <sheet name="CSF" sheetId="2" r:id="rId1"/>
    <sheet name="KPIs" sheetId="3" r:id="rId2"/>
    <sheet name="Overall_Scor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3" l="1"/>
  <c r="N17" i="3"/>
  <c r="N6" i="3"/>
  <c r="K3" i="3"/>
  <c r="K19" i="3"/>
  <c r="K15" i="3"/>
  <c r="K13" i="3"/>
  <c r="K12" i="3"/>
  <c r="K11" i="3"/>
  <c r="K10" i="3"/>
  <c r="K9" i="3"/>
  <c r="K8" i="3"/>
  <c r="K7" i="3"/>
  <c r="K5" i="3"/>
  <c r="K4" i="3"/>
  <c r="K18" i="3"/>
  <c r="K14" i="3"/>
  <c r="D7" i="4" l="1"/>
  <c r="K16" i="3"/>
  <c r="M16" i="3" s="1"/>
  <c r="N15" i="3"/>
  <c r="M15" i="3"/>
  <c r="M14" i="3"/>
  <c r="M13" i="3"/>
  <c r="M12" i="3"/>
  <c r="N9" i="3"/>
  <c r="M9" i="3"/>
  <c r="M11" i="3"/>
  <c r="M5" i="3"/>
  <c r="M19" i="3" l="1"/>
  <c r="M18" i="3"/>
  <c r="N7" i="3"/>
  <c r="M7" i="3"/>
  <c r="M10" i="3"/>
  <c r="M8" i="3"/>
  <c r="M4" i="3"/>
  <c r="M3" i="3"/>
  <c r="M17" i="3" l="1"/>
  <c r="P17" i="3" s="1"/>
  <c r="E5" i="4" s="1"/>
  <c r="M20" i="3"/>
  <c r="P20" i="3" s="1"/>
  <c r="E6" i="4" s="1"/>
  <c r="M6" i="3"/>
  <c r="P6" i="3" s="1"/>
  <c r="E4" i="4" s="1"/>
  <c r="E7" i="4" l="1"/>
</calcChain>
</file>

<file path=xl/sharedStrings.xml><?xml version="1.0" encoding="utf-8"?>
<sst xmlns="http://schemas.openxmlformats.org/spreadsheetml/2006/main" count="135" uniqueCount="72">
  <si>
    <t>Category</t>
  </si>
  <si>
    <t>Sub-category</t>
  </si>
  <si>
    <t>Description</t>
  </si>
  <si>
    <t xml:space="preserve">Customer </t>
  </si>
  <si>
    <t>Customer Delivery</t>
  </si>
  <si>
    <t>Delivery meeting time, quality and cost expectations of the customer</t>
  </si>
  <si>
    <t>Customer Sourcing</t>
  </si>
  <si>
    <t>Sourcing Candidates at the right price, quality and time to the customer</t>
  </si>
  <si>
    <t>People</t>
  </si>
  <si>
    <t>Employee-Career-Compensation</t>
  </si>
  <si>
    <t>Providing the right career path and compensation for our employees</t>
  </si>
  <si>
    <t>Employee-RnR-Learning</t>
  </si>
  <si>
    <t>Providing rewards/recognition and learning paths for our employees</t>
  </si>
  <si>
    <t>Financials</t>
  </si>
  <si>
    <t>Financial-Topline</t>
  </si>
  <si>
    <t>Revenue growth through increase in Projects and Managed Services</t>
  </si>
  <si>
    <t>Financial-Bottomline</t>
  </si>
  <si>
    <t>Gross Margins and Net Margins to be more than 35% and 25% respectively</t>
  </si>
  <si>
    <t>Others - Innovation, ESG &amp; Branding</t>
  </si>
  <si>
    <t>Innovation-Implementation</t>
  </si>
  <si>
    <t>Making Innovation part of the Excelencia DNA and implement ideas to realize benefits</t>
  </si>
  <si>
    <t>ESG Participation</t>
  </si>
  <si>
    <t>Participation in ESG events hosted by Corporate</t>
  </si>
  <si>
    <t>Branding</t>
  </si>
  <si>
    <t xml:space="preserve">Establish the Excelencia Brand in the focused geographies </t>
  </si>
  <si>
    <t>S.No</t>
  </si>
  <si>
    <t>Critical Success Factor</t>
  </si>
  <si>
    <t>Lead/Lag</t>
  </si>
  <si>
    <t>Name of Measure</t>
  </si>
  <si>
    <t>Frequency of Measure</t>
  </si>
  <si>
    <t>Expected</t>
  </si>
  <si>
    <t>Actuals</t>
  </si>
  <si>
    <t>Standardized Score</t>
  </si>
  <si>
    <t>Item Weightage</t>
  </si>
  <si>
    <t>Weighted Score</t>
  </si>
  <si>
    <t>Base Score</t>
  </si>
  <si>
    <t>Primary Accountability</t>
  </si>
  <si>
    <t>Derived Score Percentage (for each CSF)</t>
  </si>
  <si>
    <t>Upper Limit</t>
  </si>
  <si>
    <t>Lower Limit</t>
  </si>
  <si>
    <t>Customer-Delivery</t>
  </si>
  <si>
    <t>Lead</t>
  </si>
  <si>
    <t>On time Submission of PX Governance Metrics - Attrition, At Risk, Diversity, Pyramid Ratio</t>
  </si>
  <si>
    <t>Monthly</t>
  </si>
  <si>
    <t>BU</t>
  </si>
  <si>
    <t>N/A</t>
  </si>
  <si>
    <t>Compliance of On time Submission of Rewards and Recognition Reports by the 3 BU's</t>
  </si>
  <si>
    <t>Quarterly</t>
  </si>
  <si>
    <t>On time completion of Employee Satisfaction Survey</t>
  </si>
  <si>
    <t>Bi-annual</t>
  </si>
  <si>
    <t>Lag</t>
  </si>
  <si>
    <t>Attrition Percentage (Unmanaged) against industry achieved</t>
  </si>
  <si>
    <t>Defining &amp; Updating Career Path along with Development by June 2024</t>
  </si>
  <si>
    <t>One-Time</t>
  </si>
  <si>
    <t>Defining &amp; Implementing Performance Management. Goal Setting by May 2024</t>
  </si>
  <si>
    <t>Salary Benchmarking Exercise</t>
  </si>
  <si>
    <t>Annual</t>
  </si>
  <si>
    <t>Average Training hours per associate per year</t>
  </si>
  <si>
    <t>Yearly</t>
  </si>
  <si>
    <t>Rolling out Support Team Surveys by June 2024 for PX,IT, Admin &amp; Finance Teams</t>
  </si>
  <si>
    <t>Townhalls to be conducted</t>
  </si>
  <si>
    <t>No. Engagements conducted against engagement calendar</t>
  </si>
  <si>
    <t>PX Helpdesk set up for Query and Grievance resolution by June 2024</t>
  </si>
  <si>
    <t>Number of Instances of Non-Manageable Attrition Conversions</t>
  </si>
  <si>
    <t>Employer Branding</t>
  </si>
  <si>
    <t>No. of LinkedIn posts on Engagement</t>
  </si>
  <si>
    <t>Average Rating of Glassdoor &amp; Ambition Box to be at 4 or above</t>
  </si>
  <si>
    <t xml:space="preserve">CSF </t>
  </si>
  <si>
    <t>Weightage%</t>
  </si>
  <si>
    <t>Score</t>
  </si>
  <si>
    <t>Total</t>
  </si>
  <si>
    <t>Tracking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</si>
</sst>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/>
    <xf numFmtId="0" fontId="2" fillId="0" borderId="2" xfId="0" applyFont="1" applyBorder="1"/>
    <xf numFmtId="164" fontId="3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9" fontId="2" fillId="0" borderId="2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2" fillId="0" borderId="2" xfId="1" applyNumberFormat="1" applyFont="1" applyFill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1" fontId="2" fillId="0" borderId="4" xfId="1" applyNumberFormat="1" applyFont="1" applyFill="1" applyBorder="1" applyAlignment="1">
      <alignment horizontal="center" vertical="center" wrapText="1"/>
    </xf>
    <xf numFmtId="9" fontId="2" fillId="0" borderId="4" xfId="1" applyFont="1" applyFill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right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9" fontId="2" fillId="0" borderId="11" xfId="0" applyNumberFormat="1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right" vertical="center" wrapText="1"/>
    </xf>
    <xf numFmtId="9" fontId="2" fillId="0" borderId="4" xfId="1" applyFont="1" applyBorder="1" applyAlignment="1">
      <alignment horizontal="center" vertical="center" wrapText="1"/>
    </xf>
    <xf numFmtId="1" fontId="3" fillId="2" borderId="14" xfId="1" applyNumberFormat="1" applyFont="1" applyFill="1" applyBorder="1" applyAlignment="1">
      <alignment horizontal="center" vertical="center" wrapText="1"/>
    </xf>
    <xf numFmtId="9" fontId="3" fillId="2" borderId="14" xfId="1" applyFont="1" applyFill="1" applyBorder="1" applyAlignment="1">
      <alignment horizontal="center" vertical="center" wrapText="1"/>
    </xf>
    <xf numFmtId="2" fontId="3" fillId="2" borderId="14" xfId="0" applyNumberFormat="1" applyFont="1" applyFill="1" applyBorder="1" applyAlignment="1">
      <alignment horizontal="right" vertical="center" wrapText="1"/>
    </xf>
    <xf numFmtId="0" fontId="3" fillId="2" borderId="17" xfId="0" applyFont="1" applyFill="1" applyBorder="1" applyAlignment="1">
      <alignment horizontal="center" vertical="center" wrapText="1"/>
    </xf>
    <xf numFmtId="1" fontId="3" fillId="2" borderId="17" xfId="1" applyNumberFormat="1" applyFont="1" applyFill="1" applyBorder="1" applyAlignment="1">
      <alignment horizontal="center" vertical="center" wrapText="1"/>
    </xf>
    <xf numFmtId="9" fontId="3" fillId="2" borderId="17" xfId="1" applyFont="1" applyFill="1" applyBorder="1" applyAlignment="1">
      <alignment horizontal="center" vertical="center" wrapText="1"/>
    </xf>
    <xf numFmtId="2" fontId="3" fillId="2" borderId="17" xfId="0" applyNumberFormat="1" applyFont="1" applyFill="1" applyBorder="1" applyAlignment="1">
      <alignment horizontal="right" vertical="center" wrapText="1"/>
    </xf>
    <xf numFmtId="0" fontId="3" fillId="2" borderId="18" xfId="0" applyFont="1" applyFill="1" applyBorder="1" applyAlignment="1">
      <alignment horizontal="center" vertical="center" wrapText="1"/>
    </xf>
    <xf numFmtId="9" fontId="2" fillId="0" borderId="7" xfId="1" applyFont="1" applyFill="1" applyBorder="1" applyAlignment="1">
      <alignment horizontal="center" vertical="center" wrapText="1"/>
    </xf>
    <xf numFmtId="9" fontId="2" fillId="0" borderId="12" xfId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" fontId="2" fillId="0" borderId="7" xfId="1" applyNumberFormat="1" applyFont="1" applyFill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right" vertical="center" wrapText="1"/>
    </xf>
    <xf numFmtId="9" fontId="2" fillId="0" borderId="8" xfId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" fontId="2" fillId="0" borderId="12" xfId="1" applyNumberFormat="1" applyFont="1" applyFill="1" applyBorder="1" applyAlignment="1">
      <alignment horizontal="center" vertical="center" wrapText="1"/>
    </xf>
    <xf numFmtId="2" fontId="2" fillId="0" borderId="12" xfId="0" applyNumberFormat="1" applyFont="1" applyBorder="1" applyAlignment="1">
      <alignment horizontal="righ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9" fontId="2" fillId="0" borderId="21" xfId="0" applyNumberFormat="1" applyFont="1" applyBorder="1" applyAlignment="1">
      <alignment horizontal="center" vertical="center" wrapText="1"/>
    </xf>
    <xf numFmtId="1" fontId="2" fillId="0" borderId="21" xfId="0" applyNumberFormat="1" applyFont="1" applyBorder="1" applyAlignment="1">
      <alignment horizontal="center" vertical="center" wrapText="1"/>
    </xf>
    <xf numFmtId="9" fontId="2" fillId="0" borderId="20" xfId="1" applyFont="1" applyFill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9" fontId="2" fillId="3" borderId="42" xfId="0" applyNumberFormat="1" applyFont="1" applyFill="1" applyBorder="1" applyAlignment="1">
      <alignment horizontal="center" vertical="center" wrapText="1"/>
    </xf>
    <xf numFmtId="9" fontId="2" fillId="3" borderId="43" xfId="0" applyNumberFormat="1" applyFont="1" applyFill="1" applyBorder="1" applyAlignment="1">
      <alignment horizontal="center" vertical="center" wrapText="1"/>
    </xf>
    <xf numFmtId="1" fontId="2" fillId="3" borderId="43" xfId="0" applyNumberFormat="1" applyFont="1" applyFill="1" applyBorder="1" applyAlignment="1">
      <alignment horizontal="center" vertical="center" wrapText="1"/>
    </xf>
    <xf numFmtId="9" fontId="2" fillId="3" borderId="44" xfId="0" applyNumberFormat="1" applyFont="1" applyFill="1" applyBorder="1" applyAlignment="1">
      <alignment horizontal="center" vertical="center" wrapText="1"/>
    </xf>
    <xf numFmtId="9" fontId="2" fillId="3" borderId="45" xfId="0" applyNumberFormat="1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4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2" fontId="2" fillId="4" borderId="2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/>
    <xf numFmtId="0" fontId="0" fillId="0" borderId="4" xfId="0" applyBorder="1"/>
    <xf numFmtId="0" fontId="2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3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17" fontId="4" fillId="0" borderId="0" xfId="2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xcelenciaitechconsult.sharepoint.com/:f:/s/KRAKPIs-FY2024-25/Eirlsmsp7gVNnA_UFT-0S00BTMfhTMvgR7XMtNpqXx27Hg?e=e6oT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9C8B-D0B4-4E7E-A32B-789022ADDD32}">
  <dimension ref="B2:D11"/>
  <sheetViews>
    <sheetView zoomScale="118" zoomScaleNormal="118" workbookViewId="0">
      <selection activeCell="B7" sqref="B7:B8"/>
    </sheetView>
  </sheetViews>
  <sheetFormatPr defaultRowHeight="15" x14ac:dyDescent="0.25"/>
  <cols>
    <col min="2" max="2" width="18" bestFit="1" customWidth="1"/>
    <col min="3" max="3" width="26.28515625" bestFit="1" customWidth="1"/>
    <col min="4" max="4" width="71.5703125" bestFit="1" customWidth="1"/>
  </cols>
  <sheetData>
    <row r="2" spans="2:4" x14ac:dyDescent="0.25">
      <c r="B2" s="8" t="s">
        <v>0</v>
      </c>
      <c r="C2" s="8" t="s">
        <v>1</v>
      </c>
      <c r="D2" s="8" t="s">
        <v>2</v>
      </c>
    </row>
    <row r="3" spans="2:4" x14ac:dyDescent="0.25">
      <c r="B3" s="105" t="s">
        <v>3</v>
      </c>
      <c r="C3" s="9" t="s">
        <v>4</v>
      </c>
      <c r="D3" s="9" t="s">
        <v>5</v>
      </c>
    </row>
    <row r="4" spans="2:4" x14ac:dyDescent="0.25">
      <c r="B4" s="106"/>
      <c r="C4" s="9" t="s">
        <v>6</v>
      </c>
      <c r="D4" s="9" t="s">
        <v>7</v>
      </c>
    </row>
    <row r="5" spans="2:4" x14ac:dyDescent="0.25">
      <c r="B5" s="105" t="s">
        <v>8</v>
      </c>
      <c r="C5" s="9" t="s">
        <v>9</v>
      </c>
      <c r="D5" s="9" t="s">
        <v>10</v>
      </c>
    </row>
    <row r="6" spans="2:4" x14ac:dyDescent="0.25">
      <c r="B6" s="106"/>
      <c r="C6" s="9" t="s">
        <v>11</v>
      </c>
      <c r="D6" s="9" t="s">
        <v>12</v>
      </c>
    </row>
    <row r="7" spans="2:4" x14ac:dyDescent="0.25">
      <c r="B7" s="105" t="s">
        <v>13</v>
      </c>
      <c r="C7" s="9" t="s">
        <v>14</v>
      </c>
      <c r="D7" s="9" t="s">
        <v>15</v>
      </c>
    </row>
    <row r="8" spans="2:4" x14ac:dyDescent="0.25">
      <c r="B8" s="106"/>
      <c r="C8" s="9" t="s">
        <v>16</v>
      </c>
      <c r="D8" s="9" t="s">
        <v>17</v>
      </c>
    </row>
    <row r="9" spans="2:4" x14ac:dyDescent="0.25">
      <c r="B9" s="107" t="s">
        <v>18</v>
      </c>
      <c r="C9" s="9" t="s">
        <v>19</v>
      </c>
      <c r="D9" s="9" t="s">
        <v>20</v>
      </c>
    </row>
    <row r="10" spans="2:4" x14ac:dyDescent="0.25">
      <c r="B10" s="108"/>
      <c r="C10" s="9" t="s">
        <v>21</v>
      </c>
      <c r="D10" s="9" t="s">
        <v>22</v>
      </c>
    </row>
    <row r="11" spans="2:4" x14ac:dyDescent="0.25">
      <c r="B11" s="109"/>
      <c r="C11" s="9" t="s">
        <v>23</v>
      </c>
      <c r="D11" s="9" t="s">
        <v>24</v>
      </c>
    </row>
  </sheetData>
  <mergeCells count="4">
    <mergeCell ref="B3:B4"/>
    <mergeCell ref="B5:B6"/>
    <mergeCell ref="B7:B8"/>
    <mergeCell ref="B9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B22E-6E5D-4847-A012-35E7D67148BE}">
  <dimension ref="B1:T22"/>
  <sheetViews>
    <sheetView tabSelected="1" topLeftCell="A3" zoomScale="111" zoomScaleNormal="110" workbookViewId="0">
      <selection activeCell="S18" sqref="S18"/>
    </sheetView>
  </sheetViews>
  <sheetFormatPr defaultColWidth="9" defaultRowHeight="12.75" x14ac:dyDescent="0.25"/>
  <cols>
    <col min="1" max="1" width="5.28515625" style="1" customWidth="1"/>
    <col min="2" max="2" width="4.28515625" style="1" bestFit="1" customWidth="1"/>
    <col min="3" max="3" width="14.85546875" style="1" bestFit="1" customWidth="1"/>
    <col min="4" max="4" width="7.42578125" style="1" bestFit="1" customWidth="1"/>
    <col min="5" max="5" width="59.85546875" style="2" customWidth="1"/>
    <col min="6" max="6" width="9.42578125" style="1" bestFit="1" customWidth="1"/>
    <col min="7" max="7" width="8.28515625" style="1" customWidth="1"/>
    <col min="8" max="8" width="10.140625" style="1" customWidth="1"/>
    <col min="9" max="9" width="9.28515625" style="1" customWidth="1"/>
    <col min="10" max="10" width="7.5703125" style="1" customWidth="1"/>
    <col min="11" max="11" width="11.28515625" style="1" customWidth="1"/>
    <col min="12" max="12" width="12.42578125" style="1" bestFit="1" customWidth="1"/>
    <col min="13" max="13" width="10.28515625" style="1" customWidth="1"/>
    <col min="14" max="14" width="8.140625" style="1" customWidth="1"/>
    <col min="15" max="15" width="11.42578125" style="1" bestFit="1" customWidth="1"/>
    <col min="16" max="16" width="9" style="1"/>
    <col min="17" max="17" width="7.28515625" style="1" bestFit="1" customWidth="1"/>
    <col min="18" max="18" width="5.7109375" style="1" bestFit="1" customWidth="1"/>
    <col min="19" max="19" width="10.42578125" style="1" bestFit="1" customWidth="1"/>
    <col min="20" max="20" width="27.28515625" style="1" bestFit="1" customWidth="1"/>
    <col min="21" max="21" width="10.28515625" style="1" customWidth="1"/>
    <col min="22" max="22" width="18.5703125" style="1" bestFit="1" customWidth="1"/>
    <col min="23" max="16384" width="9" style="1"/>
  </cols>
  <sheetData>
    <row r="1" spans="2:20" ht="23.25" customHeight="1" thickBot="1" x14ac:dyDescent="0.3"/>
    <row r="2" spans="2:20" ht="64.5" thickBot="1" x14ac:dyDescent="0.3">
      <c r="B2" s="55" t="s">
        <v>25</v>
      </c>
      <c r="C2" s="55" t="s">
        <v>26</v>
      </c>
      <c r="D2" s="67" t="s">
        <v>27</v>
      </c>
      <c r="E2" s="55" t="s">
        <v>28</v>
      </c>
      <c r="F2" s="55" t="s">
        <v>71</v>
      </c>
      <c r="G2" s="86" t="s">
        <v>30</v>
      </c>
      <c r="H2" s="97" t="s">
        <v>29</v>
      </c>
      <c r="I2" s="97" t="s">
        <v>30</v>
      </c>
      <c r="J2" s="53" t="s">
        <v>31</v>
      </c>
      <c r="K2" s="26" t="s">
        <v>32</v>
      </c>
      <c r="L2" s="26" t="s">
        <v>33</v>
      </c>
      <c r="M2" s="26" t="s">
        <v>34</v>
      </c>
      <c r="N2" s="26" t="s">
        <v>35</v>
      </c>
      <c r="O2" s="26" t="s">
        <v>36</v>
      </c>
      <c r="P2" s="26" t="s">
        <v>37</v>
      </c>
      <c r="Q2" s="26" t="s">
        <v>38</v>
      </c>
      <c r="R2" s="27" t="s">
        <v>39</v>
      </c>
    </row>
    <row r="3" spans="2:20" ht="25.5" x14ac:dyDescent="0.25">
      <c r="B3" s="56">
        <v>1</v>
      </c>
      <c r="C3" s="113" t="s">
        <v>40</v>
      </c>
      <c r="D3" s="68" t="s">
        <v>41</v>
      </c>
      <c r="E3" s="74" t="s">
        <v>42</v>
      </c>
      <c r="F3" s="56" t="s">
        <v>43</v>
      </c>
      <c r="G3" s="87">
        <v>1</v>
      </c>
      <c r="H3" s="56" t="s">
        <v>43</v>
      </c>
      <c r="I3" s="98">
        <v>1</v>
      </c>
      <c r="J3" s="63">
        <v>1</v>
      </c>
      <c r="K3" s="19" t="str">
        <f>IF(ISBLANK(J3),0,IF((J3/I3)&gt;=Q3,"2",(IF((J3/I3)&gt;=R3,1,-1))))</f>
        <v>2</v>
      </c>
      <c r="L3" s="22">
        <v>0.5</v>
      </c>
      <c r="M3" s="23">
        <f>K3*L3</f>
        <v>1</v>
      </c>
      <c r="N3" s="23">
        <v>1</v>
      </c>
      <c r="O3" s="18" t="s">
        <v>44</v>
      </c>
      <c r="P3" s="110"/>
      <c r="Q3" s="24">
        <v>1</v>
      </c>
      <c r="R3" s="25">
        <v>0.66</v>
      </c>
    </row>
    <row r="4" spans="2:20" ht="25.5" x14ac:dyDescent="0.25">
      <c r="B4" s="57">
        <v>2</v>
      </c>
      <c r="C4" s="114"/>
      <c r="D4" s="69" t="s">
        <v>41</v>
      </c>
      <c r="E4" s="75" t="s">
        <v>46</v>
      </c>
      <c r="F4" s="57" t="s">
        <v>47</v>
      </c>
      <c r="G4" s="88">
        <v>3</v>
      </c>
      <c r="H4" s="57" t="s">
        <v>47</v>
      </c>
      <c r="I4" s="98">
        <v>3</v>
      </c>
      <c r="J4" s="64"/>
      <c r="K4" s="19">
        <f>IF(ISBLANK(J4),0,IF((J4/I4)&gt;=Q4,"2",(IF((J4/I4)&gt;=R4,1,-1))))</f>
        <v>0</v>
      </c>
      <c r="L4" s="17">
        <v>0.5</v>
      </c>
      <c r="M4" s="14">
        <f>K4*L4</f>
        <v>0</v>
      </c>
      <c r="N4" s="14">
        <v>1</v>
      </c>
      <c r="O4" s="12" t="s">
        <v>44</v>
      </c>
      <c r="P4" s="111"/>
      <c r="Q4" s="15">
        <v>1</v>
      </c>
      <c r="R4" s="20">
        <v>0.6</v>
      </c>
    </row>
    <row r="5" spans="2:20" ht="13.5" thickBot="1" x14ac:dyDescent="0.3">
      <c r="B5" s="57">
        <v>3</v>
      </c>
      <c r="C5" s="114"/>
      <c r="D5" s="69" t="s">
        <v>41</v>
      </c>
      <c r="E5" s="75" t="s">
        <v>48</v>
      </c>
      <c r="F5" s="57" t="s">
        <v>49</v>
      </c>
      <c r="G5" s="88">
        <v>1</v>
      </c>
      <c r="H5" s="57" t="s">
        <v>56</v>
      </c>
      <c r="I5" s="98">
        <v>2</v>
      </c>
      <c r="J5" s="64"/>
      <c r="K5" s="19">
        <f>IF(ISBLANK(J5),0,IF((J5/I5)&gt;=Q5,"2",(IF((J5/I5)&gt;=R5,1,-1))))</f>
        <v>0</v>
      </c>
      <c r="L5" s="17">
        <v>1</v>
      </c>
      <c r="M5" s="14">
        <f>K5*L5</f>
        <v>0</v>
      </c>
      <c r="N5" s="14">
        <v>2</v>
      </c>
      <c r="O5" s="12" t="s">
        <v>44</v>
      </c>
      <c r="P5" s="111"/>
      <c r="Q5" s="15">
        <v>1</v>
      </c>
      <c r="R5" s="20">
        <v>0.5</v>
      </c>
    </row>
    <row r="6" spans="2:20" ht="13.5" thickBot="1" x14ac:dyDescent="0.3">
      <c r="B6" s="55"/>
      <c r="C6" s="77"/>
      <c r="D6" s="67"/>
      <c r="E6" s="77"/>
      <c r="F6" s="55"/>
      <c r="G6" s="86"/>
      <c r="H6" s="97"/>
      <c r="I6" s="97"/>
      <c r="J6" s="53"/>
      <c r="K6" s="30"/>
      <c r="L6" s="31"/>
      <c r="M6" s="32">
        <f>SUM(M3:M5)</f>
        <v>1</v>
      </c>
      <c r="N6" s="32">
        <f>SUM(N3)</f>
        <v>1</v>
      </c>
      <c r="O6" s="26"/>
      <c r="P6" s="31">
        <f>M6/N6</f>
        <v>1</v>
      </c>
      <c r="Q6" s="26"/>
      <c r="R6" s="27"/>
      <c r="S6" s="6"/>
    </row>
    <row r="7" spans="2:20" ht="12.95" customHeight="1" x14ac:dyDescent="0.25">
      <c r="B7" s="56">
        <v>4</v>
      </c>
      <c r="C7" s="117" t="s">
        <v>8</v>
      </c>
      <c r="D7" s="68" t="s">
        <v>50</v>
      </c>
      <c r="E7" s="74" t="s">
        <v>51</v>
      </c>
      <c r="F7" s="56" t="s">
        <v>43</v>
      </c>
      <c r="G7" s="89">
        <v>0.18</v>
      </c>
      <c r="H7" s="56" t="s">
        <v>43</v>
      </c>
      <c r="I7" s="99">
        <v>0.18</v>
      </c>
      <c r="J7" s="84">
        <v>6.0000000000000001E-3</v>
      </c>
      <c r="K7" s="21">
        <f>IF(ISBLANK(J7),0,IF(J7&gt;Q7,-1,IF(J7&lt;R7,2,1)))</f>
        <v>2</v>
      </c>
      <c r="L7" s="29">
        <v>1</v>
      </c>
      <c r="M7" s="23">
        <f t="shared" ref="M7:M16" si="0">K7*L7</f>
        <v>2</v>
      </c>
      <c r="N7" s="23">
        <f>IF(ISBLANK(G7),0,2)</f>
        <v>2</v>
      </c>
      <c r="O7" s="18" t="s">
        <v>44</v>
      </c>
      <c r="P7" s="110"/>
      <c r="Q7" s="24">
        <v>0.18</v>
      </c>
      <c r="R7" s="85">
        <v>0.155</v>
      </c>
      <c r="S7" s="104"/>
    </row>
    <row r="8" spans="2:20" ht="14.45" customHeight="1" x14ac:dyDescent="0.25">
      <c r="B8" s="57">
        <v>5</v>
      </c>
      <c r="C8" s="118"/>
      <c r="D8" s="69" t="s">
        <v>50</v>
      </c>
      <c r="E8" s="75" t="s">
        <v>52</v>
      </c>
      <c r="F8" s="57" t="s">
        <v>53</v>
      </c>
      <c r="G8" s="90">
        <v>1</v>
      </c>
      <c r="H8" s="57" t="s">
        <v>53</v>
      </c>
      <c r="I8" s="99">
        <v>1</v>
      </c>
      <c r="J8" s="82"/>
      <c r="K8" s="19">
        <f>IF(ISBLANK(J8),0,IF(J8=I8,2,-1))</f>
        <v>0</v>
      </c>
      <c r="L8" s="15">
        <v>0.5</v>
      </c>
      <c r="M8" s="14">
        <f t="shared" si="0"/>
        <v>0</v>
      </c>
      <c r="N8" s="14">
        <v>1</v>
      </c>
      <c r="O8" s="12" t="s">
        <v>44</v>
      </c>
      <c r="P8" s="111"/>
      <c r="Q8" s="12" t="s">
        <v>45</v>
      </c>
      <c r="R8" s="49" t="s">
        <v>45</v>
      </c>
      <c r="S8" s="101"/>
      <c r="T8" s="101"/>
    </row>
    <row r="9" spans="2:20" ht="25.5" x14ac:dyDescent="0.25">
      <c r="B9" s="57">
        <v>6</v>
      </c>
      <c r="C9" s="118"/>
      <c r="D9" s="69" t="s">
        <v>50</v>
      </c>
      <c r="E9" s="75" t="s">
        <v>54</v>
      </c>
      <c r="F9" s="57" t="s">
        <v>53</v>
      </c>
      <c r="G9" s="90">
        <v>1</v>
      </c>
      <c r="H9" s="57" t="s">
        <v>53</v>
      </c>
      <c r="I9" s="99">
        <v>1</v>
      </c>
      <c r="J9" s="82"/>
      <c r="K9" s="19">
        <f>IF(ISBLANK(J9),0,IF(J9=G9,2,-1))</f>
        <v>0</v>
      </c>
      <c r="L9" s="15">
        <v>1</v>
      </c>
      <c r="M9" s="14">
        <f t="shared" si="0"/>
        <v>0</v>
      </c>
      <c r="N9" s="14">
        <f>IF(ISBLANK(J9),0,2)</f>
        <v>0</v>
      </c>
      <c r="O9" s="12" t="s">
        <v>44</v>
      </c>
      <c r="P9" s="111"/>
      <c r="Q9" s="12" t="s">
        <v>45</v>
      </c>
      <c r="R9" s="49" t="s">
        <v>45</v>
      </c>
    </row>
    <row r="10" spans="2:20" ht="12.95" customHeight="1" x14ac:dyDescent="0.25">
      <c r="B10" s="57">
        <v>7</v>
      </c>
      <c r="C10" s="118"/>
      <c r="D10" s="69" t="s">
        <v>50</v>
      </c>
      <c r="E10" s="75" t="s">
        <v>55</v>
      </c>
      <c r="F10" s="57" t="s">
        <v>56</v>
      </c>
      <c r="G10" s="91">
        <v>1</v>
      </c>
      <c r="H10" s="57" t="s">
        <v>56</v>
      </c>
      <c r="I10" s="100">
        <v>1</v>
      </c>
      <c r="J10" s="83"/>
      <c r="K10" s="19">
        <f>IF(ISBLANK(J10),0,IF((J10/G10)&gt;=Q10,"1","-1"))</f>
        <v>0</v>
      </c>
      <c r="L10" s="15">
        <v>1</v>
      </c>
      <c r="M10" s="14">
        <f t="shared" si="0"/>
        <v>0</v>
      </c>
      <c r="N10" s="14">
        <v>1</v>
      </c>
      <c r="O10" s="12" t="s">
        <v>44</v>
      </c>
      <c r="P10" s="111"/>
      <c r="Q10" s="15">
        <v>1</v>
      </c>
      <c r="R10" s="20">
        <v>0.5</v>
      </c>
    </row>
    <row r="11" spans="2:20" ht="12.95" customHeight="1" x14ac:dyDescent="0.25">
      <c r="B11" s="57">
        <v>8</v>
      </c>
      <c r="C11" s="118"/>
      <c r="D11" s="69" t="s">
        <v>50</v>
      </c>
      <c r="E11" s="75" t="s">
        <v>57</v>
      </c>
      <c r="F11" s="57" t="s">
        <v>58</v>
      </c>
      <c r="G11" s="91">
        <v>40</v>
      </c>
      <c r="H11" s="57" t="s">
        <v>58</v>
      </c>
      <c r="I11" s="100">
        <v>40</v>
      </c>
      <c r="J11" s="83"/>
      <c r="K11" s="19">
        <f>IF(ISBLANK(J11),0,IF((J11)&gt;=Q11,"2",(IF((J11)&gt;=R11,1,-1))))</f>
        <v>0</v>
      </c>
      <c r="L11" s="15">
        <v>1</v>
      </c>
      <c r="M11" s="14">
        <f t="shared" si="0"/>
        <v>0</v>
      </c>
      <c r="N11" s="14">
        <v>2</v>
      </c>
      <c r="O11" s="12" t="s">
        <v>44</v>
      </c>
      <c r="P11" s="111"/>
      <c r="Q11" s="40">
        <v>40</v>
      </c>
      <c r="R11" s="50">
        <v>30</v>
      </c>
    </row>
    <row r="12" spans="2:20" ht="28.5" customHeight="1" x14ac:dyDescent="0.25">
      <c r="B12" s="57">
        <v>9</v>
      </c>
      <c r="C12" s="118"/>
      <c r="D12" s="69" t="s">
        <v>50</v>
      </c>
      <c r="E12" s="75" t="s">
        <v>59</v>
      </c>
      <c r="F12" s="57" t="s">
        <v>49</v>
      </c>
      <c r="G12" s="91">
        <v>1</v>
      </c>
      <c r="H12" s="57" t="s">
        <v>56</v>
      </c>
      <c r="I12" s="100">
        <v>2</v>
      </c>
      <c r="J12" s="64"/>
      <c r="K12" s="19">
        <f>IF(ISBLANK(J12),0,IF((J12/I12)&gt;=Q12,"2",(IF((J12/I12)&gt;=R12,1,-1))))</f>
        <v>0</v>
      </c>
      <c r="L12" s="15">
        <v>0.5</v>
      </c>
      <c r="M12" s="14">
        <f t="shared" si="0"/>
        <v>0</v>
      </c>
      <c r="N12" s="14">
        <v>1</v>
      </c>
      <c r="O12" s="12" t="s">
        <v>44</v>
      </c>
      <c r="P12" s="111"/>
      <c r="Q12" s="15">
        <v>1</v>
      </c>
      <c r="R12" s="20">
        <v>0.5</v>
      </c>
    </row>
    <row r="13" spans="2:20" ht="12.95" customHeight="1" x14ac:dyDescent="0.25">
      <c r="B13" s="57">
        <v>10</v>
      </c>
      <c r="C13" s="118"/>
      <c r="D13" s="69" t="s">
        <v>50</v>
      </c>
      <c r="E13" s="75" t="s">
        <v>60</v>
      </c>
      <c r="F13" s="57" t="s">
        <v>56</v>
      </c>
      <c r="G13" s="91">
        <v>2</v>
      </c>
      <c r="H13" s="57" t="s">
        <v>56</v>
      </c>
      <c r="I13" s="100">
        <v>2</v>
      </c>
      <c r="J13" s="83"/>
      <c r="K13" s="19">
        <f>IF(ISBLANK(J13),0,IF((J13/G13)&gt;=Q13,"2",(IF((J13/G13)&gt;=R13,1,-1))))</f>
        <v>0</v>
      </c>
      <c r="L13" s="15">
        <v>0.5</v>
      </c>
      <c r="M13" s="14">
        <f t="shared" si="0"/>
        <v>0</v>
      </c>
      <c r="N13" s="14">
        <v>1</v>
      </c>
      <c r="O13" s="12" t="s">
        <v>44</v>
      </c>
      <c r="P13" s="111"/>
      <c r="Q13" s="15">
        <v>1</v>
      </c>
      <c r="R13" s="20">
        <v>0.5</v>
      </c>
    </row>
    <row r="14" spans="2:20" ht="12.95" customHeight="1" x14ac:dyDescent="0.25">
      <c r="B14" s="57">
        <v>11</v>
      </c>
      <c r="C14" s="118"/>
      <c r="D14" s="69" t="s">
        <v>50</v>
      </c>
      <c r="E14" s="75" t="s">
        <v>61</v>
      </c>
      <c r="F14" s="57" t="s">
        <v>43</v>
      </c>
      <c r="G14" s="91">
        <v>2</v>
      </c>
      <c r="H14" s="56" t="s">
        <v>43</v>
      </c>
      <c r="I14" s="100">
        <v>2</v>
      </c>
      <c r="J14" s="83">
        <v>0</v>
      </c>
      <c r="K14" s="19">
        <f>IF((J14/I14)&gt;=Q14,"2",(IF((J14/I14)&gt;=R14,1,-1)))</f>
        <v>-1</v>
      </c>
      <c r="L14" s="15">
        <v>1</v>
      </c>
      <c r="M14" s="14">
        <f t="shared" si="0"/>
        <v>-1</v>
      </c>
      <c r="N14" s="14">
        <v>2</v>
      </c>
      <c r="O14" s="12" t="s">
        <v>44</v>
      </c>
      <c r="P14" s="111"/>
      <c r="Q14" s="15">
        <v>1</v>
      </c>
      <c r="R14" s="20">
        <v>0.5</v>
      </c>
    </row>
    <row r="15" spans="2:20" ht="12.95" customHeight="1" x14ac:dyDescent="0.25">
      <c r="B15" s="58">
        <v>12</v>
      </c>
      <c r="C15" s="118"/>
      <c r="D15" s="70" t="s">
        <v>50</v>
      </c>
      <c r="E15" s="76" t="s">
        <v>62</v>
      </c>
      <c r="F15" s="58" t="s">
        <v>53</v>
      </c>
      <c r="G15" s="92">
        <v>1</v>
      </c>
      <c r="H15" s="58" t="s">
        <v>53</v>
      </c>
      <c r="I15" s="99">
        <v>1</v>
      </c>
      <c r="J15" s="15"/>
      <c r="K15" s="19">
        <f>IF(ISBLANK(J15),0,IF(J15=G15,2,-1))</f>
        <v>0</v>
      </c>
      <c r="L15" s="15">
        <v>1</v>
      </c>
      <c r="M15" s="28">
        <f t="shared" si="0"/>
        <v>0</v>
      </c>
      <c r="N15" s="14">
        <f>IF(ISBLANK(J15),0,2)</f>
        <v>0</v>
      </c>
      <c r="O15" s="13" t="s">
        <v>44</v>
      </c>
      <c r="P15" s="111"/>
      <c r="Q15" s="13" t="s">
        <v>45</v>
      </c>
      <c r="R15" s="51" t="s">
        <v>45</v>
      </c>
    </row>
    <row r="16" spans="2:20" ht="14.65" customHeight="1" thickBot="1" x14ac:dyDescent="0.3">
      <c r="B16" s="59">
        <v>13</v>
      </c>
      <c r="C16" s="119"/>
      <c r="D16" s="1" t="s">
        <v>41</v>
      </c>
      <c r="E16" s="78" t="s">
        <v>63</v>
      </c>
      <c r="F16" s="59" t="s">
        <v>43</v>
      </c>
      <c r="G16" s="93"/>
      <c r="H16" s="56" t="s">
        <v>43</v>
      </c>
      <c r="I16" s="99"/>
      <c r="J16" s="12"/>
      <c r="K16" s="19">
        <f>J16</f>
        <v>0</v>
      </c>
      <c r="L16" s="17">
        <v>1</v>
      </c>
      <c r="M16" s="28">
        <f t="shared" si="0"/>
        <v>0</v>
      </c>
      <c r="N16" s="103">
        <v>0</v>
      </c>
      <c r="O16" s="16" t="s">
        <v>44</v>
      </c>
      <c r="P16" s="112"/>
      <c r="Q16" s="16" t="s">
        <v>45</v>
      </c>
      <c r="R16" s="52" t="s">
        <v>45</v>
      </c>
    </row>
    <row r="17" spans="2:19" ht="13.5" thickBot="1" x14ac:dyDescent="0.3">
      <c r="B17" s="55"/>
      <c r="C17" s="77"/>
      <c r="D17" s="67"/>
      <c r="E17" s="77"/>
      <c r="F17" s="55"/>
      <c r="G17" s="86"/>
      <c r="H17" s="97"/>
      <c r="I17" s="97"/>
      <c r="J17" s="54"/>
      <c r="K17" s="34"/>
      <c r="L17" s="35"/>
      <c r="M17" s="32">
        <f>SUM(M7:M16)</f>
        <v>1</v>
      </c>
      <c r="N17" s="36">
        <f>SUM(N7,N14,N16)</f>
        <v>4</v>
      </c>
      <c r="O17" s="26"/>
      <c r="P17" s="31">
        <f>M17/N17</f>
        <v>0.25</v>
      </c>
      <c r="Q17" s="26"/>
      <c r="R17" s="27"/>
      <c r="S17" s="6"/>
    </row>
    <row r="18" spans="2:19" ht="14.65" customHeight="1" thickBot="1" x14ac:dyDescent="0.3">
      <c r="B18" s="60">
        <v>14</v>
      </c>
      <c r="C18" s="115" t="s">
        <v>64</v>
      </c>
      <c r="D18" s="71" t="s">
        <v>41</v>
      </c>
      <c r="E18" s="79" t="s">
        <v>65</v>
      </c>
      <c r="F18" s="60" t="s">
        <v>43</v>
      </c>
      <c r="G18" s="94">
        <v>1</v>
      </c>
      <c r="H18" s="56" t="s">
        <v>43</v>
      </c>
      <c r="I18" s="98">
        <v>1</v>
      </c>
      <c r="J18" s="65">
        <v>8</v>
      </c>
      <c r="K18" s="42" t="str">
        <f>IF(ISBLANK(G18),0,IF((J18/I18)&gt;=Q18,"2",(IF((J18/I18)&gt;=R18,1,-1))))</f>
        <v>2</v>
      </c>
      <c r="L18" s="38">
        <v>1</v>
      </c>
      <c r="M18" s="43">
        <f>(K18*L18)</f>
        <v>2</v>
      </c>
      <c r="N18" s="43">
        <v>2</v>
      </c>
      <c r="O18" s="41" t="s">
        <v>44</v>
      </c>
      <c r="P18" s="110"/>
      <c r="Q18" s="38">
        <v>1</v>
      </c>
      <c r="R18" s="44">
        <v>0.6</v>
      </c>
      <c r="S18" s="120">
        <v>45383</v>
      </c>
    </row>
    <row r="19" spans="2:19" ht="12.95" customHeight="1" thickBot="1" x14ac:dyDescent="0.3">
      <c r="B19" s="61">
        <v>15</v>
      </c>
      <c r="C19" s="116"/>
      <c r="D19" s="72" t="s">
        <v>41</v>
      </c>
      <c r="E19" s="80" t="s">
        <v>66</v>
      </c>
      <c r="F19" s="61" t="s">
        <v>47</v>
      </c>
      <c r="G19" s="95"/>
      <c r="H19" s="57" t="s">
        <v>47</v>
      </c>
      <c r="I19" s="98"/>
      <c r="J19" s="66"/>
      <c r="K19" s="46">
        <f>IF(ISBLANK(J19),0,IF(J19&gt;=Q19,2,IF(J19&lt;R19,-1,1)))</f>
        <v>0</v>
      </c>
      <c r="L19" s="39">
        <v>1</v>
      </c>
      <c r="M19" s="47">
        <f>(K19*L19)</f>
        <v>0</v>
      </c>
      <c r="N19" s="43">
        <v>2</v>
      </c>
      <c r="O19" s="45" t="s">
        <v>44</v>
      </c>
      <c r="P19" s="112"/>
      <c r="Q19" s="45">
        <v>4.0999999999999996</v>
      </c>
      <c r="R19" s="48">
        <v>3.9</v>
      </c>
    </row>
    <row r="20" spans="2:19" ht="13.5" thickBot="1" x14ac:dyDescent="0.3">
      <c r="B20" s="62"/>
      <c r="C20" s="62"/>
      <c r="D20" s="73"/>
      <c r="E20" s="81"/>
      <c r="F20" s="62"/>
      <c r="G20" s="96"/>
      <c r="H20" s="97"/>
      <c r="I20" s="97"/>
      <c r="J20" s="54"/>
      <c r="K20" s="34"/>
      <c r="L20" s="35"/>
      <c r="M20" s="36">
        <f>SUM(M18:M19)</f>
        <v>2</v>
      </c>
      <c r="N20" s="36">
        <f>SUM(N18)</f>
        <v>2</v>
      </c>
      <c r="O20" s="33"/>
      <c r="P20" s="35">
        <f>M20/N20</f>
        <v>1</v>
      </c>
      <c r="Q20" s="33"/>
      <c r="R20" s="37"/>
      <c r="S20" s="6"/>
    </row>
    <row r="22" spans="2:19" x14ac:dyDescent="0.25">
      <c r="N22" s="102"/>
    </row>
  </sheetData>
  <mergeCells count="6">
    <mergeCell ref="P3:P5"/>
    <mergeCell ref="P18:P19"/>
    <mergeCell ref="C3:C5"/>
    <mergeCell ref="C18:C19"/>
    <mergeCell ref="C7:C16"/>
    <mergeCell ref="P7:P16"/>
  </mergeCells>
  <hyperlinks>
    <hyperlink ref="S18" r:id="rId1" display="https://excelenciaitechconsult.sharepoint.com/:f:/s/KRAKPIs-FY2024-25/Eirlsmsp7gVNnA_UFT-0S00BTMfhTMvgR7XMtNpqXx27Hg?e=e6oTui" xr:uid="{A99CFB75-6F10-4599-8136-0F191274A12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A69D-4465-4287-8698-A57417A8FF0E}">
  <dimension ref="C2:E8"/>
  <sheetViews>
    <sheetView topLeftCell="B1" zoomScale="132" workbookViewId="0">
      <selection activeCell="G10" sqref="G10"/>
    </sheetView>
  </sheetViews>
  <sheetFormatPr defaultRowHeight="15" x14ac:dyDescent="0.25"/>
  <cols>
    <col min="3" max="3" width="26.85546875" customWidth="1"/>
    <col min="4" max="4" width="12.7109375" customWidth="1"/>
    <col min="5" max="5" width="13.28515625" customWidth="1"/>
  </cols>
  <sheetData>
    <row r="2" spans="3:5" ht="15.75" thickBot="1" x14ac:dyDescent="0.3"/>
    <row r="3" spans="3:5" ht="16.5" thickTop="1" thickBot="1" x14ac:dyDescent="0.3">
      <c r="C3" s="3" t="s">
        <v>67</v>
      </c>
      <c r="D3" s="3" t="s">
        <v>68</v>
      </c>
      <c r="E3" s="3" t="s">
        <v>69</v>
      </c>
    </row>
    <row r="4" spans="3:5" ht="16.5" thickTop="1" thickBot="1" x14ac:dyDescent="0.3">
      <c r="C4" s="4" t="s">
        <v>40</v>
      </c>
      <c r="D4" s="5">
        <v>0.25</v>
      </c>
      <c r="E4" s="10">
        <f>D4*KPIs!P6</f>
        <v>0.25</v>
      </c>
    </row>
    <row r="5" spans="3:5" ht="16.5" thickTop="1" thickBot="1" x14ac:dyDescent="0.3">
      <c r="C5" s="4" t="s">
        <v>8</v>
      </c>
      <c r="D5" s="5">
        <v>0.55000000000000004</v>
      </c>
      <c r="E5" s="10">
        <f>D5*KPIs!P17</f>
        <v>0.13750000000000001</v>
      </c>
    </row>
    <row r="6" spans="3:5" ht="16.5" thickTop="1" thickBot="1" x14ac:dyDescent="0.3">
      <c r="C6" s="4" t="s">
        <v>64</v>
      </c>
      <c r="D6" s="5">
        <v>0.2</v>
      </c>
      <c r="E6" s="11">
        <f>D6*KPIs!P20</f>
        <v>0.2</v>
      </c>
    </row>
    <row r="7" spans="3:5" ht="16.5" thickTop="1" thickBot="1" x14ac:dyDescent="0.3">
      <c r="C7" s="7" t="s">
        <v>70</v>
      </c>
      <c r="D7" s="5">
        <f>SUM(D4:D6)</f>
        <v>1</v>
      </c>
      <c r="E7" s="10">
        <f>SUM(E4:E6)</f>
        <v>0.58750000000000002</v>
      </c>
    </row>
    <row r="8" spans="3:5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D0332302DC8049AD8AEBDA03FEFCCA" ma:contentTypeVersion="6" ma:contentTypeDescription="Create a new document." ma:contentTypeScope="" ma:versionID="b7f64b96fc834ca4df06e0aca6d6f2bd">
  <xsd:schema xmlns:xsd="http://www.w3.org/2001/XMLSchema" xmlns:xs="http://www.w3.org/2001/XMLSchema" xmlns:p="http://schemas.microsoft.com/office/2006/metadata/properties" xmlns:ns2="89560ff2-a577-4af4-bdc4-04b89275c8ee" xmlns:ns3="264078ba-fb5f-4b98-b637-5102491c19e4" targetNamespace="http://schemas.microsoft.com/office/2006/metadata/properties" ma:root="true" ma:fieldsID="7b219b8e76c266cf023988f10565cb44" ns2:_="" ns3:_="">
    <xsd:import namespace="89560ff2-a577-4af4-bdc4-04b89275c8ee"/>
    <xsd:import namespace="264078ba-fb5f-4b98-b637-5102491c1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60ff2-a577-4af4-bdc4-04b89275c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078ba-fb5f-4b98-b637-5102491c19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909E0E-DB7F-47E5-A795-629B4BBCD1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60ff2-a577-4af4-bdc4-04b89275c8ee"/>
    <ds:schemaRef ds:uri="264078ba-fb5f-4b98-b637-5102491c1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B80D9-C4D5-49D5-8B7F-7E6399945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597B9-09D4-43A9-A1E7-8893E8BFFF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CSF</vt:lpstr>
      <vt:lpstr>KPIs</vt:lpstr>
      <vt:lpstr>Overall_Score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EICPL02L333</dc:creator>
  <cp:keywords/>
  <dc:description/>
  <cp:lastModifiedBy>Xavi Ancy</cp:lastModifiedBy>
  <cp:revision/>
  <dcterms:created xsi:type="dcterms:W3CDTF">2023-05-11T03:01:23Z</dcterms:created>
  <dcterms:modified xsi:type="dcterms:W3CDTF">2024-05-22T07:23:29Z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b892f-314c-414e-9616-04a62a8d51c6_Enabled">
    <vt:lpwstr>true</vt:lpwstr>
  </property>
  <property fmtid="{D5CDD505-2E9C-101B-9397-08002B2CF9AE}" pid="3" name="MSIP_Label_23bb892f-314c-414e-9616-04a62a8d51c6_SetDate">
    <vt:lpwstr>2023-05-11T03:02:21Z</vt:lpwstr>
  </property>
  <property fmtid="{D5CDD505-2E9C-101B-9397-08002B2CF9AE}" pid="4" name="MSIP_Label_23bb892f-314c-414e-9616-04a62a8d51c6_Method">
    <vt:lpwstr>Standard</vt:lpwstr>
  </property>
  <property fmtid="{D5CDD505-2E9C-101B-9397-08002B2CF9AE}" pid="5" name="MSIP_Label_23bb892f-314c-414e-9616-04a62a8d51c6_Name">
    <vt:lpwstr>defa4170-0d19-0005-0004-bc88714345d2</vt:lpwstr>
  </property>
  <property fmtid="{D5CDD505-2E9C-101B-9397-08002B2CF9AE}" pid="6" name="MSIP_Label_23bb892f-314c-414e-9616-04a62a8d51c6_SiteId">
    <vt:lpwstr>82865691-8932-4788-bbb9-e67f905bfafd</vt:lpwstr>
  </property>
  <property fmtid="{D5CDD505-2E9C-101B-9397-08002B2CF9AE}" pid="7" name="MSIP_Label_23bb892f-314c-414e-9616-04a62a8d51c6_ActionId">
    <vt:lpwstr>714d1361-d470-492f-9814-94d44444870d</vt:lpwstr>
  </property>
  <property fmtid="{D5CDD505-2E9C-101B-9397-08002B2CF9AE}" pid="8" name="MSIP_Label_23bb892f-314c-414e-9616-04a62a8d51c6_ContentBits">
    <vt:lpwstr>0</vt:lpwstr>
  </property>
  <property fmtid="{D5CDD505-2E9C-101B-9397-08002B2CF9AE}" pid="9" name="ContentTypeId">
    <vt:lpwstr>0x010100EBD0332302DC8049AD8AEBDA03FEFCCA</vt:lpwstr>
  </property>
</Properties>
</file>