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"/>
    </mc:Choice>
  </mc:AlternateContent>
  <xr:revisionPtr revIDLastSave="97" documentId="8_{1D4E4308-79E5-40DC-97DF-EF092B1B7950}" xr6:coauthVersionLast="47" xr6:coauthVersionMax="47" xr10:uidLastSave="{26DC50D8-6028-48F6-B06E-D77F0C65F48F}"/>
  <bookViews>
    <workbookView xWindow="-120" yWindow="-120" windowWidth="20730" windowHeight="11160" firstSheet="1" activeTab="1" xr2:uid="{84AE344C-97F6-4DB4-A366-C244246D744D}"/>
  </bookViews>
  <sheets>
    <sheet name="CSF" sheetId="2" r:id="rId1"/>
    <sheet name="KPIs" sheetId="1" r:id="rId2"/>
    <sheet name="Overall_Scor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K7" i="1"/>
  <c r="K5" i="1"/>
  <c r="K9" i="1"/>
  <c r="R7" i="1"/>
  <c r="Q7" i="1"/>
  <c r="N13" i="1"/>
  <c r="M7" i="1" l="1"/>
  <c r="M5" i="1"/>
  <c r="K4" i="1"/>
  <c r="M4" i="1" s="1"/>
  <c r="N10" i="1"/>
  <c r="K10" i="1"/>
  <c r="M10" i="1" s="1"/>
  <c r="M9" i="1"/>
  <c r="K3" i="1"/>
  <c r="M3" i="1" s="1"/>
  <c r="K6" i="1"/>
  <c r="M6" i="1" s="1"/>
  <c r="D7" i="3"/>
  <c r="M8" i="1" l="1"/>
  <c r="K12" i="1"/>
  <c r="M12" i="1" l="1"/>
  <c r="P8" i="1"/>
  <c r="E4" i="3" s="1"/>
  <c r="M11" i="1"/>
  <c r="P11" i="1" s="1"/>
  <c r="E5" i="3" s="1"/>
  <c r="M13" i="1" l="1"/>
  <c r="P13" i="1" s="1"/>
  <c r="E6" i="3" s="1"/>
  <c r="E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Nandakumar Parthasarathy</author>
    <author>ashok j</author>
  </authors>
  <commentList>
    <comment ref="G5" authorId="0" shapeId="0" xr:uid="{E45E01F4-1418-4091-AF5B-787F50A57581}">
      <text>
        <r>
          <rPr>
            <sz val="11"/>
            <color theme="1"/>
            <rFont val="Calibri"/>
            <family val="2"/>
            <scheme val="minor"/>
          </rPr>
          <t xml:space="preserve">Nandakumar Parthasarathy:
Combined Team Target along with Jane, Ajitha, Sheik, Vasanth.
</t>
        </r>
      </text>
    </comment>
    <comment ref="I5" authorId="0" shapeId="0" xr:uid="{6AA7B601-51E7-4DF9-BB77-F3C2BB29CC26}">
      <text>
        <r>
          <rPr>
            <sz val="11"/>
            <color theme="1"/>
            <rFont val="Calibri"/>
            <family val="2"/>
            <scheme val="minor"/>
          </rPr>
          <t xml:space="preserve">Nandakumar Parthasarathy:
Combined Team Target along with Jane, Ajitha, Sheik, Vasanth.
</t>
        </r>
      </text>
    </comment>
    <comment ref="G6" authorId="0" shapeId="0" xr:uid="{1DED9791-8128-424A-BD64-04897F787F6E}">
      <text>
        <r>
          <rPr>
            <sz val="11"/>
            <color theme="1"/>
            <rFont val="Calibri"/>
            <family val="2"/>
            <scheme val="minor"/>
          </rPr>
          <t xml:space="preserve">Nandakumar Parthasarathy:
Combined Team Target along with Jane, Ajitha, Sheik, Vasanth.
</t>
        </r>
      </text>
    </comment>
    <comment ref="I6" authorId="0" shapeId="0" xr:uid="{3A8E2433-7F57-4102-9438-CF0B08BA8164}">
      <text>
        <r>
          <rPr>
            <sz val="11"/>
            <color theme="1"/>
            <rFont val="Calibri"/>
            <family val="2"/>
            <scheme val="minor"/>
          </rPr>
          <t xml:space="preserve">Nandakumar Parthasarathy:
Combined Team Target along with Jane, Ajitha, Sheik, Vasanth.
</t>
        </r>
      </text>
    </comment>
    <comment ref="G7" authorId="0" shapeId="0" xr:uid="{4E2EC396-F1F7-4791-8814-A2FA57D69140}">
      <text>
        <r>
          <rPr>
            <b/>
            <sz val="9"/>
            <color indexed="81"/>
            <rFont val="Tahoma"/>
            <charset val="1"/>
          </rPr>
          <t>Nandakumar Parthasarathy:</t>
        </r>
        <r>
          <rPr>
            <sz val="9"/>
            <color indexed="81"/>
            <rFont val="Tahoma"/>
            <charset val="1"/>
          </rPr>
          <t xml:space="preserve">
Pradeep to confirm acceptance of target number shared by Balaji</t>
        </r>
      </text>
    </comment>
    <comment ref="I7" authorId="0" shapeId="0" xr:uid="{04AD6686-E327-4209-9326-2A28AE5903EC}">
      <text>
        <r>
          <rPr>
            <b/>
            <sz val="9"/>
            <color indexed="81"/>
            <rFont val="Tahoma"/>
            <charset val="1"/>
          </rPr>
          <t>Nandakumar Parthasarathy:</t>
        </r>
        <r>
          <rPr>
            <sz val="9"/>
            <color indexed="81"/>
            <rFont val="Tahoma"/>
            <charset val="1"/>
          </rPr>
          <t xml:space="preserve">
Pradeep to confirm acceptance of target number shared by Balaji</t>
        </r>
      </text>
    </comment>
    <comment ref="G10" authorId="1" shapeId="0" xr:uid="{470EEDC6-25EC-4BD6-AB8F-6DEB426F0108}">
      <text>
        <r>
          <rPr>
            <b/>
            <sz val="9"/>
            <color indexed="81"/>
            <rFont val="Tahoma"/>
            <charset val="1"/>
          </rPr>
          <t xml:space="preserve">Nanda:
</t>
        </r>
        <r>
          <rPr>
            <sz val="9"/>
            <color indexed="81"/>
            <rFont val="Tahoma"/>
            <charset val="1"/>
          </rPr>
          <t>Four team members
Jane, Ajitha, Sheik, Vasanth.</t>
        </r>
      </text>
    </comment>
    <comment ref="I10" authorId="1" shapeId="0" xr:uid="{18A24ADA-A798-4600-818E-180085693E27}">
      <text>
        <r>
          <rPr>
            <b/>
            <sz val="9"/>
            <color indexed="81"/>
            <rFont val="Tahoma"/>
            <charset val="1"/>
          </rPr>
          <t xml:space="preserve">Nanda:
</t>
        </r>
        <r>
          <rPr>
            <sz val="9"/>
            <color indexed="81"/>
            <rFont val="Tahoma"/>
            <charset val="1"/>
          </rPr>
          <t>Four team members
Jane, Ajitha, Sheik, Vasanth.</t>
        </r>
      </text>
    </comment>
  </commentList>
</comments>
</file>

<file path=xl/sharedStrings.xml><?xml version="1.0" encoding="utf-8"?>
<sst xmlns="http://schemas.openxmlformats.org/spreadsheetml/2006/main" count="88" uniqueCount="55">
  <si>
    <t>Category</t>
  </si>
  <si>
    <t>Sub-category</t>
  </si>
  <si>
    <t>Description</t>
  </si>
  <si>
    <t>Customer</t>
  </si>
  <si>
    <t>Customer Sourcing</t>
  </si>
  <si>
    <t>Sourcing Candidates at the right price, quality and time to the customer</t>
  </si>
  <si>
    <t>Employee</t>
  </si>
  <si>
    <t>Employee-Career-Performance Management</t>
  </si>
  <si>
    <t>Providing the right career path and compensation for our employees</t>
  </si>
  <si>
    <t>Employee-RnR-Learning</t>
  </si>
  <si>
    <t>Providing rewards/recognition and learning paths for our employees</t>
  </si>
  <si>
    <t>Financials</t>
  </si>
  <si>
    <t>Profitability</t>
  </si>
  <si>
    <t>Cost Saving Initiatives that lead to increase in Profitability</t>
  </si>
  <si>
    <t>Innovation</t>
  </si>
  <si>
    <t>Innovation-Implementation</t>
  </si>
  <si>
    <t>Making Innovation part of the Excelencia DNA and implement ideas to realize benefits</t>
  </si>
  <si>
    <t>S.No</t>
  </si>
  <si>
    <t>Critical Success Factor</t>
  </si>
  <si>
    <t>Lead/Lag</t>
  </si>
  <si>
    <t>Name of Measure</t>
  </si>
  <si>
    <t>Tracking Frequency</t>
  </si>
  <si>
    <t>Expected</t>
  </si>
  <si>
    <t>Frequency of Measure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</si>
  <si>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</si>
  <si>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</si>
  <si>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</si>
  <si>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</si>
  <si>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</si>
  <si>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</si>
  <si>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</si>
  <si>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</si>
  <si>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</si>
  <si>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Customer-Sourcing</t>
  </si>
  <si>
    <t>Lead</t>
  </si>
  <si>
    <t>On Time Submission of Governance/Status Reports with Relevant Updates</t>
  </si>
  <si>
    <t>Monthly</t>
  </si>
  <si>
    <t>Quarterly</t>
  </si>
  <si>
    <t>BU</t>
  </si>
  <si>
    <t>On Time and Accurate Reporting of Project Metrics (Agreed upon)</t>
  </si>
  <si>
    <t>Targets achieved for Offers per month</t>
  </si>
  <si>
    <t>Targets achieved for Joiners per month</t>
  </si>
  <si>
    <t>Lag</t>
  </si>
  <si>
    <t>Time to Hire - Time Taken from Req Creation to Offer Acceptance</t>
  </si>
  <si>
    <t>Rewards &amp; Recognition - Nominations or no nominations response</t>
  </si>
  <si>
    <t>Timely Completion of Performance &amp; Probation Reviews</t>
  </si>
  <si>
    <t>Annual</t>
  </si>
  <si>
    <t>Number of Ideas / Value Accelerators implemented</t>
  </si>
  <si>
    <t>N/A</t>
  </si>
  <si>
    <t xml:space="preserve">CSF </t>
  </si>
  <si>
    <t>Weightage%</t>
  </si>
  <si>
    <t>Score</t>
  </si>
  <si>
    <t>People</t>
  </si>
  <si>
    <t>Total</t>
  </si>
  <si>
    <t>Monthly (2Weeks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</si>
</sst>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3" fillId="2" borderId="8" xfId="0" applyFont="1" applyFill="1" applyBorder="1"/>
    <xf numFmtId="0" fontId="2" fillId="0" borderId="8" xfId="0" applyFont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9" fontId="2" fillId="4" borderId="1" xfId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" fontId="2" fillId="4" borderId="1" xfId="1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9" fontId="2" fillId="6" borderId="1" xfId="1" applyFont="1" applyFill="1" applyBorder="1" applyAlignment="1">
      <alignment horizontal="center" vertical="center" wrapText="1"/>
    </xf>
    <xf numFmtId="0" fontId="2" fillId="0" borderId="9" xfId="0" applyFont="1" applyBorder="1"/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C8B-D0B4-4E7E-A32B-789022ADDD32}">
  <dimension ref="B2:D7"/>
  <sheetViews>
    <sheetView zoomScale="134" zoomScaleNormal="118" workbookViewId="0">
      <selection activeCell="B1" sqref="B1"/>
    </sheetView>
  </sheetViews>
  <sheetFormatPr defaultRowHeight="15" x14ac:dyDescent="0.25"/>
  <cols>
    <col min="2" max="2" width="18" bestFit="1" customWidth="1"/>
    <col min="3" max="3" width="33.85546875" bestFit="1" customWidth="1"/>
    <col min="4" max="4" width="71.5703125" bestFit="1" customWidth="1"/>
  </cols>
  <sheetData>
    <row r="2" spans="2:4" x14ac:dyDescent="0.25">
      <c r="B2" s="12" t="s">
        <v>0</v>
      </c>
      <c r="C2" s="12" t="s">
        <v>1</v>
      </c>
      <c r="D2" s="12" t="s">
        <v>2</v>
      </c>
    </row>
    <row r="3" spans="2:4" x14ac:dyDescent="0.25">
      <c r="B3" s="22" t="s">
        <v>3</v>
      </c>
      <c r="C3" s="13" t="s">
        <v>4</v>
      </c>
      <c r="D3" s="13" t="s">
        <v>5</v>
      </c>
    </row>
    <row r="4" spans="2:4" x14ac:dyDescent="0.25">
      <c r="B4" s="36" t="s">
        <v>6</v>
      </c>
      <c r="C4" s="13" t="s">
        <v>7</v>
      </c>
      <c r="D4" s="13" t="s">
        <v>8</v>
      </c>
    </row>
    <row r="5" spans="2:4" x14ac:dyDescent="0.25">
      <c r="B5" s="37"/>
      <c r="C5" s="13" t="s">
        <v>9</v>
      </c>
      <c r="D5" s="13" t="s">
        <v>10</v>
      </c>
    </row>
    <row r="6" spans="2:4" x14ac:dyDescent="0.25">
      <c r="B6" s="22" t="s">
        <v>11</v>
      </c>
      <c r="C6" s="13" t="s">
        <v>12</v>
      </c>
      <c r="D6" s="13" t="s">
        <v>13</v>
      </c>
    </row>
    <row r="7" spans="2:4" x14ac:dyDescent="0.25">
      <c r="B7" s="22" t="s">
        <v>14</v>
      </c>
      <c r="C7" s="13" t="s">
        <v>15</v>
      </c>
      <c r="D7" s="13" t="s">
        <v>16</v>
      </c>
    </row>
  </sheetData>
  <mergeCells count="1"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S14"/>
  <sheetViews>
    <sheetView tabSelected="1" topLeftCell="D1" zoomScale="119" zoomScaleNormal="110" workbookViewId="0">
      <selection activeCell="I4" sqref="I4"/>
    </sheetView>
  </sheetViews>
  <sheetFormatPr defaultColWidth="9" defaultRowHeight="12.75" x14ac:dyDescent="0.25"/>
  <cols>
    <col min="1" max="1" width="5.42578125" style="1" customWidth="1"/>
    <col min="2" max="2" width="4.7109375" style="1" customWidth="1"/>
    <col min="3" max="3" width="16" style="1" bestFit="1" customWidth="1"/>
    <col min="4" max="4" width="8.42578125" style="1" customWidth="1"/>
    <col min="5" max="5" width="52.5703125" style="2" customWidth="1"/>
    <col min="6" max="6" width="9.42578125" style="2" customWidth="1"/>
    <col min="7" max="7" width="8.42578125" style="2" customWidth="1"/>
    <col min="8" max="8" width="9.42578125" style="1" bestFit="1" customWidth="1"/>
    <col min="9" max="9" width="8.7109375" style="1" customWidth="1"/>
    <col min="10" max="10" width="6.5703125" style="1" customWidth="1"/>
    <col min="11" max="11" width="11.42578125" style="1" customWidth="1"/>
    <col min="12" max="12" width="9.7109375" style="1" bestFit="1" customWidth="1"/>
    <col min="13" max="13" width="8.85546875" style="1" bestFit="1" customWidth="1"/>
    <col min="14" max="14" width="5.42578125" style="1" bestFit="1" customWidth="1"/>
    <col min="15" max="15" width="13" style="1" customWidth="1"/>
    <col min="16" max="16" width="10.42578125" style="1" customWidth="1"/>
    <col min="17" max="17" width="6.5703125" style="1" bestFit="1" customWidth="1"/>
    <col min="18" max="18" width="7.42578125" style="1" bestFit="1" customWidth="1"/>
    <col min="19" max="19" width="9" style="1"/>
    <col min="20" max="20" width="27.28515625" style="1" bestFit="1" customWidth="1"/>
    <col min="21" max="21" width="10.140625" style="1" customWidth="1"/>
    <col min="22" max="22" width="18.5703125" style="1" bestFit="1" customWidth="1"/>
    <col min="23" max="16384" width="9" style="1"/>
  </cols>
  <sheetData>
    <row r="1" spans="2:19" ht="23.25" customHeight="1" thickBot="1" x14ac:dyDescent="0.3"/>
    <row r="2" spans="2:19" ht="65.25" thickTop="1" thickBot="1" x14ac:dyDescent="0.3"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22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</row>
    <row r="3" spans="2:19" ht="38.25" x14ac:dyDescent="0.25">
      <c r="B3" s="4">
        <v>1</v>
      </c>
      <c r="C3" s="40" t="s">
        <v>33</v>
      </c>
      <c r="D3" s="4" t="s">
        <v>34</v>
      </c>
      <c r="E3" s="5" t="s">
        <v>35</v>
      </c>
      <c r="F3" s="4" t="s">
        <v>36</v>
      </c>
      <c r="G3" s="24">
        <v>2</v>
      </c>
      <c r="H3" s="4" t="s">
        <v>54</v>
      </c>
      <c r="I3" s="24">
        <v>1</v>
      </c>
      <c r="J3" s="4">
        <v>1</v>
      </c>
      <c r="K3" s="33" t="str">
        <f>IF((J3/I3)&gt;=Q3,"2",(IF((J3/I3)&gt;=R3,1,-1)))</f>
        <v>2</v>
      </c>
      <c r="L3" s="31">
        <v>1</v>
      </c>
      <c r="M3" s="32">
        <f>K3*L3</f>
        <v>2</v>
      </c>
      <c r="N3" s="32">
        <v>2</v>
      </c>
      <c r="O3" s="4" t="s">
        <v>38</v>
      </c>
      <c r="P3" s="4"/>
      <c r="Q3" s="26">
        <v>1</v>
      </c>
      <c r="R3" s="26">
        <v>0.8</v>
      </c>
    </row>
    <row r="4" spans="2:19" ht="38.25" x14ac:dyDescent="0.25">
      <c r="B4" s="4">
        <v>2</v>
      </c>
      <c r="C4" s="41"/>
      <c r="D4" s="4" t="s">
        <v>34</v>
      </c>
      <c r="E4" s="5" t="s">
        <v>39</v>
      </c>
      <c r="F4" s="4" t="s">
        <v>36</v>
      </c>
      <c r="G4" s="24">
        <v>2</v>
      </c>
      <c r="H4" s="4" t="s">
        <v>54</v>
      </c>
      <c r="I4" s="24">
        <v>1</v>
      </c>
      <c r="J4" s="4">
        <v>1</v>
      </c>
      <c r="K4" s="33" t="str">
        <f>IF((J4/I4)&gt;=Q4,"2",(IF((J4/I4)&gt;=R4,1,-1)))</f>
        <v>2</v>
      </c>
      <c r="L4" s="31">
        <v>1</v>
      </c>
      <c r="M4" s="32">
        <f>K4*L4</f>
        <v>2</v>
      </c>
      <c r="N4" s="32">
        <v>2</v>
      </c>
      <c r="O4" s="4" t="s">
        <v>38</v>
      </c>
      <c r="P4" s="4"/>
      <c r="Q4" s="26">
        <v>1</v>
      </c>
      <c r="R4" s="26">
        <v>0.8</v>
      </c>
    </row>
    <row r="5" spans="2:19" ht="15.4" customHeight="1" x14ac:dyDescent="0.25">
      <c r="B5" s="4">
        <v>3</v>
      </c>
      <c r="C5" s="41"/>
      <c r="D5" s="4" t="s">
        <v>34</v>
      </c>
      <c r="E5" s="5" t="s">
        <v>40</v>
      </c>
      <c r="F5" s="4" t="s">
        <v>36</v>
      </c>
      <c r="G5" s="29">
        <v>7</v>
      </c>
      <c r="H5" s="4" t="s">
        <v>36</v>
      </c>
      <c r="I5" s="29">
        <v>7</v>
      </c>
      <c r="J5" s="4">
        <v>4</v>
      </c>
      <c r="K5" s="33">
        <f>IF((J5/I5)&gt;=Q5,"2",(IF((J5/I5)&gt;=R5,1,-1)))</f>
        <v>-1</v>
      </c>
      <c r="L5" s="35">
        <v>1.25</v>
      </c>
      <c r="M5" s="32">
        <f>K5*L5</f>
        <v>-1.25</v>
      </c>
      <c r="N5" s="32">
        <v>2</v>
      </c>
      <c r="O5" s="4" t="s">
        <v>38</v>
      </c>
      <c r="P5" s="4"/>
      <c r="Q5" s="26">
        <v>0.8</v>
      </c>
      <c r="R5" s="26">
        <v>0.6</v>
      </c>
    </row>
    <row r="6" spans="2:19" ht="13.7" customHeight="1" x14ac:dyDescent="0.25">
      <c r="B6" s="27">
        <v>4</v>
      </c>
      <c r="C6" s="41"/>
      <c r="D6" s="27" t="s">
        <v>34</v>
      </c>
      <c r="E6" s="28" t="s">
        <v>41</v>
      </c>
      <c r="F6" s="4" t="s">
        <v>36</v>
      </c>
      <c r="G6" s="29">
        <v>3</v>
      </c>
      <c r="H6" s="4" t="s">
        <v>36</v>
      </c>
      <c r="I6" s="29">
        <v>3</v>
      </c>
      <c r="J6" s="4">
        <v>3</v>
      </c>
      <c r="K6" s="33" t="str">
        <f>IF((J6/I6)&gt;=Q6,"2",(IF((J6/I6)&gt;=R6,1,-1)))</f>
        <v>2</v>
      </c>
      <c r="L6" s="35">
        <v>1.25</v>
      </c>
      <c r="M6" s="32">
        <f>K6*L6</f>
        <v>2.5</v>
      </c>
      <c r="N6" s="32">
        <v>2</v>
      </c>
      <c r="O6" s="4" t="s">
        <v>38</v>
      </c>
      <c r="P6" s="4"/>
      <c r="Q6" s="26">
        <v>0.8</v>
      </c>
      <c r="R6" s="26">
        <v>0.6</v>
      </c>
    </row>
    <row r="7" spans="2:19" ht="15.4" customHeight="1" x14ac:dyDescent="0.2">
      <c r="B7" s="4">
        <v>5</v>
      </c>
      <c r="C7" s="42"/>
      <c r="D7" s="4" t="s">
        <v>42</v>
      </c>
      <c r="E7" s="30" t="s">
        <v>43</v>
      </c>
      <c r="F7" s="25" t="s">
        <v>37</v>
      </c>
      <c r="G7" s="29">
        <v>31</v>
      </c>
      <c r="H7" s="25" t="s">
        <v>37</v>
      </c>
      <c r="I7" s="29">
        <v>31</v>
      </c>
      <c r="J7" s="25"/>
      <c r="K7" s="33">
        <f>IF(ISBLANK(J7),0,(IF(J7&gt;Q7,"-1",(IF(J7&lt;R7,2,1)))))</f>
        <v>0</v>
      </c>
      <c r="L7" s="31">
        <v>1</v>
      </c>
      <c r="M7" s="32">
        <f>K7*L7</f>
        <v>0</v>
      </c>
      <c r="N7" s="32">
        <v>2</v>
      </c>
      <c r="O7" s="4" t="s">
        <v>38</v>
      </c>
      <c r="P7" s="4"/>
      <c r="Q7" s="34">
        <f>I7</f>
        <v>31</v>
      </c>
      <c r="R7" s="34">
        <f>Q7*90%</f>
        <v>27.900000000000002</v>
      </c>
    </row>
    <row r="8" spans="2:19" ht="14.25" thickTop="1" thickBot="1" x14ac:dyDescent="0.3">
      <c r="B8" s="15"/>
      <c r="C8" s="16"/>
      <c r="D8" s="16"/>
      <c r="E8" s="17"/>
      <c r="F8" s="16"/>
      <c r="G8" s="16"/>
      <c r="H8" s="16"/>
      <c r="I8" s="16"/>
      <c r="J8" s="16"/>
      <c r="K8" s="18"/>
      <c r="L8" s="19"/>
      <c r="M8" s="20">
        <f>SUM(M3:M7)</f>
        <v>5.25</v>
      </c>
      <c r="N8" s="20">
        <f>SUM(N3,N4,N5,N6)</f>
        <v>8</v>
      </c>
      <c r="O8" s="3"/>
      <c r="P8" s="21">
        <f>M8/N8</f>
        <v>0.65625</v>
      </c>
      <c r="Q8" s="3"/>
      <c r="R8" s="3"/>
      <c r="S8" s="7"/>
    </row>
    <row r="9" spans="2:19" ht="13.7" customHeight="1" x14ac:dyDescent="0.25">
      <c r="B9" s="4">
        <v>6</v>
      </c>
      <c r="C9" s="38" t="s">
        <v>6</v>
      </c>
      <c r="D9" s="4" t="s">
        <v>34</v>
      </c>
      <c r="E9" s="5" t="s">
        <v>44</v>
      </c>
      <c r="F9" s="4" t="s">
        <v>36</v>
      </c>
      <c r="G9" s="24">
        <v>1</v>
      </c>
      <c r="H9" s="4" t="s">
        <v>36</v>
      </c>
      <c r="I9" s="24">
        <v>1</v>
      </c>
      <c r="J9" s="4">
        <v>1</v>
      </c>
      <c r="K9" s="33" t="str">
        <f>IF((J9/I9)&gt;=Q9,"2",(IF((J9/I9)&gt;=R9,1,-1)))</f>
        <v>2</v>
      </c>
      <c r="L9" s="26">
        <v>0.5</v>
      </c>
      <c r="M9" s="32">
        <f>K9*L9</f>
        <v>1</v>
      </c>
      <c r="N9" s="32">
        <v>1</v>
      </c>
      <c r="O9" s="4" t="s">
        <v>38</v>
      </c>
      <c r="P9" s="4"/>
      <c r="Q9" s="26">
        <v>1</v>
      </c>
      <c r="R9" s="26">
        <v>0.5</v>
      </c>
    </row>
    <row r="10" spans="2:19" ht="13.7" customHeight="1" x14ac:dyDescent="0.25">
      <c r="B10" s="4">
        <v>7</v>
      </c>
      <c r="C10" s="39"/>
      <c r="D10" s="4" t="s">
        <v>34</v>
      </c>
      <c r="E10" s="9" t="s">
        <v>45</v>
      </c>
      <c r="F10" s="4" t="s">
        <v>46</v>
      </c>
      <c r="G10" s="24">
        <v>4</v>
      </c>
      <c r="H10" s="4" t="s">
        <v>46</v>
      </c>
      <c r="I10" s="24">
        <v>4</v>
      </c>
      <c r="J10" s="4"/>
      <c r="K10" s="33">
        <f>IF(ISBLANK(J10),0,IF((J10/I10)&gt;=Q10,"2",(IF((J10/I10)&gt;=R10,1,-1))))</f>
        <v>0</v>
      </c>
      <c r="L10" s="31">
        <v>1</v>
      </c>
      <c r="M10" s="32">
        <f>K10*L10</f>
        <v>0</v>
      </c>
      <c r="N10" s="32">
        <f>IF(ISBLANK(I10),0,2)</f>
        <v>2</v>
      </c>
      <c r="O10" s="4" t="s">
        <v>38</v>
      </c>
      <c r="P10" s="4"/>
      <c r="Q10" s="26">
        <v>1</v>
      </c>
      <c r="R10" s="26">
        <v>0.75</v>
      </c>
    </row>
    <row r="11" spans="2:19" ht="14.25" thickTop="1" thickBot="1" x14ac:dyDescent="0.3">
      <c r="B11" s="15"/>
      <c r="C11" s="16"/>
      <c r="D11" s="16"/>
      <c r="E11" s="17"/>
      <c r="F11" s="16"/>
      <c r="G11" s="16"/>
      <c r="H11" s="16"/>
      <c r="I11" s="16"/>
      <c r="J11" s="16"/>
      <c r="K11" s="18"/>
      <c r="L11" s="19"/>
      <c r="M11" s="20">
        <f>SUM(M9:M10)</f>
        <v>1</v>
      </c>
      <c r="N11" s="20">
        <f>SUM(N9)</f>
        <v>1</v>
      </c>
      <c r="O11" s="3"/>
      <c r="P11" s="21">
        <f>M11/N11</f>
        <v>1</v>
      </c>
      <c r="Q11" s="3"/>
      <c r="R11" s="3"/>
      <c r="S11" s="7"/>
    </row>
    <row r="12" spans="2:19" ht="15" x14ac:dyDescent="0.25">
      <c r="B12" s="4">
        <v>9</v>
      </c>
      <c r="C12" s="23" t="s">
        <v>14</v>
      </c>
      <c r="D12" s="4" t="s">
        <v>34</v>
      </c>
      <c r="E12" s="5" t="s">
        <v>47</v>
      </c>
      <c r="F12" s="4" t="s">
        <v>36</v>
      </c>
      <c r="G12" s="24" t="s">
        <v>48</v>
      </c>
      <c r="H12" s="4" t="s">
        <v>36</v>
      </c>
      <c r="I12" s="24" t="s">
        <v>48</v>
      </c>
      <c r="J12" s="10">
        <v>0</v>
      </c>
      <c r="K12" s="24">
        <f t="shared" ref="K12" si="0">J12</f>
        <v>0</v>
      </c>
      <c r="L12" s="31">
        <v>1</v>
      </c>
      <c r="M12" s="32">
        <f>(K12*L12)</f>
        <v>0</v>
      </c>
      <c r="N12" s="32">
        <v>0</v>
      </c>
      <c r="O12" s="4" t="s">
        <v>38</v>
      </c>
      <c r="P12" s="4"/>
      <c r="Q12" s="24" t="s">
        <v>48</v>
      </c>
      <c r="R12" s="24" t="s">
        <v>48</v>
      </c>
    </row>
    <row r="13" spans="2:19" ht="14.25" thickTop="1" thickBot="1" x14ac:dyDescent="0.3">
      <c r="B13" s="15"/>
      <c r="C13" s="16"/>
      <c r="D13" s="16"/>
      <c r="E13" s="17"/>
      <c r="F13" s="17"/>
      <c r="G13" s="17"/>
      <c r="H13" s="16"/>
      <c r="I13" s="16"/>
      <c r="J13" s="16"/>
      <c r="K13" s="18"/>
      <c r="L13" s="19"/>
      <c r="M13" s="20">
        <f>SUM(M12:M12)</f>
        <v>0</v>
      </c>
      <c r="N13" s="20">
        <f>SUM(N12)</f>
        <v>0</v>
      </c>
      <c r="O13" s="3"/>
      <c r="P13" s="21">
        <f>IF(ISERROR(M13/N13),L12*K12,M13/N13)</f>
        <v>0</v>
      </c>
      <c r="Q13" s="3"/>
      <c r="R13" s="3"/>
      <c r="S13" s="7"/>
    </row>
    <row r="14" spans="2:19" ht="13.5" thickTop="1" x14ac:dyDescent="0.25">
      <c r="O14" s="11"/>
    </row>
  </sheetData>
  <mergeCells count="2">
    <mergeCell ref="C9:C10"/>
    <mergeCell ref="C3:C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8"/>
  <sheetViews>
    <sheetView topLeftCell="B1" zoomScale="115" zoomScaleNormal="115" workbookViewId="0">
      <selection activeCell="E14" sqref="E14"/>
    </sheetView>
  </sheetViews>
  <sheetFormatPr defaultRowHeight="15" x14ac:dyDescent="0.25"/>
  <cols>
    <col min="3" max="3" width="26.85546875" customWidth="1"/>
    <col min="4" max="4" width="12.85546875" customWidth="1"/>
    <col min="5" max="5" width="13.42578125" customWidth="1"/>
  </cols>
  <sheetData>
    <row r="2" spans="3:5" ht="15.75" thickBot="1" x14ac:dyDescent="0.3"/>
    <row r="3" spans="3:5" ht="16.5" thickTop="1" thickBot="1" x14ac:dyDescent="0.3">
      <c r="C3" s="3" t="s">
        <v>49</v>
      </c>
      <c r="D3" s="3" t="s">
        <v>50</v>
      </c>
      <c r="E3" s="3" t="s">
        <v>51</v>
      </c>
    </row>
    <row r="4" spans="3:5" x14ac:dyDescent="0.25">
      <c r="C4" s="4" t="s">
        <v>33</v>
      </c>
      <c r="D4" s="6">
        <v>0.7</v>
      </c>
      <c r="E4" s="14">
        <f>(D4*KPIs!P8)</f>
        <v>0.45937499999999998</v>
      </c>
    </row>
    <row r="5" spans="3:5" ht="16.5" thickTop="1" thickBot="1" x14ac:dyDescent="0.3">
      <c r="C5" s="4" t="s">
        <v>52</v>
      </c>
      <c r="D5" s="6">
        <v>0.15</v>
      </c>
      <c r="E5" s="14">
        <f>(D5*KPIs!P11)</f>
        <v>0.15</v>
      </c>
    </row>
    <row r="6" spans="3:5" ht="16.5" thickTop="1" thickBot="1" x14ac:dyDescent="0.3">
      <c r="C6" s="4" t="s">
        <v>14</v>
      </c>
      <c r="D6" s="6">
        <v>0.15</v>
      </c>
      <c r="E6" s="14">
        <f>(D6*KPIs!P13)</f>
        <v>0</v>
      </c>
    </row>
    <row r="7" spans="3:5" ht="16.5" thickTop="1" thickBot="1" x14ac:dyDescent="0.3">
      <c r="C7" s="8" t="s">
        <v>53</v>
      </c>
      <c r="D7" s="6">
        <f>SUM(D4:D6)</f>
        <v>1</v>
      </c>
      <c r="E7" s="14">
        <f>SUM(E4:E6)</f>
        <v>0.609375</v>
      </c>
    </row>
    <row r="8" spans="3:5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0332302DC8049AD8AEBDA03FEFCCA" ma:contentTypeVersion="6" ma:contentTypeDescription="Create a new document." ma:contentTypeScope="" ma:versionID="b7f64b96fc834ca4df06e0aca6d6f2bd">
  <xsd:schema xmlns:xsd="http://www.w3.org/2001/XMLSchema" xmlns:xs="http://www.w3.org/2001/XMLSchema" xmlns:p="http://schemas.microsoft.com/office/2006/metadata/properties" xmlns:ns2="89560ff2-a577-4af4-bdc4-04b89275c8ee" xmlns:ns3="264078ba-fb5f-4b98-b637-5102491c19e4" targetNamespace="http://schemas.microsoft.com/office/2006/metadata/properties" ma:root="true" ma:fieldsID="7b219b8e76c266cf023988f10565cb44" ns2:_="" ns3:_="">
    <xsd:import namespace="89560ff2-a577-4af4-bdc4-04b89275c8ee"/>
    <xsd:import namespace="264078ba-fb5f-4b98-b637-5102491c1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60ff2-a577-4af4-bdc4-04b89275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078ba-fb5f-4b98-b637-5102491c1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8B9AA8-7D54-471D-8408-D9A63D6C38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232751-E89C-4872-A350-42D6AE4AF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2EAE6-812E-420A-9BC4-C7549368D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60ff2-a577-4af4-bdc4-04b89275c8ee"/>
    <ds:schemaRef ds:uri="264078ba-fb5f-4b98-b637-5102491c1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</vt:lpstr>
      <vt:lpstr>KPIs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EICPL02L333</dc:creator>
  <cp:keywords/>
  <dc:description/>
  <cp:lastModifiedBy>Xavi Ancy</cp:lastModifiedBy>
  <cp:revision/>
  <dcterms:created xsi:type="dcterms:W3CDTF">2023-05-11T03:01:23Z</dcterms:created>
  <dcterms:modified xsi:type="dcterms:W3CDTF">2024-05-22T08:39:36Z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ContentTypeId">
    <vt:lpwstr>0x010100EBD0332302DC8049AD8AEBDA03FEFCCA</vt:lpwstr>
  </property>
</Properties>
</file>