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9428\Documents\PlatformIO\Projects\ESP32-RobotLegs\"/>
    </mc:Choice>
  </mc:AlternateContent>
  <xr:revisionPtr revIDLastSave="0" documentId="13_ncr:1_{D6DCF405-0C39-421A-AABC-164B8D96F3F3}" xr6:coauthVersionLast="45" xr6:coauthVersionMax="45" xr10:uidLastSave="{00000000-0000-0000-0000-000000000000}"/>
  <bookViews>
    <workbookView xWindow="-113" yWindow="-113" windowWidth="24267" windowHeight="13148" xr2:uid="{6A909446-831D-4E71-B839-251EDE4F70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Q2" i="1"/>
  <c r="P2" i="1"/>
  <c r="K3" i="1"/>
  <c r="L3" i="1"/>
  <c r="J3" i="1"/>
  <c r="H3" i="1"/>
  <c r="I3" i="1"/>
  <c r="E3" i="1"/>
  <c r="G3" i="1" s="1"/>
  <c r="F3" i="1"/>
  <c r="E4" i="1"/>
  <c r="F4" i="1"/>
  <c r="F2" i="1"/>
  <c r="E2" i="1"/>
  <c r="G4" i="1" l="1"/>
  <c r="I4" i="1" s="1"/>
  <c r="L4" i="1" s="1"/>
  <c r="G2" i="1"/>
  <c r="M3" i="1"/>
  <c r="N3" i="1" s="1"/>
  <c r="H4" i="1" l="1"/>
  <c r="I2" i="1"/>
  <c r="L2" i="1" s="1"/>
  <c r="G6" i="1"/>
  <c r="H2" i="1"/>
  <c r="K4" i="1" l="1"/>
  <c r="M4" i="1" s="1"/>
  <c r="N4" i="1" s="1"/>
  <c r="O4" i="1" s="1"/>
  <c r="J4" i="1"/>
  <c r="J2" i="1"/>
  <c r="K2" i="1"/>
  <c r="M2" i="1" s="1"/>
  <c r="N2" i="1" s="1"/>
  <c r="O2" i="1" s="1"/>
  <c r="Q3" i="1" l="1"/>
  <c r="Q4" i="1" s="1"/>
  <c r="Q5" i="1" s="1"/>
  <c r="P3" i="1"/>
  <c r="P4" i="1" s="1"/>
  <c r="P5" i="1" s="1"/>
  <c r="O6" i="1"/>
</calcChain>
</file>

<file path=xl/sharedStrings.xml><?xml version="1.0" encoding="utf-8"?>
<sst xmlns="http://schemas.openxmlformats.org/spreadsheetml/2006/main" count="21" uniqueCount="18">
  <si>
    <t>X</t>
  </si>
  <si>
    <t>Y</t>
  </si>
  <si>
    <t>V</t>
  </si>
  <si>
    <t>F</t>
  </si>
  <si>
    <t>L</t>
  </si>
  <si>
    <t>Dist</t>
  </si>
  <si>
    <t>TAx</t>
  </si>
  <si>
    <t>TAy</t>
  </si>
  <si>
    <t>Ay unit</t>
  </si>
  <si>
    <t>Ax unit</t>
  </si>
  <si>
    <t>Test Dist Unit</t>
  </si>
  <si>
    <t>Ax Final</t>
  </si>
  <si>
    <t>Ay Final</t>
  </si>
  <si>
    <t>Tiempo Teorico</t>
  </si>
  <si>
    <t>Tiempo Real</t>
  </si>
  <si>
    <t>X real</t>
  </si>
  <si>
    <t>Y real</t>
  </si>
  <si>
    <t>Per cuadrar, l'ultima iteració es pot fer 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</si>
</sst>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right"/>
    </xf>
    <xf numFmtId="2" fontId="0" fillId="0" borderId="0" xfId="0" applyNumberFormat="1" applyBorder="1"/>
    <xf numFmtId="0" fontId="0" fillId="0" borderId="4" xfId="0" applyBorder="1"/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5" xfId="0" applyBorder="1"/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1" fillId="0" borderId="0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Teorical vs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Teorical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-30</c:v>
                </c:pt>
                <c:pt idx="2">
                  <c:v>-15</c:v>
                </c:pt>
                <c:pt idx="3">
                  <c:v>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-50</c:v>
                </c:pt>
                <c:pt idx="1">
                  <c:v>-50</c:v>
                </c:pt>
                <c:pt idx="2">
                  <c:v>-35</c:v>
                </c:pt>
                <c:pt idx="3">
                  <c:v>-50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36-48A0-991F-4B4860F1C5D4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Sheet1!$P$2:$P$5</c:f>
              <c:numCache>
                <c:formatCode>0.00</c:formatCode>
                <c:ptCount val="4"/>
                <c:pt idx="0">
                  <c:v>0</c:v>
                </c:pt>
                <c:pt idx="1">
                  <c:v>-30</c:v>
                </c:pt>
                <c:pt idx="2">
                  <c:v>-15.857864376269051</c:v>
                </c:pt>
                <c:pt idx="3">
                  <c:v>-1.7157287525381015</c:v>
                </c:pt>
              </c:numCache>
            </c:numRef>
          </c:xVal>
          <c:yVal>
            <c:numRef>
              <c:f>Sheet1!$Q$2:$Q$5</c:f>
              <c:numCache>
                <c:formatCode>0.00</c:formatCode>
                <c:ptCount val="4"/>
                <c:pt idx="0">
                  <c:v>-50</c:v>
                </c:pt>
                <c:pt idx="1">
                  <c:v>-50</c:v>
                </c:pt>
                <c:pt idx="2">
                  <c:v>-35.857864376269049</c:v>
                </c:pt>
                <c:pt idx="3">
                  <c:v>-50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36-48A0-991F-4B4860F1C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151168"/>
        <c:axId val="527298032"/>
      </c:scatterChart>
      <c:valAx>
        <c:axId val="3841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98032"/>
        <c:crosses val="autoZero"/>
        <c:crossBetween val="midCat"/>
      </c:valAx>
      <c:valAx>
        <c:axId val="5272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5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612251</xdr:colOff>
      <xdr:row>7</xdr:row>
      <xdr:rowOff>123245</xdr:rowOff>
    </xdr:from>
    <xdr:to>
      <xdr:col>13</xdr:col>
      <xdr:colOff>206734</xdr:colOff>
      <xdr:row>24</xdr:row>
      <xdr:rowOff>103367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12BE8-F6D2-4546-9007-AE24AB254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142B-3D85-4E12-A0DC-0F4010CD918F}">
  <dimension ref="A1:Q8"/>
  <sheetViews>
    <sheetView tabSelected="1" workbookViewId="0">
      <selection activeCell="O13" sqref="O13"/>
    </sheetView>
  </sheetViews>
  <sheetFormatPr defaultRowHeight="15.05" x14ac:dyDescent="0.3"/>
  <cols>
    <col min="4" max="4" width="8.77734375" style="1" customWidth="1"/>
    <col min="7" max="7" width="10.44140625" bestFit="1" customWidth="1"/>
    <col min="8" max="8" width="10.109375" bestFit="1" customWidth="1"/>
    <col min="9" max="9" width="9.5546875" customWidth="1"/>
    <col min="10" max="10" width="14.33203125" customWidth="1"/>
    <col min="11" max="11" width="10.33203125" customWidth="1"/>
    <col min="12" max="13" width="10.109375" customWidth="1"/>
    <col min="14" max="14" width="14.6640625" customWidth="1"/>
    <col min="15" max="15" width="11.88671875" customWidth="1"/>
    <col min="16" max="16" width="11.5546875" customWidth="1"/>
    <col min="17" max="17" width="11.44140625" customWidth="1"/>
    <col min="18" max="18" width="10" customWidth="1"/>
  </cols>
  <sheetData>
    <row r="1" spans="1:17" x14ac:dyDescent="0.3">
      <c r="A1" s="15" t="s">
        <v>0</v>
      </c>
      <c r="B1" s="16" t="s">
        <v>1</v>
      </c>
      <c r="C1" s="16" t="s">
        <v>2</v>
      </c>
      <c r="D1" s="16" t="s">
        <v>3</v>
      </c>
      <c r="E1" s="15" t="s">
        <v>6</v>
      </c>
      <c r="F1" s="16" t="s">
        <v>7</v>
      </c>
      <c r="G1" s="17" t="s">
        <v>5</v>
      </c>
      <c r="H1" s="16" t="s">
        <v>9</v>
      </c>
      <c r="I1" s="17" t="s">
        <v>8</v>
      </c>
      <c r="J1" s="18" t="s">
        <v>10</v>
      </c>
      <c r="K1" s="22" t="s">
        <v>11</v>
      </c>
      <c r="L1" s="23" t="s">
        <v>12</v>
      </c>
      <c r="M1" s="17" t="s">
        <v>5</v>
      </c>
      <c r="N1" s="21" t="s">
        <v>13</v>
      </c>
      <c r="O1" s="21" t="s">
        <v>14</v>
      </c>
      <c r="P1" s="21" t="s">
        <v>15</v>
      </c>
      <c r="Q1" s="21" t="s">
        <v>16</v>
      </c>
    </row>
    <row r="2" spans="1:17" x14ac:dyDescent="0.3">
      <c r="A2" s="7">
        <v>0</v>
      </c>
      <c r="B2" s="8">
        <v>-50</v>
      </c>
      <c r="C2" s="8">
        <v>1</v>
      </c>
      <c r="D2" s="9" t="s">
        <v>4</v>
      </c>
      <c r="E2" s="7">
        <f>(A3-A2)</f>
        <v>-30</v>
      </c>
      <c r="F2" s="8">
        <f>B3-B2</f>
        <v>0</v>
      </c>
      <c r="G2" s="4">
        <f>SQRT(E2^2 + F2^2)</f>
        <v>30</v>
      </c>
      <c r="H2" s="10">
        <f>E2/G2</f>
        <v>-1</v>
      </c>
      <c r="I2" s="4">
        <f>F2/G2</f>
        <v>0</v>
      </c>
      <c r="J2" s="19">
        <f>SQRT(H2^2 + I2^2)</f>
        <v>1</v>
      </c>
      <c r="K2" s="3">
        <f>H2*C2</f>
        <v>-1</v>
      </c>
      <c r="L2" s="4">
        <f>I2*C2</f>
        <v>0</v>
      </c>
      <c r="M2" s="4">
        <f>SQRT(K2^2 + L2^2)</f>
        <v>1</v>
      </c>
      <c r="N2" s="2">
        <f>G2/M2</f>
        <v>30</v>
      </c>
      <c r="O2">
        <f>ROUNDUP(N2,0)</f>
        <v>30</v>
      </c>
      <c r="P2" s="2">
        <f>A2</f>
        <v>0</v>
      </c>
      <c r="Q2" s="2">
        <f>B2</f>
        <v>-50</v>
      </c>
    </row>
    <row r="3" spans="1:17" x14ac:dyDescent="0.3">
      <c r="A3" s="7">
        <v>-30</v>
      </c>
      <c r="B3" s="8">
        <v>-50</v>
      </c>
      <c r="C3" s="8">
        <v>5</v>
      </c>
      <c r="D3" s="9" t="s">
        <v>4</v>
      </c>
      <c r="E3" s="7">
        <f t="shared" ref="E3:E4" si="0">(A4-A3)</f>
        <v>15</v>
      </c>
      <c r="F3" s="8">
        <f t="shared" ref="F3:F4" si="1">B4-B3</f>
        <v>15</v>
      </c>
      <c r="G3" s="4">
        <f t="shared" ref="G3:G4" si="2">SQRT(E3^2 + F3^2)</f>
        <v>21.213203435596427</v>
      </c>
      <c r="H3" s="10">
        <f>E3/G3</f>
        <v>0.70710678118654746</v>
      </c>
      <c r="I3" s="4">
        <f>F3/G3</f>
        <v>0.70710678118654746</v>
      </c>
      <c r="J3" s="19">
        <f>SQRT(H3^2 + I3^2)</f>
        <v>0.99999999999999989</v>
      </c>
      <c r="K3" s="3">
        <f t="shared" ref="K3:K4" si="3">H3*C3</f>
        <v>3.5355339059327373</v>
      </c>
      <c r="L3" s="4">
        <f t="shared" ref="L3:L4" si="4">I3*C3</f>
        <v>3.5355339059327373</v>
      </c>
      <c r="M3" s="4">
        <f t="shared" ref="M3:M4" si="5">SQRT(K3^2 + L3^2)</f>
        <v>5</v>
      </c>
      <c r="N3" s="2">
        <f>G3/M3</f>
        <v>4.2426406871192857</v>
      </c>
      <c r="O3" s="2">
        <f>ROUNDDOWN(N3,0)</f>
        <v>4</v>
      </c>
      <c r="P3" s="2">
        <f>P2+O2*K2</f>
        <v>-30</v>
      </c>
      <c r="Q3" s="2">
        <f>Q2+O2*L2</f>
        <v>-50</v>
      </c>
    </row>
    <row r="4" spans="1:17" x14ac:dyDescent="0.3">
      <c r="A4" s="7">
        <v>-15</v>
      </c>
      <c r="B4" s="8">
        <v>-35</v>
      </c>
      <c r="C4" s="8">
        <v>5</v>
      </c>
      <c r="D4" s="9" t="s">
        <v>4</v>
      </c>
      <c r="E4" s="7">
        <f t="shared" si="0"/>
        <v>15</v>
      </c>
      <c r="F4" s="8">
        <f t="shared" si="1"/>
        <v>-15</v>
      </c>
      <c r="G4" s="4">
        <f t="shared" si="2"/>
        <v>21.213203435596427</v>
      </c>
      <c r="H4" s="10">
        <f>E4/G4</f>
        <v>0.70710678118654746</v>
      </c>
      <c r="I4" s="4">
        <f>F4/G4</f>
        <v>-0.70710678118654746</v>
      </c>
      <c r="J4" s="19">
        <f>SQRT(H4^2 + I4^2)</f>
        <v>0.99999999999999989</v>
      </c>
      <c r="K4" s="3">
        <f t="shared" si="3"/>
        <v>3.5355339059327373</v>
      </c>
      <c r="L4" s="4">
        <f t="shared" si="4"/>
        <v>-3.5355339059327373</v>
      </c>
      <c r="M4" s="4">
        <f t="shared" si="5"/>
        <v>5</v>
      </c>
      <c r="N4" s="2">
        <f>G4/M4</f>
        <v>4.2426406871192857</v>
      </c>
      <c r="O4" s="2">
        <f>ROUNDDOWN(N4,0)</f>
        <v>4</v>
      </c>
      <c r="P4" s="2">
        <f>P3+O3*K3</f>
        <v>-15.857864376269051</v>
      </c>
      <c r="Q4" s="2">
        <f>Q3+O3*L3</f>
        <v>-35.857864376269049</v>
      </c>
    </row>
    <row r="5" spans="1:17" x14ac:dyDescent="0.3">
      <c r="A5" s="11">
        <v>0</v>
      </c>
      <c r="B5" s="12">
        <v>-50</v>
      </c>
      <c r="C5" s="12"/>
      <c r="D5" s="13"/>
      <c r="E5" s="11"/>
      <c r="F5" s="12"/>
      <c r="G5" s="14"/>
      <c r="H5" s="12"/>
      <c r="I5" s="14"/>
      <c r="J5" s="20"/>
      <c r="K5" s="5"/>
      <c r="L5" s="6"/>
      <c r="M5" s="14"/>
      <c r="P5" s="2">
        <f>P4+O4*K4</f>
        <v>-1.7157287525381015</v>
      </c>
      <c r="Q5" s="2">
        <f>Q4+O4*L4</f>
        <v>-50</v>
      </c>
    </row>
    <row r="6" spans="1:17" x14ac:dyDescent="0.3">
      <c r="G6" s="2">
        <f>SUM(G2:G5)</f>
        <v>72.426406871192853</v>
      </c>
      <c r="O6">
        <f>O4+O3+O2</f>
        <v>38</v>
      </c>
    </row>
    <row r="8" spans="1:17" x14ac:dyDescent="0.3">
      <c r="O8" t="s"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Armengol</dc:creator>
  <cp:lastModifiedBy>Xavier Armengol</cp:lastModifiedBy>
  <dcterms:created xsi:type="dcterms:W3CDTF">2021-03-16T18:22:55Z</dcterms:created>
  <dcterms:modified xsi:type="dcterms:W3CDTF">2021-03-17T18:03:34Z</dcterms:modified>
</cp:coreProperties>
</file>