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id_amazon_cn_to_translate" sheetId="1" r:id="rId3"/>
  </sheets>
  <definedNames/>
  <calcPr/>
</workbook>
</file>

<file path=xl/sharedStrings.xml><?xml version="1.0" encoding="utf-8"?>
<sst xmlns="http://schemas.openxmlformats.org/spreadsheetml/2006/main" count="503" uniqueCount="503">
  <si>
    <t>labels</t>
  </si>
  <si>
    <t>text</t>
  </si>
  <si>
    <t>translation</t>
  </si>
  <si>
    <t>好 很好，以前从不去评价，不知道浪费了多少积分，现在知道积分可以换钱，就要好好评价了，后来我就把这段话复制走了，既能赚积分，还省事，走到哪复制到哪，最重要的是，不用认真的评论了，不用想还差多少字，直接发出就可以了</t>
  </si>
  <si>
    <t>左右脚皮质不一样啊~舒适性也不一样…… 左右脚皮质不一样，左脚皮质硬，右脚软，</t>
  </si>
  <si>
    <t>洁碧冲牙器 需要转化器，大多数的塑料比较脆，感觉容易坏。。用的时候动静很大。不过冲牙挺舒服的，就是用起来麻烦</t>
  </si>
  <si>
    <t>很不错，性价比高 做工材料还不错，不到六百，比专柜便宜多了，还没穿，鞋子比较软。</t>
  </si>
  <si>
    <t>， 很好的</t>
  </si>
  <si>
    <t>一次一包 海淘价格还是不错</t>
  </si>
  <si>
    <t>性价比不错 这个价格，只能给五星好评了，如果卖到300多可能就四星。很轻，保暖还行。</t>
  </si>
  <si>
    <t>好看的夹克 穿身上很舒服很好看，做工非常好，是春秋穿的衣服，买的s号，反正不能胖一点，不然就不能穿了，如果买m的应该也可以，s号比较贴身。170身高68体重。</t>
  </si>
  <si>
    <t>划算 这套是性价比最高的。很好很开心。</t>
  </si>
  <si>
    <t>perf 非完美的不错，对得起价格</t>
  </si>
  <si>
    <t>合适 版型很好，合身。183㎝84kg，腰围34。</t>
  </si>
  <si>
    <t>是正品吗？ 很喜欢。给孩子的礼物。</t>
  </si>
  <si>
    <t>小巧方便 杯子很小，一直不喜欢笑小容量，但保温效果挺好的，冬天送人也是非常好的，哈哈！</t>
  </si>
  <si>
    <t>保暖柔软舒适，很喜欢。 保暖柔软舒适，很喜欢。</t>
  </si>
  <si>
    <t>不错 平时穿36，37的鞋，这双买6.5码刚刚好</t>
  </si>
  <si>
    <t>合适 挺好的，价格也不错，值得购买</t>
  </si>
  <si>
    <t>northface 冲锋衣不错 不错，内外都很舒服，里面的白色也不是雪白，很自然的白色不错</t>
  </si>
  <si>
    <t>好用 118一套买的，孩子很喜欢用。</t>
  </si>
  <si>
    <t>买个样子质感非常好 价格非常不错了，德国直运，比系统预估的要早了一周，正好出差可以带，配休闲装非常合适，表盘大，适合体型大点的man。还没试过防水功能，但整体机身非常重，有质感</t>
  </si>
  <si>
    <t>保温杯看不出来水位，能看水位的不保温，愁人 和同时买的另外一个没保温效果的塑料杯相比，这个看不出来水位到哪里了，然而娃还不会说话。现在倾向于用另外那个杯子给娃喝凉白开，等会说话自己能表示水喝光了的时候再用吧。优点是保温而且不漏水，而且吸管后面靠近杯盖连接处有个孔，不懂设计原理不过那个孔开的不错</t>
  </si>
  <si>
    <t>非常好用，买买买，舞起来 非常好用，买买买，舞起来</t>
  </si>
  <si>
    <t>保温效果好 这款杯子质量不错，非常轻，保温效果很好，开水放15小时还比较烫，性价比很高。</t>
  </si>
  <si>
    <t>牙刷头 很好，可以一年多不用再买牙刷了，很耐用，应该是正品无误</t>
  </si>
  <si>
    <t>西方人脚肥鞋肥 默认就是L码，中国人更适合M码，总体还是五星的</t>
  </si>
  <si>
    <t>非常合脚 平时43码，这次选8码，完全正确！相当于42码，比正常小一码，切记！因为属于潮鞋，包裹的鞋面比较薄，这点不同于跑鞋、登山鞋等功能性鞋，跟商务皮鞋也不太相同，比较随型，因为鞋面薄而且软的原因。总之这样选很合适。</t>
  </si>
  <si>
    <t>真皮，正品，舒服！ clarks的质量一如既往地好，一直在亚马逊购买clarks的鞋子</t>
  </si>
  <si>
    <t>我平常只是放着用于一些文件的备份，不过三个多月就莫名坏了 买来只是放着备份，没有任何摔、撞的物理碰撞，三个月就坏了，接下来说说艰难的保修史吧  先联系亚马逊，亚马逊客服态度很好（虽然效率不是很高），但是坚定的表示是海淘的产品，亚马逊不负责售后。（额，也不负责帮你运到美国）只是让你联系希捷客服来获得质保。 然后去联系希捷，（希捷中华区的售后真是垃圾中的战斗圾），电话一股WW腔就算了，态度还十分恶劣（你不在我这买的凭什么给你售后，自己去联系原产地的售后），问个原产地也是各种自己查，我不知道。 再联系中华区的代理，问问能不能交点手续费帮忙质保，结果代理用邮箱亲切的问候我是不是傻，让人火大！！！！ 后面再邮箱联系美国希捷，问问能不能在香港进行质保，结果还是不行（我装个在中美国人容易吗？给点辛苦分好么）。 反正总的就是，希捷只支持原产地质保  最后无奈只能寄到美国保修，用顺丰寄过去，然后用海涛转运回来，总共花费170左右，耗时18天，终于保修完毕。 其实这么想想也还好，毕竟能修好，不过数据没了，唉，没质保以后还是不会买了，希望亚马逊什么时候对海外购也支持质保吧，毕竟手上握有运输通道，就算客户自己联系，如果能走亚马逊物流也是不错啊。。</t>
  </si>
  <si>
    <t>偏大 本人身高180，体重87公斤，XL码偏大</t>
  </si>
  <si>
    <t>硬，质感一般 硬，质感一般</t>
  </si>
  <si>
    <t>大大大 本人高171cm，89kg，胸围107Cm，M号又宽又长</t>
  </si>
  <si>
    <t>有异味！ 有异味！</t>
  </si>
  <si>
    <t>盖口被撕开，不敢吃 包装的纸盒没有被撕开的痕迹，但是罐子揭开瓶盖后，里面的塑料封口膜竟然是被撕开的状态，都不敢吃了。  补：亚马逊客服的反应还是非常迅速的，处理方案也非常人性化。</t>
  </si>
  <si>
    <t>不好放挂绳 孩子挺喜欢，就是挂绳不好挂</t>
  </si>
  <si>
    <t>大了 115斤  买的L  大了  穿不了  可能老外尺码比较大把</t>
  </si>
  <si>
    <t>合适的裤子 174cm 75KG 82cm 微弹，直筒，质量还可以。</t>
  </si>
  <si>
    <t>小贵 比较锋利 平时拿来剪食物的</t>
  </si>
  <si>
    <t>耳机音质很好，非常满意的一次网购。 头一次买美亚，至济南预计15天，实际10天收到，非常快，邮费30元很平价。外包装设计科学，完好无损。耳机音质很好，非常满意的一次网购。</t>
  </si>
  <si>
    <t>出水量大，淋浴舒服。 真的很不错，出水量很大，打在身上很舒服，按摩模式很强劲，唯一不足就是很废水，没有体会到节水功能！推荐购买。</t>
  </si>
  <si>
    <t>质量号， 偏大，果然是外国码数</t>
  </si>
  <si>
    <t>品控差，不能写入，建议多看看其他的 第一次在亚马逊买东西，结果同前面的一位一样，12月14日收到的货，开始写入和差不多30个G的mv，25号左右U盘就已经无法写入了，只能读取，不能删除，不能格式化。今天联系客服退货，客服告诉我直接退款，大概7-10天返还到原卡。客服表示非常理解，U盘寄回美国退货邮费过高，由亚马逊承担了这笔费用。不得不说亚马逊的服务真的很到位。五分投给客服 外观很粗糙，塑料感严重。读写速度非常不好并且不稳定。</t>
  </si>
  <si>
    <t>好 非常好，好看</t>
  </si>
  <si>
    <t>精美复古 这款有口皆碑的咖啡机实物比图片精美很多！从德国邮过来差不多10天，包装严实，丝毫没有损坏，连包装都很完整！关键相比国内天猫一共便宜了一半的价格，prime会员免国际运费真的太划算了！</t>
  </si>
  <si>
    <t>合身舒适 第一次穿无刚圈的这么合身，赞一个！夏天穿真舒服。有买了其他颜色。</t>
  </si>
  <si>
    <t>超出预期 竟然比踢不烂要好穿多了！！！以后就买它了！</t>
  </si>
  <si>
    <t>纹路织法和以前的袜子确实不同 价格合理，反而比国内同厚度的都要便宜了，纹路织法和以前的袜子确实不同</t>
  </si>
  <si>
    <t>净水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</si>
  <si>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very good 很好 正品 这个价格很难得的。德国品质值得信赖。已经做了一次火龙果沙冰  打的好细腻的说</t>
  </si>
  <si>
    <t>物超所值 酷！全金属，手感好，小巧，携带方便，书写流畅。问题是，这款笔怎么换笔芯呢？</t>
  </si>
  <si>
    <t>音质 大名鼎鼎，得奖众多不是没道理的，声音很正，流行啥的基本够好了，好的前端和耳放可以听到很通透的声音，光凭声音，这个价位甚至高一两倍的，都很难找可以匹敌的吧，无论是大牌或者山寨，加上亚马逊的价，很值了，对了，人声结像很好</t>
  </si>
  <si>
    <t>不错的裤子 这款是修身的呀！布料有点儿薄有弹性，号码很在美国买的一样。国内的这个号比较的话，国内的号会稍微小一些。</t>
  </si>
  <si>
    <t>很不错，符合预期 挺好的，当初想买成人款的时候没有我的码数，所以245cm买的大童6.5M，正好合适</t>
  </si>
  <si>
    <t>合适不错 先生穿着很合适，很喜欢</t>
  </si>
  <si>
    <t>信任亚马逊海外购 Swisse 家的钙片＋维生素D组合装，产自澳大利亚</t>
  </si>
  <si>
    <t>很棒。家里的第三双踢不烂。 非常好，送爸爸的，爸爸很喜欢。</t>
  </si>
  <si>
    <t>速度可以 这款硬盘连续读写速度挺高的，4K差些，至于颗粒和掉速，估计用到那时候也该更新换代了</t>
  </si>
  <si>
    <t>还不错 2尺八的腰95的皮带稍微有点短，也能使用，突尼斯制造</t>
  </si>
  <si>
    <t>满意 腰围稍微有点大，上身效果不错，裤脚那边是有拉绳可以收紧的，很好看。</t>
  </si>
  <si>
    <t>保温，质量好 一直用的，保温。</t>
  </si>
  <si>
    <t>太大也太厚 材质感觉一般，也觉得太厚，我身高178CM，体重75KG，买的M码长度合适却太宽松了</t>
  </si>
  <si>
    <t>还可以 发来开箱发现在鞋面上有磕碰，亚马逊退了50，就不退货了…平时44.5的脚，脚型略胖，穿9.5会稍微磨小脚趾，后续购买的人参考</t>
  </si>
  <si>
    <t>海外购，退换货是坑 30w*30L的，平时穿这号牛仔裤的合身，谁知这条裤子裤管巨大，我原意买修身的，完全不能穿。欲退货，运费约125元，只能退回四成81块，哎，坑啊，自认倒霉。</t>
  </si>
  <si>
    <t>没用多久就坏了 垃圾中的战斗机，亚马逊垃圾，中国不能保修的拿来卖，没几个月坏了，叫他帮忙联系保修，什么都不管，垃圾千万别买！！！</t>
  </si>
  <si>
    <t>好吧 好吧，宝宝似乎不是很喜欢，总是拿来扔。</t>
  </si>
  <si>
    <t>便宜 男朋友身高177 体重125 买的S号正好 美版的胜在便宜 随便穿穿无所谓 布料一般 疯狂起球 感觉只能穿一年</t>
  </si>
  <si>
    <t>还算可以 笔杆应该是树脂的，不是图片看起来的那种金属的，比较轻，比派克的乔特系列都轻，笔尖偏粗。适合作为签字笔。</t>
  </si>
  <si>
    <t>比国内的大两个号 英版号太大了！！我183 ， 84买的XL还是大了，应该再小一个号</t>
  </si>
  <si>
    <t>亚马逊的品控是硬伤 低价是入的，收到时鞋面两只脚都有折痕，应该是试穿过痕迹，鞋底也很脏，一直脚的后跟内侧有严重擦痕。亚马逊海外购很方便，但是品控真的是硬伤，同时期买了好几单都出现问题，好在客服很给力。</t>
  </si>
  <si>
    <t>轻便舒适 非常轻便，款式好显脚秀气，里面是薄薄的绒布很适合秋初冬穿，推荐购买。</t>
  </si>
  <si>
    <t>海外购产品信赖亚马逊 满满一瓶，4个月的量</t>
  </si>
  <si>
    <t>赞 质感一流，比柳宗理质感好，唯一的缺点就是没有匹配的沥水篮，如果有就完美了</t>
  </si>
  <si>
    <t>质量不错，但不是特别舒适 质量不错，但不是特别舒适，没有bravo舒服</t>
  </si>
  <si>
    <t>是正品 比国内便宜多了，就是物流太慢，收货的当天下午就放在窗台上充电！国内西铁城官网不支持海外购验证，看包装应该是正品！说明书、保修卡都有中文！手表和表带都非常棒，儿子戴在非常帅，很喜欢！</t>
  </si>
  <si>
    <t>点赞 设计合理，舒服</t>
  </si>
  <si>
    <t>恒温效果好，安装方便 家里原来洗澡时就不能开任何水龙头，一开水温变化巨大。有了这个就基本上没这问题了。对冷热水出水口的间距兼容性高，甚至是我家这种冷热出水口不平都能兼容。自带的那个花洒水流很大，管子也很硬，不是很适应，最后换了个以前的花洒解决问题。  花洒出水口那安装时必须注意，不要拧死，人家本来就是能左右摆动的，密封靠的是密封圈！</t>
  </si>
  <si>
    <t>PUMA 彪马 Basket Heart Patent Wn. 合适秋冬穿，不是想象中的那，图片比实物漂亮</t>
  </si>
  <si>
    <t>挺好的 质感很好，细节比膳魔师好一点</t>
  </si>
  <si>
    <t>大小合适 果然尺码偏大很多，平时国内L码，这个S码就够，本人174，体重160，腰围84，胸围98</t>
  </si>
  <si>
    <t>关于这个干杯 我是2018年6月14号下的单，6月30号收到货，我买的这个东西是带有搅拌棒的。刀片上的字样和本网中给出的刀片上的字样是不一样的。盖子比较好扣。缺少在别的该产品的图片中看到的那张蓝纸。</t>
  </si>
  <si>
    <t>完美 款式很好，很潮，很时尚</t>
  </si>
  <si>
    <t>合适 还不错，就是不知道棉的含量比。</t>
  </si>
  <si>
    <t>性价比高，做工好 性价比高，做工好</t>
  </si>
  <si>
    <t>锅 超级重的一口锅，感觉不错</t>
  </si>
  <si>
    <t>漂亮 很漂亮，翅膀可以转动，做钥匙链不是太方便，挂包应该不错。</t>
  </si>
  <si>
    <t>全身 正好，170，65公斤M号。</t>
  </si>
  <si>
    <t>满意购物 包装完善，相关材料齐全；表贴膜完全，收波使用正常；物流迅速，一周到货。</t>
  </si>
  <si>
    <t>大 12寸的非常大 这个锅直接可以代替炒锅，隔热套是送的，但是有点大 ，需要自己减一下在套，估计铁手柄不够大吧。总体满意。</t>
  </si>
  <si>
    <t>大牌子可靠是正品 喜欢的质地细腻舒适，贴身衣物就得这样</t>
  </si>
  <si>
    <t>还不错，速度也去可以 整体不错，厚度可以接受，和我原来的2T差不多厚，长度变短了</t>
  </si>
  <si>
    <t>Lee Men's Tom Tipping Ls V  海蓝色 Medium  ... 衣服很大，至少大了2个号，穿不了，送人啦，退货麻烦费用又贵。</t>
  </si>
  <si>
    <t>突然打开嘶嘶声，充电部分发烫。 耳机正常使用，无任何异常，今天想用，打开一阵嘶嘶的噪音，然后充电部分在发烫，瞬间那种。直接快速关机，很怕炸了。质量不过关，以后不会再用。失望…第一次购买耳罩没这种问题，买个蓝牙线的，竟然有这种危险感。</t>
  </si>
  <si>
    <t>一般。 优点是保温、不漏水。  缺点是：  表面的油漆太太太容易掉了。小孩背了大概半小时（没有磕磕碰碰，最多不小心），居然有许多摩痕。 而且！贴纸已瓤，凹凸不平差不多烂了。</t>
  </si>
  <si>
    <t>不满意 买的是41.5的 鞋盒上也是41.5 打开盒子鞋子是40.5的 不知道在搞什么 说实话一星都不想给</t>
  </si>
  <si>
    <t>翻车了，山寨货 翻车了！包装印刷一看就是仿冒的，说是德国亚马逊发货，估计从又是国内小作坊山寨的！奉劝大家别再上当了，防伪啥的一样没有。</t>
  </si>
  <si>
    <t>收到个次品，亚马逊发货不检查商品的吗？ 满心欢喜打开手表，戴上一看发现是个次品，右边亮灯插销缺失，也是服了。如果不是急着送人的话真的不想再买一次。没办法，先退货，再重买。</t>
  </si>
  <si>
    <t>不错 挺好的 靴子很好 就是比较沉 穿一天比较累 然后是翻毛皮 打理起来有点麻烦</t>
  </si>
  <si>
    <t>质量一般，就是品牌价值高些，另外本人178，80kg，正合适 质量一般，就是品牌价值高些，另外本人178，80kg，正合适</t>
  </si>
  <si>
    <t>上脚好看，做工一般 脚长27CM买了US8.5，长度正好，脚背略窄但能穿。上脚显好看，但做工不敢恭维自己看图，细节挺糙的，随便穿穿，穿个样子吧。收到鞋面很脏，应该是翻毛皮没什么防护磕碰的，湿布可擦掉。</t>
  </si>
  <si>
    <t>满意 身高179，体重76，33W32L，正合适。</t>
  </si>
  <si>
    <t>还行 11月15日下单，一直拖了一个星期还没发货，联系了客服，结果当晚就发货了。 11月26日收到，保质期截至2019年3月，还行。</t>
  </si>
  <si>
    <t>质量不错，注意大小 好看，质量不错，大小合适，173cm，68kg，L码（日亚）</t>
  </si>
  <si>
    <t>很满意。就是等的太久了，比预计的晚了5天。 mk的内裤质量肯定没有问题就是物流晚点了5天。</t>
  </si>
  <si>
    <t>B 型笔尖 笔不错，不过商品信息中关于笔尖型号的部分不太显著。这个笔尖适合签字，日常书写汉字最好用 F 笔尖。</t>
  </si>
  <si>
    <t>耳机棒棒的 亚马逊很好 比狗东和某宝良心多了 东西也很不错</t>
  </si>
  <si>
    <t>大了 不错不错不错不错不错</t>
  </si>
  <si>
    <t>满意 很满意，觉得彪马的鞋码数稍微大点，一般都穿38的，这次得垫个鞋垫刚合适，鞋子显瘦，不错穿着很舒服</t>
  </si>
  <si>
    <t>习惯好评 看起来一般，看使用效果了</t>
  </si>
  <si>
    <t>产品质量好，码数合适，物流数度快效率高。 产品质量好，码数合适，物流数度快效率高。</t>
  </si>
  <si>
    <t>鞋型偏宽松 这个鞋挺好看的 如果没有魔术贴设计肯定更好看 然后我是36码脚正常 穿我买的码数有点小宽松的 个人好可以接受</t>
  </si>
  <si>
    <t>耳机煲多长时间？ 很好，平常用来听听音乐。</t>
  </si>
  <si>
    <t>大品牌 大品牌，大小合适，性价比高!</t>
  </si>
  <si>
    <t>不错不错 挺不错的，就是这款手感薄了点!</t>
  </si>
  <si>
    <t>洗得干净 不错！好用</t>
  </si>
  <si>
    <t>满意 超薄的裤子，很适合夏天穿。质量不错。性价比高。184，XL刚好</t>
  </si>
  <si>
    <t>鞋子质量很好 对比专柜1400+的价格，四百多拿下我很满意，我买的是UK7.5码，平时耐克运动鞋穿43.5左右，可见英码还是偏大一些，鞋子除了透气性不好外我真觉得没什么好挑剔了的</t>
  </si>
  <si>
    <t>性价比 跟预想一样，价格合适，包装极简，总体不错</t>
  </si>
  <si>
    <t>穿着舒适 穿着很舒服，下回再有活动时也给老公买一款。</t>
  </si>
  <si>
    <t>舒服 做工精细，穿着舒服，好评</t>
  </si>
  <si>
    <t>很舒服，就是大了点 穿着很舒服，还是宽松的内裤穿着舒服</t>
  </si>
  <si>
    <t>过滤后水的口感不错 提供了足够的配件和安装图来适应各种形式的水龙头，没有评价里所说的安装不上和漏水的现象，非常完美地安装及使用。需要注意的是安装滤芯时旋转要适当用力，直到嗒的一声响，否则旋转不到位就会出现滤芯和底座间漏水的现象。</t>
  </si>
  <si>
    <t>煎炒皆可，好用！ 一丁点儿也不粘，低温煎食物很好用。锅子不配盖，买锅盖时注意，本锅内经27.3厘米，外径28厘米。</t>
  </si>
  <si>
    <t>很合适 参考大家评论买的，尺码合适，这款适合脚瘦一些的</t>
  </si>
  <si>
    <t>鞋子很多擦痕 物流好快，鞋子看着很正，不过表面皮革有很多擦痕，想是二手货，不爽！</t>
  </si>
  <si>
    <t>气味太严重 气味太严重，放在房间里，一个房间充满了怪味</t>
  </si>
  <si>
    <t>为啥手柄跟牙刷头之间有这么大的缝隙 搞不懂这里为啥有这么大的缝隙</t>
  </si>
  <si>
    <t>质量一般 用了大约10个，有2个是漏的，这个比例目前已占了20%。有点失望！</t>
  </si>
  <si>
    <t>使用了3个月，PC无法正常使用 U盘插在电脑上有时候能显示 不过马上显示无法识别。不知道怎么处理，退货怎么退。</t>
  </si>
  <si>
    <t>影响极坏 差评，我明明买的是世纪名望蓝色镀铑金，商家偏偏要发一支纯蓝色的跟图片不一样的笔给我</t>
  </si>
  <si>
    <t>质量太差了 肯尼亚产的 做工很差 穿了一次就破了</t>
  </si>
  <si>
    <t>L略微有點兒緊 我176 胸圍98cm 平時衣服都穿L 這款供應的日本市場 略微有點緊</t>
  </si>
  <si>
    <t>用起来还可以 本人非专业人员，对这对箱子的好坏也不敢妄议，只能说和我的老音箱对比不可同日而语，尤其是在中低频部分明显清晰有力，对于非专业的音乐欣赏应该是足够了。在使用过程中还有个疑惑未能解决：由于暂时还只用板载声卡，即使在静音条件下一只音箱能明显听到咝咝的底噪，吊诡的是无论我如何对调音频接头，都仅有一只特定音箱有噪音，另一只无影响，难道两只箱子的质量标准有这么明显差异？本人一边计划上独立声卡，一边也期待专业人士能为我答疑解惑。  原因已查明，是我自作聪明把原配2头德标电源线换成了自己的线以便接地，结果似乎机箱内干扰可以通过地线馈入音箱，但是只在接通信号线后才会起效（难道形成某种回路或共振？期待专业人员解惑）。当时还疑惑为何仅有一只音箱有此现象，后来拿万用表测我那两条电源线，原来其中一条的地线根本不通是假货。。。最后换上原配德标线，问题解决。可见音箱接地需慎重，同时我还要感谢我那根假货电源线，否则问题难以查明多半是又买声卡又要换音箱大动干戈了，真是塞翁失马焉知非福。  最后表扬下亚马逊，价格好速度快服务让人安心，以后购物首选了</t>
  </si>
  <si>
    <t>不错 有一定厚度，穿着舒适。10°左右的天气还能扛得住，再冷就不行了</t>
  </si>
  <si>
    <t>這個包值得入手 質感很好。大小合適。</t>
  </si>
  <si>
    <t>尺码不偏 175，66穿30*32正好，棉有点硬，容易粘毛，版型可以</t>
  </si>
  <si>
    <t>速度无压力 英亚特价时候买的。买了两块。空前好价。用于大法a7r2的4K拍摄。闪迪用的都是白片，速度没有压力，而且比较耐造，值得信赖。就是英亚物流从荷兰过来，时间比较长。刚需等用的买家不宜。</t>
  </si>
  <si>
    <t>有创意的好产品 非常好的产品，试用了下，喜欢。</t>
  </si>
  <si>
    <t>600买到马丁鞋，是真的！ 和展示的图一样，就不发图了。 我买的最小码正好搞特价，连运费加税费600块收一双马丁鞋简直不能更棒，关键是只要了8天就到了。我在聚美同款799在海关卡了一个月，最后退款了之，真是无力吐槽。美亚现在必须是海淘首选。</t>
  </si>
  <si>
    <t>本来很开心，看到评论后伤心了。 这款产品不错，木耳认为已经足够了。  具体评价请看前排的评论。我要说的是本来认为1600价格很不错，但是看到有人Z实惠1289就拿下了，作为屌丝的我甚感伤心呀。</t>
  </si>
  <si>
    <t>善存维生素应该吃 第二次购买了。很好。尤其是女性朋友、上年纪的人一定要吃。</t>
  </si>
  <si>
    <t>很好的牙膏 彩虹的牙膏，小孩很喜欢。</t>
  </si>
  <si>
    <t>还好，物流速度有待改善。易客满物流信息更新慢。 还好，USB2.0速度在25M左右，usb3.0未尝试。四个垫脚胶片没有粘好，容易脱落。</t>
  </si>
  <si>
    <t>性价比高 帮朋友捎的，单个装价格还很合算，还送人一个</t>
  </si>
  <si>
    <t>布料舒服 合身吧，感觉34A应该也能穿</t>
  </si>
  <si>
    <t>很好看的一双鞋 很喜欢的款式，很朝！265得脚42码还大一点点，加双袜子应该就完美了，其实，脚瘦可以41.5</t>
  </si>
  <si>
    <t>味道好 其实是凑单买的，味道不错，效果有没不好说，毕竟就一瓶。不过应该正品，最起码吃起来放心。</t>
  </si>
  <si>
    <t>合适 挺好的 便宜好穿 似乎比slip-on系列宽很多</t>
  </si>
  <si>
    <t>娃儿喜欢 第一次是老公表妹从美国买回来的，吃光了就在亚马逊买了一次</t>
  </si>
  <si>
    <t>性价比高 估计用完这8个，底座也就不好了，能匹配很多型号的</t>
  </si>
  <si>
    <t>好 比包手包脚的睡袋好，宝宝不受束缚。 也不怕瞪被，穿着玩也很舒适。</t>
  </si>
  <si>
    <t>性价比超高 质量很好，与专卖店看的一模一样，性价比超高。</t>
  </si>
  <si>
    <t>推荐购买 东西在用，东西是物美价廉。拷贝文件速度快，由于对移动要求少，非常符合我的要求。</t>
  </si>
  <si>
    <t>音质很好 相当不错. 没有想象中那么难推…便携播放器可以推的很不错. 不晓得台机是否会有更好的表现. 性价比超级高，强烈推荐</t>
  </si>
  <si>
    <t>质量很好，价格不便宜。 做工好，袋子多，很适合外出旅游。</t>
  </si>
  <si>
    <t>感觉还不错 刀片那个工具的白色筒里边有点油，不知道是什么，把它擦掉了，等用起来再看看</t>
  </si>
  <si>
    <t>商务沉稳，物流快的不敢相信 很喜欢表的款式，微微发黄的表盘显得复古商务，表盘大小适合。表带皮质有些硬，用用可能会变软，表带能用三年就满意了。说明书比包装精美。 值得疑惑的是从英国发货到中国清关仅仅用了四天，快的让人不敢相信。</t>
  </si>
  <si>
    <t>合身，质量好，穿上正好。好评！ 合身，质量好，穿上正好。好评！</t>
  </si>
  <si>
    <t>仅两星 只给两星是因为运输。虽然不到两个星期就到了，但是也不能接受运输过程中产生的问题。首先表盒是破损的。这个前提是快递包装盒完好，那问题出在哪？其次表盘没有保护膜。打开破损的盒子，表盘面直接冲上，上面没有保护膜，不知道是标准如此，还是只有我是个例，极为不爽。两星也就是给表，希望没有坏。 另，希望评论系统可以改进。望加入贴图功能，这样才能如实反应问题。</t>
  </si>
  <si>
    <t>盒子有损坏 打开之后，发现耳机的线是插在耳机上的 ，但是应该是全新的才是，怎么会线插在耳机上，盒子内给人一种二手的感觉。</t>
  </si>
  <si>
    <t>超划算的 英亚购入，荷兰发货，应该是正品。 比国内价格少一半，刷的很干净，就是卡口间隙比原来的大，刷毛有点硬。</t>
  </si>
  <si>
    <t>不保温 保温不及保温杯，上面保持气压平衡的盖子盖不紧，可以一直旋转。给孩子装辅食一下就冷了。</t>
  </si>
  <si>
    <t>是欧美退换过的而且是多次 把欧美人退换的卖到中国来真的挺恶心了，盒子里好长一根金发，机器上又有深色的毛发，肯定没有15万次不说，还是至少退换过两次的机子。这个月到期再也不买会员了！！！</t>
  </si>
  <si>
    <t>买大了 硬硬的布料，买大了，估计按正常尺寸买就好了。。。</t>
  </si>
  <si>
    <t>胜在价格便宜 这款稍微有点粘灰，不过价格便宜，随便穿穿完全ok</t>
  </si>
  <si>
    <t>腰大了 自测腰围70，买的L码，腰大不少，可能因为臀围不够大不能提供支撑。自己用针线把腰那里缝起来了几厘米，OK可以穿了。身高163，体重54公斤供参考。</t>
  </si>
  <si>
    <t>老 款式很老气，适合四十岁以上的。</t>
  </si>
  <si>
    <t>为了它穷得车费都没得了 1779入的耳机还是有点心疼，对于那些1299入的我是赤裸裸的嫉妒，双十一买得到了后很激动，但是拿到后比我感觉的小，说实话带眼镜的人戴上确实有点老火，这是我第一个头戴耳机，非常喜欢，森海一直是我喜欢的牌子，而且亚马逊一直都是我买电子产品的重要基地，相信是真的</t>
  </si>
  <si>
    <t>好 性价比高，很清新，还会回购</t>
  </si>
  <si>
    <t>表盘有点小 表是真的，就和感觉的不太一样，表盘有点小，不太习惯</t>
  </si>
  <si>
    <t>舒适 172cm，70kg，S码，合适。纯棉，水洗后会变宽，起毛，两年一换。以前穿M码，偏大</t>
  </si>
  <si>
    <t>包装很精致 看上去不错，很喜欢，</t>
  </si>
  <si>
    <t>一款如丝般顺滑的笔 正品凌美的笔尖都会有一点用过的痕迹，刚开始不知道，笔尖买了M的，太粗，不太适合工作书写，准备买个F的，笔超好用，物超所值。</t>
  </si>
  <si>
    <t>不错 容量很大 当一个钱包 一个mate20 一个充电宝完全没有压力 背在前面去欧洲旅行必备</t>
  </si>
  <si>
    <t>性价比高 感觉赚了一个亿！性价比很高的一款手表！</t>
  </si>
  <si>
    <t>质量很好。 虽然尺寸偏大，但质量很好。</t>
  </si>
  <si>
    <t>物美价廉 挺好的，给长辈买的，大小合适，宽松舒适，又便宜。</t>
  </si>
  <si>
    <t>完美的购物体验 超级棒的一次海外购体验 价格太合适 质量也很好 没有一点瑕疵 穿上显瘦 perfect</t>
  </si>
  <si>
    <t>体验 买个放心 一组加税144买的 一般烧水出现水垢就可以换了 我有前置净水 差不多40天换一个</t>
  </si>
  <si>
    <t>90元特价买的，等太久。。。。 搞活动的时候买的，2月19号，结果一直等等等等，等到3月份才拿到东西 好在钢笔还不错，很好写，质轻，用着也舒服。 就是像其他人说的一样，笔袋特别臭。。。。不过买的毕竟是钢笔嘛 买了一支黑一支白，都很喜欢。</t>
  </si>
  <si>
    <t>很好 监听耳机，声音原汁原味，我用来搭配电钢琴用的，带上耳机和直接听开放音几乎没有差别。如果你听流行歌曲，人声请注意别买监听耳机，会少了渲染</t>
  </si>
  <si>
    <t>不错 一直穿这个牌子的，版型好！</t>
  </si>
  <si>
    <t>保真又便宜 值得买。又推荐给同事买了一桶。口味很好。港仓的便宜40多块，但有人评价说假货，没敢买</t>
  </si>
  <si>
    <t>不错的商品 很好用诶包装也完好。</t>
  </si>
  <si>
    <t>东西确实很不错 东西确实很不错，跟图片一样，各个细节都很好，完美</t>
  </si>
  <si>
    <t>非常好 非常非常合身，上身效果非常好👍</t>
  </si>
  <si>
    <t>三个优点 第一，笔的质量非常好，顺滑流利，书写非常顺畅； 第二，送货非常迅速，时间很短； 第三，价格实惠，比实体店要便宜很多。</t>
  </si>
  <si>
    <t>正确的选择 选择一款适合自己的不容易，这次我选对了</t>
  </si>
  <si>
    <t>中国 中国生产的，原以为是德国的</t>
  </si>
  <si>
    <t>非常舒适有性价比的裤子 大小尺寸合适，材料不错。不错的购物体验</t>
  </si>
  <si>
    <t>性价比差 质量很一般，这个价格可以买到比这个质量好很多的。</t>
  </si>
  <si>
    <t>没有盒子 包装简陋 急着要 ，985入的 ，如果不急的话八百多是很普通的价格，等物流都还好  ，不过拿到之后就一个大纸盒装着鞋子，没有鞋盒 ，瑕疵的地方比较明显  因为退货挺麻烦的，就收了  所以 三星吧</t>
  </si>
  <si>
    <t>东西不错，就是太短了 买的 32 的，结果发现太短了。想换货，发现海外购换货运费就要 125 ，只能凑合用用了。</t>
  </si>
  <si>
    <t>跟以前的不一样 商品描述是一桶73份 现在的是77份  以前里面是红色的 现在变成米黄色了  以前的桶高一点  包装完全不一样了  是更新了还是我买假了 如果是更新商品了  请把商品描述也更新一下</t>
  </si>
  <si>
    <t>商品细节及态度真是差爆了！收到的商品连包装都没有 亚马逊的包装太差了、连个包裹袋子都没有！直接在商品盒子上贴了标签就寄出！商品服务细节及工作态度打0分！因为是帮人买的、所以还没开包装、不知道里面好坏！</t>
  </si>
  <si>
    <t>没有带搅拌棒 评论里面其他人收到的都是有带搅拌棒的。我收到的居然不带。想退货也麻烦死了</t>
  </si>
  <si>
    <t>一直都OK 第三个expansion的盘，2G-3G-5G的趋势，家用收视频暂时不需要太大，一直都对seagate感觉良好。 就是关于亚马逊海淘觉得做得仍有千万个不足，关税列明不详细，关税收取应该做到即时通知以及能够即时查询，希望有所提高。</t>
  </si>
  <si>
    <t>腰带还没用，但之前买过。 这个材质的，不要太指望能用几年，之前美亚买过，用了一年多。 不知道是瘦了还是。。。。之前海淘一直是这个尺码，现在竟然有点大了。。。呵呵。</t>
  </si>
  <si>
    <t>不错 应该，修身</t>
  </si>
  <si>
    <t>漂洋过海来的，还挺快！ 十天收到，商品完好。没有想象中大，但男人戴也不会显小。刚好。 缺点， 包装太简单了，不够严谨。 缓震层少。</t>
  </si>
  <si>
    <t>吸力很大！很好！缺点就是一个盖子都没！没什么味道！ 吸力很大！很好！缺点就是一个盖子都没！没什么味道！</t>
  </si>
  <si>
    <t>特别好 质量特别好，比想象中还要好。跟朋友拼的，我们留下粉色，喜欢的不得了</t>
  </si>
  <si>
    <t>颜值一流 做饭能人的推荐，经过百年的历练品质绝对值得信赖。颜值一流，可以传承。</t>
  </si>
  <si>
    <t>不错的钙 孩子不喜欢药片样的钙片，液体钙又不放心。这种钙口感很好，不钙效果待观察。</t>
  </si>
  <si>
    <t>不错 质量很好，正品。略大一点，其他很好。</t>
  </si>
  <si>
    <t>音质很棒 到货后迫不及待的试了下，音质很不错，高音清晰，中音圆润，低音略有不足，期待褒完后的效果！</t>
  </si>
  <si>
    <t>好用，价格太高了。便宜点就更好了 好用，价格太高了，便宜点就更好了</t>
  </si>
  <si>
    <t>非常满意的购物 习惯性好评，比维生素片强多了</t>
  </si>
  <si>
    <t>笔不错 不错，书写流利，带一个墨胆</t>
  </si>
  <si>
    <t>比国内便宜 非常好，虽然是中国产的，但从美国买就是比国内便宜，真是没想明白</t>
  </si>
  <si>
    <t>夏时制怎么破 看了官网视频终于把夏时制调好了！功能很多，非常棒的一款手表⌚️！儿子超级喜欢</t>
  </si>
  <si>
    <t>好用 方便又好用，高温洗炒菜锅的效果特别明显。</t>
  </si>
  <si>
    <t>很好 很好</t>
  </si>
  <si>
    <t>面料不错！ 很有型，喜欢这个品牌，入手价格也不错！</t>
  </si>
  <si>
    <t>买第二件 衣服穿着很舒服，这是买第二件，第一件买的S码给夫人了。本人178，68公斤买的M码正好合适。</t>
  </si>
  <si>
    <t>产品一如既往的好，只是这次顺丰快递送货的时候送到别的地方去了，多等了几天 一直在给宝宝补充这款D3已经4年，产品还是一如既往的好，唯一的就是这次顺丰快递进行承运把商品送到别的地区去了，多等了几天。</t>
  </si>
  <si>
    <t>品质优良 超喜欢，很实用。</t>
  </si>
  <si>
    <t>折痕 黑5买的，昨天收到了，平常穿37.5看评论买的uk4.5，大小合适，穿厚袜子也可以，就是收到的时候有穿过的痕迹，鞋头有折痕</t>
  </si>
  <si>
    <t>好穿，舒适 好穿，质量不错，半年就该换了，洗多了容易起球，而且颜色很难看，</t>
  </si>
  <si>
    <t>不错的挺喜欢 很好呢 172 68公斤 M号有一点点紧 很显身材</t>
  </si>
  <si>
    <t>值得购买！ 很不错的耳机，音质很好，低频下潜足够，有所提升，中频中规中矩，男声女声都可以，高频目前感觉延伸以及张力不是很自然，当然，在这个价位已经很不错了，推荐购买！另外，手机可以直推，没其他人说的那么玄乎</t>
  </si>
  <si>
    <t>日常饭后冲洗或旅游携带比较合适 电池续航力不错，体积偏大但水箱偏小，影响便携性。有很多喷头这点非常好。冲洗力度个人感觉不够大，但水线振幅却很大不够细，所以冲洗的时候牙齿牙龈会有点不适应，牙齿冲洗的还算干净，现在吃完饭以后每次都要冲洗一下，都有点离不开它了。</t>
  </si>
  <si>
    <t>质量一直很好 在亚马逊买了好几个象印的杯子 质量真的很好 值得购买 亚马逊品质保证</t>
  </si>
  <si>
    <t>根本不修身 肥大，不修身，和普通直筒有什么区别，料子还算舒服，弹性面料。完全可以说是阔腿裤。</t>
  </si>
  <si>
    <t>读盘声音太吓人了！ 价格合理，质量不敢说，读盘的声音咔咔的，随时要挂掉的感觉，这能不能行啊！太吓人了</t>
  </si>
  <si>
    <t>充电使用时间不够长 刮的是很干净，但是刮的方式有点粗暴，有点疼，没有飞利浦的用的舒服</t>
  </si>
  <si>
    <t>起球 起球，我特别不喜欢起球，感觉很廉价，个人认为没有ck好，穿起来还不错。</t>
  </si>
  <si>
    <t>不喜欢 品质太差，有损品牌形象'</t>
  </si>
  <si>
    <t>做工糙 质量做工真的太糙了，根本不像大牌子货，一分钱一分货，真是后悔买</t>
  </si>
  <si>
    <t>棒棒哒 帮朋友代买的，挺好的，鞋好重啊啊，听朋友说试穿的时候有内增高效果</t>
  </si>
  <si>
    <t>高端大气上档次 整体感觉挺不错的，价格比某东也便宜了将近半张毛爷爷。下水流畅、笔尖纤毫不染、不划纸、不洇纸、阻尼感适中、标准F尖、外观设计高端大气上档次，唯一不足笔杆笔套除笔夹外全是塑料，笔身太轻，拿在手里感觉与其价值不对等。所以只能给四星</t>
  </si>
  <si>
    <t>煲开了，好值 中频凹陷，佩戴不方便，佩戴时有振膜的啪啪声... –––6.16更新––– 不要用自带的子弹头耳套，换用自带的普通耳套，爽到飞起，很值了这个价...</t>
  </si>
  <si>
    <t>码偏大 170cm78.5kg，M码还是比较松快的，适合冬天吧，码偏大。</t>
  </si>
  <si>
    <t>包装有待改进 包装不好，配件盒裂了。对塑料部分质地的材料有些不看好。主机还是不错的。</t>
  </si>
  <si>
    <t>11B刀头网膜很不错！ 博朗吉利合作的110剃须刀用了五六年，期间换过一次网膜，眨眼也有三四年，老化严重，看到此配件，顺手买了两套，装上试了一把，很合适，不过网膜两头的缝隙比原配大一些，不影响，另外，价格小贵，看在质量稳定耐用的份上，一个字：值！！！</t>
  </si>
  <si>
    <t>性价比高 性价比高，好用。第三次购买</t>
  </si>
  <si>
    <t>亚马逊还是第一次购买 还没开始用，和我在孩子王买的，味道好像有点点，今天消了毒，在看看</t>
  </si>
  <si>
    <t>大牌范儿 一直放在购物车里面，看到100以下就出手了，大牌的质量就是比某宝的好</t>
  </si>
  <si>
    <t>满意，还没有使用。 正品，但外包装盒子有些旧损，且为中国产的产品，有点不爽，我喜欢外国产的。</t>
  </si>
  <si>
    <t>同样的尺码买的另一件lee牛仔裤，比较合适 同样的尺码买的另一件lee牛仔裤，比较合适，这件有点短，不过无所谓。就是觉得长度不同不应该</t>
  </si>
  <si>
    <t>好 很舒服，其他文胸都不喜欢了。</t>
  </si>
  <si>
    <t>漂亮滴！ 非常合适漂亮，健身相当棒！</t>
  </si>
  <si>
    <t>176 73 腰身和长度都刚刚好 176 73 腰身和长度都刚刚好</t>
  </si>
  <si>
    <t>挺满意的 不能贴身穿，会扎，8度的天气，里面穿了双180D的厚木袜，外面配了这条，感觉可以度过。颜色是浅藏蓝色的，还有些星星点点的感觉，并不觉得突兀。不过这款M-L比我之前买的厚木家的其他袜子尺码小一点，也略短一点。</t>
  </si>
  <si>
    <t>舒适 舒适的跑鞋，日常穿搭也可，颜色配色合理</t>
  </si>
  <si>
    <t>不错 大小合适，穿着舒服，173cm 69kg</t>
  </si>
  <si>
    <t>一直穿这牌子…… 大小刚好，厚了点……</t>
  </si>
  <si>
    <t>放心购 可以拉伸的龙头，很好，配之前代购买的水槽完美</t>
  </si>
  <si>
    <t>裤型很好 直筒，穿着比较舒适，值得信耐</t>
  </si>
  <si>
    <t>实惠，稳定 比较实惠的外置硬盘。连接到路由器上，开通了下载服务，速度正常，噪音小。</t>
  </si>
  <si>
    <t>好用 发货快，很好用</t>
  </si>
  <si>
    <t>码数 今天中午狠狠心买了一个M码的。果然可以。我1.86体重90kg的，之前买的衬衣L码的都过大一些。但是之前买了一个T桖是L码数得很合适。这个码数真的很难挑。特别是退货不划算。</t>
  </si>
  <si>
    <t>100多 要什么 自行车呢 比较不错哦  是一款符合 初期电子表用户  总得来说 还是值得购买</t>
  </si>
  <si>
    <t>自己选错了 想选小一号的，结果选大一号，退货太麻烦，放着等发福了，呵呵</t>
  </si>
  <si>
    <t>设计独特 很贴心 小时候也用过钢笔，那个时候的墨水瓶可是不会这样独特设计，配备吸墨后擦墨水的纸。所以每次我都用一般纸巾擦拭，容易留有纸屑。一直知道德国人很严谨，没想到这个小细节的设计上都这么细致。赞叹！</t>
  </si>
  <si>
    <t>裤子真的肥大 裤脚非常肥大，很丑，一点不合适，退太麻烦了</t>
  </si>
  <si>
    <t>码数偏小。 注意了，这款鞋码数偏小，最好买大半码到一码。</t>
  </si>
  <si>
    <t>粘成一团 收到的时候全粘成一团，并且皮比较薄，都不敢抠，就怕抠烂了。</t>
  </si>
  <si>
    <t>差 一颗星都不想给，太差了，腰口太肥，退货太贵，最后我穿了，我穿裤子尺寸是36W×34L</t>
  </si>
  <si>
    <t>质量堪忧 600块的东西 用了一年 充不进电了 还是用松下的吧</t>
  </si>
  <si>
    <t>走表不准 收到货第一天过一晚上就开始走表不准。比头一天快5分钟？ ？</t>
  </si>
  <si>
    <t>还可以 这个勺子使用频率不是很高，对于刚加辅食的宝宝来说稍微有点硬。</t>
  </si>
  <si>
    <t>值得购买 不会起球，速干，颜色也好看，就是锁边线会起球</t>
  </si>
  <si>
    <t>宝宝喜欢程度一般 相比较其他牙胶玩具，这个玩不了太长时间，可能不是宝宝最爱，牙刷头那里的设计也比较容易藏污，得勤清洗。</t>
  </si>
  <si>
    <t>缩水 洗过后会缩水 轻微掉色  建议买大一号</t>
  </si>
  <si>
    <t>过大 裤子长短还可以，但裤子太肥大宽松了，与照片很不一致，退换太麻烦了，只好拿去缝纫店修改一下。国外的衣物规格不太好掌握。</t>
  </si>
  <si>
    <t>五星靴子 鞋子大小合适，一百八左右的时候买的。很适合瘦脚，超级舒服，穿脱方便。</t>
  </si>
  <si>
    <t>此锅值得拥有 7.29拍的8.4号早早就送到了，很庆幸锅完好无损（因为看到好多包括其他款的评论有好几个收到有破损的，所以一直很担心，虽说亚马逊售后服务也很不错，但退来换去的也是很麻烦的事，所以真心建议亚马逊在包装这块能做好防摔防碎的工作，毕竟国内运输真的暴力！）锅的质量那真是杠杠滴，完全没有疑虑、绝对正品，还有锅体超厚实，造型萌萌的。超级保温，自从有了这个锅之后，之前买的两个苏泊尔的就放一边晾去了。五合的容量实测3.5L煲汤刚好，煮饭两个人也经常煮，不溢锅。说实话我是在淘宝上看上这锅的有一年多了，一直没舍得买（因为淘宝要二千多）有一次无意在淘宝客户评论里看到有人说这里实惠些，所以特意下载了一个亚马逊，果真没让我失望。</t>
  </si>
  <si>
    <t>囤货中 还没有用，等过两个月辅食做起来</t>
  </si>
  <si>
    <t>非常合适 布料很舒适，大小也刚好合适</t>
  </si>
  <si>
    <t>很实用，广口易清洗 非常好用</t>
  </si>
  <si>
    <t>品质很好 卖相不错，鞋码正，很好！</t>
  </si>
  <si>
    <t>稍微紧了一些 167cm.62kg，W29L30，腰围刚好，裤腿紧了一些，特别是小腿这，线头不少，有弹性，稍微薄点</t>
  </si>
  <si>
    <t>很好 不错</t>
  </si>
  <si>
    <t>很好 快递特别快，很划算。</t>
  </si>
  <si>
    <t>就是好像会员日后又降价了无法补差价？ 日亚保证很好，现在好像都要到广州或者北京中转一次，用顺丰寄回了，挺好的。裤子质量也不错，摸着舒服，里面毛也很厚实，囤货冬天穿。</t>
  </si>
  <si>
    <t>东瀛发过来的，包装不错， 东瀛发过来的，包装不错，0通电时间，全新的，希望能够用几年吧</t>
  </si>
  <si>
    <t>束腰裤 还没满月，先囤着，期待效果！</t>
  </si>
  <si>
    <t>很舒适的裤子 很舒适的大妈裤，适合做了妈妈，比较丰满的宝妈！~</t>
  </si>
  <si>
    <t>还没用，希望很好用吧 还没用，希望很好用吧</t>
  </si>
  <si>
    <t>很酷 到手天气就热起来了，等天凉快再穿，很酷，好看</t>
  </si>
  <si>
    <t>很满意 听着不累，戴着舒服  刚到手时低频的确有点吓人，不过逐渐就没那么夸张了 再用EQ稍微弥补一下暗+闷的问题 真的很满意了</t>
  </si>
  <si>
    <t>袖子长 总体来说还不错！就是袖子超级长，衣服也是长款的，遮住屁股了！胸围还是合适的！</t>
  </si>
  <si>
    <t>给婴儿宝宝买的剪切辅食的，每天用，还不错 宝宝到了吃辅食的阶段了，需要买把食物剪剪碎了给他吃，这个食物剪不错，好用，每天都在用，主要是放心用。</t>
  </si>
  <si>
    <t>宝宝不喜欢 宝宝还没出生时囤货买的，结果后面宝宝不喜欢喝奶粉，换了硅胶奶瓶之后才喝了点奶粉。这个奶嘴基本上没排上用场。</t>
  </si>
  <si>
    <t>可能有点短 合身，尺寸正好，就是长度有点短，再长一寸或者二寸就好了。</t>
  </si>
  <si>
    <t>有点小分量 这表真霸气，表盘超大，刚好可以驾驭</t>
  </si>
  <si>
    <t>产品质量好 非常好的产品</t>
  </si>
  <si>
    <t>第一次海外购 鞋子made in China，很舒服，但是右脚的记忆鞋垫好像有些短(ಥ_ಥ)，码偏大，买小一码正合适。</t>
  </si>
  <si>
    <t>褪色比较厉害 太旧了，不是图片上的颜色，像洗过多少次的一样</t>
  </si>
  <si>
    <t>裤管很肥 料子很普通，裤管超肥，一般般的货色。</t>
  </si>
  <si>
    <t>就在今年  就在纲刚刚  u盘无法打开  提示请将磁盘插入驱动器 这就是原价几百块的U盘 为什么 评论的故障 和我惊人的相似  是哪里的问题？加U盘还是怎么回事！！！！  这还拿出来卖！！！！</t>
  </si>
  <si>
    <t>质量 都是刮痕，盖子打开摩擦阻力特别大，还能磨出粉末。果断退货。</t>
  </si>
  <si>
    <t>只有一个包装皮，没有东西 就收到一个包装盒，没有任何滤芯，甚为不解？</t>
  </si>
  <si>
    <t>裤子不错，客服差 吐槽一下，裤子硬收了税费，写信问客服，没有任何回应.这软件做的太差劲了，可能是因为用惯了国内购物软件的原因吧。裤子质量很好，棉质感很棒。</t>
  </si>
  <si>
    <t>日常包 1号下单，11号到货。这个包内胆和包外皮没固定在一起，掏东西的时候，有时候会把包内胆也掏出来……这个蓝色，也不知道学名是什么蓝，总之，很性冷淡就是了……</t>
  </si>
  <si>
    <t>鞋面夹层的地方在鞋子外面看起来太明显了 物流太慢，比预计时间慢了一个礼拜，协议有些瑕疵，鞋面有道印。</t>
  </si>
  <si>
    <t>期待中 还没用上  马上给宝宝用了  希望亚马逊上是正品  我所有宝宝的辅食用具都在亚马逊上买的</t>
  </si>
  <si>
    <t>挺好用的 本来想买粉色，没赶上优惠的时候，目前只用了小碗，不锈钢挺好的，就是冬天饭菜凉的快，到时候还得换保温的</t>
  </si>
  <si>
    <t>舒适 大小合适，穿着很舒服，喜欢这种简单的款。</t>
  </si>
  <si>
    <t>东西不错 质量不错。手柄宝宝拿着刚好合适。娃也喜欢。</t>
  </si>
  <si>
    <t>东西是正品效果很好 自营的东西还是靠谱的 最近一直在吃效果很好</t>
  </si>
  <si>
    <t>性价比不错的固态硬盘 升级IMAC的机械硬盘，运转正常</t>
  </si>
  <si>
    <t>好用 牙刷好用，8个捆绑起来也优惠点，还是挺贵的</t>
  </si>
  <si>
    <t>易碎物品 用了很久，结果还是摔碎了。</t>
  </si>
  <si>
    <t>版型不错 感觉美式的衣服做工比较粗呢？还是因为就是这个价格的货</t>
  </si>
  <si>
    <t>喜欢 很舒服，合身，喜欢！</t>
  </si>
  <si>
    <t>第一次在亚马逊评价，因为这双鞋太合适了，由于脚宽，近5年鞋子都海外购，84e的号，这个尺码竟然完全符合。虽然感觉电商款和实体店的做工用料稍有差异。 第一次给亚马逊点赞</t>
  </si>
  <si>
    <t>挺不错的～ 买了送哈利波特迷小朋友的，喜欢的不得了～这玩意儿尺寸略大，翅膀没办法360度扭，只能简单动动，个人感觉也值这个价格，毕竟，国内精品店随便个这玩意儿也要这个价钱的……</t>
  </si>
  <si>
    <t>样式漂亮，灰色很美 时尚，舒适，超级喜欢这灰色，很漂亮。</t>
  </si>
  <si>
    <t>价廉物美 帮我弟弟买的，买了一套才300多，实体店一件就要七八百，感谢亚马逊</t>
  </si>
  <si>
    <t>不错的焖烧杯 来货品包装还是很满意的，很细心，效果和作用还在期待中</t>
  </si>
  <si>
    <t>鞋非常合适，真的很不错。 之前在专柜看过，价钱有点高，正好赶上做活动，就毫不犹豫的下单了。英亚直邮10天到手，鞋子穿起来非常舒服，平常穿45的运动鞋，按照英码欧码对照，10.5正好是欧码45，稍微松一点，但舒适度很好。样子也很喜欢，很好的购物体验。</t>
  </si>
  <si>
    <t>轻巧好用 这个水杯买了好几个了，亚马逊价格比日本超市买还便宜。水杯轻巧好用，杯盖比较简洁不会藏污纳垢。</t>
  </si>
  <si>
    <t>舒适便宜 很舒适，尺码也合适</t>
  </si>
  <si>
    <t>为什么帽子和图片不一样 ？？ 为什么买来的帽子和图片的不一样？？？</t>
  </si>
  <si>
    <t>不错 紧贴，很好，可选大点。</t>
  </si>
  <si>
    <t>值得购买的奶瓶，很好用 宝宝使用了十天，挺好的，不会让宝宝吸到空气，没有评论说的有异味，很好，值得购买。</t>
  </si>
  <si>
    <t>好好好 太满意了，美亚买的第二双ecco，轻便，舒适，耐穿</t>
  </si>
  <si>
    <t>舒适的其乐 美丽的价格，平常38的，这也是5uk，合适。</t>
  </si>
  <si>
    <t>感觉不错！ 帽子带起来不错，摸着也很舒服！！</t>
  </si>
  <si>
    <t>大 大的一塌糊涂…别瞎看评论，看尺寸。按正常码买。</t>
  </si>
  <si>
    <t>鞋底太硬，有些磨脚 大小刚合适，但唯一的也是最严重的就是鞋底太硬磨脚</t>
  </si>
  <si>
    <t>M的话推荐175的买 一般来说M号码都是170的标准不是吗。但是为什么它那么大</t>
  </si>
  <si>
    <t>可换吗？ 这鞋皮质有龟裂，像是三包鞋或是商场样品试穿鞋，或是时间长的库存品，皮质己老化！</t>
  </si>
  <si>
    <t>纸做的？ 面料很僵硬，就像纸做的。非常差，扔一边了</t>
  </si>
  <si>
    <t>都是保暖内裤了，这么薄坑人来的嘛？ 很少亚马逊给差评，我都买保暖内裤了，你这么薄，我买你干什么....差评，就是一个坑</t>
  </si>
  <si>
    <t>实物比较满意，没有售后有点担心 用了一周才来评价！优点是外观良好，比较好看，走时准确！缺点是无法验证真假，我这离商丘300公里，室内自动收波还老是失败，另外没有售后服务，起码亚玛逊应该提供售后吧！</t>
  </si>
  <si>
    <t>霹雳马150色 笔有些粗糙，好几支都有缝隙！</t>
  </si>
  <si>
    <t>煎牛排一般 这个煎牛排一般 会很粘锅 最起码我在操作中是这样 而且很重 女生慎选。</t>
  </si>
  <si>
    <t>腰部卷边 腰部卷边，其它还可以</t>
  </si>
  <si>
    <t>很温和 自己尝试了一下，入口很温和不会很辣</t>
  </si>
  <si>
    <t>不错 非常不错  值得拥有 买吧</t>
  </si>
  <si>
    <t>很不错的宝贝 挺不错的  鞋子穿着挺舒服</t>
  </si>
  <si>
    <t>啊啊啊 超级无敌好穿，主要还好看</t>
  </si>
  <si>
    <t>物美价廉 价格实惠，鞋子一如既往，物流速度快</t>
  </si>
  <si>
    <t>非常感谢亚马孙 和预想的一样，大小合适以后作为胖子一员只能买美款了！</t>
  </si>
  <si>
    <t>值得你购买 确实还不错，主要是操作简单，清洗方便</t>
  </si>
  <si>
    <t>很漂亮，速度快 很漂亮，黑五下的单到手居然不到300块，从美国发货五天就收到了，这速度真心赞，手表这个价位的这么漂亮，做工这么精细也是没谁了，总之非常棒的一次购物体验，亚马逊加油！</t>
  </si>
  <si>
    <t>很好 质量很不错，还担心勺子会有毛刺，结果很满意。</t>
  </si>
  <si>
    <t>颜色很好 很舒服的鞋子 经典款</t>
  </si>
  <si>
    <t>设计新颖，产品实用 国内即插即用，一分钟搞定各种咖啡。</t>
  </si>
  <si>
    <t>漂亮 鸭舌帽好漂亮，质感也好，赞</t>
  </si>
  <si>
    <t>电脑直推效果不错 电脑直推效果不错，插手机上也行。感觉妥妥的！</t>
  </si>
  <si>
    <t>保温好！颜值高！ 质量好，保温好，出门旅游好！</t>
  </si>
  <si>
    <t>性价比高 172cm，64kg，30/30刚刚好，供参考。</t>
  </si>
  <si>
    <t>尺寸蛮大的还是 我是女生，感觉自己头大… 所以买男款~很好看。</t>
  </si>
  <si>
    <t>好 我不专业。但是老婆很喜欢！</t>
  </si>
  <si>
    <t>非常棒 光动能+6局电波+小方块，还有什么比这个更有说服力~</t>
  </si>
  <si>
    <t>售后态度让人感动啊.... 皮带比较软 32码适合我的小细腰.....</t>
  </si>
  <si>
    <t>很好 很简约大方 适合学生佩戴</t>
  </si>
  <si>
    <t>漂亮，按脚长选择尺码很合适！ 鞋子很漂亮，尺码合适！强烈推荐购买，二代还在穿，新鞋暂时在鞋盒里休息吧……</t>
  </si>
  <si>
    <t>不错，给孩子做辅食，全家也能用 还没用，买了给宝宝做辅食，看起来不错。</t>
  </si>
  <si>
    <t>性价比高 身高168体重56，M号正好，其实小一码紧身能更好看，和图片一样，性价比很高，拿到手不到150。推荐。</t>
  </si>
  <si>
    <t>各有优缺 一只鞋头太紧很硌脚，另一只正常..而且鞋比想象中沉，不过穿着好看</t>
  </si>
  <si>
    <t>如果你喜欢厚实的裤子，这款还是挺适合的！ 裤子厚且硬，穿惯了软的棉裤子，怎么穿都感觉好别扭。质量上应该信得过，但就舒适度这一项，就没法给别人推荐。</t>
  </si>
  <si>
    <t>不好 版型不适合中国人穿的，，</t>
  </si>
  <si>
    <t>50分的购物体验 不怎么样，没用几下转轴螺丝就弯曲变形了，还掉漆，不值，贵了不说，没有比国内产的好在哪里</t>
  </si>
  <si>
    <t>亚马逊尺码表和实物不符 鞋子挺喜欢的只是颜色没有心仪的棕黄色。 速度很快很棒，客服态度也很友好。 因为尺码表的问题买大了半码，因为急着穿不便再调换就这样吧。</t>
  </si>
  <si>
    <t>品质不错 有点感觉了，而且越是写的时间长的话，感觉越好。 和传统钢笔不一样的就是稍微轻了一些，但是对于长久写作的来说，未尝不是好事。 其他的还没有太深的感觉，对了，我手比较的小，笔杆有点粗了。</t>
  </si>
  <si>
    <t>挺好 结实。厚</t>
  </si>
  <si>
    <t>推荐购买 大小合适，结实耐穿，扣的一星在于稍微有一点捂脚，皮质比较一般，到手价379，性价比还是比较高的，总体四星吧。</t>
  </si>
  <si>
    <t>印花比较粗糙，材料是那种普通的棉 确实美版的T恤比较粗糙，不如同价位的任何其他品牌，不过现在流行，买了也就穿一个季度，没什么所谓</t>
  </si>
  <si>
    <t>身高175，体重70 身高175，体重70，完美合身。带弹力的，里面穿了一条保暖秋裤，腰围还可以放下一拳，裤长刚刚好。完美！</t>
  </si>
  <si>
    <t>氦气盘 氦气盘，插HP笔记本电脑USB3.0接口上，从SSD盘上拷贝大文件到这个盘，写入速度超过180MB/秒，非常给力。</t>
  </si>
  <si>
    <t>不错的鞋子 脚感舒适，外形美观。</t>
  </si>
  <si>
    <t>推荐 颜值爆表，唯一的不足就是有点小了，刚好一人用合适</t>
  </si>
  <si>
    <t>尺码合适。颜色好看 &lt;div id="video-block-R1QNUF3OB5G0MA"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id="7" preload="auto" src="https://images-cn.ssl-images-amazon.com/images/I/810tNJWs6rS.mp4" style="position: absolute; left: 0px; top: 0px; overflow: hidden; height: 1px; width: 1px;"&gt;&lt;/video&gt;&lt;/div&gt;&lt;div id="airy-slate-preload" style="background-color: rgb(0, 0, 0); background-image: url(&amp;quot;https://images-cn.ssl-images-amazon.com/images/I/81wn+Sn37-S.png&amp;quot;);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center;"&gt;0:07&lt;/div&gt;&lt;div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 style="width: 100%;"&gt;&lt;/div&gt;&lt;div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value="https://images-cn.ssl-images-amazon.com/images/I/810tNJWs6rS.mp4" class="video-url"&gt;&lt;input type="hidden" name="" value="https://images-cn.ssl-images-amazon.com/images/I/81wn+Sn37-S.png" class="video-slate-img-url"&gt;&amp;nbsp;超喜欢。36偏35、36略大。喜欢后面。bling bling的</t>
  </si>
  <si>
    <t>比较合脚，鞋底柔软舒适 脚感不错，皮质不硬，脚长260，正合适。</t>
  </si>
  <si>
    <t>不错 打脚</t>
  </si>
  <si>
    <t>比较靠谱 几乎每天都穿，夏天也不热</t>
  </si>
  <si>
    <t>典型的美版衣服 我174cm，73kg，买的M号，衣服长度正好，袖子长一点点，腰围还成，胸围有些肥了，老美的胸肌比较大吧。还有就是领口偏小，老外的脑袋小钻进去正合适，中国人要是头大的还真进不去。</t>
  </si>
  <si>
    <t>女生穿 买的s码，女生穿，身高168，体重118穿着修身。以为宽松呢</t>
  </si>
  <si>
    <t>nice shoes，价格实惠 680元到手，9天到货，价格实惠，速度快。平时运动鞋44码，这双鞋43码，合适，脚宽的人也能穿</t>
  </si>
  <si>
    <t>千元无线森记 满意（符合森记风格，正用线煲）</t>
  </si>
  <si>
    <t>夹克 质量很好</t>
  </si>
  <si>
    <t>很好，性价比非常高。 很好，性价比非常高。</t>
  </si>
  <si>
    <t>好，携带方便 颜色好看，轻便，保温效果好</t>
  </si>
  <si>
    <t>好耳机 性价比不错，佩戴舒适，不夹耳朵，音质出色，唯一不好的是不能换线，少了很多乐趣</t>
  </si>
  <si>
    <t>舒服、稳定 建议购买时按照脚长来购买，比如我脚长27.3cm，因为是健身运动穿，脚步会充血变大一些，所以按照亚马逊给的尺码对照表，我应该购买US9.5。 鞋子很漂亮，脚前部有个向上的翘起，跑步什么的也都可以。鞋底很硬深蹲硬拉也都可以，nice。购买国外品牌还是建议亚马逊买，便宜很多。当然是开通了prime之后哈哈</t>
  </si>
  <si>
    <t>不错 质量不错，手感很好，价格公道。</t>
  </si>
  <si>
    <t>好东东 不错，还没使用，应该是正品。</t>
  </si>
  <si>
    <t>喜欢casio 手表很好，很适合，孩子很喜欢</t>
  </si>
  <si>
    <t>OK 办公室使用很好携带方便。</t>
  </si>
  <si>
    <t>好鞋子 6码，中国36，鞋子很舒服，很软，比图片漂亮。很满意的一次海淘，就是关税涨了。</t>
  </si>
  <si>
    <t>材质不好 这条皮带是合成革的。皮带长度很长，大眼都打在皮带末端。和以前买过的全皮皮带一比就看出差距了。从皮带上的英文说明来看是合成革的面，真皮的里子。很全皮的还是差距比较大的</t>
  </si>
  <si>
    <t>尺码合适 尺码合适，刺鼻的气味太重，似乎从化学品池里捞上来的。</t>
  </si>
  <si>
    <t>够经典，但稍微小了 1、质量问题，够厚重，刚头的感觉就是踢不烂，轧不坏，问了很多朋友最后敲定买添柏岚，耐穿； 2、尺寸问题，耐克和国内品牌的皮鞋穿的都是44码，参考了评价中买家的意见（大家都觉得偏大），最后选了9.5D，结果发现右脚尚可，左脚悲催了，有点窄，长时间估计没法穿。考虑到是钢头靴，穿几次宽松的可能性为零，打算退货，了解后发现非因质量问题退货的运费自行承担，顺丰500+，比鞋子本身还贵，心都凉了。   现鞋子放在家里，全新，同样有需要换鞋的可以联系我，可能9.52E或10D会比较合适。</t>
  </si>
  <si>
    <t>很垃圾，一个月多一点就出现每天20分钟的误差，后来打亚马逊客服电话，客服不管，让我直接联系精工，说完之后还直接挂电话，从没见过如此厚颜无耻的商家，亚马逊垃圾 很垃圾，一个月多一点就出现每天20分钟的误差，后来打亚马逊客服电话，客服不管，让我直接联系精工，说完之后还直接挂电话，从没见过如此厚颜无耻的商家，亚马逊垃圾</t>
  </si>
  <si>
    <t>材料太一般，严重不推荐 这个真的很失望，塑料外壳居然没有封死，有水还会进到外壳和不锈钢杯体中间！！！里头的不锈钢没有抛光，勺子还有刮出声音！两个圆形的碗的盖子超级薄，一下子就断了！只有方形盒子的盖子是厚实的！非常不推荐！这个价格很多很过好用的！特别失望</t>
  </si>
  <si>
    <t>剧烈刺鼻味！弃用！ 弃用</t>
  </si>
  <si>
    <t>可以购买 值得推荐，上班随便穿穿，版型不错，布料有点硬</t>
  </si>
  <si>
    <t>能用多久 买完就降价，418块。。。质量目前没啥问题</t>
  </si>
  <si>
    <t>过大 买小一码正好，挺好看</t>
  </si>
  <si>
    <t>第二个AKG的耳机 上一个耳机最近右声道挂了。。。换了这个全包耳不夹头的，虽然不夹头了。。但有点夹嘴巴了。。迷。台式机直推，大概也没啥好说的-。-</t>
  </si>
  <si>
    <t>质量很不错 质量非常好，手感不错，宝宝咬着也觉得放心</t>
  </si>
  <si>
    <t>美哉 真的好用极了。宝贝一到就迫不及待地做了西红柿汁，爽口。后又做了鲫鱼汤，真的是骨刺全碎，吃着无渣感。大爱。就是食谱全英文的，还得儿子帮忙翻译才行。哈哈</t>
  </si>
  <si>
    <t>很好看 做工很好很精致，女朋友非常喜欢。</t>
  </si>
  <si>
    <t>偏小 偏小。实在是难穿进去，不过穿进去感觉还不错。</t>
  </si>
  <si>
    <t>合身，舒服， 弹性 正合身，好好好</t>
  </si>
  <si>
    <t>孩子喜欢 小孩一直用这种奶嘴，非常好，总是容易找不到，索性多买点，顺便淘汰几个原来的</t>
  </si>
  <si>
    <t>哥伦比亚做工不错 不错挺好尺码合适</t>
  </si>
  <si>
    <t>吃牛排的人的福音 比波浪底的实用，推荐</t>
  </si>
  <si>
    <t>值入手 买错了，没认真看以为是打蛋器，但拆开看质量不错就留着了</t>
  </si>
  <si>
    <t>物超所值 氦气盘物超所值，第一次上Amazon。好评。</t>
  </si>
  <si>
    <t>值得买 面料舒服，而且吸汗，跑步穿最好，尺寸也对</t>
  </si>
  <si>
    <t>性价比高 亚马逊海外购不错，之前亏了好多钱啊，尤其是户外的和爱步其乐鞋，价格基本是3折起，质量也不错，有些是 不如国产细节精细，如诺帝卡的衣服。之前一直没有评论，还是告诉大家，亚马逊还是不错的。</t>
  </si>
  <si>
    <t>试买尺码 170cm，74kg，买的32*30，试穿感觉腰围有点紧，裤有点长（要剪5cm）做工一般。适合春秋 和 初冬穿（江南）。</t>
  </si>
  <si>
    <t>很适合日常使用 直推耳机做到这样就很不错了，各方面都可接受。用来接笔电看油管也许有些浪费。还有一个问题，耳机线拔不下来，按照说明书搞了半天也不行最后放弃了。</t>
  </si>
  <si>
    <t>满意 面料很舒服</t>
  </si>
  <si>
    <t>性价比很高的监听神器！！！ 双12在亚马逊999买的，超值的！！！DT770 Pro在北美都要200美元以上，拜亚动力在国内真的很超值！！！煲了一段时间，声音远远超出1000元的水平，比那些森海塞尔的低性价比耳机好多了。做工也是一流的，皮实耐用，丝毫没有塑料感，完全不愧对Made in Germany。关于声音：忠实的监听声音，完全没有音染，还原度非常高，解析度比得上HD650了。其他几乎毫无挑剔，作为监听耳机，没有什么好说的，只能说，它是个优秀的录音室用监听耳机。唯一的缺点就是不可换线设计，好像除了Custom One以外很少见到Beyerdynamic的耳机可以换线的。另外，这个耳机真是难以驱动，如果不是用耳机放大器根本不能发出合格的声音，这导致其应用范围仅限于家用或录音室使用。本人使用台式功放驱动，声音有很好的保证。拜亚动力的产品非常好，非常适合喜欢监听风格的用户！！</t>
  </si>
  <si>
    <t>十分满意 性价比很高，十分满意。</t>
  </si>
  <si>
    <t>好评 还不错，是真皮的，样式也好看</t>
  </si>
  <si>
    <t>第2双山光2 以前在淘宝买过双山光2，走路不到100米，吧脚后跟腱磨破了，送给了亲戚，鞋是好鞋，当时买的是US10W，这次的11W就很合脚，</t>
  </si>
  <si>
    <t>稍小了点 有点小了点，感觉很不错</t>
  </si>
  <si>
    <t>每一个爱G人最终都会留一个小方块 表款经典，历史最低价入手，一八二，不需要多说了吧。。。最值得购买的表款，没有之一！</t>
  </si>
  <si>
    <t>产地中国 2018年中国广州生产，还可以。</t>
  </si>
  <si>
    <t>好 没想到这么好还这么便宜哈哈哈哈其他内裤都扔掉了</t>
  </si>
  <si>
    <t>一般 不是很好用。不建议购买</t>
  </si>
  <si>
    <t>有点儿掉毛 大小合适，有点儿掉毛</t>
  </si>
  <si>
    <t>比Lee牛仔裤质量差些 质量一般，</t>
  </si>
  <si>
    <t>洗了两次就起球 如果不是买的自营，我真的怀疑是假货，现在想买件夏天会起球的短袖真的是太难了，我买到了</t>
  </si>
  <si>
    <t>不满意 面料和做工都很差</t>
  </si>
  <si>
    <t>衣服太垃圾了，绝对是假货，大家不要上当 10几块的地摊货都比这家好，封边的居然是最垃圾的尼龙线，封边又不均匀，封边还有破口，面料摸着刮手。下次不会再来亚马逊购物。</t>
  </si>
  <si>
    <t>稍大 掉色 棉质不错，少有点大，黑色有点掉色，其他不错</t>
  </si>
  <si>
    <t>还不错 就是m码，对我来说大了，说下尺寸腰围33，臀43，褪25 ，小脚13。略有弹性，做工对于价格来说还错。原本想着现在穿，现在只能留下冬天套秋裤穿了。</t>
  </si>
  <si>
    <t>下摆有点长 厚度适中，下摆有点长，oversize吧</t>
  </si>
  <si>
    <t>还算可以 刚来的时候还行，也很漂亮。没几次就上下无法对齐了，就没那么漂亮了。不能拧太紧。</t>
  </si>
  <si>
    <t>和图片一样，就是小了点 小了小了，112斤，166高。平时穿26、27。但这次腰围真是塞不进去。闲鱼便宜车专。</t>
  </si>
  <si>
    <t>很好。 我觉得很棒，比国内的便宜。型也是我喜欢的。</t>
  </si>
  <si>
    <t>非常满意 第一次海淘，12天收货包装完整没有破损，比较满意，奶瓶无异味非常软，没有塑封是与中国实体店不同，之前某宝看了好几家不敢下手，不放心还是选了海外亚马逊</t>
  </si>
  <si>
    <t>非常棒 第一次海淘，经历了ups转圆通快递，显示已送达实际并未送到的状况，以后大家可以放心等待。东西实际是不错的，1.7米70公斤买的m号，非常合身，推荐。</t>
  </si>
  <si>
    <t>太沉了！ 东西还好吧，真沉！！太重了！</t>
  </si>
  <si>
    <t>不错 简单易用，效果不错</t>
  </si>
  <si>
    <t>客服处理很好赞👍 感谢亚马逊海外购，价钱公道，产品质量保证，主要是购后服务很好。在亚马逊购物多年，这次出了点意外，两瓶一組的，家里人拆开只有一个不知道把包装盒子和标志订单等丢了，联系客服很快就得到解决退款。在各大电商平台购物多年亚马逊是最好的，虽然是很少的事情。但值得赞👍👍</t>
  </si>
  <si>
    <t>不错 很好，而且主要是不闷，透气性好</t>
  </si>
  <si>
    <t>老公觉得稍微有些小 质量不错，就是稍微有点小。平时穿176,76A的。</t>
  </si>
  <si>
    <t>由于在亚马逊买的东西太多，已经没有办法详细一一评论。为什么买的多，当然是因为东西好。不相信的可以看我买过多少东西，我绝对是亚马逊的死粉了。。原谅我只能复制粘贴。。 由于在亚马逊买的东西太多，已经没有办法详细一一评论。为什么买的多，当然是因为东西好。不相信的可以看我买过多少东西，我绝对是亚马逊的死粉了。。原谅我只能复制粘贴。。</t>
  </si>
  <si>
    <t>满意的购物体验 经济实惠，性价比高，满意</t>
  </si>
  <si>
    <t>价格合适，鞋子不错 价格还不错，470到手，鞋子8uk，上脚要稍稍挤一下，但是进去了，42码不挤脚。皮子和颜色都还不错。</t>
  </si>
  <si>
    <t>安装有技巧 刚开始安装的时候觉得是不是和中国水龙头不匹配？经过大概一周的时间才找到安装方法，现在我已经出师了😄😄😄如有需要，欢迎来问我</t>
  </si>
  <si>
    <t>办公室专用 办公室听音专用 1、封闭式不打扰别人也免受干扰 2、pc直推，木朵耳，发烧术语一概不知，但听着舒服 3、戴着舒服 4、未煲机，不懂也不信 5、虽是监听入门款，988也不低，但比低阻的价低 6、品控不错，希望能耐用 7、不适合出街</t>
  </si>
  <si>
    <t>海外购此款很超值。 美亚这款手表40美元！超值喔，表盘挺大！就是表带小了点！正面照看不到表带！！可惜不是太阳能。</t>
  </si>
  <si>
    <t>不错的帽子 很好看的帽子，正常头围都可以带，可以调整大小</t>
  </si>
  <si>
    <t>好 非常好，休闲的舒服点</t>
  </si>
  <si>
    <t>轻便携带方便 买了好多个，自用的送人的，非常实用。八十多买的</t>
  </si>
  <si>
    <t>非常非常棒 太惊喜了，非常非常棒！很帅气，赶紧买买买吧，你不会后悔！</t>
  </si>
  <si>
    <t>第二次亚马逊买靴子 第二次从亚马逊买靴子，41码买7us刚好合适，鞋子很棒，没有划痕，就是不知道脏了以后如何清洁，到网上去查一下</t>
  </si>
  <si>
    <t>不错 裤子总体不错，就是小了一点点，将就吧 我身高175 体重72 腰围2尺6  就是看评论买31-30的一试小了一点点，下次买31-32的应该就合适了</t>
  </si>
  <si>
    <t>便宜还不错 便宜啊，应该是不错的保健品</t>
  </si>
  <si>
    <t>不错 舒服属实</t>
  </si>
  <si>
    <t>一般 老是往上跑，下面也一直卷边</t>
  </si>
  <si>
    <t>包装问题a problem about packaging 外面一层塑料，里面的盒子都散架了，有点怀疑这真的是原装吗?The package is so bad . I doublt whether it has been opened somewhere.</t>
  </si>
  <si>
    <t>做工不好。质量一般。不值180 衣服质量一般。不值180。安德玛质量没有champion好。怪不得叫美国安踏。做工粗糙</t>
  </si>
  <si>
    <t>后感 期待不能太高，将就的感觉吧</t>
  </si>
  <si>
    <t>质量不行，售后不行 只过了两个月开关按键就坏了，不能用。亚马逊海外购商品超过一个月是没有任何质保的，我觉得还是需要谨慎购买的</t>
  </si>
  <si>
    <t>不建议购买 看到包装心就拔凉拔凉的。老板起码标签贴正一点吧。</t>
  </si>
  <si>
    <t>象印的品牌、怎么会这样。 快递很快收到、质量问题、用上变压器、无法接通电源、退货了。</t>
  </si>
  <si>
    <t>合适 颜色偏深，选得不好，但是很合身i，长短适宜</t>
  </si>
  <si>
    <t>宝宝辅食餐具 朋友送了我家宝宝一套。用着还不错，勺子很软。遇到胡萝卜累的勺子上会上色。又买了一套送自己闺蜜。</t>
  </si>
  <si>
    <t>横放还是竖放 大家都横放还是竖放，看产品图和硬盘的橡胶垫，是竖放的？有没有专业的大神评论一下。</t>
  </si>
  <si>
    <t>好看 很软很好穿</t>
  </si>
  <si>
    <t>性价比很好的存储盘 大品牌质量过硬有保障，没有出现评论里面的那些问题，通电5次0小时新盘无疑，作为数据存储盘性价比很高，值得推荐！</t>
  </si>
  <si>
    <t>好评 好评好评  日亚靠谱  质量很好喜欢</t>
  </si>
  <si>
    <t>perfect perfect</t>
  </si>
  <si>
    <t>相当好 心仪已久，这次价格很合适，鼻尖稍粗，不管了，入手。</t>
  </si>
  <si>
    <t>挺好的 老婆158厘米高 104斤，买的S码，合适，而且说挺舒服的</t>
  </si>
  <si>
    <t>很漂亮 难得买到合适的牛仔衣，上身效果很好</t>
  </si>
  <si>
    <t>质量 很好用，大小合适，重量也正好，小朋友用起来方便。缺点就是底部没有防滑圈</t>
  </si>
  <si>
    <t>太棒了，价格只有淘宝的一半，会回购 太棒了，价格只有淘宝的一半，会回购。囤了两盒，不知够不够，确实能解决吸奶器引起的乳头脆弱触痛。</t>
  </si>
  <si>
    <t>感觉很棒 买了4个，感觉很棒。</t>
  </si>
  <si>
    <t>不错不错 物美价廉</t>
  </si>
  <si>
    <t>美美的我很喜欢 看买家秀感觉特别美就买了，实物也算吻合，颜色适合搭配冬天的衣服，相拼的毛毛感觉温暖。不是特别厚的鞋子，对怕冷星人来说在上海应该也够了。底比较厚可以抵抗脚底的寒气。平时36/37，冬天的鞋子喜欢大一些的，这双37更偏大一点，正适合穿羊毛袜在里面脚趾还可以活动避免冻僵……我到底是有多怕冷……魔术贴不解开也可以穿脱，那个更多是装饰吧</t>
  </si>
  <si>
    <t>超棒 我的脚比较神奇，38,39都能穿。彪马鞋子偏大半码，所以我买37.5的正合适。</t>
  </si>
  <si>
    <t>不掉毛 没有掉毛现象。衣服不长，对矮个子很友好。穿着舒服。买了两个颜色。</t>
  </si>
  <si>
    <t>很漂亮的表 杰伦同款啊，很不错，大小合适</t>
  </si>
  <si>
    <t>600量 一直吃这个牌子的。一岁后吃600量。</t>
  </si>
  <si>
    <t>花瓣碗 外形好看，勺子对刚学会吃饭的宝宝来说很好用，除了不能高温消毒都挺好的</t>
  </si>
  <si>
    <t>不错 第一次在海外购买东西，看了评价还担心发来的东西有问题，实际情况这些都没有发生。首先通关速度很快，从美亚发货到收货不到十五天时间，收到货也是箱子包装的，没有破。奶瓶跟预期的一样，没有问题，还没有在热水煮，大家说的味道很大还不知道</t>
  </si>
  <si>
    <t>鞋子质量非常好 物流比想象中快了好多，鞋子质量非常好，稍微大了一点点，但不影响穿</t>
  </si>
  <si>
    <t>包装不错 包装不错，笔试用了下还可以，上墨器要另购。EF精细正好</t>
  </si>
  <si>
    <t>东西不错，价格实惠 东西蛮好的，很柔软，唯一不足的是标配两孔奶嘴，价格真心便宜</t>
  </si>
  <si>
    <t>做工精致 乍一看就一只普通铁锅，握在手里你就知道日本人的做工就是好。锅很有分量，原先一只想着可能很轻，但是这只锅应该用料很足，所以握在手里还是有一定分量的。价格比国内买便宜多了，某宝真坑！</t>
  </si>
  <si>
    <t>不咋地 质量不好</t>
  </si>
  <si>
    <t>不满意 奶嘴估计就不是原装的，扣上盖子，奶头竟然有弯曲现象。倒是没有什么异味！还有物流，都到收货地址了，竟然莫名其妙又被返回郑州，再发回来，害我迟好几天收到货，最生气的是有客服给我打电话，问我详细信息，说过了竟然还是被返回郑州，然后再联系客服，电话一直无人接听，甚是生气。最后亚马逊单子上竟然又显示18号就收到货了，实际21号收到的货。劝诫亲们，想买的考虑好再下单。</t>
  </si>
  <si>
    <t>衣服有薄绒，下摆较窄，最坑的是，头大一点的人怕是穿不进这个帽衫 这个是为头小的人设计的吗</t>
  </si>
  <si>
    <t>毛被挤坏了 到货时三只有两只的毛被挤倒了，新的牙刷整的跟废弃的似的，无语</t>
  </si>
  <si>
    <t>不好 袖子超长，衣长偏长。</t>
  </si>
  <si>
    <t>Wear it Well 还不错，一周左右收到，刚打开表不走捧一下按钮就行，声音大</t>
  </si>
  <si>
    <t>不错 功能很多，但是菜单是英文，使用不太方便，所以有些功能也懒得用。本人也就当做电子表用。</t>
  </si>
  <si>
    <t>还要大一点点就好了 包包还要大一点点就好了</t>
  </si>
  <si>
    <t>1 吸力很强，宝宝很难拿下来。</t>
  </si>
  <si>
    <t>包装 宝贝是中国制造的。外包装实在太差了。</t>
  </si>
  <si>
    <t>挺好用的，安装方便 喷头不错，用起来方便，不用调来调去</t>
  </si>
  <si>
    <t>包装太差了 帮朋友下单的，价格不错，就是包装太差劲了</t>
  </si>
  <si>
    <t>很好 很好，比专柜便宜。以前从不去评价，不知道浪费了多少积分，现在知道积分可以换钱，就要好好评价了，后来我就把这段话复制走了，既能赚积分，还省事，走到哪复制到哪，直接发出就可以了，推荐给大家！！</t>
  </si>
  <si>
    <t>质量和价格 质量好，价格适中，非常喜欢！</t>
  </si>
  <si>
    <t>轻巧 很轻，鞋底相对算是比较硬的，另外略有点小，估计得买略大一点的尺码</t>
  </si>
  <si>
    <t>价格非常不错 正在用，非常不错，合计1200不到</t>
  </si>
  <si>
    <t>做工好，电镀工艺强，大水压值得购买 三个档位都实用，每次洗澡都增添了很多乐趣。按摩档真的可以缓解一天的疲劳</t>
  </si>
  <si>
    <t>做工还行 二尺六的腰围，穿着稍微有点紧，面料较薄，适合夏天穿</t>
  </si>
  <si>
    <t>尺码合适，厚款。 182CM、71KG穿31/32正好（试尺码的，选择对了），此款为秋款，质地还行，颜色比图片略深，合身。到货时间约10天，还算快。</t>
  </si>
  <si>
    <t>非常喜欢 宝贝收到了，比想象中的更好</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</si>
</sst>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row>
    <row r="2">
      <c r="A2" s="1">
        <v>4.0</v>
      </c>
      <c r="B2" s="1" t="s">
        <v>3</v>
      </c>
      <c r="C2" t="str">
        <f>IFERROR(__xludf.DUMMYFUNCTION("GOOGLETRANSLATE(B2, ""zh"", ""en"")"),"Good, not from the previous evaluation, I do not know how many wasted points, points can change money now know, they should look carefully evaluated, then I put these words to copy to go, both to earn points, but also save trouble, went to which copy wher"&amp;"e, most importantly, do not seriously review, do not think how much worse word, made directly on it")</f>
        <v>Good, not from the previous evaluation, I do not know how many wasted points, points can change money now know, they should look carefully evaluated, then I put these words to copy to go, both to earn points, but also save trouble, went to which copy where, most importantly, do not seriously review, do not think how much worse word, made directly on it</v>
      </c>
    </row>
    <row r="3">
      <c r="A3" s="1">
        <v>4.0</v>
      </c>
      <c r="B3" s="1" t="s">
        <v>4</v>
      </c>
      <c r="C3" t="str">
        <f>IFERROR(__xludf.DUMMYFUNCTION("GOOGLETRANSLATE(B3, ""zh"", ""en"")"),"Left foot cortex is not the same ah ~ not the same comfort ...... cortex is not the same left foot, left foot cortex hard, soft foot,")</f>
        <v>Left foot cortex is not the same ah ~ not the same comfort ...... cortex is not the same left foot, left foot cortex hard, soft foot,</v>
      </c>
    </row>
    <row r="4">
      <c r="A4" s="1">
        <v>4.0</v>
      </c>
      <c r="B4" s="1" t="s">
        <v>5</v>
      </c>
      <c r="C4" t="str">
        <f>IFERROR(__xludf.DUMMYFUNCTION("GOOGLETRANSLATE(B4, ""zh"", ""en"")"),"Bi Jie red teeth need converters, most of the plastic more brittle, easy feeling bad. . When used in a great movement. But red teeth very comfortable, is to use up trouble")</f>
        <v>Bi Jie red teeth need converters, most of the plastic more brittle, easy feeling bad. . When used in a great movement. But red teeth very comfortable, is to use up trouble</v>
      </c>
    </row>
    <row r="5">
      <c r="A5" s="1">
        <v>4.0</v>
      </c>
      <c r="B5" s="1" t="s">
        <v>6</v>
      </c>
      <c r="C5" t="str">
        <f>IFERROR(__xludf.DUMMYFUNCTION("GOOGLETRANSLATE(B5, ""zh"", ""en"")"),"Very good, cost-effective materials work well, less than six hundred, much cheaper than the counter, not to wear, shoes and softer.")</f>
        <v>Very good, cost-effective materials work well, less than six hundred, much cheaper than the counter, not to wear, shoes and softer.</v>
      </c>
    </row>
    <row r="6">
      <c r="A6" s="1">
        <v>5.0</v>
      </c>
      <c r="B6" s="1" t="s">
        <v>7</v>
      </c>
      <c r="C6" t="str">
        <f>IFERROR(__xludf.DUMMYFUNCTION("GOOGLETRANSLATE(B6, ""zh"", ""en"")"),", very good")</f>
        <v>, very good</v>
      </c>
    </row>
    <row r="7">
      <c r="A7" s="1">
        <v>5.0</v>
      </c>
      <c r="B7" s="1" t="s">
        <v>8</v>
      </c>
      <c r="C7" t="str">
        <f>IFERROR(__xludf.DUMMYFUNCTION("GOOGLETRANSLATE(B7, ""zh"", ""en"")"),"Once a package price is good scouring the sea")</f>
        <v>Once a package price is good scouring the sea</v>
      </c>
    </row>
    <row r="8">
      <c r="A8" s="1">
        <v>5.0</v>
      </c>
      <c r="B8" s="1" t="s">
        <v>9</v>
      </c>
      <c r="C8" t="str">
        <f>IFERROR(__xludf.DUMMYFUNCTION("GOOGLETRANSLATE(B8, ""zh"", ""en"")"),"Good value for money at this price, can only give five-star praise, and if it is possible to sell more than 300 four-star. Very light, warm okay.")</f>
        <v>Good value for money at this price, can only give five-star praise, and if it is possible to sell more than 300 four-star. Very light, warm okay.</v>
      </c>
    </row>
    <row r="9">
      <c r="A9" s="1">
        <v>5.0</v>
      </c>
      <c r="B9" s="1" t="s">
        <v>10</v>
      </c>
      <c r="C9" t="str">
        <f>IFERROR(__xludf.DUMMYFUNCTION("GOOGLETRANSLATE(B9, ""zh"", ""en"")"),"Nice jacket very comfortable to wear body look good, workmanship is very good, spring and autumn clothes, buy s number, anyway, not a little fat, otherwise they can not wear, if you buy should also be m, s number relatively close. 68 Weight 170 Height.")</f>
        <v>Nice jacket very comfortable to wear body look good, workmanship is very good, spring and autumn clothes, buy s number, anyway, not a little fat, otherwise they can not wear, if you buy should also be m, s number relatively close. 68 Weight 170 Height.</v>
      </c>
    </row>
    <row r="10">
      <c r="A10" s="1">
        <v>5.0</v>
      </c>
      <c r="B10" s="1" t="s">
        <v>11</v>
      </c>
      <c r="C10" t="str">
        <f>IFERROR(__xludf.DUMMYFUNCTION("GOOGLETRANSLATE(B10, ""zh"", ""en"")"),"This is the most cost-effective price. Very very happy.")</f>
        <v>This is the most cost-effective price. Very very happy.</v>
      </c>
    </row>
    <row r="11">
      <c r="A11" s="1">
        <v>5.0</v>
      </c>
      <c r="B11" s="1" t="s">
        <v>12</v>
      </c>
      <c r="C11" t="str">
        <f>IFERROR(__xludf.DUMMYFUNCTION("GOOGLETRANSLATE(B11, ""zh"", ""en"")"),"perf imperfect good, worthy of the price")</f>
        <v>perf imperfect good, worthy of the price</v>
      </c>
    </row>
    <row r="12">
      <c r="A12" s="1">
        <v>5.0</v>
      </c>
      <c r="B12" s="1" t="s">
        <v>13</v>
      </c>
      <c r="C12" t="str">
        <f>IFERROR(__xludf.DUMMYFUNCTION("GOOGLETRANSLATE(B12, ""zh"", ""en"")"),"Suitable version is very good, fit. 183㎝84kg, waist 34.")</f>
        <v>Suitable version is very good, fit. 183㎝84kg, waist 34.</v>
      </c>
    </row>
    <row r="13">
      <c r="A13" s="1">
        <v>5.0</v>
      </c>
      <c r="B13" s="1" t="s">
        <v>14</v>
      </c>
      <c r="C13" t="str">
        <f>IFERROR(__xludf.DUMMYFUNCTION("GOOGLETRANSLATE(B13, ""zh"", ""en"")"),"It is authentic? like very much. Give the child a gift.")</f>
        <v>It is authentic? like very much. Give the child a gift.</v>
      </c>
    </row>
    <row r="14">
      <c r="A14" s="1">
        <v>5.0</v>
      </c>
      <c r="B14" s="1" t="s">
        <v>15</v>
      </c>
      <c r="C14" t="str">
        <f>IFERROR(__xludf.DUMMYFUNCTION("GOOGLETRANSLATE(B14, ""zh"", ""en"")"),"Small and convenient cup is small, does not like to laugh small capacity, but the insulation effect is very good, give it away is also very good winter, ha ha!")</f>
        <v>Small and convenient cup is small, does not like to laugh small capacity, but the insulation effect is very good, give it away is also very good winter, ha ha!</v>
      </c>
    </row>
    <row r="15">
      <c r="A15" s="1">
        <v>5.0</v>
      </c>
      <c r="B15" s="1" t="s">
        <v>16</v>
      </c>
      <c r="C15" t="str">
        <f>IFERROR(__xludf.DUMMYFUNCTION("GOOGLETRANSLATE(B15, ""zh"", ""en"")"),"Warm soft and comfortable, very much. Warm soft and comfortable, very much.")</f>
        <v>Warm soft and comfortable, very much. Warm soft and comfortable, very much.</v>
      </c>
    </row>
    <row r="16">
      <c r="A16" s="1">
        <v>5.0</v>
      </c>
      <c r="B16" s="1" t="s">
        <v>17</v>
      </c>
      <c r="C16" t="str">
        <f>IFERROR(__xludf.DUMMYFUNCTION("GOOGLETRANSLATE(B16, ""zh"", ""en"")"),"Good usually wear 36, 37 shoes, this pair buy 6.5 yards just right")</f>
        <v>Good usually wear 36, 37 shoes, this pair buy 6.5 yards just right</v>
      </c>
    </row>
    <row r="17">
      <c r="A17" s="1">
        <v>5.0</v>
      </c>
      <c r="B17" s="1" t="s">
        <v>18</v>
      </c>
      <c r="C17" t="str">
        <f>IFERROR(__xludf.DUMMYFUNCTION("GOOGLETRANSLATE(B17, ""zh"", ""en"")"),"Suitable very good, the price is good and worth buying")</f>
        <v>Suitable very good, the price is good and worth buying</v>
      </c>
    </row>
    <row r="18">
      <c r="A18" s="1">
        <v>5.0</v>
      </c>
      <c r="B18" s="1" t="s">
        <v>19</v>
      </c>
      <c r="C18" t="str">
        <f>IFERROR(__xludf.DUMMYFUNCTION("GOOGLETRANSLATE(B18, ""zh"", ""en"")"),"northface jacket good good, very comfortable inside and outside, inside white is not white, natural white good")</f>
        <v>northface jacket good good, very comfortable inside and outside, inside white is not white, natural white good</v>
      </c>
    </row>
    <row r="19">
      <c r="A19" s="1">
        <v>5.0</v>
      </c>
      <c r="B19" s="1" t="s">
        <v>20</v>
      </c>
      <c r="C19" t="str">
        <f>IFERROR(__xludf.DUMMYFUNCTION("GOOGLETRANSLATE(B19, ""zh"", ""en"")"),"118 to buy a set of easy to use, children like to use.")</f>
        <v>118 to buy a set of easy to use, children like to use.</v>
      </c>
    </row>
    <row r="20">
      <c r="A20" s="1">
        <v>5.0</v>
      </c>
      <c r="B20" s="1" t="s">
        <v>21</v>
      </c>
      <c r="C20" t="str">
        <f>IFERROR(__xludf.DUMMYFUNCTION("GOOGLETRANSLATE(B20, ""zh"", ""en"")"),"Like texture is very good price to buy very good, German direct shipment system than estimated earlier for a week, just a business trip can take with casual wear is very appropriate, large dial, suitable for large-bodied man points. I have not tried water"&amp;" resistant, but the whole body is very heavy, texture")</f>
        <v>Like texture is very good price to buy very good, German direct shipment system than estimated earlier for a week, just a business trip can take with casual wear is very appropriate, large dial, suitable for large-bodied man points. I have not tried water resistant, but the whole body is very heavy, texture</v>
      </c>
    </row>
    <row r="21">
      <c r="A21" s="1">
        <v>5.0</v>
      </c>
      <c r="B21" s="1" t="s">
        <v>22</v>
      </c>
      <c r="C21" t="str">
        <f>IFERROR(__xludf.DUMMYFUNCTION("GOOGLETRANSLATE(B21, ""zh"", ""en"")"),"Mug can not see the water level, can not see the water level of insulation, unhappy people and at the same time did not buy another plastic cups insulation effect compared to the water level does not come out to see where we are, but baby can not speak. A"&amp;"lso now tend to use the cup to the baby to drink cool white open, and so will be able to speak their own water to drink light represents a time and then right. The advantage is insulation and watertight, and behind the straw near the junction with a hole "&amp;"in the lid, but do not understand the design principles of the open hole well")</f>
        <v>Mug can not see the water level, can not see the water level of insulation, unhappy people and at the same time did not buy another plastic cups insulation effect compared to the water level does not come out to see where we are, but baby can not speak. Also now tend to use the cup to the baby to drink cool white open, and so will be able to speak their own water to drink light represents a time and then right. The advantage is insulation and watertight, and behind the straw near the junction with a hole in the lid, but do not understand the design principles of the open hole well</v>
      </c>
    </row>
    <row r="22">
      <c r="A22" s="1">
        <v>5.0</v>
      </c>
      <c r="B22" s="1" t="s">
        <v>23</v>
      </c>
      <c r="C22" t="str">
        <f>IFERROR(__xludf.DUMMYFUNCTION("GOOGLETRANSLATE(B22, ""zh"", ""en"")"),"Very easy to use, buy buy buy, dancing is very easy to use, buy buy buy, dance together")</f>
        <v>Very easy to use, buy buy buy, dancing is very easy to use, buy buy buy, dance together</v>
      </c>
    </row>
    <row r="23">
      <c r="A23" s="1">
        <v>5.0</v>
      </c>
      <c r="B23" s="1" t="s">
        <v>24</v>
      </c>
      <c r="C23" t="str">
        <f>IFERROR(__xludf.DUMMYFUNCTION("GOOGLETRANSLATE(B23, ""zh"", ""en"")"),"Insulation effect of this cup good quality, very light, very good insulation effect, put water 15 hours is still relatively hot, high cost.")</f>
        <v>Insulation effect of this cup good quality, very light, very good insulation effect, put water 15 hours is still relatively hot, high cost.</v>
      </c>
    </row>
    <row r="24">
      <c r="A24" s="1">
        <v>5.0</v>
      </c>
      <c r="B24" s="1" t="s">
        <v>25</v>
      </c>
      <c r="C24" t="str">
        <f>IFERROR(__xludf.DUMMYFUNCTION("GOOGLETRANSLATE(B24, ""zh"", ""en"")"),"Toothbrush head well, you can not have more than a year to buy a toothbrush, very durable, it should be genuine and correct")</f>
        <v>Toothbrush head well, you can not have more than a year to buy a toothbrush, very durable, it should be genuine and correct</v>
      </c>
    </row>
    <row r="25">
      <c r="A25" s="1">
        <v>5.0</v>
      </c>
      <c r="B25" s="1" t="s">
        <v>26</v>
      </c>
      <c r="C25" t="str">
        <f>IFERROR(__xludf.DUMMYFUNCTION("GOOGLETRANSLATE(B25, ""zh"", ""en"")"),"Westerners fat foot shoes is the default fat L code, M code is more suitable for Chinese people, or five-star general")</f>
        <v>Westerners fat foot shoes is the default fat L code, M code is more suitable for Chinese people, or five-star general</v>
      </c>
    </row>
    <row r="26">
      <c r="A26" s="1">
        <v>5.0</v>
      </c>
      <c r="B26" s="1" t="s">
        <v>27</v>
      </c>
      <c r="C26" t="str">
        <f>IFERROR(__xludf.DUMMYFUNCTION("GOOGLETRANSLATE(B26, ""zh"", ""en"")"),"Very fit the usual 43 yards, 8 yards this election, quite right! Equivalent to 42 yards, one yard smaller than normal, remember! Because they belong to tidal shoes, relatively thin upper package, this is different from the running shoes, hiking shoes, fun"&amp;"ctional shoes, business shoes with not quite the same, the comparison with the model, since the upper thin and soft reasons. In short this election is very appropriate.")</f>
        <v>Very fit the usual 43 yards, 8 yards this election, quite right! Equivalent to 42 yards, one yard smaller than normal, remember! Because they belong to tidal shoes, relatively thin upper package, this is different from the running shoes, hiking shoes, functional shoes, business shoes with not quite the same, the comparison with the model, since the upper thin and soft reasons. In short this election is very appropriate.</v>
      </c>
    </row>
    <row r="27">
      <c r="A27" s="1">
        <v>5.0</v>
      </c>
      <c r="B27" s="1" t="s">
        <v>28</v>
      </c>
      <c r="C27" t="str">
        <f>IFERROR(__xludf.DUMMYFUNCTION("GOOGLETRANSLATE(B27, ""zh"", ""en"")"),"Leather, genuine, comfortable! clarks of good quality, as always, has been in the Amazon to buy clarks shoes")</f>
        <v>Leather, genuine, comfortable! clarks of good quality, as always, has been in the Amazon to buy clarks shoes</v>
      </c>
    </row>
    <row r="28">
      <c r="A28" s="1">
        <v>2.0</v>
      </c>
      <c r="B28" s="1" t="s">
        <v>29</v>
      </c>
      <c r="C28" t="str">
        <f>IFERROR(__xludf.DUMMYFUNCTION("GOOGLETRANSLATE(B28, ""zh"", ""en"")"),"I usually just stood for backup files, but more than three months inexplicable bad buy just stood back up, there is no bump, hit the physical collision, three months on the bad, then talk about the tough warranty history now first contact Amazon, Amazon c"&amp;"ustomer service attitude is very good (although not very efficient), but adamant that is scouring the sea products, Amazon is not responsible for after-sales. (The amount is not responsible to help you to the United States) only allows you to contact Seag"&amp;"ate customer service to get the warranty. Then to contact Seagate (Seagate Chinese after-sales area is really rubbish garbage in the battle), WW telephone surge chamber even, the attitude is also very bad (you do not buy what I give you this sale, to cont"&amp;"act their own country of origin of sale), but also a variety of origin ask myself investigation, I do not know. Then contact the agents of the Greater China region, can ask the commission to help the intersection of warranty, the results of a proxy using "&amp;"the email cordial greeting I was not stupid, people well done! ! ! ! E-mail contact Seagate back again, ask the warranty can not be in Hong Kong, the result was not (I installed an easy in American? To the point hard points okay). Anyway, overall it is th"&amp;"at Seagate supports only the origin of the quality and warranty last only reluctantly sent to the United States, with luck and send them over, and then come back with Haitao transport, cost a total of about 170, took 18 days, and finally completed the war"&amp;"ranty. In fact, so think about it so bad, after all, can be repaired, but the data did not, alas, no warranty or later will not buy, and when to expect Amazon to buy overseas also supported the quality of it, after all, hold the hands of the transport cha"&amp;"nnel, even if the customer Contact themselves, if they can take the Amazon logistics is also a good ah. .")</f>
        <v>I usually just stood for backup files, but more than three months inexplicable bad buy just stood back up, there is no bump, hit the physical collision, three months on the bad, then talk about the tough warranty history now first contact Amazon, Amazon customer service attitude is very good (although not very efficient), but adamant that is scouring the sea products, Amazon is not responsible for after-sales. (The amount is not responsible to help you to the United States) only allows you to contact Seagate customer service to get the warranty. Then to contact Seagate (Seagate Chinese after-sales area is really rubbish garbage in the battle), WW telephone surge chamber even, the attitude is also very bad (you do not buy what I give you this sale, to contact their own country of origin of sale), but also a variety of origin ask myself investigation, I do not know. Then contact the agents of the Greater China region, can ask the commission to help the intersection of warranty, the results of a proxy using the email cordial greeting I was not stupid, people well done! ! ! ! E-mail contact Seagate back again, ask the warranty can not be in Hong Kong, the result was not (I installed an easy in American? To the point hard points okay). Anyway, overall it is that Seagate supports only the origin of the quality and warranty last only reluctantly sent to the United States, with luck and send them over, and then come back with Haitao transport, cost a total of about 170, took 18 days, and finally completed the warranty. In fact, so think about it so bad, after all, can be repaired, but the data did not, alas, no warranty or later will not buy, and when to expect Amazon to buy overseas also supported the quality of it, after all, hold the hands of the transport channel, even if the customer Contact themselves, if they can take the Amazon logistics is also a good ah. .</v>
      </c>
    </row>
    <row r="29">
      <c r="A29" s="1">
        <v>3.0</v>
      </c>
      <c r="B29" s="1" t="s">
        <v>30</v>
      </c>
      <c r="C29" t="str">
        <f>IFERROR(__xludf.DUMMYFUNCTION("GOOGLETRANSLATE(B29, ""zh"", ""en"")"),"I larger height 180, weight 87 kg, size is too large XL")</f>
        <v>I larger height 180, weight 87 kg, size is too large XL</v>
      </c>
    </row>
    <row r="30">
      <c r="A30" s="1">
        <v>3.0</v>
      </c>
      <c r="B30" s="1" t="s">
        <v>31</v>
      </c>
      <c r="C30" t="str">
        <f>IFERROR(__xludf.DUMMYFUNCTION("GOOGLETRANSLATE(B30, ""zh"", ""en"")"),"Hard, hard texture in general, the general texture")</f>
        <v>Hard, hard texture in general, the general texture</v>
      </c>
    </row>
    <row r="31">
      <c r="A31" s="1">
        <v>3.0</v>
      </c>
      <c r="B31" s="1" t="s">
        <v>32</v>
      </c>
      <c r="C31" t="str">
        <f>IFERROR(__xludf.DUMMYFUNCTION("GOOGLETRANSLATE(B31, ""zh"", ""en"")"),"Have a great big tall 171cm, 89kg, bust 107Cm, M No. broad and long")</f>
        <v>Have a great big tall 171cm, 89kg, bust 107Cm, M No. broad and long</v>
      </c>
    </row>
    <row r="32">
      <c r="A32" s="1">
        <v>1.0</v>
      </c>
      <c r="B32" s="1" t="s">
        <v>33</v>
      </c>
      <c r="C32" t="str">
        <f>IFERROR(__xludf.DUMMYFUNCTION("GOOGLETRANSLATE(B32, ""zh"", ""en"")"),"Smelly! Smelly!")</f>
        <v>Smelly! Smelly!</v>
      </c>
    </row>
    <row r="33">
      <c r="A33" s="1">
        <v>1.0</v>
      </c>
      <c r="B33" s="1" t="s">
        <v>34</v>
      </c>
      <c r="C33" t="str">
        <f>IFERROR(__xludf.DUMMYFUNCTION("GOOGLETRANSLATE(B33, ""zh"", ""en"")"),"Cover mouth was torn, did not dare eat the carton packaging is not torn traces, but opened the jar caps, sealed inside plastic film turned out to be torn state, I do not dare eat. Complement: Amazon customer service response is very fast, very humane trea"&amp;"tment options.")</f>
        <v>Cover mouth was torn, did not dare eat the carton packaging is not torn traces, but opened the jar caps, sealed inside plastic film turned out to be torn state, I do not dare eat. Complement: Amazon customer service response is very fast, very humane treatment options.</v>
      </c>
    </row>
    <row r="34">
      <c r="A34" s="1">
        <v>4.0</v>
      </c>
      <c r="B34" s="1" t="s">
        <v>35</v>
      </c>
      <c r="C34" t="str">
        <f>IFERROR(__xludf.DUMMYFUNCTION("GOOGLETRANSLATE(B34, ""zh"", ""en"")"),"Not put lanyard child quite like, is not hanging lanyard")</f>
        <v>Not put lanyard child quite like, is not hanging lanyard</v>
      </c>
    </row>
    <row r="35">
      <c r="A35" s="1">
        <v>4.0</v>
      </c>
      <c r="B35" s="1" t="s">
        <v>36</v>
      </c>
      <c r="C35" t="str">
        <f>IFERROR(__xludf.DUMMYFUNCTION("GOOGLETRANSLATE(B35, ""zh"", ""en"")"),"Big 115 pounds to buy L big size foreigners could not wear a lot of comparison")</f>
        <v>Big 115 pounds to buy L big size foreigners could not wear a lot of comparison</v>
      </c>
    </row>
    <row r="36">
      <c r="A36" s="1">
        <v>4.0</v>
      </c>
      <c r="B36" s="1" t="s">
        <v>37</v>
      </c>
      <c r="C36" t="str">
        <f>IFERROR(__xludf.DUMMYFUNCTION("GOOGLETRANSLATE(B36, ""zh"", ""en"")"),"Suitable pants 174cm 75KG 82cm microprojectile, straight, the quality can be.")</f>
        <v>Suitable pants 174cm 75KG 82cm microprojectile, straight, the quality can be.</v>
      </c>
    </row>
    <row r="37">
      <c r="A37" s="1">
        <v>4.0</v>
      </c>
      <c r="B37" s="1" t="s">
        <v>38</v>
      </c>
      <c r="C37" t="str">
        <f>IFERROR(__xludf.DUMMYFUNCTION("GOOGLETRANSLATE(B37, ""zh"", ""en"")"),"Compare your small sharp scissors usually brought food")</f>
        <v>Compare your small sharp scissors usually brought food</v>
      </c>
    </row>
    <row r="38">
      <c r="A38" s="1">
        <v>5.0</v>
      </c>
      <c r="B38" s="1" t="s">
        <v>39</v>
      </c>
      <c r="C38" t="str">
        <f>IFERROR(__xludf.DUMMYFUNCTION("GOOGLETRANSLATE(B38, ""zh"", ""en"")"),"Headset sound quality is very good, very satisfied with online shopping. AIU to buy the first time, is expected to Jinan 15 days, 10 days actually received, very fast, postage is 30 yuan parity. Packaging design scientific, intact. Headset sound quality i"&amp;"s very good, very satisfied with online shopping.")</f>
        <v>Headset sound quality is very good, very satisfied with online shopping. AIU to buy the first time, is expected to Jinan 15 days, 10 days actually received, very fast, postage is 30 yuan parity. Packaging design scientific, intact. Headset sound quality is very good, very satisfied with online shopping.</v>
      </c>
    </row>
    <row r="39">
      <c r="A39" s="1">
        <v>5.0</v>
      </c>
      <c r="B39" s="1" t="s">
        <v>40</v>
      </c>
      <c r="C39" t="str">
        <f>IFERROR(__xludf.DUMMYFUNCTION("GOOGLETRANSLATE(B39, ""zh"", ""en"")"),"Large volume of water, shower comfortable. Really good, a lot of water, beat very comfortable on the body, massage model is very strong, the only downside is that it is waste, without realizing that water-saving features! Recommended to buy.")</f>
        <v>Large volume of water, shower comfortable. Really good, a lot of water, beat very comfortable on the body, massage model is very strong, the only downside is that it is waste, without realizing that water-saving features! Recommended to buy.</v>
      </c>
    </row>
    <row r="40">
      <c r="A40" s="1">
        <v>5.0</v>
      </c>
      <c r="B40" s="1" t="s">
        <v>41</v>
      </c>
      <c r="C40" t="str">
        <f>IFERROR(__xludf.DUMMYFUNCTION("GOOGLETRANSLATE(B40, ""zh"", ""en"")"),"No quality, is too large, it really is foreign yardage")</f>
        <v>No quality, is too large, it really is foreign yardage</v>
      </c>
    </row>
    <row r="41">
      <c r="A41" s="1">
        <v>5.0</v>
      </c>
      <c r="B41" s="1" t="s">
        <v>42</v>
      </c>
      <c r="C41" t="str">
        <f>IFERROR(__xludf.DUMMYFUNCTION("GOOGLETRANSLATE(B41, ""zh"", ""en"")"),"Quality control is poor, can not write, it is recommended to look at other things to buy for the first time in the Amazon, the same results as the previous one, the goods received by December 14, began to write and almost 30 G, mv, No. 25 U disk around it"&amp;" has been unable to write, and can only be read, can not be deleted, not format. Today, contact customer returns, customer service told me direct a refund, probably 7-10 days returned to the original card. Customer service very understanding, U disk and r"&amp;"eturn the United States return shipping is too high, bear this cost by Amazon.com. I have to say that Amazon's service is really in place. Fifth vote for customer service very rough appearance, plastic feel serious. Read and write speed is very poor and u"&amp;"nstable.")</f>
        <v>Quality control is poor, can not write, it is recommended to look at other things to buy for the first time in the Amazon, the same results as the previous one, the goods received by December 14, began to write and almost 30 G, mv, No. 25 U disk around it has been unable to write, and can only be read, can not be deleted, not format. Today, contact customer returns, customer service told me direct a refund, probably 7-10 days returned to the original card. Customer service very understanding, U disk and return the United States return shipping is too high, bear this cost by Amazon.com. I have to say that Amazon's service is really in place. Fifth vote for customer service very rough appearance, plastic feel serious. Read and write speed is very poor and unstable.</v>
      </c>
    </row>
    <row r="42">
      <c r="A42" s="1">
        <v>5.0</v>
      </c>
      <c r="B42" s="1" t="s">
        <v>43</v>
      </c>
      <c r="C42" t="str">
        <f>IFERROR(__xludf.DUMMYFUNCTION("GOOGLETRANSLATE(B42, ""zh"", ""en"")"),"Good Very good, nice")</f>
        <v>Good Very good, nice</v>
      </c>
    </row>
    <row r="43">
      <c r="A43" s="1">
        <v>5.0</v>
      </c>
      <c r="B43" s="1" t="s">
        <v>44</v>
      </c>
      <c r="C43" t="str">
        <f>IFERROR(__xludf.DUMMYFUNCTION("GOOGLETRANSLATE(B43, ""zh"", ""en"")"),"This beautifully retro legendary coffee-kind many beautiful than the picture! Mail came from Germany almost 10 days, packed tight, and no damage, even the packaging is very complete! The key compared to total domestic Lynx cheap at half the price, prime m"&amp;"embers free international shipping is really a bargain!")</f>
        <v>This beautifully retro legendary coffee-kind many beautiful than the picture! Mail came from Germany almost 10 days, packed tight, and no damage, even the packaging is very complete! The key compared to total domestic Lynx cheap at half the price, prime members free international shipping is really a bargain!</v>
      </c>
    </row>
    <row r="44">
      <c r="A44" s="1">
        <v>5.0</v>
      </c>
      <c r="B44" s="1" t="s">
        <v>45</v>
      </c>
      <c r="C44" t="str">
        <f>IFERROR(__xludf.DUMMYFUNCTION("GOOGLETRANSLATE(B44, ""zh"", ""en"")"),"Comfortable fit for the first time just wear a ring so fit, like this one! Summer wear really comfortable. To buy other colors.")</f>
        <v>Comfortable fit for the first time just wear a ring so fit, like this one! Summer wear really comfortable. To buy other colors.</v>
      </c>
    </row>
    <row r="45">
      <c r="A45" s="1">
        <v>5.0</v>
      </c>
      <c r="B45" s="1" t="s">
        <v>46</v>
      </c>
      <c r="C45" t="str">
        <f>IFERROR(__xludf.DUMMYFUNCTION("GOOGLETRANSLATE(B45, ""zh"", ""en"")"),"Than expected even better than playing not bad to wear more! ! ! After you buy it!")</f>
        <v>Than expected even better than playing not bad to wear more! ! ! After you buy it!</v>
      </c>
    </row>
    <row r="46">
      <c r="A46" s="1">
        <v>5.0</v>
      </c>
      <c r="B46" s="1" t="s">
        <v>47</v>
      </c>
      <c r="C46" t="str">
        <f>IFERROR(__xludf.DUMMYFUNCTION("GOOGLETRANSLATE(B46, ""zh"", ""en"")"),"Lines weave and former socks really reasonable price is different, but the same thickness ratio of domestic to be cheaper, and previous lines weave socks really different")</f>
        <v>Lines weave and former socks really reasonable price is different, but the same thickness ratio of domestic to be cheaper, and previous lines weave socks really different</v>
      </c>
    </row>
    <row r="47">
      <c r="A47" s="1">
        <v>5.0</v>
      </c>
      <c r="B47" s="1" t="s">
        <v>48</v>
      </c>
      <c r="C47" t="str">
        <f>IFERROR(__xludf.DUMMYFUNCTION("GOOGLETRANSLATE(B47, ""zh"", ""en"")"),"Water, well, not from the previous evaluation, I do not know how many wasted points, points can change money now know, they should look carefully evaluated, then I put these words to copy to go, both to earn points, but also save time, copy where they go,"&amp;" the most important thing is, do not seriously review, do not think how much worse word, sent directly to it, recommend it to everyone!")</f>
        <v>Water, well, not from the previous evaluation, I do not know how many wasted points, points can change money now know, they should look carefully evaluated, then I put these words to copy to go, both to earn points, but also save time, copy where they go, the most important thing is, do not seriously review, do not think how much worse word, sent directly to it, recommend it to everyone!</v>
      </c>
    </row>
    <row r="48">
      <c r="A48" s="1">
        <v>5.0</v>
      </c>
      <c r="B48" s="1" t="s">
        <v>49</v>
      </c>
      <c r="C48" t="str">
        <f>IFERROR(__xludf.DUMMYFUNCTION("GOOGLETRANSLATE(B48, ""zh"", ""en"")"),"very good very good genuine price hard to come by. German quality worthy of trust. He has made a good play dragon fruit smoothies delicate say")</f>
        <v>very good very good genuine price hard to come by. German quality worthy of trust. He has made a good play dragon fruit smoothies delicate say</v>
      </c>
    </row>
    <row r="49">
      <c r="A49" s="1">
        <v>5.0</v>
      </c>
      <c r="B49" s="1" t="s">
        <v>50</v>
      </c>
      <c r="C49" t="str">
        <f>IFERROR(__xludf.DUMMYFUNCTION("GOOGLETRANSLATE(B49, ""zh"", ""en"")"),"Value for money Cool! All-metal, feel good, compact, easy to carry, smooth writing. The question is, how to change this pen refill it?")</f>
        <v>Value for money Cool! All-metal, feel good, compact, easy to carry, smooth writing. The question is, how to change this pen refill it?</v>
      </c>
    </row>
    <row r="50">
      <c r="A50" s="1">
        <v>5.0</v>
      </c>
      <c r="B50" s="1" t="s">
        <v>51</v>
      </c>
      <c r="C50" t="str">
        <f>IFERROR(__xludf.DUMMYFUNCTION("GOOGLETRANSLATE(B50, ""zh"", ""en"")"),"Sound quality is famous, winning many not unreasonable, the sound is very positive, what's popular basic good enough, good front and amp can be heard very clear sound, even with the sound, the price even twice as high a , it can be very hard to find the r"&amp;"ight match, whether it is big or cottage, plus Amazon's price, it is worth it, yes, the human voice as well knot")</f>
        <v>Sound quality is famous, winning many not unreasonable, the sound is very positive, what's popular basic good enough, good front and amp can be heard very clear sound, even with the sound, the price even twice as high a , it can be very hard to find the right match, whether it is big or cottage, plus Amazon's price, it is worth it, yes, the human voice as well knot</v>
      </c>
    </row>
    <row r="51">
      <c r="A51" s="1">
        <v>5.0</v>
      </c>
      <c r="B51" s="1" t="s">
        <v>52</v>
      </c>
      <c r="C51" t="str">
        <f>IFERROR(__xludf.DUMMYFUNCTION("GOOGLETRANSLATE(B51, ""zh"", ""en"")"),"This is nice pants Slim Yeah! Cloth a little thin and flexible, the number is in the United States to buy the same. The number of domestic comparison, then, the domestic number is slightly smaller.")</f>
        <v>This is nice pants Slim Yeah! Cloth a little thin and flexible, the number is in the United States to buy the same. The number of domestic comparison, then, the domestic number is slightly smaller.</v>
      </c>
    </row>
    <row r="52">
      <c r="A52" s="1">
        <v>5.0</v>
      </c>
      <c r="B52" s="1" t="s">
        <v>53</v>
      </c>
      <c r="C52" t="str">
        <f>IFERROR(__xludf.DUMMYFUNCTION("GOOGLETRANSLATE(B52, ""zh"", ""en"")"),"Very good, very good as expected, did not want to buy when the adult section of my code number, so bought the 245cm big boy 6.5M, just right")</f>
        <v>Very good, very good as expected, did not want to buy when the adult section of my code number, so bought the 245cm big boy 6.5M, just right</v>
      </c>
    </row>
    <row r="53">
      <c r="A53" s="1">
        <v>5.0</v>
      </c>
      <c r="B53" s="1" t="s">
        <v>54</v>
      </c>
      <c r="C53" t="str">
        <f>IFERROR(__xludf.DUMMYFUNCTION("GOOGLETRANSLATE(B53, ""zh"", ""en"")"),"Mr. suitable good wearing a very appropriate, very much")</f>
        <v>Mr. suitable good wearing a very appropriate, very much</v>
      </c>
    </row>
    <row r="54">
      <c r="A54" s="1">
        <v>5.0</v>
      </c>
      <c r="B54" s="1" t="s">
        <v>55</v>
      </c>
      <c r="C54" t="str">
        <f>IFERROR(__xludf.DUMMYFUNCTION("GOOGLETRANSLATE(B54, ""zh"", ""en"")"),"Amazon family trust overseas purchase Swisse of calcium and vitamin D combination of equipment, from Australia")</f>
        <v>Amazon family trust overseas purchase Swisse of calcium and vitamin D combination of equipment, from Australia</v>
      </c>
    </row>
    <row r="55">
      <c r="A55" s="1">
        <v>5.0</v>
      </c>
      <c r="B55" s="1" t="s">
        <v>56</v>
      </c>
      <c r="C55" t="str">
        <f>IFERROR(__xludf.DUMMYFUNCTION("GOOGLETRANSLATE(B55, ""zh"", ""en"")"),"Great. The third double play at home is not bad. Very good, about Dad, Dad liked.")</f>
        <v>Great. The third double play at home is not bad. Very good, about Dad, Dad liked.</v>
      </c>
    </row>
    <row r="56">
      <c r="A56" s="1">
        <v>5.0</v>
      </c>
      <c r="B56" s="1" t="s">
        <v>57</v>
      </c>
      <c r="C56" t="str">
        <f>IFERROR(__xludf.DUMMYFUNCTION("GOOGLETRANSLATE(B56, ""zh"", ""en"")"),"The drive can read and write speed continuous speed pricey, 4K badly, as particulates and out speed, it is estimated that time also used the replacement of the")</f>
        <v>The drive can read and write speed continuous speed pricey, 4K badly, as particulates and out speed, it is estimated that time also used the replacement of the</v>
      </c>
    </row>
    <row r="57">
      <c r="A57" s="1">
        <v>5.0</v>
      </c>
      <c r="B57" s="1" t="s">
        <v>58</v>
      </c>
      <c r="C57" t="str">
        <f>IFERROR(__xludf.DUMMYFUNCTION("GOOGLETRANSLATE(B57, ""zh"", ""en"")"),"Good 95 2 shakuhachi waist belt a little bit short, it can also be used, manufactured Tunisia")</f>
        <v>Good 95 2 shakuhachi waist belt a little bit short, it can also be used, manufactured Tunisia</v>
      </c>
    </row>
    <row r="58">
      <c r="A58" s="1">
        <v>5.0</v>
      </c>
      <c r="B58" s="1" t="s">
        <v>59</v>
      </c>
      <c r="C58" t="str">
        <f>IFERROR(__xludf.DUMMYFUNCTION("GOOGLETRANSLATE(B58, ""zh"", ""en"")"),"Satisfaction waist a little big, upper body good results, there is a drawstring trousers can be tightened, very nice.")</f>
        <v>Satisfaction waist a little big, upper body good results, there is a drawstring trousers can be tightened, very nice.</v>
      </c>
    </row>
    <row r="59">
      <c r="A59" s="1">
        <v>5.0</v>
      </c>
      <c r="B59" s="1" t="s">
        <v>60</v>
      </c>
      <c r="C59" t="str">
        <f>IFERROR(__xludf.DUMMYFUNCTION("GOOGLETRANSLATE(B59, ""zh"", ""en"")"),"Insulation, good quality has been used, insulation.")</f>
        <v>Insulation, good quality has been used, insulation.</v>
      </c>
    </row>
    <row r="60">
      <c r="A60" s="1">
        <v>2.0</v>
      </c>
      <c r="B60" s="1" t="s">
        <v>61</v>
      </c>
      <c r="C60" t="str">
        <f>IFERROR(__xludf.DUMMYFUNCTION("GOOGLETRANSLATE(B60, ""zh"", ""en"")"),"Too big nor too thick material general feeling is also felt too thick, I height 178CM, weight 75KG, buy M code appropriate length was too loose")</f>
        <v>Too big nor too thick material general feeling is also felt too thick, I height 178CM, weight 75KG, buy M code appropriate length was too loose</v>
      </c>
    </row>
    <row r="61">
      <c r="A61" s="1">
        <v>3.0</v>
      </c>
      <c r="B61" s="1" t="s">
        <v>62</v>
      </c>
      <c r="C61" t="str">
        <f>IFERROR(__xludf.DUMMYFUNCTION("GOOGLETRANSLATE(B61, ""zh"", ""en"")"),"Can also be sent out of the box found a bump on the upper Amazon back 50, will not return ... the usual 44.5 feet, feet slightly fat, wearing a slightly 9.5 mill small toe, subsequent purchase of reference person")</f>
        <v>Can also be sent out of the box found a bump on the upper Amazon back 50, will not return ... the usual 44.5 feet, feet slightly fat, wearing a slightly 9.5 mill small toe, subsequent purchase of reference person</v>
      </c>
    </row>
    <row r="62">
      <c r="A62" s="1">
        <v>1.0</v>
      </c>
      <c r="B62" s="1" t="s">
        <v>63</v>
      </c>
      <c r="C62" t="str">
        <f>IFERROR(__xludf.DUMMYFUNCTION("GOOGLETRANSLATE(B62, ""zh"", ""en"")"),"Overseas purchase, is the return of pit 30w * 30L, this number usually wear jeans fit, who knows these pants pants huge, I was willing to buy Slim's, can not wear. To return, shipping about $ 125 only return 81 into four, hey, pit ah, nothing with.")</f>
        <v>Overseas purchase, is the return of pit 30w * 30L, this number usually wear jeans fit, who knows these pants pants huge, I was willing to buy Slim's, can not wear. To return, shipping about $ 125 only return 81 into four, hey, pit ah, nothing with.</v>
      </c>
    </row>
    <row r="63">
      <c r="A63" s="1">
        <v>1.0</v>
      </c>
      <c r="B63" s="1" t="s">
        <v>64</v>
      </c>
      <c r="C63" t="str">
        <f>IFERROR(__xludf.DUMMYFUNCTION("GOOGLETRANSLATE(B63, ""zh"", ""en"")"),"Not long on the bad rubbish in the fighter, garbage Amazon, China can not be sold warranty, a few months broken, and told him to contact the warranty, no matter what, do not buy junk! ! !")</f>
        <v>Not long on the bad rubbish in the fighter, garbage Amazon, China can not be sold warranty, a few months broken, and told him to contact the warranty, no matter what, do not buy junk! ! !</v>
      </c>
    </row>
    <row r="64">
      <c r="A64" s="1">
        <v>4.0</v>
      </c>
      <c r="B64" s="1" t="s">
        <v>65</v>
      </c>
      <c r="C64" t="str">
        <f>IFERROR(__xludf.DUMMYFUNCTION("GOOGLETRANSLATE(B64, ""zh"", ""en"")"),"Well well, the baby does not seem like very much, always used to throw.")</f>
        <v>Well well, the baby does not seem like very much, always used to throw.</v>
      </c>
    </row>
    <row r="65">
      <c r="A65" s="1">
        <v>4.0</v>
      </c>
      <c r="B65" s="1" t="s">
        <v>66</v>
      </c>
      <c r="C65" t="str">
        <f>IFERROR(__xludf.DUMMYFUNCTION("GOOGLETRANSLATE(B65, ""zh"", ""en"")"),"Buy cheap boyfriend height of just US version of the S number 177 wins in 125 weight fabrics are generally cheaper casual Pei-ling does not matter crazy play ball feeling can only wear one year")</f>
        <v>Buy cheap boyfriend height of just US version of the S number 177 wins in 125 weight fabrics are generally cheaper casual Pei-ling does not matter crazy play ball feeling can only wear one year</v>
      </c>
    </row>
    <row r="66">
      <c r="A66" s="1">
        <v>4.0</v>
      </c>
      <c r="B66" s="1" t="s">
        <v>67</v>
      </c>
      <c r="C66" t="str">
        <f>IFERROR(__xludf.DUMMYFUNCTION("GOOGLETRANSLATE(B66, ""zh"", ""en"")"),"OK barrel should be of a resin, not an image that looks like a metal, lighter, are lighter than Parker series Choate, and coarse nib. Suitable as a pen.")</f>
        <v>OK barrel should be of a resin, not an image that looks like a metal, lighter, are lighter than Parker series Choate, and coarse nib. Suitable as a pen.</v>
      </c>
    </row>
    <row r="67">
      <c r="A67" s="1">
        <v>4.0</v>
      </c>
      <c r="B67" s="1" t="s">
        <v>68</v>
      </c>
      <c r="C67" t="str">
        <f>IFERROR(__xludf.DUMMYFUNCTION("GOOGLETRANSLATE(B67, ""zh"", ""en"")"),"Than the domestic version of the British number two big numbers too! ! I 183, to buy the XL 84 is big enough to be a further small number")</f>
        <v>Than the domestic version of the British number two big numbers too! ! I 183, to buy the XL 84 is big enough to be a further small number</v>
      </c>
    </row>
    <row r="68">
      <c r="A68" s="1">
        <v>4.0</v>
      </c>
      <c r="B68" s="1" t="s">
        <v>69</v>
      </c>
      <c r="C68" t="str">
        <f>IFERROR(__xludf.DUMMYFUNCTION("GOOGLETRANSLATE(B68, ""zh"", ""en"")"),"Amazon's quality control is flawed is the low price of, upon receipt of the upper two feet have creases, it should be tried on traces of dirty soles, has the inside heel of the foot with severe scratches. Amazon's overseas purchase very convenient, but th"&amp;"e quality control is really flawed, in the same period bought several single issues have emerged, and good customer service is to force.")</f>
        <v>Amazon's quality control is flawed is the low price of, upon receipt of the upper two feet have creases, it should be tried on traces of dirty soles, has the inside heel of the foot with severe scratches. Amazon's overseas purchase very convenient, but the quality control is really flawed, in the same period bought several single issues have emerged, and good customer service is to force.</v>
      </c>
    </row>
    <row r="69">
      <c r="A69" s="1">
        <v>5.0</v>
      </c>
      <c r="B69" s="1" t="s">
        <v>70</v>
      </c>
      <c r="C69" t="str">
        <f>IFERROR(__xludf.DUMMYFUNCTION("GOOGLETRANSLATE(B69, ""zh"", ""en"")"),"Very light and comfortable, lightweight, good color style delicate feet, which is very thin velvet wear for autumn and early winter, it is recommended to buy.")</f>
        <v>Very light and comfortable, lightweight, good color style delicate feet, which is very thin velvet wear for autumn and early winter, it is recommended to buy.</v>
      </c>
    </row>
    <row r="70">
      <c r="A70" s="1">
        <v>5.0</v>
      </c>
      <c r="B70" s="1" t="s">
        <v>71</v>
      </c>
      <c r="C70" t="str">
        <f>IFERROR(__xludf.DUMMYFUNCTION("GOOGLETRANSLATE(B70, ""zh"", ""en"")"),"Amazon purchased products overseas trust full bottle, four months amount")</f>
        <v>Amazon purchased products overseas trust full bottle, four months amount</v>
      </c>
    </row>
    <row r="71">
      <c r="A71" s="1">
        <v>5.0</v>
      </c>
      <c r="B71" s="1" t="s">
        <v>72</v>
      </c>
      <c r="C71" t="str">
        <f>IFERROR(__xludf.DUMMYFUNCTION("GOOGLETRANSLATE(B71, ""zh"", ""en"")"),"Like texture class, better than Sori Yanagi texture, the only drawback is that there is no matching drain basket, if there is perfect")</f>
        <v>Like texture class, better than Sori Yanagi texture, the only drawback is that there is no matching drain basket, if there is perfect</v>
      </c>
    </row>
    <row r="72">
      <c r="A72" s="1">
        <v>5.0</v>
      </c>
      <c r="B72" s="1" t="s">
        <v>73</v>
      </c>
      <c r="C72" t="str">
        <f>IFERROR(__xludf.DUMMYFUNCTION("GOOGLETRANSLATE(B72, ""zh"", ""en"")"),"Quality is good, but not particularly good quality and comfortable, but not particularly comfortable, not comfortable bravo")</f>
        <v>Quality is good, but not particularly good quality and comfortable, but not particularly comfortable, not comfortable bravo</v>
      </c>
    </row>
    <row r="73">
      <c r="A73" s="1">
        <v>5.0</v>
      </c>
      <c r="B73" s="1" t="s">
        <v>74</v>
      </c>
      <c r="C73" t="str">
        <f>IFERROR(__xludf.DUMMYFUNCTION("GOOGLETRANSLATE(B73, ""zh"", ""en"")"),"Is much cheaper than domestic authentic, logistics is too slow, the same day of receipt of the afternoon on the windowsill charge! China Overseas Citizen's official website does not support the purchase verification, look at packaging should be genuine! M"&amp;"anual, warranty card are Chinese! Watch and strap are great, his son wearing a very handsome, very like!")</f>
        <v>Is much cheaper than domestic authentic, logistics is too slow, the same day of receipt of the afternoon on the windowsill charge! China Overseas Citizen's official website does not support the purchase verification, look at packaging should be genuine! Manual, warranty card are Chinese! Watch and strap are great, his son wearing a very handsome, very like!</v>
      </c>
    </row>
    <row r="74">
      <c r="A74" s="1">
        <v>5.0</v>
      </c>
      <c r="B74" s="1" t="s">
        <v>75</v>
      </c>
      <c r="C74" t="str">
        <f>IFERROR(__xludf.DUMMYFUNCTION("GOOGLETRANSLATE(B74, ""zh"", ""en"")"),"Thumbs reasonable design, comfortable")</f>
        <v>Thumbs reasonable design, comfortable</v>
      </c>
    </row>
    <row r="75">
      <c r="A75" s="1">
        <v>5.0</v>
      </c>
      <c r="B75" s="1" t="s">
        <v>76</v>
      </c>
      <c r="C75" t="str">
        <f>IFERROR(__xludf.DUMMYFUNCTION("GOOGLETRANSLATE(B75, ""zh"", ""en"")"),"Temperature effect, it can not open any faucet installation easy family had a bath, a huge open-water temperature changes. With this it is basically no problem. High on the hot and cold water outlet spacing compatibility, even this is my home hot and cold"&amp;" water outlet injustice are compatible. That comes with a great shower water, the tube is also very hard, they are not well adapted, changed the last shower before to solve the problem. Shower outlet that care must be taken when installing, do not twist t"&amp;"he dead, people has always been able to swing around, and is sealed by the seal!")</f>
        <v>Temperature effect, it can not open any faucet installation easy family had a bath, a huge open-water temperature changes. With this it is basically no problem. High on the hot and cold water outlet spacing compatibility, even this is my home hot and cold water outlet injustice are compatible. That comes with a great shower water, the tube is also very hard, they are not well adapted, changed the last shower before to solve the problem. Shower outlet that care must be taken when installing, do not twist the dead, people has always been able to swing around, and is sealed by the seal!</v>
      </c>
    </row>
    <row r="76">
      <c r="A76" s="1">
        <v>5.0</v>
      </c>
      <c r="B76" s="1" t="s">
        <v>77</v>
      </c>
      <c r="C76" t="str">
        <f>IFERROR(__xludf.DUMMYFUNCTION("GOOGLETRANSLATE(B76, ""zh"", ""en"")"),"PUMA PUMA Basket Heart Patent Wn. Suitable autumn and winter wear, not imagined that, more beautiful than the picture in kind")</f>
        <v>PUMA PUMA Basket Heart Patent Wn. Suitable autumn and winter wear, not imagined that, more beautiful than the picture in kind</v>
      </c>
    </row>
    <row r="77">
      <c r="A77" s="1">
        <v>5.0</v>
      </c>
      <c r="B77" s="1" t="s">
        <v>78</v>
      </c>
      <c r="C77" t="str">
        <f>IFERROR(__xludf.DUMMYFUNCTION("GOOGLETRANSLATE(B77, ""zh"", ""en"")"),"Very good good texture, detail a little better than Thermos")</f>
        <v>Very good good texture, detail a little better than Thermos</v>
      </c>
    </row>
    <row r="78">
      <c r="A78" s="1">
        <v>5.0</v>
      </c>
      <c r="B78" s="1" t="s">
        <v>79</v>
      </c>
      <c r="C78" t="str">
        <f>IFERROR(__xludf.DUMMYFUNCTION("GOOGLETRANSLATE(B78, ""zh"", ""en"")"),"Suitable size really a lot size is too large, usually domestic L code, the S code is enough, I 174, weight 160, waist 84, bust 98")</f>
        <v>Suitable size really a lot size is too large, usually domestic L code, the S code is enough, I 174, weight 160, waist 84, bust 98</v>
      </c>
    </row>
    <row r="79">
      <c r="A79" s="1">
        <v>5.0</v>
      </c>
      <c r="B79" s="1" t="s">
        <v>80</v>
      </c>
      <c r="C79" t="str">
        <f>IFERROR(__xludf.DUMMYFUNCTION("GOOGLETRANSLATE(B79, ""zh"", ""en"")"),"Cheers me about this is a single number at 14 June 2018, and June 30 received the goods, I bought this thing with a stir bar. Words and the words on the blade on the blade in this site is not the same given. Cover better buckle. You lack see in the pictur"&amp;"e of the product in another piece of blue paper.")</f>
        <v>Cheers me about this is a single number at 14 June 2018, and June 30 received the goods, I bought this thing with a stir bar. Words and the words on the blade on the blade in this site is not the same given. Cover better buckle. You lack see in the picture of the product in another piece of blue paper.</v>
      </c>
    </row>
    <row r="80">
      <c r="A80" s="1">
        <v>5.0</v>
      </c>
      <c r="B80" s="1" t="s">
        <v>81</v>
      </c>
      <c r="C80" t="str">
        <f>IFERROR(__xludf.DUMMYFUNCTION("GOOGLETRANSLATE(B80, ""zh"", ""en"")"),"Perfect good style, very tide, very stylish")</f>
        <v>Perfect good style, very tide, very stylish</v>
      </c>
    </row>
    <row r="81">
      <c r="A81" s="1">
        <v>5.0</v>
      </c>
      <c r="B81" s="1" t="s">
        <v>82</v>
      </c>
      <c r="C81" t="str">
        <f>IFERROR(__xludf.DUMMYFUNCTION("GOOGLETRANSLATE(B81, ""zh"", ""en"")"),"Suitable pretty good, just do not know the specific content of cotton.")</f>
        <v>Suitable pretty good, just do not know the specific content of cotton.</v>
      </c>
    </row>
    <row r="82">
      <c r="A82" s="1">
        <v>5.0</v>
      </c>
      <c r="B82" s="1" t="s">
        <v>83</v>
      </c>
      <c r="C82" t="str">
        <f>IFERROR(__xludf.DUMMYFUNCTION("GOOGLETRANSLATE(B82, ""zh"", ""en"")"),"Cost-effective, good workmanship, cost-effective, good workmanship")</f>
        <v>Cost-effective, good workmanship, cost-effective, good workmanship</v>
      </c>
    </row>
    <row r="83">
      <c r="A83" s="1">
        <v>5.0</v>
      </c>
      <c r="B83" s="1" t="s">
        <v>84</v>
      </c>
      <c r="C83" t="str">
        <f>IFERROR(__xludf.DUMMYFUNCTION("GOOGLETRANSLATE(B83, ""zh"", ""en"")"),"Super heavy pot a pot, feel good")</f>
        <v>Super heavy pot a pot, feel good</v>
      </c>
    </row>
    <row r="84">
      <c r="A84" s="1">
        <v>5.0</v>
      </c>
      <c r="B84" s="1" t="s">
        <v>85</v>
      </c>
      <c r="C84" t="str">
        <f>IFERROR(__xludf.DUMMYFUNCTION("GOOGLETRANSLATE(B84, ""zh"", ""en"")"),"Pretty pretty, wings can be rotated, not too easy to do key chain, Bag should be good.")</f>
        <v>Pretty pretty, wings can be rotated, not too easy to do key chain, Bag should be good.</v>
      </c>
    </row>
    <row r="85">
      <c r="A85" s="1">
        <v>5.0</v>
      </c>
      <c r="B85" s="1" t="s">
        <v>86</v>
      </c>
      <c r="C85" t="str">
        <f>IFERROR(__xludf.DUMMYFUNCTION("GOOGLETRANSLATE(B85, ""zh"", ""en"")"),"Just the body, 170,65 kg M number.")</f>
        <v>Just the body, 170,65 kg M number.</v>
      </c>
    </row>
    <row r="86">
      <c r="A86" s="1">
        <v>5.0</v>
      </c>
      <c r="B86" s="1" t="s">
        <v>87</v>
      </c>
      <c r="C86" t="str">
        <f>IFERROR(__xludf.DUMMYFUNCTION("GOOGLETRANSLATE(B86, ""zh"", ""en"")"),"Satisfaction shopping package perfect, complete related materials; watch film completely, the wave-normal use; logistics quickly, arrived a week.")</f>
        <v>Satisfaction shopping package perfect, complete related materials; watch film completely, the wave-normal use; logistics quickly, arrived a week.</v>
      </c>
    </row>
    <row r="87">
      <c r="A87" s="1">
        <v>5.0</v>
      </c>
      <c r="B87" s="1" t="s">
        <v>88</v>
      </c>
      <c r="C87" t="str">
        <f>IFERROR(__xludf.DUMMYFUNCTION("GOOGLETRANSLATE(B87, ""zh"", ""en"")"),"Big 12-inch pot is very large this can directly instead of frying pan, heat insulation jacket is sent, but a little big, you need to look at reducing their own sets of estimated iron handle it is not big enough. Overall satisfaction.")</f>
        <v>Big 12-inch pot is very large this can directly instead of frying pan, heat insulation jacket is sent, but a little big, you need to look at reducing their own sets of estimated iron handle it is not big enough. Overall satisfaction.</v>
      </c>
    </row>
    <row r="88">
      <c r="A88" s="1">
        <v>5.0</v>
      </c>
      <c r="B88" s="1" t="s">
        <v>89</v>
      </c>
      <c r="C88" t="str">
        <f>IFERROR(__xludf.DUMMYFUNCTION("GOOGLETRANSLATE(B88, ""zh"", ""en"")"),"Big brands are reliable and genuine love of fine texture and comfortable, close-fitting clothes have to do this")</f>
        <v>Big brands are reliable and genuine love of fine texture and comfortable, close-fitting clothes have to do this</v>
      </c>
    </row>
    <row r="89">
      <c r="A89" s="1">
        <v>5.0</v>
      </c>
      <c r="B89" s="1" t="s">
        <v>90</v>
      </c>
      <c r="C89" t="str">
        <f>IFERROR(__xludf.DUMMYFUNCTION("GOOGLETRANSLATE(B89, ""zh"", ""en"")"),"Is also good, the speed can also go to the overall good, acceptable thickness, and my original 2T almost thick, length becomes shorter")</f>
        <v>Is also good, the speed can also go to the overall good, acceptable thickness, and my original 2T almost thick, length becomes shorter</v>
      </c>
    </row>
    <row r="90">
      <c r="A90" s="1">
        <v>2.0</v>
      </c>
      <c r="B90" s="1" t="s">
        <v>91</v>
      </c>
      <c r="C90" t="str">
        <f>IFERROR(__xludf.DUMMYFUNCTION("GOOGLETRANSLATE(B90, ""zh"", ""en"")"),"Lee Men's Tom Tipping Ls V navy blue Medium ... great clothes, at least two big numbers, can not wear, give as gifts friends, return troublesome and expensive cost.")</f>
        <v>Lee Men's Tom Tipping Ls V navy blue Medium ... great clothes, at least two big numbers, can not wear, give as gifts friends, return troublesome and expensive cost.</v>
      </c>
    </row>
    <row r="91">
      <c r="A91" s="1">
        <v>3.0</v>
      </c>
      <c r="B91" s="1" t="s">
        <v>92</v>
      </c>
      <c r="C91" t="str">
        <f>IFERROR(__xludf.DUMMYFUNCTION("GOOGLETRANSLATE(B91, ""zh"", ""en"")"),"Hiss suddenly opened, hot charging portion. Headphone use, without any exception, today wanted to use to open the burst of hissing noise, then charging part in hot, the kind of moment. Direct and rapid shutdown afraid of the bombing. Quality tests, he wou"&amp;"ld not again. Disappointed ... for the first time to buy earmuffs no such problem, buy a Bluetooth line, would have such a sense of danger.")</f>
        <v>Hiss suddenly opened, hot charging portion. Headphone use, without any exception, today wanted to use to open the burst of hissing noise, then charging part in hot, the kind of moment. Direct and rapid shutdown afraid of the bombing. Quality tests, he would not again. Disappointed ... for the first time to buy earmuffs no such problem, buy a Bluetooth line, would have such a sense of danger.</v>
      </c>
    </row>
    <row r="92">
      <c r="A92" s="1">
        <v>3.0</v>
      </c>
      <c r="B92" s="1" t="s">
        <v>93</v>
      </c>
      <c r="C92" t="str">
        <f>IFERROR(__xludf.DUMMYFUNCTION("GOOGLETRANSLATE(B92, ""zh"", ""en"")"),"general. Advantage of insulation, watertight. The disadvantages are: Mrs. paint surface is too easy out. Children back about half an hour (no bumps, most do not care), but still there are a lot of friction marks. and! Stickers have flesh, uneven almost ro"&amp;"tten.")</f>
        <v>general. Advantage of insulation, watertight. The disadvantages are: Mrs. paint surface is too easy out. Children back about half an hour (no bumps, most do not care), but still there are a lot of friction marks. and! Stickers have flesh, uneven almost rotten.</v>
      </c>
    </row>
    <row r="93">
      <c r="A93" s="1">
        <v>1.0</v>
      </c>
      <c r="B93" s="1" t="s">
        <v>94</v>
      </c>
      <c r="C93" t="str">
        <f>IFERROR(__xludf.DUMMYFUNCTION("GOOGLETRANSLATE(B93, ""zh"", ""en"")"),"Not satisfied with the buy is also on the shoebox 41.5 41.5 40.5 opened the box the shoes do not know what to tell the truth engaged in a star do not want to")</f>
        <v>Not satisfied with the buy is also on the shoebox 41.5 41.5 40.5 opened the box the shoes do not know what to tell the truth engaged in a star do not want to</v>
      </c>
    </row>
    <row r="94">
      <c r="A94" s="1">
        <v>1.0</v>
      </c>
      <c r="B94" s="1" t="s">
        <v>95</v>
      </c>
      <c r="C94" t="str">
        <f>IFERROR(__xludf.DUMMYFUNCTION("GOOGLETRANSLATE(B94, ""zh"", ""en"")"),"Overturned, overturned knockoff! Packaging and printing a look that is fake, he said the German Amazon shipments, estimated from a small workshop and domestic cottage! Do not advise everyone fooled, security is not the same as what is.")</f>
        <v>Overturned, overturned knockoff! Packaging and printing a look that is fake, he said the German Amazon shipments, estimated from a small workshop and domestic cottage! Do not advise everyone fooled, security is not the same as what is.</v>
      </c>
    </row>
    <row r="95">
      <c r="A95" s="1">
        <v>1.0</v>
      </c>
      <c r="B95" s="1" t="s">
        <v>96</v>
      </c>
      <c r="C95" t="str">
        <f>IFERROR(__xludf.DUMMYFUNCTION("GOOGLETRANSLATE(B95, ""zh"", ""en"")"),"Received a defective, Amazon shipped merchandise does not check it? Full of joy to open the watch, put on a look is found defective, the right lighting bolt missing, also served. If not, then really I do not want anyone to rush to buy time. No way, the fi"&amp;"rst to return, and then re-buy.")</f>
        <v>Received a defective, Amazon shipped merchandise does not check it? Full of joy to open the watch, put on a look is found defective, the right lighting bolt missing, also served. If not, then really I do not want anyone to rush to buy time. No way, the first to return, and then re-buy.</v>
      </c>
    </row>
    <row r="96">
      <c r="A96" s="1">
        <v>4.0</v>
      </c>
      <c r="B96" s="1" t="s">
        <v>97</v>
      </c>
      <c r="C96" t="str">
        <f>IFERROR(__xludf.DUMMYFUNCTION("GOOGLETRANSLATE(B96, ""zh"", ""en"")"),"Good good good is relatively heavy boots to wear one day more tired then turned fur care little trouble")</f>
        <v>Good good good is relatively heavy boots to wear one day more tired then turned fur care little trouble</v>
      </c>
    </row>
    <row r="97">
      <c r="A97" s="1">
        <v>4.0</v>
      </c>
      <c r="B97" s="1" t="s">
        <v>98</v>
      </c>
      <c r="C97" t="str">
        <f>IFERROR(__xludf.DUMMYFUNCTION("GOOGLETRANSLATE(B97, ""zh"", ""en"")"),"Quality in general, is the high brand value more, while I 178,80kg, just right quality in general, is the high brand value more, while I 178,80kg, just right")</f>
        <v>Quality in general, is the high brand value more, while I 178,80kg, just right quality in general, is the high brand value more, while I 178,80kg, just right</v>
      </c>
    </row>
    <row r="98">
      <c r="A98" s="1">
        <v>4.0</v>
      </c>
      <c r="B98" s="1" t="s">
        <v>99</v>
      </c>
      <c r="C98" t="str">
        <f>IFERROR(__xludf.DUMMYFUNCTION("GOOGLETRANSLATE(B98, ""zh"", ""en"")"),"Attractive upper leg, foot length 27CM work generally buy US8.5, just length, but slightly narrower can wear the instep. On foot pretty obvious, but the workmanship flattered by their own pictures, details of very rough, casual Pei-ling, wearing a look of"&amp;" it. Receive vamp dirty, it should be turned fur little bump protection, it can wipe a damp cloth.")</f>
        <v>Attractive upper leg, foot length 27CM work generally buy US8.5, just length, but slightly narrower can wear the instep. On foot pretty obvious, but the workmanship flattered by their own pictures, details of very rough, casual Pei-ling, wearing a look of it. Receive vamp dirty, it should be turned fur little bump protection, it can wipe a damp cloth.</v>
      </c>
    </row>
    <row r="99">
      <c r="A99" s="1">
        <v>4.0</v>
      </c>
      <c r="B99" s="1" t="s">
        <v>100</v>
      </c>
      <c r="C99" t="str">
        <f>IFERROR(__xludf.DUMMYFUNCTION("GOOGLETRANSLATE(B99, ""zh"", ""en"")"),"Satisfaction height 179, weight 76,33W32L, just right.")</f>
        <v>Satisfaction height 179, weight 76,33W32L, just right.</v>
      </c>
    </row>
    <row r="100">
      <c r="A100" s="1">
        <v>4.0</v>
      </c>
      <c r="B100" s="1" t="s">
        <v>101</v>
      </c>
      <c r="C100" t="str">
        <f>IFERROR(__xludf.DUMMYFUNCTION("GOOGLETRANSLATE(B100, ""zh"", ""en"")"),"Okay November 15 Kusakabe single, has dragged on for a week has not shipped, contact the customer service, that night on the ship. November 26 received, shelf life as of March 2019, okay.")</f>
        <v>Okay November 15 Kusakabe single, has dragged on for a week has not shipped, contact the customer service, that night on the ship. November 26 received, shelf life as of March 2019, okay.</v>
      </c>
    </row>
    <row r="101">
      <c r="A101" s="1">
        <v>5.0</v>
      </c>
      <c r="B101" s="1" t="s">
        <v>102</v>
      </c>
      <c r="C101" t="str">
        <f>IFERROR(__xludf.DUMMYFUNCTION("GOOGLETRANSLATE(B101, ""zh"", ""en"")"),"Good quality, pay attention to the size of the good-looking, good quality, the right size, 173cm, 68kg, L code (Nichia)")</f>
        <v>Good quality, pay attention to the size of the good-looking, good quality, the right size, 173cm, 68kg, L code (Nichia)</v>
      </c>
    </row>
    <row r="102">
      <c r="A102" s="1">
        <v>5.0</v>
      </c>
      <c r="B102" s="1" t="s">
        <v>103</v>
      </c>
      <c r="C102" t="str">
        <f>IFERROR(__xludf.DUMMYFUNCTION("GOOGLETRANSLATE(B102, ""zh"", ""en"")"),"very satisfied. It is to wait too long, and five days later than expected. Mk underwear quality is certainly no problem is the logistics delayed for five days.")</f>
        <v>very satisfied. It is to wait too long, and five days later than expected. Mk underwear quality is certainly no problem is the logistics delayed for five days.</v>
      </c>
    </row>
    <row r="103">
      <c r="A103" s="1">
        <v>5.0</v>
      </c>
      <c r="B103" s="1" t="s">
        <v>104</v>
      </c>
      <c r="C103" t="str">
        <f>IFERROR(__xludf.DUMMYFUNCTION("GOOGLETRANSLATE(B103, ""zh"", ""en"")"),"B-type pen nib is good, but the product information section on the tip of the model is not significant. The pen for signing, daily writing Chinese characters with the best F nib.")</f>
        <v>B-type pen nib is good, but the product information section on the tip of the model is not significant. The pen for signing, daily writing Chinese characters with the best F nib.</v>
      </c>
    </row>
    <row r="104">
      <c r="A104" s="1">
        <v>5.0</v>
      </c>
      <c r="B104" s="1" t="s">
        <v>105</v>
      </c>
      <c r="C104" t="str">
        <f>IFERROR(__xludf.DUMMYFUNCTION("GOOGLETRANSLATE(B104, ""zh"", ""en"")"),"Headphone Bang Bang Amazon and more good things than dogs East is also very good and a treasure of conscience")</f>
        <v>Headphone Bang Bang Amazon and more good things than dogs East is also very good and a treasure of conscience</v>
      </c>
    </row>
    <row r="105">
      <c r="A105" s="1">
        <v>5.0</v>
      </c>
      <c r="B105" s="1" t="s">
        <v>106</v>
      </c>
      <c r="C105" t="str">
        <f>IFERROR(__xludf.DUMMYFUNCTION("GOOGLETRANSLATE(B105, ""zh"", ""en"")"),"Great good good good good good")</f>
        <v>Great good good good good good</v>
      </c>
    </row>
    <row r="106">
      <c r="A106" s="1">
        <v>5.0</v>
      </c>
      <c r="B106" s="1" t="s">
        <v>107</v>
      </c>
      <c r="C106" t="str">
        <f>IFERROR(__xludf.DUMMYFUNCTION("GOOGLETRANSLATE(B106, ""zh"", ""en"")"),"Satisfied very satisfied, I feel Puma shoe size slightly larger number, usually wear 38's, this was just the right pad insoles, shoes and thin, good and comfortable to wear")</f>
        <v>Satisfied very satisfied, I feel Puma shoe size slightly larger number, usually wear 38's, this was just the right pad insoles, shoes and thin, good and comfortable to wear</v>
      </c>
    </row>
    <row r="107">
      <c r="A107" s="1">
        <v>5.0</v>
      </c>
      <c r="B107" s="1" t="s">
        <v>108</v>
      </c>
      <c r="C107" t="str">
        <f>IFERROR(__xludf.DUMMYFUNCTION("GOOGLETRANSLATE(B107, ""zh"", ""en"")"),"I used to praise the general look, to see the effect of the use of")</f>
        <v>I used to praise the general look, to see the effect of the use of</v>
      </c>
    </row>
    <row r="108">
      <c r="A108" s="1">
        <v>5.0</v>
      </c>
      <c r="B108" s="1" t="s">
        <v>109</v>
      </c>
      <c r="C108" t="str">
        <f>IFERROR(__xludf.DUMMYFUNCTION("GOOGLETRANSLATE(B108, ""zh"", ""en"")"),"Products of good quality, appropriate code number, the number of high-speed logistics efficiency. Products of good quality, appropriate code number, the number of high-speed logistics efficiency.")</f>
        <v>Products of good quality, appropriate code number, the number of high-speed logistics efficiency. Products of good quality, appropriate code number, the number of high-speed logistics efficiency.</v>
      </c>
    </row>
    <row r="109">
      <c r="A109" s="1">
        <v>5.0</v>
      </c>
      <c r="B109" s="1" t="s">
        <v>110</v>
      </c>
      <c r="C109" t="str">
        <f>IFERROR(__xludf.DUMMYFUNCTION("GOOGLETRANSLATE(B109, ""zh"", ""en"")"),"The liberal bias shoes shoes look very good if there is no Velcro design certainly looks better then my feet 36 yards normal wear yardage I bought a little loose individual good can accept")</f>
        <v>The liberal bias shoes shoes look very good if there is no Velcro design certainly looks better then my feet 36 yards normal wear yardage I bought a little loose individual good can accept</v>
      </c>
    </row>
    <row r="110">
      <c r="A110" s="1">
        <v>5.0</v>
      </c>
      <c r="B110" s="1" t="s">
        <v>111</v>
      </c>
      <c r="C110" t="str">
        <f>IFERROR(__xludf.DUMMYFUNCTION("GOOGLETRANSLATE(B110, ""zh"", ""en"")"),"How long pot headphones? Well, usually used to listen to music.")</f>
        <v>How long pot headphones? Well, usually used to listen to music.</v>
      </c>
    </row>
    <row r="111">
      <c r="A111" s="1">
        <v>5.0</v>
      </c>
      <c r="B111" s="1" t="s">
        <v>112</v>
      </c>
      <c r="C111" t="str">
        <f>IFERROR(__xludf.DUMMYFUNCTION("GOOGLETRANSLATE(B111, ""zh"", ""en"")"),"Big brands big brands, the right size, cost-effective!")</f>
        <v>Big brands big brands, the right size, cost-effective!</v>
      </c>
    </row>
    <row r="112">
      <c r="A112" s="1">
        <v>5.0</v>
      </c>
      <c r="B112" s="1" t="s">
        <v>113</v>
      </c>
      <c r="C112" t="str">
        <f>IFERROR(__xludf.DUMMYFUNCTION("GOOGLETRANSLATE(B112, ""zh"", ""en"")"),"Good good very good, it is this feeling thin point!")</f>
        <v>Good good very good, it is this feeling thin point!</v>
      </c>
    </row>
    <row r="113">
      <c r="A113" s="1">
        <v>5.0</v>
      </c>
      <c r="B113" s="1" t="s">
        <v>114</v>
      </c>
      <c r="C113" t="str">
        <f>IFERROR(__xludf.DUMMYFUNCTION("GOOGLETRANSLATE(B113, ""zh"", ""en"")"),"Washed clean good! Easy to use")</f>
        <v>Washed clean good! Easy to use</v>
      </c>
    </row>
    <row r="114">
      <c r="A114" s="1">
        <v>5.0</v>
      </c>
      <c r="B114" s="1" t="s">
        <v>115</v>
      </c>
      <c r="C114" t="str">
        <f>IFERROR(__xludf.DUMMYFUNCTION("GOOGLETRANSLATE(B114, ""zh"", ""en"")"),"Satisfaction slim pants, very suitable for summer wear. Good quality. Cost-effective. 184, XL just")</f>
        <v>Satisfaction slim pants, very suitable for summer wear. Good quality. Cost-effective. 184, XL just</v>
      </c>
    </row>
    <row r="115">
      <c r="A115" s="1">
        <v>5.0</v>
      </c>
      <c r="B115" s="1" t="s">
        <v>116</v>
      </c>
      <c r="C115" t="str">
        <f>IFERROR(__xludf.DUMMYFUNCTION("GOOGLETRANSLATE(B115, ""zh"", ""en"")"),"Good quality shoes counter price comparison 1400 +, scored more than four I am satisfied, I bought UK7.5 code, usually wear Nike shoes around 43.5, showing that the British code is too large a number, in addition to shoes breathable not I feel really good"&amp;" outside nothing to find fault with the")</f>
        <v>Good quality shoes counter price comparison 1400 +, scored more than four I am satisfied, I bought UK7.5 code, usually wear Nike shoes around 43.5, showing that the British code is too large a number, in addition to shoes breathable not I feel really good outside nothing to find fault with the</v>
      </c>
    </row>
    <row r="116">
      <c r="A116" s="1">
        <v>5.0</v>
      </c>
      <c r="B116" s="1" t="s">
        <v>117</v>
      </c>
      <c r="C116" t="str">
        <f>IFERROR(__xludf.DUMMYFUNCTION("GOOGLETRANSLATE(B116, ""zh"", ""en"")"),"Like with the expected price, the price is right, minimalist packaging, overall good")</f>
        <v>Like with the expected price, the price is right, minimalist packaging, overall good</v>
      </c>
    </row>
    <row r="117">
      <c r="A117" s="1">
        <v>5.0</v>
      </c>
      <c r="B117" s="1" t="s">
        <v>118</v>
      </c>
      <c r="C117" t="str">
        <f>IFERROR(__xludf.DUMMYFUNCTION("GOOGLETRANSLATE(B117, ""zh"", ""en"")"),"Comfortable to wear very comfortable to wear, but also to her husband to buy a next time again when there is activity.")</f>
        <v>Comfortable to wear very comfortable to wear, but also to her husband to buy a next time again when there is activity.</v>
      </c>
    </row>
    <row r="118">
      <c r="A118" s="1">
        <v>5.0</v>
      </c>
      <c r="B118" s="1" t="s">
        <v>119</v>
      </c>
      <c r="C118" t="str">
        <f>IFERROR(__xludf.DUMMYFUNCTION("GOOGLETRANSLATE(B118, ""zh"", ""en"")"),"Comfortable, fine workmanship, comfortable to wear, praise")</f>
        <v>Comfortable, fine workmanship, comfortable to wear, praise</v>
      </c>
    </row>
    <row r="119">
      <c r="A119" s="1">
        <v>5.0</v>
      </c>
      <c r="B119" s="1" t="s">
        <v>120</v>
      </c>
      <c r="C119" t="str">
        <f>IFERROR(__xludf.DUMMYFUNCTION("GOOGLETRANSLATE(B119, ""zh"", ""en"")"),"Very comfortable, that is a big point to wear very comfortable, relaxed or comfortable to wear underwear")</f>
        <v>Very comfortable, that is a big point to wear very comfortable, relaxed or comfortable to wear underwear</v>
      </c>
    </row>
    <row r="120">
      <c r="A120" s="1">
        <v>5.0</v>
      </c>
      <c r="B120" s="1" t="s">
        <v>121</v>
      </c>
      <c r="C120" t="str">
        <f>IFERROR(__xludf.DUMMYFUNCTION("GOOGLETRANSLATE(B120, ""zh"", ""en"")"),"Filtered water taste good enough to provide a fitting and installation drawings to accommodate various forms of taps, no evaluation is not installed on the inside and said leakage phenomenon, perfect to install and use. Note that when you install the appr"&amp;"opriate force to rotate the filter until a sound of despair, the rotation is not in place or there will be leakage between the filter and the base of the phenomenon.")</f>
        <v>Filtered water taste good enough to provide a fitting and installation drawings to accommodate various forms of taps, no evaluation is not installed on the inside and said leakage phenomenon, perfect to install and use. Note that when you install the appropriate force to rotate the filter until a sound of despair, the rotation is not in place or there will be leakage between the filter and the base of the phenomenon.</v>
      </c>
    </row>
    <row r="121">
      <c r="A121" s="1">
        <v>5.0</v>
      </c>
      <c r="B121" s="1" t="s">
        <v>122</v>
      </c>
      <c r="C121" t="str">
        <f>IFERROR(__xludf.DUMMYFUNCTION("GOOGLETRANSLATE(B121, ""zh"", ""en"")"),"Fry can be, easy to use! A little bit too sticky, fried food very good low-temperature use. Unworthy pot lid, the lid buy note, this pot was 27.3 cm, an outer diameter of 28 cm.")</f>
        <v>Fry can be, easy to use! A little bit too sticky, fried food very good low-temperature use. Unworthy pot lid, the lid buy note, this pot was 27.3 cm, an outer diameter of 28 cm.</v>
      </c>
    </row>
    <row r="122">
      <c r="A122" s="1">
        <v>5.0</v>
      </c>
      <c r="B122" s="1" t="s">
        <v>123</v>
      </c>
      <c r="C122" t="str">
        <f>IFERROR(__xludf.DUMMYFUNCTION("GOOGLETRANSLATE(B122, ""zh"", ""en"")"),"Very appropriate reference all comments buy, right size, this thin feet for some")</f>
        <v>Very appropriate reference all comments buy, right size, this thin feet for some</v>
      </c>
    </row>
    <row r="123">
      <c r="A123" s="1">
        <v>2.0</v>
      </c>
      <c r="B123" s="1" t="s">
        <v>124</v>
      </c>
      <c r="C123" t="str">
        <f>IFERROR(__xludf.DUMMYFUNCTION("GOOGLETRANSLATE(B123, ""zh"", ""en"")"),"Many scratches logistics so fast shoes, the shoes look very positive, but there are a lot of scratches the surface of the leather, like a second-hand goods, bad mood!")</f>
        <v>Many scratches logistics so fast shoes, the shoes look very positive, but there are a lot of scratches the surface of the leather, like a second-hand goods, bad mood!</v>
      </c>
    </row>
    <row r="124">
      <c r="A124" s="1">
        <v>3.0</v>
      </c>
      <c r="B124" s="1" t="s">
        <v>125</v>
      </c>
      <c r="C124" t="str">
        <f>IFERROR(__xludf.DUMMYFUNCTION("GOOGLETRANSLATE(B124, ""zh"", ""en"")"),"Smell the smell too serious too serious, in my room, a room full of smell")</f>
        <v>Smell the smell too serious too serious, in my room, a room full of smell</v>
      </c>
    </row>
    <row r="125">
      <c r="A125" s="1">
        <v>3.0</v>
      </c>
      <c r="B125" s="1" t="s">
        <v>126</v>
      </c>
      <c r="C125" t="str">
        <f>IFERROR(__xludf.DUMMYFUNCTION("GOOGLETRANSLATE(B125, ""zh"", ""en"")"),"There are such a large gap between why do handle with brush head do not understand why there is so much here gap")</f>
        <v>There are such a large gap between why do handle with brush head do not understand why there is so much here gap</v>
      </c>
    </row>
    <row r="126">
      <c r="A126" s="1">
        <v>3.0</v>
      </c>
      <c r="B126" s="1" t="s">
        <v>127</v>
      </c>
      <c r="C126" t="str">
        <f>IFERROR(__xludf.DUMMYFUNCTION("GOOGLETRANSLATE(B126, ""zh"", ""en"")"),"Usually about by mass 10, there are two leakage, this ratio now accounts for 20%. A little disappointed!")</f>
        <v>Usually about by mass 10, there are two leakage, this ratio now accounts for 20%. A little disappointed!</v>
      </c>
    </row>
    <row r="127">
      <c r="A127" s="1">
        <v>1.0</v>
      </c>
      <c r="B127" s="1" t="s">
        <v>128</v>
      </c>
      <c r="C127" t="str">
        <f>IFERROR(__xludf.DUMMYFUNCTION("GOOGLETRANSLATE(B127, ""zh"", ""en"")"),"Use three months, PC does not work properly inserted U disk can sometimes display but is not recognized immediately displayed on the computer. I do not know how to deal, how the return back.")</f>
        <v>Use three months, PC does not work properly inserted U disk can sometimes display but is not recognized immediately displayed on the computer. I do not know how to deal, how the return back.</v>
      </c>
    </row>
    <row r="128">
      <c r="A128" s="1">
        <v>1.0</v>
      </c>
      <c r="B128" s="1" t="s">
        <v>129</v>
      </c>
      <c r="C128" t="str">
        <f>IFERROR(__xludf.DUMMYFUNCTION("GOOGLETRANSLATE(B128, ""zh"", ""en"")"),"Very bad bad review, I obviously bought a century fame blue rhodium-plated gold, pure business but had to send a picture with the blue pen is not the same to me")</f>
        <v>Very bad bad review, I obviously bought a century fame blue rhodium-plated gold, pure business but had to send a picture with the blue pen is not the same to me</v>
      </c>
    </row>
    <row r="129">
      <c r="A129" s="1">
        <v>1.0</v>
      </c>
      <c r="B129" s="1" t="s">
        <v>130</v>
      </c>
      <c r="C129" t="str">
        <f>IFERROR(__xludf.DUMMYFUNCTION("GOOGLETRANSLATE(B129, ""zh"", ""en"")"),"Poor quality of Kenya's poor workmanship wear once broken")</f>
        <v>Poor quality of Kenya's poor workmanship wear once broken</v>
      </c>
    </row>
    <row r="130">
      <c r="A130" s="1">
        <v>4.0</v>
      </c>
      <c r="B130" s="1" t="s">
        <v>131</v>
      </c>
      <c r="C130" t="str">
        <f>IFERROR(__xludf.DUMMYFUNCTION("GOOGLETRANSLATE(B130, ""zh"", ""en"")"),"L 176 a little bit tight I usually wear clothes bust 98cm L this supply of the Japanese market a little bit tight")</f>
        <v>L 176 a little bit tight I usually wear clothes bust 98cm L this supply of the Japanese market a little bit tight</v>
      </c>
    </row>
    <row r="131">
      <c r="A131" s="1">
        <v>4.0</v>
      </c>
      <c r="B131" s="1" t="s">
        <v>132</v>
      </c>
      <c r="C131" t="str">
        <f>IFERROR(__xludf.DUMMYFUNCTION("GOOGLETRANSLATE(B131, ""zh"", ""en"")"),"I can also use them non-professionals, the quality of this box also dare not discuss, and I can only say that the old speaker contrast is quite different, especially in the low-frequency part of the apparent clear and strong, for non-professional music ap"&amp;"preciation should be sufficient. In the course there is a doubt failed to solve: As yet only onboard sound, even if a speaker can be heard clearly in the silent hissing background noise conditions, the paradox is that no matter how I swap audio connectors"&amp;" are only one specific speaker noise, not only affects the other, are two boxes of quality standards there are so significantly different? I plan on a separate sound card side, while professionals can also look forward to answering questions for me. Ident"&amp;"ified reason, my wife fooling the German standard power supply line 2 into his own line to ground, the results seem to interfere with the chassis speakers can be fed through the ground, but only until the onset after switching on the signal line (Is it so"&amp;"me kind of loop formation or resonance? expect professionals doubts). Was also wondering why this phenomenon has only a speaker, then take my multimeter test two power cords, one of the original ground simply nowhere to be fake. . . Finally, put Original "&amp;"German standard line, the problem is solved. Speaker visible ground to be careful, but I would also like to thank my Flanagan fake power cord, otherwise difficult to ascertain mostly bought sound speakers have to change a fight, really a blessing in disgu"&amp;"ise blessing in disguise. Finally, recognition of the next Amazon, the price is good fast service reassuring, after the preferred shopping")</f>
        <v>I can also use them non-professionals, the quality of this box also dare not discuss, and I can only say that the old speaker contrast is quite different, especially in the low-frequency part of the apparent clear and strong, for non-professional music appreciation should be sufficient. In the course there is a doubt failed to solve: As yet only onboard sound, even if a speaker can be heard clearly in the silent hissing background noise conditions, the paradox is that no matter how I swap audio connectors are only one specific speaker noise, not only affects the other, are two boxes of quality standards there are so significantly different? I plan on a separate sound card side, while professionals can also look forward to answering questions for me. Identified reason, my wife fooling the German standard power supply line 2 into his own line to ground, the results seem to interfere with the chassis speakers can be fed through the ground, but only until the onset after switching on the signal line (Is it some kind of loop formation or resonance? expect professionals doubts). Was also wondering why this phenomenon has only a speaker, then take my multimeter test two power cords, one of the original ground simply nowhere to be fake. . . Finally, put Original German standard line, the problem is solved. Speaker visible ground to be careful, but I would also like to thank my Flanagan fake power cord, otherwise difficult to ascertain mostly bought sound speakers have to change a fight, really a blessing in disguise blessing in disguise. Finally, recognition of the next Amazon, the price is good fast service reassuring, after the preferred shopping</v>
      </c>
    </row>
    <row r="132">
      <c r="A132" s="1">
        <v>4.0</v>
      </c>
      <c r="B132" s="1" t="s">
        <v>133</v>
      </c>
      <c r="C132" t="str">
        <f>IFERROR(__xludf.DUMMYFUNCTION("GOOGLETRANSLATE(B132, ""zh"", ""en"")"),"Yes there is a certain thickness, comfortable to wear. About 10 ° weather'll Go On, then cold to die")</f>
        <v>Yes there is a certain thickness, comfortable to wear. About 10 ° weather'll Go On, then cold to die</v>
      </c>
    </row>
    <row r="133">
      <c r="A133" s="1">
        <v>4.0</v>
      </c>
      <c r="B133" s="1" t="s">
        <v>134</v>
      </c>
      <c r="C133" t="str">
        <f>IFERROR(__xludf.DUMMYFUNCTION("GOOGLETRANSLATE(B133, ""zh"", ""en"")"),"This package should start with good texture. The right size.")</f>
        <v>This package should start with good texture. The right size.</v>
      </c>
    </row>
    <row r="134">
      <c r="A134" s="1">
        <v>4.0</v>
      </c>
      <c r="B134" s="1" t="s">
        <v>135</v>
      </c>
      <c r="C134" t="str">
        <f>IFERROR(__xludf.DUMMYFUNCTION("GOOGLETRANSLATE(B134, ""zh"", ""en"")"),"175,66 partial wear size is not exactly 30 * 32, a little hard cotton, wool stick easily, the version can be")</f>
        <v>175,66 partial wear size is not exactly 30 * 32, a little hard cotton, wool stick easily, the version can be</v>
      </c>
    </row>
    <row r="135">
      <c r="A135" s="1">
        <v>5.0</v>
      </c>
      <c r="B135" s="1" t="s">
        <v>136</v>
      </c>
      <c r="C135" t="str">
        <f>IFERROR(__xludf.DUMMYFUNCTION("GOOGLETRANSLATE(B135, ""zh"", ""en"")"),"Speed ​​stress-free time to buy British Stuart Price. I bought two. Unprecedented good price. Dafa a7r2 for the 4K shooting. SanDisk white sheet is used, there is no speed pressure, and made more resistant and reliable. Asia Logistics is the English comin"&amp;"g from the Netherlands, long time. Just need to wait for a buyer should not be.")</f>
        <v>Speed ​​stress-free time to buy British Stuart Price. I bought two. Unprecedented good price. Dafa a7r2 for the 4K shooting. SanDisk white sheet is used, there is no speed pressure, and made more resistant and reliable. Asia Logistics is the English coming from the Netherlands, long time. Just need to wait for a buyer should not be.</v>
      </c>
    </row>
    <row r="136">
      <c r="A136" s="1">
        <v>5.0</v>
      </c>
      <c r="B136" s="1" t="s">
        <v>137</v>
      </c>
      <c r="C136" t="str">
        <f>IFERROR(__xludf.DUMMYFUNCTION("GOOGLETRANSLATE(B136, ""zh"", ""en"")"),"Creative good product very good product, try the next, like.")</f>
        <v>Creative good product very good product, try the next, like.</v>
      </c>
    </row>
    <row r="137">
      <c r="A137" s="1">
        <v>5.0</v>
      </c>
      <c r="B137" s="1" t="s">
        <v>138</v>
      </c>
      <c r="C137" t="str">
        <f>IFERROR(__xludf.DUMMYFUNCTION("GOOGLETRANSLATE(B137, ""zh"", ""en"")"),"600 Martin buy shoes, really! And display of diagrams, do not issue such plans. I bought the smallest code just engaged in a price, even freight and taxes 600 Martin received one pair of shoes can hardly better, the key is as long as eight days to go. I w"&amp;"as in the United States together with section 799 a month in customs card, the last of the refund, really powerless Tucao. Meyer is now scouring the sea must be the first choice.")</f>
        <v>600 Martin buy shoes, really! And display of diagrams, do not issue such plans. I bought the smallest code just engaged in a price, even freight and taxes 600 Martin received one pair of shoes can hardly better, the key is as long as eight days to go. I was in the United States together with section 799 a month in customs card, the last of the refund, really powerless Tucao. Meyer is now scouring the sea must be the first choice.</v>
      </c>
    </row>
    <row r="138">
      <c r="A138" s="1">
        <v>5.0</v>
      </c>
      <c r="B138" s="1" t="s">
        <v>139</v>
      </c>
      <c r="C138" t="str">
        <f>IFERROR(__xludf.DUMMYFUNCTION("GOOGLETRANSLATE(B138, ""zh"", ""en"")"),"I have been very happy, after seeing a sad commentary. This product is good, the fungus believed to have enough. See specific evaluation comment in the front row. I would say that 1600 would have thought that the price is very good, but see someone Z affo"&amp;"rdable scored 1289 as a Cock wire, I feel very sad ah.")</f>
        <v>I have been very happy, after seeing a sad commentary. This product is good, the fungus believed to have enough. See specific evaluation comment in the front row. I would say that 1600 would have thought that the price is very good, but see someone Z affordable scored 1289 as a Cock wire, I feel very sad ah.</v>
      </c>
    </row>
    <row r="139">
      <c r="A139" s="1">
        <v>5.0</v>
      </c>
      <c r="B139" s="1" t="s">
        <v>140</v>
      </c>
      <c r="C139" t="str">
        <f>IFERROR(__xludf.DUMMYFUNCTION("GOOGLETRANSLATE(B139, ""zh"", ""en"")"),"Centrum vitamins should eat second purchase. well. Especially female friends, older people must eat.")</f>
        <v>Centrum vitamins should eat second purchase. well. Especially female friends, older people must eat.</v>
      </c>
    </row>
    <row r="140">
      <c r="A140" s="1">
        <v>5.0</v>
      </c>
      <c r="B140" s="1" t="s">
        <v>141</v>
      </c>
      <c r="C140" t="str">
        <f>IFERROR(__xludf.DUMMYFUNCTION("GOOGLETRANSLATE(B140, ""zh"", ""en"")"),"Nice rainbow toothpaste toothpaste, children love it.")</f>
        <v>Nice rainbow toothpaste toothpaste, children love it.</v>
      </c>
    </row>
    <row r="141">
      <c r="A141" s="1">
        <v>5.0</v>
      </c>
      <c r="B141" s="1" t="s">
        <v>142</v>
      </c>
      <c r="C141" t="str">
        <f>IFERROR(__xludf.DUMMYFUNCTION("GOOGLETRANSLATE(B141, ""zh"", ""en"")"),"Fortunately, logistics speed to be improved. Yi was full logistics information updates slowly. Fortunately, USB2.0 speed of about 25M, usb3.0 not try. Four feet of film is not a good stick, easy to fall off.")</f>
        <v>Fortunately, logistics speed to be improved. Yi was full logistics information updates slowly. Fortunately, USB2.0 speed of about 25M, usb3.0 not try. Four feet of film is not a good stick, easy to fall off.</v>
      </c>
    </row>
    <row r="142">
      <c r="A142" s="1">
        <v>5.0</v>
      </c>
      <c r="B142" s="1" t="s">
        <v>143</v>
      </c>
      <c r="C142" t="str">
        <f>IFERROR(__xludf.DUMMYFUNCTION("GOOGLETRANSLATE(B142, ""zh"", ""en"")"),"Cost-effective to help a friend take along, and a single loaded the price is still very cost-effective, even made a man")</f>
        <v>Cost-effective to help a friend take along, and a single loaded the price is still very cost-effective, even made a man</v>
      </c>
    </row>
    <row r="143">
      <c r="A143" s="1">
        <v>5.0</v>
      </c>
      <c r="B143" s="1" t="s">
        <v>144</v>
      </c>
      <c r="C143" t="str">
        <f>IFERROR(__xludf.DUMMYFUNCTION("GOOGLETRANSLATE(B143, ""zh"", ""en"")"),"Fabric comfortable fit right, feel 34A should be able to wear")</f>
        <v>Fabric comfortable fit right, feel 34A should be able to wear</v>
      </c>
    </row>
    <row r="144">
      <c r="A144" s="1">
        <v>5.0</v>
      </c>
      <c r="B144" s="1" t="s">
        <v>145</v>
      </c>
      <c r="C144" t="str">
        <f>IFERROR(__xludf.DUMMYFUNCTION("GOOGLETRANSLATE(B144, ""zh"", ""en"")"),"Good to see a pair of shoes like the style, it is toward! 265 feet 42 yards was also little freshman, plus a pair of socks to be perfect, in fact, can be thin 41.5 feet")</f>
        <v>Good to see a pair of shoes like the style, it is toward! 265 feet 42 yards was also little freshman, plus a pair of socks to be perfect, in fact, can be thin 41.5 feet</v>
      </c>
    </row>
    <row r="145">
      <c r="A145" s="1">
        <v>5.0</v>
      </c>
      <c r="B145" s="1" t="s">
        <v>146</v>
      </c>
      <c r="C145" t="str">
        <f>IFERROR(__xludf.DUMMYFUNCTION("GOOGLETRANSLATE(B145, ""zh"", ""en"")"),"Delicious actually scrape together a single buy, taste good, the effect is not to say there is not, after all, just a bottle. But there should be genuine, at least eat at ease.")</f>
        <v>Delicious actually scrape together a single buy, taste good, the effect is not to say there is not, after all, just a bottle. But there should be genuine, at least eat at ease.</v>
      </c>
    </row>
    <row r="146">
      <c r="A146" s="1">
        <v>5.0</v>
      </c>
      <c r="B146" s="1" t="s">
        <v>147</v>
      </c>
      <c r="C146" t="str">
        <f>IFERROR(__xludf.DUMMYFUNCTION("GOOGLETRANSLATE(B146, ""zh"", ""en"")"),"Suitable very good cheap good to wear a lot seems to be wider than the slip-on series")</f>
        <v>Suitable very good cheap good to wear a lot seems to be wider than the slip-on series</v>
      </c>
    </row>
    <row r="147">
      <c r="A147" s="1">
        <v>5.0</v>
      </c>
      <c r="B147" s="1" t="s">
        <v>148</v>
      </c>
      <c r="C147" t="str">
        <f>IFERROR(__xludf.DUMMYFUNCTION("GOOGLETRANSLATE(B147, ""zh"", ""en"")"),"Wanderers like the first cousin of her husband bought from the United States, eaten in the Amazon to buy a")</f>
        <v>Wanderers like the first cousin of her husband bought from the United States, eaten in the Amazon to buy a</v>
      </c>
    </row>
    <row r="148">
      <c r="A148" s="1">
        <v>5.0</v>
      </c>
      <c r="B148" s="1" t="s">
        <v>149</v>
      </c>
      <c r="C148" t="str">
        <f>IFERROR(__xludf.DUMMYFUNCTION("GOOGLETRANSLATE(B148, ""zh"", ""en"")"),"High cost estimates run out of the eight, the base will not, and can match many models")</f>
        <v>High cost estimates run out of the eight, the base will not, and can match many models</v>
      </c>
    </row>
    <row r="149">
      <c r="A149" s="1">
        <v>5.0</v>
      </c>
      <c r="B149" s="1" t="s">
        <v>150</v>
      </c>
      <c r="C149" t="str">
        <f>IFERROR(__xludf.DUMMYFUNCTION("GOOGLETRANSLATE(B149, ""zh"", ""en"")"),"Good is better than sleeping bag handbag feet, baby unfettered. Stare is not afraid to wear very comfortable to play.")</f>
        <v>Good is better than sleeping bag handbag feet, baby unfettered. Stare is not afraid to wear very comfortable to play.</v>
      </c>
    </row>
    <row r="150">
      <c r="A150" s="1">
        <v>5.0</v>
      </c>
      <c r="B150" s="1" t="s">
        <v>151</v>
      </c>
      <c r="C150" t="str">
        <f>IFERROR(__xludf.DUMMYFUNCTION("GOOGLETRANSLATE(B150, ""zh"", ""en"")"),"High cost of good quality, and the store look exactly the same, high cost.")</f>
        <v>High cost of good quality, and the store look exactly the same, high cost.</v>
      </c>
    </row>
    <row r="151">
      <c r="A151" s="1">
        <v>5.0</v>
      </c>
      <c r="B151" s="1" t="s">
        <v>152</v>
      </c>
      <c r="C151" t="str">
        <f>IFERROR(__xludf.DUMMYFUNCTION("GOOGLETRANSLATE(B151, ""zh"", ""en"")"),"Recommended to buy things with, something that is inexpensive. Copy files faster, due to fewer requirements for moving, very consistent with my request.")</f>
        <v>Recommended to buy things with, something that is inexpensive. Copy files faster, due to fewer requirements for moving, very consistent with my request.</v>
      </c>
    </row>
    <row r="152">
      <c r="A152" s="1">
        <v>5.0</v>
      </c>
      <c r="B152" s="1" t="s">
        <v>153</v>
      </c>
      <c r="C152" t="str">
        <f>IFERROR(__xludf.DUMMYFUNCTION("GOOGLETRANSLATE(B152, ""zh"", ""en"")"),"Good sound quality is quite good. Not so difficult to imagine portable player can push ... push pretty good. I do not know whether desktop PC will have better performance. Super high cost, it is strongly recommended")</f>
        <v>Good sound quality is quite good. Not so difficult to imagine portable player can push ... push pretty good. I do not know whether desktop PC will have better performance. Super high cost, it is strongly recommended</v>
      </c>
    </row>
    <row r="153">
      <c r="A153" s="1">
        <v>5.0</v>
      </c>
      <c r="B153" s="1" t="s">
        <v>154</v>
      </c>
      <c r="C153" t="str">
        <f>IFERROR(__xludf.DUMMYFUNCTION("GOOGLETRANSLATE(B153, ""zh"", ""en"")"),"Good quality, price is not cheap. Good work, bags and more, it is suitable for travel.")</f>
        <v>Good quality, price is not cheap. Good work, bags and more, it is suitable for travel.</v>
      </c>
    </row>
    <row r="154">
      <c r="A154" s="1">
        <v>5.0</v>
      </c>
      <c r="B154" s="1" t="s">
        <v>155</v>
      </c>
      <c r="C154" t="str">
        <f>IFERROR(__xludf.DUMMYFUNCTION("GOOGLETRANSLATE(B154, ""zh"", ""en"")"),"I feel pretty good blade that tool white tube inside a little oil, I do not know what it is, take it off all right, and so with them and then look")</f>
        <v>I feel pretty good blade that tool white tube inside a little oil, I do not know what it is, take it off all right, and so with them and then look</v>
      </c>
    </row>
    <row r="155">
      <c r="A155" s="1">
        <v>5.0</v>
      </c>
      <c r="B155" s="1" t="s">
        <v>156</v>
      </c>
      <c r="C155" t="str">
        <f>IFERROR(__xludf.DUMMYFUNCTION("GOOGLETRANSLATE(B155, ""zh"", ""en"")"),"Business calm, logistics fast not believe liked table style, slightly retro look dial yellow business, dial size fit. Some hard leather strap, with the use may become soft, strap can be satisfied three years. Instructions exquisite than the packaging. It "&amp;"is worth wondering is shipped from Britain to China customs clearance in just four days, quick unbelievable.")</f>
        <v>Business calm, logistics fast not believe liked table style, slightly retro look dial yellow business, dial size fit. Some hard leather strap, with the use may become soft, strap can be satisfied three years. Instructions exquisite than the packaging. It is worth wondering is shipped from Britain to China customs clearance in just four days, quick unbelievable.</v>
      </c>
    </row>
    <row r="156">
      <c r="A156" s="1">
        <v>5.0</v>
      </c>
      <c r="B156" s="1" t="s">
        <v>157</v>
      </c>
      <c r="C156" t="str">
        <f>IFERROR(__xludf.DUMMYFUNCTION("GOOGLETRANSLATE(B156, ""zh"", ""en"")"),"Fit, good quality, just put on. Praise! Fit, good quality, just put on. Praise!")</f>
        <v>Fit, good quality, just put on. Praise! Fit, good quality, just put on. Praise!</v>
      </c>
    </row>
    <row r="157">
      <c r="A157" s="1">
        <v>2.0</v>
      </c>
      <c r="B157" s="1" t="s">
        <v>158</v>
      </c>
      <c r="C157" t="str">
        <f>IFERROR(__xludf.DUMMYFUNCTION("GOOGLETRANSLATE(B157, ""zh"", ""en"")"),"Only two stars to two stars only because of transport. Although less than two weeks to come, but can not accept the problems arising during transport. First, watch box is broken. This premise is the courier packaging intact, then the problem lie? Secondly"&amp;" dial no protective film. Open the damaged box, straight into the table disk, no protective film above the standard so I do not know, or I was the only one example, it is extremely accurate. That is two stars to the table, I hope not bad. Also, wish to co"&amp;"mment on the system could be improved. Wang added mapping function, so as to react truthfully problem.")</f>
        <v>Only two stars to two stars only because of transport. Although less than two weeks to come, but can not accept the problems arising during transport. First, watch box is broken. This premise is the courier packaging intact, then the problem lie? Secondly dial no protective film. Open the damaged box, straight into the table disk, no protective film above the standard so I do not know, or I was the only one example, it is extremely accurate. That is two stars to the table, I hope not bad. Also, wish to comment on the system could be improved. Wang added mapping function, so as to react truthfully problem.</v>
      </c>
    </row>
    <row r="158">
      <c r="A158" s="1">
        <v>3.0</v>
      </c>
      <c r="B158" s="1" t="s">
        <v>159</v>
      </c>
      <c r="C158" t="str">
        <f>IFERROR(__xludf.DUMMYFUNCTION("GOOGLETRANSLATE(B158, ""zh"", ""en"")"),"After the box has broken open and found the headset cord is plugged into the headset, but it should be new is, how will cable plugged into the headset, the box gives a feeling of second-hand.")</f>
        <v>After the box has broken open and found the headset cord is plugged into the headset, but it should be new is, how will cable plugged into the headset, the box gives a feeling of second-hand.</v>
      </c>
    </row>
    <row r="159">
      <c r="A159" s="1">
        <v>3.0</v>
      </c>
      <c r="B159" s="1" t="s">
        <v>160</v>
      </c>
      <c r="C159" t="str">
        <f>IFERROR(__xludf.DUMMYFUNCTION("GOOGLETRANSLATE(B159, ""zh"", ""en"")"),"Super cost-effective to buy the British-Dutch shipping, it should be genuine. Domestic less than half the price, very clean brush, bayonet gap is a little larger than the original hard bristles.")</f>
        <v>Super cost-effective to buy the British-Dutch shipping, it should be genuine. Domestic less than half the price, very clean brush, bayonet gap is a little larger than the original hard bristles.</v>
      </c>
    </row>
    <row r="160">
      <c r="A160" s="1">
        <v>3.0</v>
      </c>
      <c r="B160" s="1" t="s">
        <v>161</v>
      </c>
      <c r="C160" t="str">
        <f>IFERROR(__xludf.DUMMYFUNCTION("GOOGLETRANSLATE(B160, ""zh"", ""en"")"),"Insulation Insulation is not less mug, to maintain pressure balance above the lid is not tight, can always rotate. Food supplement for children loading click on the cold.")</f>
        <v>Insulation Insulation is not less mug, to maintain pressure balance above the lid is not tight, can always rotate. Food supplement for children loading click on the cold.</v>
      </c>
    </row>
    <row r="161">
      <c r="A161" s="1">
        <v>1.0</v>
      </c>
      <c r="B161" s="1" t="s">
        <v>162</v>
      </c>
      <c r="C161" t="str">
        <f>IFERROR(__xludf.DUMMYFUNCTION("GOOGLETRANSLATE(B161, ""zh"", ""en"")"),"Europe and America had returned several times to Europe and America and is the man returned to China to sell really quite disgusting, the box a good long blond hair, dark hair on the machine there, certainly not 150,000 times do not say, or He returned at"&amp;" least twice through the machine. This month maturity will not buy members! ! !")</f>
        <v>Europe and America had returned several times to Europe and America and is the man returned to China to sell really quite disgusting, the box a good long blond hair, dark hair on the machine there, certainly not 150,000 times do not say, or He returned at least twice through the machine. This month maturity will not buy members! ! !</v>
      </c>
    </row>
    <row r="162">
      <c r="A162" s="1">
        <v>1.0</v>
      </c>
      <c r="B162" s="1" t="s">
        <v>163</v>
      </c>
      <c r="C162" t="str">
        <f>IFERROR(__xludf.DUMMYFUNCTION("GOOGLETRANSLATE(B162, ""zh"", ""en"")"),"Buy big the hard fabric, buy big, buy enough to estimate normal size. . .")</f>
        <v>Buy big the hard fabric, buy big, buy enough to estimate normal size. . .</v>
      </c>
    </row>
    <row r="163">
      <c r="A163" s="1">
        <v>4.0</v>
      </c>
      <c r="B163" s="1" t="s">
        <v>164</v>
      </c>
      <c r="C163" t="str">
        <f>IFERROR(__xludf.DUMMYFUNCTION("GOOGLETRANSLATE(B163, ""zh"", ""en"")"),"Wins in this cheap little sticky ash, but the price is cheap, Chuan Chuan casually completely ok")</f>
        <v>Wins in this cheap little sticky ash, but the price is cheap, Chuan Chuan casually completely ok</v>
      </c>
    </row>
    <row r="164">
      <c r="A164" s="1">
        <v>4.0</v>
      </c>
      <c r="B164" s="1" t="s">
        <v>165</v>
      </c>
      <c r="C164" t="str">
        <f>IFERROR(__xludf.DUMMYFUNCTION("GOOGLETRANSLATE(B164, ""zh"", ""en"")"),"Psoas a self-test Waist 70, buy L code, a large waist a lot, probably because the hip is not large enough to provide support. Bayao there own sewn up with needle and thread a few centimeters, OK can wear. Height 163, weight 54 kg by reference.")</f>
        <v>Psoas a self-test Waist 70, buy L code, a large waist a lot, probably because the hip is not large enough to provide support. Bayao there own sewn up with needle and thread a few centimeters, OK can wear. Height 163, weight 54 kg by reference.</v>
      </c>
    </row>
    <row r="165">
      <c r="A165" s="1">
        <v>4.0</v>
      </c>
      <c r="B165" s="1" t="s">
        <v>166</v>
      </c>
      <c r="C165" t="str">
        <f>IFERROR(__xludf.DUMMYFUNCTION("GOOGLETRANSLATE(B165, ""zh"", ""en"")"),"Old style is very old-fashioned, for more than forty years old.")</f>
        <v>Old style is very old-fashioned, for more than forty years old.</v>
      </c>
    </row>
    <row r="166">
      <c r="A166" s="1">
        <v>4.0</v>
      </c>
      <c r="B166" s="1" t="s">
        <v>167</v>
      </c>
      <c r="C166" t="str">
        <f>IFERROR(__xludf.DUMMYFUNCTION("GOOGLETRANSLATE(B166, ""zh"", ""en"")"),"It did not fare too poor to 1779 got into a headset or a little distressed, for I was naked envy those into 1299, and later bought two-eleven was very excited, but I get the feeling more than a little, to be honest bespectacled man wearing a bit old fire,"&amp;" this is my first headphone, very much, Sennheiser has always been my favorite brand, and Amazon has always been an important base for electronic products I buy, I believe that is true")</f>
        <v>It did not fare too poor to 1779 got into a headset or a little distressed, for I was naked envy those into 1299, and later bought two-eleven was very excited, but I get the feeling more than a little, to be honest bespectacled man wearing a bit old fire, this is my first headphone, very much, Sennheiser has always been my favorite brand, and Amazon has always been an important base for electronic products I buy, I believe that is true</v>
      </c>
    </row>
    <row r="167">
      <c r="A167" s="1">
        <v>5.0</v>
      </c>
      <c r="B167" s="1" t="s">
        <v>168</v>
      </c>
      <c r="C167" t="str">
        <f>IFERROR(__xludf.DUMMYFUNCTION("GOOGLETRANSLATE(B167, ""zh"", ""en"")"),"Good cost-effective, very fresh, but also repurchase")</f>
        <v>Good cost-effective, very fresh, but also repurchase</v>
      </c>
    </row>
    <row r="168">
      <c r="A168" s="1">
        <v>5.0</v>
      </c>
      <c r="B168" s="1" t="s">
        <v>169</v>
      </c>
      <c r="C168" t="str">
        <f>IFERROR(__xludf.DUMMYFUNCTION("GOOGLETRANSLATE(B168, ""zh"", ""en"")"),"Dial a little table is true, just not the same feeling, the dial a little, not in the habit")</f>
        <v>Dial a little table is true, just not the same feeling, the dial a little, not in the habit</v>
      </c>
    </row>
    <row r="169">
      <c r="A169" s="1">
        <v>5.0</v>
      </c>
      <c r="B169" s="1" t="s">
        <v>170</v>
      </c>
      <c r="C169" t="str">
        <f>IFERROR(__xludf.DUMMYFUNCTION("GOOGLETRANSLATE(B169, ""zh"", ""en"")"),"Comfortable 172cm, 70kg, S code appropriate. Cotton, after washing will be widened, fluff, two years for a change. M code used to wear, too large")</f>
        <v>Comfortable 172cm, 70kg, S code appropriate. Cotton, after washing will be widened, fluff, two years for a change. M code used to wear, too large</v>
      </c>
    </row>
    <row r="170">
      <c r="A170" s="1">
        <v>5.0</v>
      </c>
      <c r="B170" s="1" t="s">
        <v>171</v>
      </c>
      <c r="C170" t="str">
        <f>IFERROR(__xludf.DUMMYFUNCTION("GOOGLETRANSLATE(B170, ""zh"", ""en"")"),"Packaging is very delicate looks good, I liked it,")</f>
        <v>Packaging is very delicate looks good, I liked it,</v>
      </c>
    </row>
    <row r="171">
      <c r="A171" s="1">
        <v>5.0</v>
      </c>
      <c r="B171" s="1" t="s">
        <v>172</v>
      </c>
      <c r="C171" t="str">
        <f>IFERROR(__xludf.DUMMYFUNCTION("GOOGLETRANSLATE(B171, ""zh"", ""en"")"),"A silky smooth genuine Ling US pen nib will have spent a little trace, do not know the beginning, the tip bought M's, too thick, not suitable for writing work, ready to buy F, the pen super good use, value for money.")</f>
        <v>A silky smooth genuine Ling US pen nib will have spent a little trace, do not know the beginning, the tip bought M's, too thick, not suitable for writing work, ready to buy F, the pen super good use, value for money.</v>
      </c>
    </row>
    <row r="172">
      <c r="A172" s="1">
        <v>5.0</v>
      </c>
      <c r="B172" s="1" t="s">
        <v>173</v>
      </c>
      <c r="C172" t="str">
        <f>IFERROR(__xludf.DUMMYFUNCTION("GOOGLETRANSLATE(B172, ""zh"", ""en"")"),"Good capacity when a large purse a mate20 a charging treasure no pressure to go back in front of the European Travel Essentials")</f>
        <v>Good capacity when a large purse a mate20 a charging treasure no pressure to go back in front of the European Travel Essentials</v>
      </c>
    </row>
    <row r="173">
      <c r="A173" s="1">
        <v>5.0</v>
      </c>
      <c r="B173" s="1" t="s">
        <v>174</v>
      </c>
      <c r="C173" t="str">
        <f>IFERROR(__xludf.DUMMYFUNCTION("GOOGLETRANSLATE(B173, ""zh"", ""en"")"),"Cost-effective feels earned a one hundred million! High cost of a watch!")</f>
        <v>Cost-effective feels earned a one hundred million! High cost of a watch!</v>
      </c>
    </row>
    <row r="174">
      <c r="A174" s="1">
        <v>5.0</v>
      </c>
      <c r="B174" s="1" t="s">
        <v>175</v>
      </c>
      <c r="C174" t="str">
        <f>IFERROR(__xludf.DUMMYFUNCTION("GOOGLETRANSLATE(B174, ""zh"", ""en"")"),"good quality. Although the size is too large, but very good quality.")</f>
        <v>good quality. Although the size is too large, but very good quality.</v>
      </c>
    </row>
    <row r="175">
      <c r="A175" s="1">
        <v>5.0</v>
      </c>
      <c r="B175" s="1" t="s">
        <v>176</v>
      </c>
      <c r="C175" t="str">
        <f>IFERROR(__xludf.DUMMYFUNCTION("GOOGLETRANSLATE(B175, ""zh"", ""en"")"),"Inexpensive very good, to the elders to buy the right size, loose and comfortable, and cheap.")</f>
        <v>Inexpensive very good, to the elders to buy the right size, loose and comfortable, and cheap.</v>
      </c>
    </row>
    <row r="176">
      <c r="A176" s="1">
        <v>5.0</v>
      </c>
      <c r="B176" s="1" t="s">
        <v>177</v>
      </c>
      <c r="C176" t="str">
        <f>IFERROR(__xludf.DUMMYFUNCTION("GOOGLETRANSLATE(B176, ""zh"", ""en"")"),"Perfect shopping experience superb experience of the first overseas purchase price is too appropriate quality is also very good without any defect wear thin perfect")</f>
        <v>Perfect shopping experience superb experience of the first overseas purchase price is too appropriate quality is also very good without any defect wear thin perfect</v>
      </c>
    </row>
    <row r="177">
      <c r="A177" s="1">
        <v>5.0</v>
      </c>
      <c r="B177" s="1" t="s">
        <v>178</v>
      </c>
      <c r="C177" t="str">
        <f>IFERROR(__xludf.DUMMYFUNCTION("GOOGLETRANSLATE(B177, ""zh"", ""en"")"),"Experience assured to buy a set of general tax increase to buy 144 boil water appeared scale you can change the front I have almost 40 days for a water purifier")</f>
        <v>Experience assured to buy a set of general tax increase to buy 144 boil water appeared scale you can change the front I have almost 40 days for a water purifier</v>
      </c>
    </row>
    <row r="178">
      <c r="A178" s="1">
        <v>5.0</v>
      </c>
      <c r="B178" s="1" t="s">
        <v>179</v>
      </c>
      <c r="C178" t="str">
        <f>IFERROR(__xludf.DUMMYFUNCTION("GOOGLETRANSLATE(B178, ""zh"", ""en"")"),"90 yuan special buy, wait too long. . . . February 19 when engaging in activities to buy, and the results have been so much more, just wait until March to get something good in the pen also good, very good writing, lightweight, with a too comfortable. It "&amp;"is like other people said the same, pencil particularly smelly. . . . But, after all, is to buy a black pen Well bought a white, very fond of.")</f>
        <v>90 yuan special buy, wait too long. . . . February 19 when engaging in activities to buy, and the results have been so much more, just wait until March to get something good in the pen also good, very good writing, lightweight, with a too comfortable. It is like other people said the same, pencil particularly smelly. . . . But, after all, is to buy a black pen Well bought a white, very fond of.</v>
      </c>
    </row>
    <row r="179">
      <c r="A179" s="1">
        <v>5.0</v>
      </c>
      <c r="B179" s="1" t="s">
        <v>180</v>
      </c>
      <c r="C179" t="str">
        <f>IFERROR(__xludf.DUMMYFUNCTION("GOOGLETRANSLATE(B179, ""zh"", ""en"")"),"Good monitor headphones, sound authentic, I used to go with electric piano, almost no difference put on headphones and listen to directly open sound. If you listen to pop music, vocal please be careful not to buy a monitor headphones will be rendered less")</f>
        <v>Good monitor headphones, sound authentic, I used to go with electric piano, almost no difference put on headphones and listen to directly open sound. If you listen to pop music, vocal please be careful not to buy a monitor headphones will be rendered less</v>
      </c>
    </row>
    <row r="180">
      <c r="A180" s="1">
        <v>5.0</v>
      </c>
      <c r="B180" s="1" t="s">
        <v>181</v>
      </c>
      <c r="C180" t="str">
        <f>IFERROR(__xludf.DUMMYFUNCTION("GOOGLETRANSLATE(B180, ""zh"", ""en"")"),"Well have been wearing this brand, the version is good!")</f>
        <v>Well have been wearing this brand, the version is good!</v>
      </c>
    </row>
    <row r="181">
      <c r="A181" s="1">
        <v>5.0</v>
      </c>
      <c r="B181" s="1" t="s">
        <v>182</v>
      </c>
      <c r="C181" t="str">
        <f>IFERROR(__xludf.DUMMYFUNCTION("GOOGLETRANSLATE(B181, ""zh"", ""en"")"),"Fidelity and cheap worth buying. And recommend to my colleagues bought a barrel. Good taste. Port warehouse cheaper over 40 blocks, but it was assessed that fake, did not dare to buy")</f>
        <v>Fidelity and cheap worth buying. And recommend to my colleagues bought a barrel. Good taste. Port warehouse cheaper over 40 blocks, but it was assessed that fake, did not dare to buy</v>
      </c>
    </row>
    <row r="182">
      <c r="A182" s="1">
        <v>5.0</v>
      </c>
      <c r="B182" s="1" t="s">
        <v>183</v>
      </c>
      <c r="C182" t="str">
        <f>IFERROR(__xludf.DUMMYFUNCTION("GOOGLETRANSLATE(B182, ""zh"", ""en"")"),"Good product packaging is also very good use eh intact.")</f>
        <v>Good product packaging is also very good use eh intact.</v>
      </c>
    </row>
    <row r="183">
      <c r="A183" s="1">
        <v>5.0</v>
      </c>
      <c r="B183" s="1" t="s">
        <v>184</v>
      </c>
      <c r="C183" t="str">
        <f>IFERROR(__xludf.DUMMYFUNCTION("GOOGLETRANSLATE(B183, ""zh"", ""en"")"),"Something really good really good stuff, like pictures, all the details are very good, perfect")</f>
        <v>Something really good really good stuff, like pictures, all the details are very good, perfect</v>
      </c>
    </row>
    <row r="184">
      <c r="A184" s="1">
        <v>5.0</v>
      </c>
      <c r="B184" s="1" t="s">
        <v>185</v>
      </c>
      <c r="C184" t="str">
        <f>IFERROR(__xludf.DUMMYFUNCTION("GOOGLETRANSLATE(B184, ""zh"", ""en"")"),"Very very very good fit, the upper body is very good 👍")</f>
        <v>Very very very good fit, the upper body is very good 👍</v>
      </c>
    </row>
    <row r="185">
      <c r="A185" s="1">
        <v>5.0</v>
      </c>
      <c r="B185" s="1" t="s">
        <v>186</v>
      </c>
      <c r="C185" t="str">
        <f>IFERROR(__xludf.DUMMYFUNCTION("GOOGLETRANSLATE(B185, ""zh"", ""en"")"),"The first three advantages, quality pen is very good, smooth and fluent, writing is very smooth; second, delivery very quickly, time is very short; third, affordable, much cheaper than the store.")</f>
        <v>The first three advantages, quality pen is very good, smooth and fluent, writing is very smooth; second, delivery very quickly, time is very short; third, affordable, much cheaper than the store.</v>
      </c>
    </row>
    <row r="186">
      <c r="A186" s="1">
        <v>5.0</v>
      </c>
      <c r="B186" s="1" t="s">
        <v>187</v>
      </c>
      <c r="C186" t="str">
        <f>IFERROR(__xludf.DUMMYFUNCTION("GOOGLETRANSLATE(B186, ""zh"", ""en"")"),"The right choice to select a suitable own is not easy, this time I chose the right")</f>
        <v>The right choice to select a suitable own is not easy, this time I chose the right</v>
      </c>
    </row>
    <row r="187">
      <c r="A187" s="1">
        <v>5.0</v>
      </c>
      <c r="B187" s="1" t="s">
        <v>188</v>
      </c>
      <c r="C187" t="str">
        <f>IFERROR(__xludf.DUMMYFUNCTION("GOOGLETRANSLATE(B187, ""zh"", ""en"")"),"China's production of China, is thought Germany")</f>
        <v>China's production of China, is thought Germany</v>
      </c>
    </row>
    <row r="188">
      <c r="A188" s="1">
        <v>5.0</v>
      </c>
      <c r="B188" s="1" t="s">
        <v>189</v>
      </c>
      <c r="C188" t="str">
        <f>IFERROR(__xludf.DUMMYFUNCTION("GOOGLETRANSLATE(B188, ""zh"", ""en"")"),"Very comfortable and cost-effective right size pants size, material good. Good shopping experience")</f>
        <v>Very comfortable and cost-effective right size pants size, material good. Good shopping experience</v>
      </c>
    </row>
    <row r="189">
      <c r="A189" s="1">
        <v>2.0</v>
      </c>
      <c r="B189" s="1" t="s">
        <v>190</v>
      </c>
      <c r="C189" t="str">
        <f>IFERROR(__xludf.DUMMYFUNCTION("GOOGLETRANSLATE(B189, ""zh"", ""en"")"),"Cost of poor quality is very general, the price can buy much better quality than this.")</f>
        <v>Cost of poor quality is very general, the price can buy much better quality than this.</v>
      </c>
    </row>
    <row r="190">
      <c r="A190" s="1">
        <v>3.0</v>
      </c>
      <c r="B190" s="1" t="s">
        <v>191</v>
      </c>
      <c r="C190" t="str">
        <f>IFERROR(__xludf.DUMMYFUNCTION("GOOGLETRANSLATE(B190, ""zh"", ""en"")"),"No hurry to simple packing box, enter 985, if not urgent, then it is more than eight ordinary price, and other logistics are okay, but after you get a large tray filled with shoes, not a shoe box, where flaws because obviously very troublesome return, the"&amp;"y received it so Samsung")</f>
        <v>No hurry to simple packing box, enter 985, if not urgent, then it is more than eight ordinary price, and other logistics are okay, but after you get a large tray filled with shoes, not a shoe box, where flaws because obviously very troublesome return, they received it so Samsung</v>
      </c>
    </row>
    <row r="191">
      <c r="A191" s="1">
        <v>3.0</v>
      </c>
      <c r="B191" s="1" t="s">
        <v>192</v>
      </c>
      <c r="C191" t="str">
        <f>IFERROR(__xludf.DUMMYFUNCTION("GOOGLETRANSLATE(B191, ""zh"", ""en"")"),"Something good, that is too short to buy 32, and found too short. Want a replacement, found that overseas shipping will purchase a replacement 125, you can only make do with use.")</f>
        <v>Something good, that is too short to buy 32, and found too short. Want a replacement, found that overseas shipping will purchase a replacement 125, you can only make do with use.</v>
      </c>
    </row>
    <row r="192">
      <c r="A192" s="1">
        <v>1.0</v>
      </c>
      <c r="B192" s="1" t="s">
        <v>193</v>
      </c>
      <c r="C192" t="str">
        <f>IFERROR(__xludf.DUMMYFUNCTION("GOOGLETRANSLATE(B192, ""zh"", ""en"")"),"With the previous description of goods is not the same as a bucket of 73 now it is 77 before the inside is red now become a high beige barrel before it is packaged completely different or updated if I bought a fake merchandise is updated Please also descr"&amp;"ibe the product updates about")</f>
        <v>With the previous description of goods is not the same as a bucket of 73 now it is 77 before the inside is red now become a high beige barrel before it is packaged completely different or updated if I bought a fake merchandise is updated Please also describe the product updates about</v>
      </c>
    </row>
    <row r="193">
      <c r="A193" s="1">
        <v>1.0</v>
      </c>
      <c r="B193" s="1" t="s">
        <v>194</v>
      </c>
      <c r="C193" t="str">
        <f>IFERROR(__xludf.DUMMYFUNCTION("GOOGLETRANSLATE(B193, ""zh"", ""en"")"),"Product Details and poor attitude really burst! Package received goods are not Amazon's packaging too bad, even a wrap bags are not! Directly in the commodity stuck a label on the box sent! Goods details and attitude to play 0! Because it is to help peopl"&amp;"e buy, so not open the package, I do not know which is good or bad!")</f>
        <v>Product Details and poor attitude really burst! Package received goods are not Amazon's packaging too bad, even a wrap bags are not! Directly in the commodity stuck a label on the box sent! Goods details and attitude to play 0! Because it is to help people buy, so not open the package, I do not know which is good or bad!</v>
      </c>
    </row>
    <row r="194">
      <c r="A194" s="1">
        <v>1.0</v>
      </c>
      <c r="B194" s="1" t="s">
        <v>195</v>
      </c>
      <c r="C194" t="str">
        <f>IFERROR(__xludf.DUMMYFUNCTION("GOOGLETRANSLATE(B194, ""zh"", ""en"")"),"No comment with a stirring rod inside other people are received there with a stir bar. I actually received without. I want to return but also trouble is dead")</f>
        <v>No comment with a stirring rod inside other people are received there with a stir bar. I actually received without. I want to return but also trouble is dead</v>
      </c>
    </row>
    <row r="195">
      <c r="A195" s="1">
        <v>4.0</v>
      </c>
      <c r="B195" s="1" t="s">
        <v>196</v>
      </c>
      <c r="C195" t="str">
        <f>IFERROR(__xludf.DUMMYFUNCTION("GOOGLETRANSLATE(B195, ""zh"", ""en"")"),"OK has been the third expansion of the disk, the trend 2G-3G-5G, the temporary home video collection does not require too much, I have been feeling good for seagate. Amazon is about the sea Amoy do think there are ten million shortage, tariffs are not set"&amp;" out in detail, the tariff should receive immediate notification and the ability to do real-time query, we want to improve.")</f>
        <v>OK has been the third expansion of the disk, the trend 2G-3G-5G, the temporary home video collection does not require too much, I have been feeling good for seagate. Amazon is about the sea Amoy do think there are ten million shortage, tariffs are not set out in detail, the tariff should receive immediate notification and the ability to do real-time query, we want to improve.</v>
      </c>
    </row>
    <row r="196">
      <c r="A196" s="1">
        <v>4.0</v>
      </c>
      <c r="B196" s="1" t="s">
        <v>197</v>
      </c>
      <c r="C196" t="str">
        <f>IFERROR(__xludf.DUMMYFUNCTION("GOOGLETRANSLATE(B196, ""zh"", ""en"")"),"Belt not used, but bought before. This material, do not expect too much can be a few years before the United States and Asia bought, more than a year. I do not know or lost. . . . Before scouring the sea it has always been this size, even a little bigger "&amp;"now. . . Ha ha.")</f>
        <v>Belt not used, but bought before. This material, do not expect too much can be a few years before the United States and Asia bought, more than a year. I do not know or lost. . . . Before scouring the sea it has always been this size, even a little bigger now. . . Ha ha.</v>
      </c>
    </row>
    <row r="197">
      <c r="A197" s="1">
        <v>4.0</v>
      </c>
      <c r="B197" s="1" t="s">
        <v>198</v>
      </c>
      <c r="C197" t="str">
        <f>IFERROR(__xludf.DUMMYFUNCTION("GOOGLETRANSLATE(B197, ""zh"", ""en"")"),"It should be good, Slim")</f>
        <v>It should be good, Slim</v>
      </c>
    </row>
    <row r="198">
      <c r="A198" s="1">
        <v>4.0</v>
      </c>
      <c r="B198" s="1" t="s">
        <v>199</v>
      </c>
      <c r="C198" t="str">
        <f>IFERROR(__xludf.DUMMYFUNCTION("GOOGLETRANSLATE(B198, ""zh"", ""en"")"),"Come across the oceans, pretty fast! Ten days of receiving, goods in good condition. I did not imagine large, but man wearing not significantly smaller. just. Shortcomings, the packaging is too simple, not strict enough. Less cushioning layer.")</f>
        <v>Come across the oceans, pretty fast! Ten days of receiving, goods in good condition. I did not imagine large, but man wearing not significantly smaller. just. Shortcomings, the packaging is too simple, not strict enough. Less cushioning layer.</v>
      </c>
    </row>
    <row r="199">
      <c r="A199" s="1">
        <v>4.0</v>
      </c>
      <c r="B199" s="1" t="s">
        <v>200</v>
      </c>
      <c r="C199" t="str">
        <f>IFERROR(__xludf.DUMMYFUNCTION("GOOGLETRANSLATE(B199, ""zh"", ""en"")"),"Suction great! well! Drawback is a lid did not! No taste! Suction great! well! Drawback is a lid did not! No taste!")</f>
        <v>Suction great! well! Drawback is a lid did not! No taste! Suction great! well! Drawback is a lid did not! No taste!</v>
      </c>
    </row>
    <row r="200">
      <c r="A200" s="1">
        <v>5.0</v>
      </c>
      <c r="B200" s="1" t="s">
        <v>201</v>
      </c>
      <c r="C200" t="str">
        <f>IFERROR(__xludf.DUMMYFUNCTION("GOOGLETRANSLATE(B200, ""zh"", ""en"")"),"Particularly good quality particularly good, even better than expected. Fight with a friend, left us with pink, like the incredible")</f>
        <v>Particularly good quality particularly good, even better than expected. Fight with a friend, left us with pink, like the incredible</v>
      </c>
    </row>
    <row r="201">
      <c r="A201" s="1">
        <v>5.0</v>
      </c>
      <c r="B201" s="1" t="s">
        <v>202</v>
      </c>
      <c r="C201" t="str">
        <f>IFERROR(__xludf.DUMMYFUNCTION("GOOGLETRANSLATE(B201, ""zh"", ""en"")"),"Yan recommended value capable of cooking class, after a hundred years of quality experience absolutely trustworthy. Yan-class values, may heritage.")</f>
        <v>Yan recommended value capable of cooking class, after a hundred years of quality experience absolutely trustworthy. Yan-class values, may heritage.</v>
      </c>
    </row>
    <row r="202">
      <c r="A202" s="1">
        <v>5.0</v>
      </c>
      <c r="B202" s="1" t="s">
        <v>203</v>
      </c>
      <c r="C202" t="str">
        <f>IFERROR(__xludf.DUMMYFUNCTION("GOOGLETRANSLATE(B202, ""zh"", ""en"")"),"The child does not like a good calcium tablets like calcium, liquid calcium not assured. This calcium taste good, the effect to be observed without calcium.")</f>
        <v>The child does not like a good calcium tablets like calcium, liquid calcium not assured. This calcium taste good, the effect to be observed without calcium.</v>
      </c>
    </row>
    <row r="203">
      <c r="A203" s="1">
        <v>5.0</v>
      </c>
      <c r="B203" s="1" t="s">
        <v>204</v>
      </c>
      <c r="C203" t="str">
        <f>IFERROR(__xludf.DUMMYFUNCTION("GOOGLETRANSLATE(B203, ""zh"", ""en"")"),"Good good quality, authentic. Slightly larger, the other good.")</f>
        <v>Good good quality, authentic. Slightly larger, the other good.</v>
      </c>
    </row>
    <row r="204">
      <c r="A204" s="1">
        <v>5.0</v>
      </c>
      <c r="B204" s="1" t="s">
        <v>205</v>
      </c>
      <c r="C204" t="str">
        <f>IFERROR(__xludf.DUMMYFUNCTION("GOOGLETRANSLATE(B204, ""zh"", ""en"")"),"After arrival tried not wait to sound great, the sound quality is very good, clear treble, alto mellow, slightly less bass, expecting praise after the effect!")</f>
        <v>After arrival tried not wait to sound great, the sound quality is very good, clear treble, alto mellow, slightly less bass, expecting praise after the effect!</v>
      </c>
    </row>
    <row r="205">
      <c r="A205" s="1">
        <v>5.0</v>
      </c>
      <c r="B205" s="1" t="s">
        <v>206</v>
      </c>
      <c r="C205" t="str">
        <f>IFERROR(__xludf.DUMMYFUNCTION("GOOGLETRANSLATE(B205, ""zh"", ""en"")"),"Easy to use, price is too high. Cheaper the better ease of use, price is too high, the cheaper the better")</f>
        <v>Easy to use, price is too high. Cheaper the better ease of use, price is too high, the cheaper the better</v>
      </c>
    </row>
    <row r="206">
      <c r="A206" s="1">
        <v>5.0</v>
      </c>
      <c r="B206" s="1" t="s">
        <v>207</v>
      </c>
      <c r="C206" t="str">
        <f>IFERROR(__xludf.DUMMYFUNCTION("GOOGLETRANSLATE(B206, ""zh"", ""en"")"),"Very satisfied with the shopping habits of praise, much stronger than the vitamin tablets")</f>
        <v>Very satisfied with the shopping habits of praise, much stronger than the vitamin tablets</v>
      </c>
    </row>
    <row r="207">
      <c r="A207" s="1">
        <v>5.0</v>
      </c>
      <c r="B207" s="1" t="s">
        <v>208</v>
      </c>
      <c r="C207" t="str">
        <f>IFERROR(__xludf.DUMMYFUNCTION("GOOGLETRANSLATE(B207, ""zh"", ""en"")"),"Good good pen, writing fluency, with a gall ink")</f>
        <v>Good good pen, writing fluency, with a gall ink</v>
      </c>
    </row>
    <row r="208">
      <c r="A208" s="1">
        <v>5.0</v>
      </c>
      <c r="B208" s="1" t="s">
        <v>209</v>
      </c>
      <c r="C208" t="str">
        <f>IFERROR(__xludf.DUMMYFUNCTION("GOOGLETRANSLATE(B208, ""zh"", ""en"")"),"Cheaper than domestic very good, although it is made in China, but the United States to buy is cheaper than domestic, really thought to understand")</f>
        <v>Cheaper than domestic very good, although it is made in China, but the United States to buy is cheaper than domestic, really thought to understand</v>
      </c>
    </row>
    <row r="209">
      <c r="A209" s="1">
        <v>5.0</v>
      </c>
      <c r="B209" s="1" t="s">
        <v>210</v>
      </c>
      <c r="C209" t="str">
        <f>IFERROR(__xludf.DUMMYFUNCTION("GOOGLETRANSLATE(B209, ""zh"", ""en"")"),"Daylight saving time break saw how the official website video finally daylight saving good tune! Many features of a great watch ⌚️! Super like son")</f>
        <v>Daylight saving time break saw how the official website video finally daylight saving good tune! Many features of a great watch ⌚️! Super like son</v>
      </c>
    </row>
    <row r="210">
      <c r="A210" s="1">
        <v>5.0</v>
      </c>
      <c r="B210" s="1" t="s">
        <v>211</v>
      </c>
      <c r="C210" t="str">
        <f>IFERROR(__xludf.DUMMYFUNCTION("GOOGLETRANSLATE(B210, ""zh"", ""en"")"),"Easy to use convenient and easy to use, high-temperature cooking pot wash effect is particularly evident.")</f>
        <v>Easy to use convenient and easy to use, high-temperature cooking pot wash effect is particularly evident.</v>
      </c>
    </row>
    <row r="211">
      <c r="A211" s="1">
        <v>5.0</v>
      </c>
      <c r="B211" s="1" t="s">
        <v>212</v>
      </c>
      <c r="C211" t="str">
        <f>IFERROR(__xludf.DUMMYFUNCTION("GOOGLETRANSLATE(B211, ""zh"", ""en"")"),"very good")</f>
        <v>very good</v>
      </c>
    </row>
    <row r="212">
      <c r="A212" s="1">
        <v>5.0</v>
      </c>
      <c r="B212" s="1" t="s">
        <v>213</v>
      </c>
      <c r="C212" t="str">
        <f>IFERROR(__xludf.DUMMYFUNCTION("GOOGLETRANSLATE(B212, ""zh"", ""en"")"),"Fabric good! The very type, like the brand, starting price is not bad!")</f>
        <v>Fabric good! The very type, like the brand, starting price is not bad!</v>
      </c>
    </row>
    <row r="213">
      <c r="A213" s="1">
        <v>5.0</v>
      </c>
      <c r="B213" s="1" t="s">
        <v>214</v>
      </c>
      <c r="C213" t="str">
        <f>IFERROR(__xludf.DUMMYFUNCTION("GOOGLETRANSLATE(B213, ""zh"", ""en"")"),"The second buy clothes to wear very comfortable, which is to buy the second piece, the first lady to buy the S code. 178,68 kg to buy M code just right.")</f>
        <v>The second buy clothes to wear very comfortable, which is to buy the second piece, the first lady to buy the S code. 178,68 kg to buy M code just right.</v>
      </c>
    </row>
    <row r="214">
      <c r="A214" s="1">
        <v>5.0</v>
      </c>
      <c r="B214" s="1" t="s">
        <v>215</v>
      </c>
      <c r="C214" t="str">
        <f>IFERROR(__xludf.DUMMYFUNCTION("GOOGLETRANSLATE(B214, ""zh"", ""en"")"),"Product always good, but the SF Express delivery time to go somewhere else, and wait a few days has been to supplement this baby D3 for four years, the product is, as always good, the only thing SF express carriers were delivering goods to other areas to "&amp;"go, wait a few days.")</f>
        <v>Product always good, but the SF Express delivery time to go somewhere else, and wait a few days has been to supplement this baby D3 for four years, the product is, as always good, the only thing SF express carriers were delivering goods to other areas to go, wait a few days.</v>
      </c>
    </row>
    <row r="215">
      <c r="A215" s="1">
        <v>5.0</v>
      </c>
      <c r="B215" s="1" t="s">
        <v>216</v>
      </c>
      <c r="C215" t="str">
        <f>IFERROR(__xludf.DUMMYFUNCTION("GOOGLETRANSLATE(B215, ""zh"", ""en"")"),"Like super good quality, very practical.")</f>
        <v>Like super good quality, very practical.</v>
      </c>
    </row>
    <row r="216">
      <c r="A216" s="1">
        <v>5.0</v>
      </c>
      <c r="B216" s="1" t="s">
        <v>217</v>
      </c>
      <c r="C216" t="str">
        <f>IFERROR(__xludf.DUMMYFUNCTION("GOOGLETRANSLATE(B216, ""zh"", ""en"")"),"5 black crease bought, received yesterday, and usually wear 37.5 Look at the reviews buy uk4.5, the right size, wear thick socks can also be, that is, when received through the traces, toe creased")</f>
        <v>5 black crease bought, received yesterday, and usually wear 37.5 Look at the reviews buy uk4.5, the right size, wear thick socks can also be, that is, when received through the traces, toe creased</v>
      </c>
    </row>
    <row r="217">
      <c r="A217" s="1">
        <v>5.0</v>
      </c>
      <c r="B217" s="1" t="s">
        <v>218</v>
      </c>
      <c r="C217" t="str">
        <f>IFERROR(__xludf.DUMMYFUNCTION("GOOGLETRANSLATE(B217, ""zh"", ""en"")"),"Good to wear, good to wear comfortable, good quality, six months in respect of change, and more easily washed from the ball, and the colors are difficult to see,")</f>
        <v>Good to wear, good to wear comfortable, good quality, six months in respect of change, and more easily washed from the ball, and the colors are difficult to see,</v>
      </c>
    </row>
    <row r="218">
      <c r="A218" s="1">
        <v>5.0</v>
      </c>
      <c r="B218" s="1" t="s">
        <v>219</v>
      </c>
      <c r="C218" t="str">
        <f>IFERROR(__xludf.DUMMYFUNCTION("GOOGLETRANSLATE(B218, ""zh"", ""en"")"),"Nice liked it very good 172 68 kg M, a little bit tight very significant figure")</f>
        <v>Nice liked it very good 172 68 kg M, a little bit tight very significant figure</v>
      </c>
    </row>
    <row r="219">
      <c r="A219" s="1">
        <v>5.0</v>
      </c>
      <c r="B219" s="1" t="s">
        <v>220</v>
      </c>
      <c r="C219" t="str">
        <f>IFERROR(__xludf.DUMMYFUNCTION("GOOGLETRANSLATE(B219, ""zh"", ""en"")"),"worth buying! Very good headphones, good sound quality, low dive enough, has improved, IF quite satisfactory, male female can be, and extended high-frequency current feeling of tension is not very natural, of course, at this price has been very good, reco"&amp;"mmended to buy! In addition, the phone can direct push, no other people say so iffy")</f>
        <v>worth buying! Very good headphones, good sound quality, low dive enough, has improved, IF quite satisfactory, male female can be, and extended high-frequency current feeling of tension is not very natural, of course, at this price has been very good, recommended to buy! In addition, the phone can direct push, no other people say so iffy</v>
      </c>
    </row>
    <row r="220">
      <c r="A220" s="1">
        <v>5.0</v>
      </c>
      <c r="B220" s="1" t="s">
        <v>221</v>
      </c>
      <c r="C220" t="str">
        <f>IFERROR(__xludf.DUMMYFUNCTION("GOOGLETRANSLATE(B220, ""zh"", ""en"")"),"Rinse daily meal or travel carry appropriate battery life is good, but too large volume water tank is too small, the impact portability. There are a lot of heads this point very well. Rinse the intensity of personal feeling is not big enough, but the wate"&amp;"rline fine amplitude is great enough, so wash when the teeth and gums will be struggling, dental rinse was clean, and now after the meal rinse them every time, a little off do not open it.")</f>
        <v>Rinse daily meal or travel carry appropriate battery life is good, but too large volume water tank is too small, the impact portability. There are a lot of heads this point very well. Rinse the intensity of personal feeling is not big enough, but the waterline fine amplitude is great enough, so wash when the teeth and gums will be struggling, dental rinse was clean, and now after the meal rinse them every time, a little off do not open it.</v>
      </c>
    </row>
    <row r="221">
      <c r="A221" s="1">
        <v>5.0</v>
      </c>
      <c r="B221" s="1" t="s">
        <v>222</v>
      </c>
      <c r="C221" t="str">
        <f>IFERROR(__xludf.DUMMYFUNCTION("GOOGLETRANSLATE(B221, ""zh"", ""en"")"),"Quality has been good in the Amazon to buy a few good quality cup Zojirushi really worth buying good quality assurance Amazon")</f>
        <v>Quality has been good in the Amazon to buy a few good quality cup Zojirushi really worth buying good quality assurance Amazon</v>
      </c>
    </row>
    <row r="222">
      <c r="A222" s="1">
        <v>2.0</v>
      </c>
      <c r="B222" s="1" t="s">
        <v>223</v>
      </c>
      <c r="C222" t="str">
        <f>IFERROR(__xludf.DUMMYFUNCTION("GOOGLETRANSLATE(B222, ""zh"", ""en"")"),"Slim does not hypertrophy, not self-cultivation, and ordinary What is the difference straight, fairly comfortable material, elastic fabric. Suffice it to say that wide-leg pants.")</f>
        <v>Slim does not hypertrophy, not self-cultivation, and ordinary What is the difference straight, fairly comfortable material, elastic fabric. Suffice it to say that wide-leg pants.</v>
      </c>
    </row>
    <row r="223">
      <c r="A223" s="1">
        <v>3.0</v>
      </c>
      <c r="B223" s="1" t="s">
        <v>224</v>
      </c>
      <c r="C223" t="str">
        <f>IFERROR(__xludf.DUMMYFUNCTION("GOOGLETRANSLATE(B223, ""zh"", ""en"")"),"Read the disk sound too scary! Reasonable prices, quality can not say, feeling the sound of Kaka to read the disk, ready to hang, it can not do ah! Too scary")</f>
        <v>Read the disk sound too scary! Reasonable prices, quality can not say, feeling the sound of Kaka to read the disk, ready to hang, it can not do ah! Too scary</v>
      </c>
    </row>
    <row r="224">
      <c r="A224" s="1">
        <v>3.0</v>
      </c>
      <c r="B224" s="1" t="s">
        <v>225</v>
      </c>
      <c r="C224" t="str">
        <f>IFERROR(__xludf.DUMMYFUNCTION("GOOGLETRANSLATE(B224, ""zh"", ""en"")"),"Charging time is not long enough to scratch very clean, but a little rough scraping the way, a little sore, not comfortable with Philips")</f>
        <v>Charging time is not long enough to scratch very clean, but a little rough scraping the way, a little sore, not comfortable with Philips</v>
      </c>
    </row>
    <row r="225">
      <c r="A225" s="1">
        <v>3.0</v>
      </c>
      <c r="B225" s="1" t="s">
        <v>226</v>
      </c>
      <c r="C225" t="str">
        <f>IFERROR(__xludf.DUMMYFUNCTION("GOOGLETRANSLATE(B225, ""zh"", ""en"")"),"Pilling pilling, I do not particularly like to play ball, I feel very cheap, personally I think that no good ck, wear pretty good.")</f>
        <v>Pilling pilling, I do not particularly like to play ball, I feel very cheap, personally I think that no good ck, wear pretty good.</v>
      </c>
    </row>
    <row r="226">
      <c r="A226" s="1">
        <v>1.0</v>
      </c>
      <c r="B226" s="1" t="s">
        <v>227</v>
      </c>
      <c r="C226" t="str">
        <f>IFERROR(__xludf.DUMMYFUNCTION("GOOGLETRANSLATE(B226, ""zh"", ""en"")"),"I do not like poor quality, undermine the brand image '")</f>
        <v>I do not like poor quality, undermine the brand image '</v>
      </c>
    </row>
    <row r="227">
      <c r="A227" s="1">
        <v>1.0</v>
      </c>
      <c r="B227" s="1" t="s">
        <v>228</v>
      </c>
      <c r="C227" t="str">
        <f>IFERROR(__xludf.DUMMYFUNCTION("GOOGLETRANSLATE(B227, ""zh"", ""en"")"),"Rough workmanship quality workmanship is really too rough, and not like a big brand goods, you pay for, really regret buying")</f>
        <v>Rough workmanship quality workmanship is really too rough, and not like a big brand goods, you pay for, really regret buying</v>
      </c>
    </row>
    <row r="228">
      <c r="A228" s="1">
        <v>4.0</v>
      </c>
      <c r="B228" s="1" t="s">
        <v>229</v>
      </c>
      <c r="C228" t="str">
        <f>IFERROR(__xludf.DUMMYFUNCTION("GOOGLETRANSLATE(B228, ""zh"", ""en"")"),"Bang Bang da behalf to help a friend buy, very good, good shoes, heavy ah ah, listening to friends that try when there is increased within results")</f>
        <v>Bang Bang da behalf to help a friend buy, very good, good shoes, heavy ah ah, listening to friends that try when there is increased within results</v>
      </c>
    </row>
    <row r="229">
      <c r="A229" s="1">
        <v>4.0</v>
      </c>
      <c r="B229" s="1" t="s">
        <v>230</v>
      </c>
      <c r="C229" t="str">
        <f>IFERROR(__xludf.DUMMYFUNCTION("GOOGLETRANSLATE(B229, ""zh"", ""en"")"),"High-end atmosphere on the grade the overall feeling pretty good, the price is also cheaper than some nearly a half east Zhang Mao Yeye. The water smooth, no fiber nib stained, do not draw the paper, not feathering, a sense of moderate damping, standard F"&amp;" sharp, designs high-end atmosphere on the grade, the only downside pen pen outside in addition to all plastic clip, pen body too light, take in hand feel unequal to its value. I can only give four stars")</f>
        <v>High-end atmosphere on the grade the overall feeling pretty good, the price is also cheaper than some nearly a half east Zhang Mao Yeye. The water smooth, no fiber nib stained, do not draw the paper, not feathering, a sense of moderate damping, standard F sharp, designs high-end atmosphere on the grade, the only downside pen pen outside in addition to all plastic clip, pen body too light, take in hand feel unequal to its value. I can only give four stars</v>
      </c>
    </row>
    <row r="230">
      <c r="A230" s="1">
        <v>4.0</v>
      </c>
      <c r="B230" s="1" t="s">
        <v>231</v>
      </c>
      <c r="C230" t="str">
        <f>IFERROR(__xludf.DUMMYFUNCTION("GOOGLETRANSLATE(B230, ""zh"", ""en"")"),"Open burning, and a good value IF depression, is not convenient to wear, there pops diaphragm wearing ... --- 6.16 --- Do not update with their own bullet earmuffs, for with their own ordinary ear cover, cool to fly, well worth the price ...")</f>
        <v>Open burning, and a good value IF depression, is not convenient to wear, there pops diaphragm wearing ... --- 6.16 --- Do not update with their own bullet earmuffs, for with their own ordinary ear cover, cool to fly, well worth the price ...</v>
      </c>
    </row>
    <row r="231">
      <c r="A231" s="1">
        <v>4.0</v>
      </c>
      <c r="B231" s="1" t="s">
        <v>232</v>
      </c>
      <c r="C231" t="str">
        <f>IFERROR(__xludf.DUMMYFUNCTION("GOOGLETRANSLATE(B231, ""zh"", ""en"")"),"Code is too large 170cm78.5kg, M code is quite Songkuai, and suitable for winter bar code is too large.")</f>
        <v>Code is too large 170cm78.5kg, M code is quite Songkuai, and suitable for winter bar code is too large.</v>
      </c>
    </row>
    <row r="232">
      <c r="A232" s="1">
        <v>4.0</v>
      </c>
      <c r="B232" s="1" t="s">
        <v>233</v>
      </c>
      <c r="C232" t="str">
        <f>IFERROR(__xludf.DUMMYFUNCTION("GOOGLETRANSLATE(B232, ""zh"", ""en"")"),"Packaging needs to be improved packaging is not good, accessories box cracked. Some materials for the plastic part of the texture is not good. Host is good.")</f>
        <v>Packaging needs to be improved packaging is not good, accessories box cracked. Some materials for the plastic part of the texture is not good. Host is good.</v>
      </c>
    </row>
    <row r="233">
      <c r="A233" s="1">
        <v>5.0</v>
      </c>
      <c r="B233" s="1" t="s">
        <v>234</v>
      </c>
      <c r="C233" t="str">
        <f>IFERROR(__xludf.DUMMYFUNCTION("GOOGLETRANSLATE(B233, ""zh"", ""en"")"),"11B head omentum is very good! 110 Braun shaver auspicious collaboration of five to six years, replaced during a retina, blink of an eye there are three or four years, serious aging, see this accessory, easily bought two sets, tried on a dress, it is appr"&amp;"opriate but two of the omentum gap larger than some of his first wife, does not affect, in addition, the price of small expensive, look at the stable and durable quality parts, one word: value! ! !")</f>
        <v>11B head omentum is very good! 110 Braun shaver auspicious collaboration of five to six years, replaced during a retina, blink of an eye there are three or four years, serious aging, see this accessory, easily bought two sets, tried on a dress, it is appropriate but two of the omentum gap larger than some of his first wife, does not affect, in addition, the price of small expensive, look at the stable and durable quality parts, one word: value! ! !</v>
      </c>
    </row>
    <row r="234">
      <c r="A234" s="1">
        <v>5.0</v>
      </c>
      <c r="B234" s="1" t="s">
        <v>235</v>
      </c>
      <c r="C234" t="str">
        <f>IFERROR(__xludf.DUMMYFUNCTION("GOOGLETRANSLATE(B234, ""zh"", ""en"")"),"Cost-effective cost-effective, easy to use. The third purchase")</f>
        <v>Cost-effective cost-effective, easy to use. The third purchase</v>
      </c>
    </row>
    <row r="235">
      <c r="A235" s="1">
        <v>5.0</v>
      </c>
      <c r="B235" s="1" t="s">
        <v>236</v>
      </c>
      <c r="C235" t="str">
        <f>IFERROR(__xludf.DUMMYFUNCTION("GOOGLETRANSLATE(B235, ""zh"", ""en"")"),"Amazon is the first time to buy yet started, and I was king of the children to buy, taste a little bit like that today disinfected, take a look at")</f>
        <v>Amazon is the first time to buy yet started, and I was king of the children to buy, taste a little bit like that today disinfected, take a look at</v>
      </c>
    </row>
    <row r="236">
      <c r="A236" s="1">
        <v>5.0</v>
      </c>
      <c r="B236" s="1" t="s">
        <v>237</v>
      </c>
      <c r="C236" t="str">
        <f>IFERROR(__xludf.DUMMYFUNCTION("GOOGLETRANSLATE(B236, ""zh"", ""en"")"),"Big range of children have been placed inside the shopping cart, see 100 or less on the shot, big quality is better than a treasure")</f>
        <v>Big range of children have been placed inside the shopping cart, see 100 or less on the shot, big quality is better than a treasure</v>
      </c>
    </row>
    <row r="237">
      <c r="A237" s="1">
        <v>5.0</v>
      </c>
      <c r="B237" s="1" t="s">
        <v>238</v>
      </c>
      <c r="C237" t="str">
        <f>IFERROR(__xludf.DUMMYFUNCTION("GOOGLETRANSLATE(B237, ""zh"", ""en"")"),"Satisfied, not yet used. Genuine, but some worn-box packaging and is a Chinese-made products, a bit uncomfortable, I like foreign-made.")</f>
        <v>Satisfied, not yet used. Genuine, but some worn-box packaging and is a Chinese-made products, a bit uncomfortable, I like foreign-made.</v>
      </c>
    </row>
    <row r="238">
      <c r="A238" s="1">
        <v>5.0</v>
      </c>
      <c r="B238" s="1" t="s">
        <v>239</v>
      </c>
      <c r="C238" t="str">
        <f>IFERROR(__xludf.DUMMYFUNCTION("GOOGLETRANSLATE(B238, ""zh"", ""en"")"),"The same size to buy another piece lee jeans, lee jeans more appropriate to another piece of the same size to buy, more appropriate, this little short, but it does not matter. We should not just think of different lengths")</f>
        <v>The same size to buy another piece lee jeans, lee jeans more appropriate to another piece of the same size to buy, more appropriate, this little short, but it does not matter. We should not just think of different lengths</v>
      </c>
    </row>
    <row r="239">
      <c r="A239" s="1">
        <v>5.0</v>
      </c>
      <c r="B239" s="1" t="s">
        <v>240</v>
      </c>
      <c r="C239" t="str">
        <f>IFERROR(__xludf.DUMMYFUNCTION("GOOGLETRANSLATE(B239, ""zh"", ""en"")"),"Good very comfortable, not like the other bra.")</f>
        <v>Good very comfortable, not like the other bra.</v>
      </c>
    </row>
    <row r="240">
      <c r="A240" s="1">
        <v>5.0</v>
      </c>
      <c r="B240" s="1" t="s">
        <v>241</v>
      </c>
      <c r="C240" t="str">
        <f>IFERROR(__xludf.DUMMYFUNCTION("GOOGLETRANSLATE(B240, ""zh"", ""en"")"),"Beautiful drop! Very suitable beautiful, fitness pretty well!")</f>
        <v>Beautiful drop! Very suitable beautiful, fitness pretty well!</v>
      </c>
    </row>
    <row r="241">
      <c r="A241" s="1">
        <v>5.0</v>
      </c>
      <c r="B241" s="1" t="s">
        <v>242</v>
      </c>
      <c r="C241" t="str">
        <f>IFERROR(__xludf.DUMMYFUNCTION("GOOGLETRANSLATE(B241, ""zh"", ""en"")"),"17673 waist and length are just right 17673 waist and length are just right")</f>
        <v>17673 waist and length are just right 17673 waist and length are just right</v>
      </c>
    </row>
    <row r="242">
      <c r="A242" s="1">
        <v>5.0</v>
      </c>
      <c r="B242" s="1" t="s">
        <v>243</v>
      </c>
      <c r="C242" t="str">
        <f>IFERROR(__xludf.DUMMYFUNCTION("GOOGLETRANSLATE(B242, ""zh"", ""en"")"),"Very satisfied not wearing stickers, will tie, 8-degree weather, which wore a pair of socks 180D thick wood, with the outside of this, I feel you can spend. Dark blue color is light, but also feel some bits and pieces, not obtrusive. But this M-L smaller "&amp;"than other socks I bought before thick wooden house that size, but also a little shorter.")</f>
        <v>Very satisfied not wearing stickers, will tie, 8-degree weather, which wore a pair of socks 180D thick wood, with the outside of this, I feel you can spend. Dark blue color is light, but also feel some bits and pieces, not obtrusive. But this M-L smaller than other socks I bought before thick wooden house that size, but also a little shorter.</v>
      </c>
    </row>
    <row r="243">
      <c r="A243" s="1">
        <v>5.0</v>
      </c>
      <c r="B243" s="1" t="s">
        <v>244</v>
      </c>
      <c r="C243" t="str">
        <f>IFERROR(__xludf.DUMMYFUNCTION("GOOGLETRANSLATE(B243, ""zh"", ""en"")"),"Cozy and comfortable running shoes, everyday outfit also, color matching and reasonable")</f>
        <v>Cozy and comfortable running shoes, everyday outfit also, color matching and reasonable</v>
      </c>
    </row>
    <row r="244">
      <c r="A244" s="1">
        <v>5.0</v>
      </c>
      <c r="B244" s="1" t="s">
        <v>245</v>
      </c>
      <c r="C244" t="str">
        <f>IFERROR(__xludf.DUMMYFUNCTION("GOOGLETRANSLATE(B244, ""zh"", ""en"")"),"Good size fit, comfortable to wear, 173cm 69kg")</f>
        <v>Good size fit, comfortable to wear, 173cm 69kg</v>
      </c>
    </row>
    <row r="245">
      <c r="A245" s="1">
        <v>5.0</v>
      </c>
      <c r="B245" s="1" t="s">
        <v>246</v>
      </c>
      <c r="C245" t="str">
        <f>IFERROR(__xludf.DUMMYFUNCTION("GOOGLETRANSLATE(B245, ""zh"", ""en"")"),"Been wearing this brand ...... just the right size, thick point ......")</f>
        <v>Been wearing this brand ...... just the right size, thick point ......</v>
      </c>
    </row>
    <row r="246">
      <c r="A246" s="1">
        <v>5.0</v>
      </c>
      <c r="B246" s="1" t="s">
        <v>247</v>
      </c>
      <c r="C246" t="str">
        <f>IFERROR(__xludf.DUMMYFUNCTION("GOOGLETRANSLATE(B246, ""zh"", ""en"")"),"Rest assured purchase can stretch leading, well before the purchase on behalf of the sink with a perfect")</f>
        <v>Rest assured purchase can stretch leading, well before the purchase on behalf of the sink with a perfect</v>
      </c>
    </row>
    <row r="247">
      <c r="A247" s="1">
        <v>5.0</v>
      </c>
      <c r="B247" s="1" t="s">
        <v>248</v>
      </c>
      <c r="C247" t="str">
        <f>IFERROR(__xludf.DUMMYFUNCTION("GOOGLETRANSLATE(B247, ""zh"", ""en"")"),"Good straight pants, wearing more comfortable, worthy of the letter-resistant")</f>
        <v>Good straight pants, wearing more comfortable, worthy of the letter-resistant</v>
      </c>
    </row>
    <row r="248">
      <c r="A248" s="1">
        <v>5.0</v>
      </c>
      <c r="B248" s="1" t="s">
        <v>249</v>
      </c>
      <c r="C248" t="str">
        <f>IFERROR(__xludf.DUMMYFUNCTION("GOOGLETRANSLATE(B248, ""zh"", ""en"")"),"Affordable, stable and relatively affordable external hard drive. Connected to the router, open the download service, the normal speed, low noise.")</f>
        <v>Affordable, stable and relatively affordable external hard drive. Connected to the router, open the download service, the normal speed, low noise.</v>
      </c>
    </row>
    <row r="249">
      <c r="A249" s="1">
        <v>5.0</v>
      </c>
      <c r="B249" s="1" t="s">
        <v>250</v>
      </c>
      <c r="C249" t="str">
        <f>IFERROR(__xludf.DUMMYFUNCTION("GOOGLETRANSLATE(B249, ""zh"", ""en"")"),"Easy to use fast delivery, easy to use")</f>
        <v>Easy to use fast delivery, easy to use</v>
      </c>
    </row>
    <row r="250">
      <c r="A250" s="1">
        <v>5.0</v>
      </c>
      <c r="B250" s="1" t="s">
        <v>251</v>
      </c>
      <c r="C250" t="str">
        <f>IFERROR(__xludf.DUMMYFUNCTION("GOOGLETRANSLATE(B250, ""zh"", ""en"")"),"Yardage noon today severely heart bought a M code. Really can. I 1.86 weight 90kg, the shirt before you buy L codes are too large a number. However, before buying a T-shirt L is very appropriate code number. The code number is really hard to pick. Especia"&amp;"lly not worth the return.")</f>
        <v>Yardage noon today severely heart bought a M code. Really can. I 1.86 weight 90kg, the shirt before you buy L codes are too large a number. However, before buying a T-shirt L is very appropriate code number. The code number is really hard to pick. Especially not worth the return.</v>
      </c>
    </row>
    <row r="251">
      <c r="A251" s="1">
        <v>5.0</v>
      </c>
      <c r="B251" s="1" t="s">
        <v>252</v>
      </c>
      <c r="C251" t="str">
        <f>IFERROR(__xludf.DUMMYFUNCTION("GOOGLETRANSLATE(B251, ""zh"", ""en"")"),"100 To what bike is quite good, oh it is in line with an initial spreadsheet user somehow is still worth buying")</f>
        <v>100 To what bike is quite good, oh it is in line with an initial spreadsheet user somehow is still worth buying</v>
      </c>
    </row>
    <row r="252">
      <c r="A252" s="1">
        <v>5.0</v>
      </c>
      <c r="B252" s="1" t="s">
        <v>253</v>
      </c>
      <c r="C252" t="str">
        <f>IFERROR(__xludf.DUMMYFUNCTION("GOOGLETRANSLATE(B252, ""zh"", ""en"")"),"Own wrong want to choose a smaller size, choose a larger size results, returns too much trouble, and so stood fat, huh, huh")</f>
        <v>Own wrong want to choose a smaller size, choose a larger size results, returns too much trouble, and so stood fat, huh, huh</v>
      </c>
    </row>
    <row r="253">
      <c r="A253" s="1">
        <v>5.0</v>
      </c>
      <c r="B253" s="1" t="s">
        <v>254</v>
      </c>
      <c r="C253" t="str">
        <f>IFERROR(__xludf.DUMMYFUNCTION("GOOGLETRANSLATE(B253, ""zh"", ""en"")"),"Unique design is very intimate childhood also used pen, ink bottle, but that time is not such a unique design, with ink after wiping ink absorption of paper. So every time I use a paper towel to wipe general, easily leaving scraps of paper. Always knew Ge"&amp;"rman very strict, I did not expect this small detail of the design so meticulous. Praise!")</f>
        <v>Unique design is very intimate childhood also used pen, ink bottle, but that time is not such a unique design, with ink after wiping ink absorption of paper. So every time I use a paper towel to wipe general, easily leaving scraps of paper. Always knew German very strict, I did not expect this small detail of the design so meticulous. Praise!</v>
      </c>
    </row>
    <row r="254">
      <c r="A254" s="1">
        <v>2.0</v>
      </c>
      <c r="B254" s="1" t="s">
        <v>255</v>
      </c>
      <c r="C254" t="str">
        <f>IFERROR(__xludf.DUMMYFUNCTION("GOOGLETRANSLATE(B254, ""zh"", ""en"")"),"Really mast mast pants trousers very, very ugly, a little inappropriate, back too much trouble")</f>
        <v>Really mast mast pants trousers very, very ugly, a little inappropriate, back too much trouble</v>
      </c>
    </row>
    <row r="255">
      <c r="A255" s="1">
        <v>3.0</v>
      </c>
      <c r="B255" s="1" t="s">
        <v>256</v>
      </c>
      <c r="C255" t="str">
        <f>IFERROR(__xludf.DUMMYFUNCTION("GOOGLETRANSLATE(B255, ""zh"", ""en"")"),"Code number is too small. Attention, shoe code number is too small, it is best to buy most of the code to one yard.")</f>
        <v>Code number is too small. Attention, shoe code number is too small, it is best to buy most of the code to one yard.</v>
      </c>
    </row>
    <row r="256">
      <c r="A256" s="1">
        <v>3.0</v>
      </c>
      <c r="B256" s="1" t="s">
        <v>257</v>
      </c>
      <c r="C256" t="str">
        <f>IFERROR(__xludf.DUMMYFUNCTION("GOOGLETRANSLATE(B256, ""zh"", ""en"")"),"Sticky ball when received by the whole stick into a ball, and the skin is thin, did not dare pull, afraid to pull rotten.")</f>
        <v>Sticky ball when received by the whole stick into a ball, and the skin is thin, did not dare pull, afraid to pull rotten.</v>
      </c>
    </row>
    <row r="257">
      <c r="A257" s="1">
        <v>1.0</v>
      </c>
      <c r="B257" s="1" t="s">
        <v>258</v>
      </c>
      <c r="C257" t="str">
        <f>IFERROR(__xludf.DUMMYFUNCTION("GOOGLETRANSLATE(B257, ""zh"", ""en"")"),"The difference between a star do not want to, too bad, too fat waist mouth, returns too expensive, and finally I wore my pants size 36W × 34L")</f>
        <v>The difference between a star do not want to, too bad, too fat waist mouth, returns too expensive, and finally I wore my pants size 36W × 34L</v>
      </c>
    </row>
    <row r="258">
      <c r="A258" s="1">
        <v>1.0</v>
      </c>
      <c r="B258" s="1" t="s">
        <v>259</v>
      </c>
      <c r="C258" t="str">
        <f>IFERROR(__xludf.DUMMYFUNCTION("GOOGLETRANSLATE(B258, ""zh"", ""en"")"),"Quality worrying 600 things took charge a year into electricity or use it Panasonic")</f>
        <v>Quality worrying 600 things took charge a year into electricity or use it Panasonic</v>
      </c>
    </row>
    <row r="259">
      <c r="A259" s="1">
        <v>1.0</v>
      </c>
      <c r="B259" s="1" t="s">
        <v>260</v>
      </c>
      <c r="C259" t="str">
        <f>IFERROR(__xludf.DUMMYFUNCTION("GOOGLETRANSLATE(B259, ""zh"", ""en"")"),"Table not allowed to go to get the goods on the first day had began to take a night table are not allowed. Head one day sooner than five minutes? ?")</f>
        <v>Table not allowed to go to get the goods on the first day had began to take a night table are not allowed. Head one day sooner than five minutes? ?</v>
      </c>
    </row>
    <row r="260">
      <c r="A260" s="1">
        <v>4.0</v>
      </c>
      <c r="B260" s="1" t="s">
        <v>261</v>
      </c>
      <c r="C260" t="str">
        <f>IFERROR(__xludf.DUMMYFUNCTION("GOOGLETRANSLATE(B260, ""zh"", ""en"")"),"The spoon can also use the frequency is not very high, just to add baby food supplement is a little bit hard.")</f>
        <v>The spoon can also use the frequency is not very high, just to add baby food supplement is a little bit hard.</v>
      </c>
    </row>
    <row r="261">
      <c r="A261" s="1">
        <v>4.0</v>
      </c>
      <c r="B261" s="1" t="s">
        <v>262</v>
      </c>
      <c r="C261" t="str">
        <f>IFERROR(__xludf.DUMMYFUNCTION("GOOGLETRANSLATE(B261, ""zh"", ""en"")"),"Worth buying will not play ball, quick-drying, color is also good-looking, that is, lock sideline will play ball")</f>
        <v>Worth buying will not play ball, quick-drying, color is also good-looking, that is, lock sideline will play ball</v>
      </c>
    </row>
    <row r="262">
      <c r="A262" s="1">
        <v>4.0</v>
      </c>
      <c r="B262" s="1" t="s">
        <v>263</v>
      </c>
      <c r="C262" t="str">
        <f>IFERROR(__xludf.DUMMYFUNCTION("GOOGLETRANSLATE(B262, ""zh"", ""en"")"),"Babies like the general level compared to other teether toy, this can not play too long, the baby may not be a favorite, where the brush head design is also relatively easy to hide dirt, ground was clean.")</f>
        <v>Babies like the general level compared to other teether toy, this can not play too long, the baby may not be a favorite, where the brush head design is also relatively easy to hide dirt, ground was clean.</v>
      </c>
    </row>
    <row r="263">
      <c r="A263" s="1">
        <v>4.0</v>
      </c>
      <c r="B263" s="1" t="s">
        <v>264</v>
      </c>
      <c r="C263" t="str">
        <f>IFERROR(__xludf.DUMMYFUNCTION("GOOGLETRANSLATE(B263, ""zh"", ""en"")"),"After shrinking washed will shrink slightly fade recommended to buy a bigger size")</f>
        <v>After shrinking washed will shrink slightly fade recommended to buy a bigger size</v>
      </c>
    </row>
    <row r="264">
      <c r="A264" s="1">
        <v>4.0</v>
      </c>
      <c r="B264" s="1" t="s">
        <v>265</v>
      </c>
      <c r="C264" t="str">
        <f>IFERROR(__xludf.DUMMYFUNCTION("GOOGLETRANSLATE(B264, ""zh"", ""en"")"),"Excessive length pants also, but the pants too loose loose, and very inconsistent with the picture, returned too much trouble, and had to take a sewing shop to change it. Foreign clothing size is not good grasp.")</f>
        <v>Excessive length pants also, but the pants too loose loose, and very inconsistent with the picture, returned too much trouble, and had to take a sewing shop to change it. Foreign clothing size is not good grasp.</v>
      </c>
    </row>
    <row r="265">
      <c r="A265" s="1">
        <v>5.0</v>
      </c>
      <c r="B265" s="1" t="s">
        <v>266</v>
      </c>
      <c r="C265" t="str">
        <f>IFERROR(__xludf.DUMMYFUNCTION("GOOGLETRANSLATE(B265, ""zh"", ""en"")"),"Five Star boots shoes the right size, about one hundred eighty time to buy. It is suitable for thin legs, super comfortable, easy to wear off.")</f>
        <v>Five Star boots shoes the right size, about one hundred eighty time to buy. It is suitable for thin legs, super comfortable, easy to wear off.</v>
      </c>
    </row>
    <row r="266">
      <c r="A266" s="1">
        <v>5.0</v>
      </c>
      <c r="B266" s="1" t="s">
        <v>267</v>
      </c>
      <c r="C266" t="str">
        <f>IFERROR(__xludf.DUMMYFUNCTION("GOOGLETRANSLATE(B266, ""zh"", ""en"")"),"This pot worth 7.29 has taken early on to the No. 8.4, very lucky pot intact (as seen a lot of other models, including the comments received have several broken, it has been very worried, although Amazon is also very good after-sales service but to go bac"&amp;"k to change things is very troublesome, it is recommended that Amazon can really do a good job shatterproof popular brands in this package, after all, domestic transportation really violent!) quality pot that really Leverage drops, there is no doubt , abs"&amp;"olutely authentic, as well as ultra-thick pot, modeling Meng Meng. Super insulation, with the introduction of the pot after two before you buy Supor put aside to dry up. Five of capacity measured just 3.5L soup, two people often cook to cook, do not overf"&amp;"low pan. To be honest I was on Taobao point of view more than a year this pot, have not been willing to buy (because Taobao to two thousand) once inadvertently Taobao customer review saw some people say here more affordable, so he downloaded a Amazon, rea"&amp;"lly did not let me down.")</f>
        <v>This pot worth 7.29 has taken early on to the No. 8.4, very lucky pot intact (as seen a lot of other models, including the comments received have several broken, it has been very worried, although Amazon is also very good after-sales service but to go back to change things is very troublesome, it is recommended that Amazon can really do a good job shatterproof popular brands in this package, after all, domestic transportation really violent!) quality pot that really Leverage drops, there is no doubt , absolutely authentic, as well as ultra-thick pot, modeling Meng Meng. Super insulation, with the introduction of the pot after two before you buy Supor put aside to dry up. Five of capacity measured just 3.5L soup, two people often cook to cook, do not overflow pan. To be honest I was on Taobao point of view more than a year this pot, have not been willing to buy (because Taobao to two thousand) once inadvertently Taobao customer review saw some people say here more affordable, so he downloaded a Amazon, really did not let me down.</v>
      </c>
    </row>
    <row r="267">
      <c r="A267" s="1">
        <v>5.0</v>
      </c>
      <c r="B267" s="1" t="s">
        <v>268</v>
      </c>
      <c r="C267" t="str">
        <f>IFERROR(__xludf.DUMMYFUNCTION("GOOGLETRANSLATE(B267, ""zh"", ""en"")"),"Not useful in the stockpile, so after two months of supplementary food done")</f>
        <v>Not useful in the stockpile, so after two months of supplementary food done</v>
      </c>
    </row>
    <row r="268">
      <c r="A268" s="1">
        <v>5.0</v>
      </c>
      <c r="B268" s="1" t="s">
        <v>269</v>
      </c>
      <c r="C268" t="str">
        <f>IFERROR(__xludf.DUMMYFUNCTION("GOOGLETRANSLATE(B268, ""zh"", ""en"")"),"Very appropriate fabric is very comfortable, size is also just right")</f>
        <v>Very appropriate fabric is very comfortable, size is also just right</v>
      </c>
    </row>
    <row r="269">
      <c r="A269" s="1">
        <v>5.0</v>
      </c>
      <c r="B269" s="1" t="s">
        <v>270</v>
      </c>
      <c r="C269" t="str">
        <f>IFERROR(__xludf.DUMMYFUNCTION("GOOGLETRANSLATE(B269, ""zh"", ""en"")"),"Very practical, very easy to use and easy to clean wide-mouth")</f>
        <v>Very practical, very easy to use and easy to clean wide-mouth</v>
      </c>
    </row>
    <row r="270">
      <c r="A270" s="1">
        <v>5.0</v>
      </c>
      <c r="B270" s="1" t="s">
        <v>271</v>
      </c>
      <c r="C270" t="str">
        <f>IFERROR(__xludf.DUMMYFUNCTION("GOOGLETRANSLATE(B270, ""zh"", ""en"")"),"Good quality sell well, regular shoe size, very good!")</f>
        <v>Good quality sell well, regular shoe size, very good!</v>
      </c>
    </row>
    <row r="271">
      <c r="A271" s="1">
        <v>5.0</v>
      </c>
      <c r="B271" s="1" t="s">
        <v>272</v>
      </c>
      <c r="C271" t="str">
        <f>IFERROR(__xludf.DUMMYFUNCTION("GOOGLETRANSLATE(B271, ""zh"", ""en"")"),"Some slightly tight 167cm.62kg, W29L30, just waist, legs bear some particular it legs, many thread, elastic, slight thin spots")</f>
        <v>Some slightly tight 167cm.62kg, W29L30, just waist, legs bear some particular it legs, many thread, elastic, slight thin spots</v>
      </c>
    </row>
    <row r="272">
      <c r="A272" s="1">
        <v>5.0</v>
      </c>
      <c r="B272" s="1" t="s">
        <v>273</v>
      </c>
      <c r="C272" t="str">
        <f>IFERROR(__xludf.DUMMYFUNCTION("GOOGLETRANSLATE(B272, ""zh"", ""en"")"),"Good good")</f>
        <v>Good good</v>
      </c>
    </row>
    <row r="273">
      <c r="A273" s="1">
        <v>5.0</v>
      </c>
      <c r="B273" s="1" t="s">
        <v>274</v>
      </c>
      <c r="C273" t="str">
        <f>IFERROR(__xludf.DUMMYFUNCTION("GOOGLETRANSLATE(B273, ""zh"", ""en"")"),"Well express particularly fast, very cost-effective.")</f>
        <v>Well express particularly fast, very cost-effective.</v>
      </c>
    </row>
    <row r="274">
      <c r="A274" s="1">
        <v>5.0</v>
      </c>
      <c r="B274" s="1" t="s">
        <v>275</v>
      </c>
      <c r="C274" t="str">
        <f>IFERROR(__xludf.DUMMYFUNCTION("GOOGLETRANSLATE(B274, ""zh"", ""en"")"),"Membership is like in the future and the price could not make up the difference? Nichia ensure good, it seems to be a transit to Guangzhou or Beijing, with the return SF, very good. Pants good quality, feeling comfortable, which is very thick hair, stockp"&amp;"ile winter wear.")</f>
        <v>Membership is like in the future and the price could not make up the difference? Nichia ensure good, it seems to be a transit to Guangzhou or Beijing, with the return SF, very good. Pants good quality, feeling comfortable, which is very thick hair, stockpile winter wear.</v>
      </c>
    </row>
    <row r="275">
      <c r="A275" s="1">
        <v>5.0</v>
      </c>
      <c r="B275" s="1" t="s">
        <v>276</v>
      </c>
      <c r="C275" t="str">
        <f>IFERROR(__xludf.DUMMYFUNCTION("GOOGLETRANSLATE(B275, ""zh"", ""en"")"),"EGL sent me, packaged well, EGL sent me, good packaging, 0 power-on time, the new, hoping to use it a few years")</f>
        <v>EGL sent me, packaged well, EGL sent me, good packaging, 0 power-on time, the new, hoping to use it a few years</v>
      </c>
    </row>
    <row r="276">
      <c r="A276" s="1">
        <v>5.0</v>
      </c>
      <c r="B276" s="1" t="s">
        <v>277</v>
      </c>
      <c r="C276" t="str">
        <f>IFERROR(__xludf.DUMMYFUNCTION("GOOGLETRANSLATE(B276, ""zh"", ""en"")"),"Waist pants not the full moon, the first store, looking forward to the effect!")</f>
        <v>Waist pants not the full moon, the first store, looking forward to the effect!</v>
      </c>
    </row>
    <row r="277">
      <c r="A277" s="1">
        <v>5.0</v>
      </c>
      <c r="B277" s="1" t="s">
        <v>278</v>
      </c>
      <c r="C277" t="str">
        <f>IFERROR(__xludf.DUMMYFUNCTION("GOOGLETRANSLATE(B277, ""zh"", ""en"")"),"Very comfortable pants are very comfortable Aunt pants, suitable for a mother, plump Baoma! ~")</f>
        <v>Very comfortable pants are very comfortable Aunt pants, suitable for a mother, plump Baoma! ~</v>
      </c>
    </row>
    <row r="278">
      <c r="A278" s="1">
        <v>5.0</v>
      </c>
      <c r="B278" s="1" t="s">
        <v>279</v>
      </c>
      <c r="C278" t="str">
        <f>IFERROR(__xludf.DUMMYFUNCTION("GOOGLETRANSLATE(B278, ""zh"", ""en"")"),"Not with the hope that good with it yet with the hope that a good use of it")</f>
        <v>Not with the hope that good with it yet with the hope that a good use of it</v>
      </c>
    </row>
    <row r="279">
      <c r="A279" s="1">
        <v>5.0</v>
      </c>
      <c r="B279" s="1" t="s">
        <v>280</v>
      </c>
      <c r="C279" t="str">
        <f>IFERROR(__xludf.DUMMYFUNCTION("GOOGLETRANSLATE(B279, ""zh"", ""en"")"),"Cool hand on the weather heats up, and so cool day wear, cool, good-looking")</f>
        <v>Cool hand on the weather heats up, and so cool day wear, cool, good-looking</v>
      </c>
    </row>
    <row r="280">
      <c r="A280" s="1">
        <v>5.0</v>
      </c>
      <c r="B280" s="1" t="s">
        <v>281</v>
      </c>
      <c r="C280" t="str">
        <f>IFERROR(__xludf.DUMMYFUNCTION("GOOGLETRANSLATE(B280, ""zh"", ""en"")"),"Listen very satisfied not tired, wearing comfortable arrived in the low-frequency hand was a little scary, but not so exaggerated gradually and then make up a little EQ + dark stuffy question really satisfied")</f>
        <v>Listen very satisfied not tired, wearing comfortable arrived in the low-frequency hand was a little scary, but not so exaggerated gradually and then make up a little EQ + dark stuffy question really satisfied</v>
      </c>
    </row>
    <row r="281">
      <c r="A281" s="1">
        <v>5.0</v>
      </c>
      <c r="B281" s="1" t="s">
        <v>282</v>
      </c>
      <c r="C281" t="str">
        <f>IFERROR(__xludf.DUMMYFUNCTION("GOOGLETRANSLATE(B281, ""zh"", ""en"")"),"Long sleeves Overall, not bad! Is a super long sleeves, long section of the clothes also, covered ass! Bust or right!")</f>
        <v>Long sleeves Overall, not bad! Is a super long sleeves, long section of the clothes also, covered ass! Bust or right!</v>
      </c>
    </row>
    <row r="282">
      <c r="A282" s="1">
        <v>5.0</v>
      </c>
      <c r="B282" s="1" t="s">
        <v>283</v>
      </c>
      <c r="C282" t="str">
        <f>IFERROR(__xludf.DUMMYFUNCTION("GOOGLETRANSLATE(B282, ""zh"", ""en"")"),"To buy baby baby food supplement cut, every day, good to eat baby food supplement stage, the need to buy the food cut into pieces for him to eat, the food is good scissors, easy to use, all in a day, mainly rest assured.")</f>
        <v>To buy baby baby food supplement cut, every day, good to eat baby food supplement stage, the need to buy the food cut into pieces for him to eat, the food is good scissors, easy to use, all in a day, mainly rest assured.</v>
      </c>
    </row>
    <row r="283">
      <c r="A283" s="1">
        <v>5.0</v>
      </c>
      <c r="B283" s="1" t="s">
        <v>284</v>
      </c>
      <c r="C283" t="str">
        <f>IFERROR(__xludf.DUMMYFUNCTION("GOOGLETRANSLATE(B283, ""zh"", ""en"")"),"After the baby does not like baby has not hoard goods bought at birth, the baby does not like the results back to drink milk, for a silicone baby bottle only drank milk. The nipple is basically not rafts handy.")</f>
        <v>After the baby does not like baby has not hoard goods bought at birth, the baby does not like the results back to drink milk, for a silicone baby bottle only drank milk. The nipple is basically not rafts handy.</v>
      </c>
    </row>
    <row r="284">
      <c r="A284" s="1">
        <v>5.0</v>
      </c>
      <c r="B284" s="1" t="s">
        <v>285</v>
      </c>
      <c r="C284" t="str">
        <f>IFERROR(__xludf.DUMMYFUNCTION("GOOGLETRANSLATE(B284, ""zh"", ""en"")"),"Fit may be a bit shorter, right size, the length is a little short, then an inch or two inches long enough.")</f>
        <v>Fit may be a bit shorter, right size, the length is a little short, then an inch or two inches long enough.</v>
      </c>
    </row>
    <row r="285">
      <c r="A285" s="1">
        <v>5.0</v>
      </c>
      <c r="B285" s="1" t="s">
        <v>286</v>
      </c>
      <c r="C285" t="str">
        <f>IFERROR(__xludf.DUMMYFUNCTION("GOOGLETRANSLATE(B285, ""zh"", ""en"")"),"This component is a little table really domineering, large dial, just to manage")</f>
        <v>This component is a little table really domineering, large dial, just to manage</v>
      </c>
    </row>
    <row r="286">
      <c r="A286" s="1">
        <v>5.0</v>
      </c>
      <c r="B286" s="1" t="s">
        <v>287</v>
      </c>
      <c r="C286" t="str">
        <f>IFERROR(__xludf.DUMMYFUNCTION("GOOGLETRANSLATE(B286, ""zh"", ""en"")"),"Good product quality is very good product")</f>
        <v>Good product quality is very good product</v>
      </c>
    </row>
    <row r="287">
      <c r="A287" s="1">
        <v>2.0</v>
      </c>
      <c r="B287" s="1" t="s">
        <v>288</v>
      </c>
      <c r="C287" t="str">
        <f>IFERROR(__xludf.DUMMYFUNCTION("GOOGLETRANSLATE(B287, ""zh"", ""en"")"),"The first overseas purchase shoes made in China, very comfortable, but the memory of his right foot insole seems to be some short (ಥ_ಥ), size is too large, buy a small one yard just right.")</f>
        <v>The first overseas purchase shoes made in China, very comfortable, but the memory of his right foot insole seems to be some short (ಥ_ಥ), size is too large, buy a small one yard just right.</v>
      </c>
    </row>
    <row r="288">
      <c r="A288" s="1">
        <v>3.0</v>
      </c>
      <c r="B288" s="1" t="s">
        <v>289</v>
      </c>
      <c r="C288" t="str">
        <f>IFERROR(__xludf.DUMMYFUNCTION("GOOGLETRANSLATE(B288, ""zh"", ""en"")"),"Fade more powerful too old, the colors on the picture is not as washed out how many times")</f>
        <v>Fade more powerful too old, the colors on the picture is not as washed out how many times</v>
      </c>
    </row>
    <row r="289">
      <c r="A289" s="1">
        <v>3.0</v>
      </c>
      <c r="B289" s="1" t="s">
        <v>290</v>
      </c>
      <c r="C289" t="str">
        <f>IFERROR(__xludf.DUMMYFUNCTION("GOOGLETRANSLATE(B289, ""zh"", ""en"")"),"Very fat pants material is very common, super fat pants, like a general goods.")</f>
        <v>Very fat pants material is very common, super fat pants, like a general goods.</v>
      </c>
    </row>
    <row r="290">
      <c r="A290" s="1">
        <v>1.0</v>
      </c>
      <c r="B290" s="1" t="s">
        <v>291</v>
      </c>
      <c r="C290" t="str">
        <f>IFERROR(__xludf.DUMMYFUNCTION("GOOGLETRANSLATE(B290, ""zh"", ""en"")"),"Just this year will not be prompted to place the disk in the open classes just u disk into the drive and that is why hundreds of pieces of original U disk failures and my comments are surprisingly similar Where is the problem? Plus U disk or how it was! !"&amp;" ! ! It is also up for sale! ! ! !")</f>
        <v>Just this year will not be prompted to place the disk in the open classes just u disk into the drive and that is why hundreds of pieces of original U disk failures and my comments are surprisingly similar Where is the problem? Plus U disk or how it was! ! ! ! It is also up for sale! ! ! !</v>
      </c>
    </row>
    <row r="291">
      <c r="A291" s="1">
        <v>1.0</v>
      </c>
      <c r="B291" s="1" t="s">
        <v>292</v>
      </c>
      <c r="C291" t="str">
        <f>IFERROR(__xludf.DUMMYFUNCTION("GOOGLETRANSLATE(B291, ""zh"", ""en"")"),"Scratches are mass, particularly friction lid is opened, it can grind powder. Decisive return.")</f>
        <v>Scratches are mass, particularly friction lid is opened, it can grind powder. Decisive return.</v>
      </c>
    </row>
    <row r="292">
      <c r="A292" s="1">
        <v>1.0</v>
      </c>
      <c r="B292" s="1" t="s">
        <v>293</v>
      </c>
      <c r="C292" t="str">
        <f>IFERROR(__xludf.DUMMYFUNCTION("GOOGLETRANSLATE(B292, ""zh"", ""en"")"),"Only one wrapper, nothing had received a package, there is no filter, very puzzled?")</f>
        <v>Only one wrapper, nothing had received a package, there is no filter, very puzzled?</v>
      </c>
    </row>
    <row r="293">
      <c r="A293" s="1">
        <v>4.0</v>
      </c>
      <c r="B293" s="1" t="s">
        <v>294</v>
      </c>
      <c r="C293" t="str">
        <f>IFERROR(__xludf.DUMMYFUNCTION("GOOGLETRANSLATE(B293, ""zh"", ""en"")"),"Pants good, Tucao about poor customer service, hard pants taxes collected, wrote and asked the customer service, there is no response. This software is doing too bad, probably because of domestic reasons used to use the right software shopping. Pants good"&amp;" quality, great texture of cotton.")</f>
        <v>Pants good, Tucao about poor customer service, hard pants taxes collected, wrote and asked the customer service, there is no response. This software is doing too bad, probably because of domestic reasons used to use the right software shopping. Pants good quality, great texture of cotton.</v>
      </c>
    </row>
    <row r="294">
      <c r="A294" s="1">
        <v>4.0</v>
      </c>
      <c r="B294" s="1" t="s">
        <v>295</v>
      </c>
      <c r="C294" t="str">
        <f>IFERROR(__xludf.DUMMYFUNCTION("GOOGLETRANSLATE(B294, ""zh"", ""en"")"),"Daily single packet number 1, 11 arrival. This package liner and encrusting not fixed together, dig something, and sometimes liner bag will also pull out ...... this blue, do not know what blue scientific name is, in short, it is very frigidity wants ...."&amp;"..")</f>
        <v>Daily single packet number 1, 11 arrival. This package liner and encrusting not fixed together, dig something, and sometimes liner bag will also pull out ...... this blue, do not know what blue scientific name is, in short, it is very frigidity wants ......</v>
      </c>
    </row>
    <row r="295">
      <c r="A295" s="1">
        <v>4.0</v>
      </c>
      <c r="B295" s="1" t="s">
        <v>296</v>
      </c>
      <c r="C295" t="str">
        <f>IFERROR(__xludf.DUMMYFUNCTION("GOOGLETRANSLATE(B295, ""zh"", ""en"")"),"Upper mezzanine place outside the shoes look too obvious logistics too slow, slower than expected for a week, some flaws agreement, shoe print in a proper way.")</f>
        <v>Upper mezzanine place outside the shoes look too obvious logistics too slow, slower than expected for a week, some flaws agreement, shoe print in a proper way.</v>
      </c>
    </row>
    <row r="296">
      <c r="A296" s="1">
        <v>4.0</v>
      </c>
      <c r="B296" s="1" t="s">
        <v>297</v>
      </c>
      <c r="C296" t="str">
        <f>IFERROR(__xludf.DUMMYFUNCTION("GOOGLETRANSLATE(B296, ""zh"", ""en"")"),"Expect to spend not immediately give the baby with the hope that the Amazon is a genuine all my baby's food supplement appliances are bought on Amazon")</f>
        <v>Expect to spend not immediately give the baby with the hope that the Amazon is a genuine all my baby's food supplement appliances are bought on Amazon</v>
      </c>
    </row>
    <row r="297">
      <c r="A297" s="1">
        <v>4.0</v>
      </c>
      <c r="B297" s="1" t="s">
        <v>298</v>
      </c>
      <c r="C297" t="str">
        <f>IFERROR(__xludf.DUMMYFUNCTION("GOOGLETRANSLATE(B297, ""zh"", ""en"")"),"When you could buy a pink, did not catch up with preferential very good use, currently only a small bowl, stainless steel very good, the food is cold winter fast time to have to change insulation")</f>
        <v>When you could buy a pink, did not catch up with preferential very good use, currently only a small bowl, stainless steel very good, the food is cold winter fast time to have to change insulation</v>
      </c>
    </row>
    <row r="298">
      <c r="A298" s="1">
        <v>5.0</v>
      </c>
      <c r="B298" s="1" t="s">
        <v>299</v>
      </c>
      <c r="C298" t="str">
        <f>IFERROR(__xludf.DUMMYFUNCTION("GOOGLETRANSLATE(B298, ""zh"", ""en"")"),"Comfortable right size, very comfortable to wear, like this simple models.")</f>
        <v>Comfortable right size, very comfortable to wear, like this simple models.</v>
      </c>
    </row>
    <row r="299">
      <c r="A299" s="1">
        <v>5.0</v>
      </c>
      <c r="B299" s="1" t="s">
        <v>300</v>
      </c>
      <c r="C299" t="str">
        <f>IFERROR(__xludf.DUMMYFUNCTION("GOOGLETRANSLATE(B299, ""zh"", ""en"")"),"Something good good quality. Baby holding the handle just right. Baby likes.")</f>
        <v>Something good good quality. Baby holding the handle just right. Baby likes.</v>
      </c>
    </row>
    <row r="300">
      <c r="A300" s="1">
        <v>5.0</v>
      </c>
      <c r="B300" s="1" t="s">
        <v>301</v>
      </c>
      <c r="C300" t="str">
        <f>IFERROR(__xludf.DUMMYFUNCTION("GOOGLETRANSLATE(B300, ""zh"", ""en"")"),"What works well is genuine self-employed or tricky thing recently been eating good results")</f>
        <v>What works well is genuine self-employed or tricky thing recently been eating good results</v>
      </c>
    </row>
    <row r="301">
      <c r="A301" s="1">
        <v>5.0</v>
      </c>
      <c r="B301" s="1" t="s">
        <v>302</v>
      </c>
      <c r="C301" t="str">
        <f>IFERROR(__xludf.DUMMYFUNCTION("GOOGLETRANSLATE(B301, ""zh"", ""en"")"),"Good value for money SSD upgrade IMAC mechanical hard drive, operating normally")</f>
        <v>Good value for money SSD upgrade IMAC mechanical hard drive, operating normally</v>
      </c>
    </row>
    <row r="302">
      <c r="A302" s="1">
        <v>5.0</v>
      </c>
      <c r="B302" s="1" t="s">
        <v>303</v>
      </c>
      <c r="C302" t="str">
        <f>IFERROR(__xludf.DUMMYFUNCTION("GOOGLETRANSLATE(B302, ""zh"", ""en"")"),"Easy to use toothbrush handy, 8 tied up also discount points, or very expensive")</f>
        <v>Easy to use toothbrush handy, 8 tied up also discount points, or very expensive</v>
      </c>
    </row>
    <row r="303">
      <c r="A303" s="1">
        <v>5.0</v>
      </c>
      <c r="B303" s="1" t="s">
        <v>304</v>
      </c>
      <c r="C303" t="str">
        <f>IFERROR(__xludf.DUMMYFUNCTION("GOOGLETRANSLATE(B303, ""zh"", ""en"")"),"Fragile items used for a long time, the result was broke.")</f>
        <v>Fragile items used for a long time, the result was broke.</v>
      </c>
    </row>
    <row r="304">
      <c r="A304" s="1">
        <v>5.0</v>
      </c>
      <c r="B304" s="1" t="s">
        <v>305</v>
      </c>
      <c r="C304" t="str">
        <f>IFERROR(__xludf.DUMMYFUNCTION("GOOGLETRANSLATE(B304, ""zh"", ""en"")"),"American version good feeling clothes work more duffel? Or because that is the price of goods")</f>
        <v>American version good feeling clothes work more duffel? Or because that is the price of goods</v>
      </c>
    </row>
    <row r="305">
      <c r="A305" s="1">
        <v>5.0</v>
      </c>
      <c r="B305" s="1" t="s">
        <v>306</v>
      </c>
      <c r="C305" t="str">
        <f>IFERROR(__xludf.DUMMYFUNCTION("GOOGLETRANSLATE(B305, ""zh"", ""en"")"),"Like very comfortable fit, like!")</f>
        <v>Like very comfortable fit, like!</v>
      </c>
    </row>
    <row r="306">
      <c r="A306" s="1">
        <v>5.0</v>
      </c>
      <c r="B306" s="1" t="s">
        <v>307</v>
      </c>
      <c r="C306" t="str">
        <f>IFERROR(__xludf.DUMMYFUNCTION("GOOGLETRANSLATE(B306, ""zh"", ""en"")"),"The first evaluation in the Amazon, because these shoes too appropriate, due feet wide, nearly five years, the shoes are purchased overseas, No. 84e of this size even in full compliance. Although feeling slightly different electricity supplier payments an"&amp;"d store work materials. The first point to praise the Amazon")</f>
        <v>The first evaluation in the Amazon, because these shoes too appropriate, due feet wide, nearly five years, the shoes are purchased overseas, No. 84e of this size even in full compliance. Although feeling slightly different electricity supplier payments and store work materials. The first point to praise the Amazon</v>
      </c>
    </row>
    <row r="307">
      <c r="A307" s="1">
        <v>5.0</v>
      </c>
      <c r="B307" s="1" t="s">
        <v>308</v>
      </c>
      <c r="C307" t="str">
        <f>IFERROR(__xludf.DUMMYFUNCTION("GOOGLETRANSLATE(B307, ""zh"", ""en"")"),"Very good - to buy a Harry Potter fan to send the children, like the incredible ~ This stuff is slightly larger size, the wings can not twist 360 degrees, only a simple touch of personal feeling is worth the price, after all, domestic boutiques just a thi"&amp;"ng that should the price of ......")</f>
        <v>Very good - to buy a Harry Potter fan to send the children, like the incredible ~ This stuff is slightly larger size, the wings can not twist 360 degrees, only a simple touch of personal feeling is worth the price, after all, domestic boutiques just a thing that should the price of ......</v>
      </c>
    </row>
    <row r="308">
      <c r="A308" s="1">
        <v>5.0</v>
      </c>
      <c r="B308" s="1" t="s">
        <v>309</v>
      </c>
      <c r="C308" t="str">
        <f>IFERROR(__xludf.DUMMYFUNCTION("GOOGLETRANSLATE(B308, ""zh"", ""en"")"),"Style beautiful, beautiful gray stylish, comfortable, super love this gray, very beautiful.")</f>
        <v>Style beautiful, beautiful gray stylish, comfortable, super love this gray, very beautiful.</v>
      </c>
    </row>
    <row r="309">
      <c r="A309" s="1">
        <v>5.0</v>
      </c>
      <c r="B309" s="1" t="s">
        <v>310</v>
      </c>
      <c r="C309" t="str">
        <f>IFERROR(__xludf.DUMMYFUNCTION("GOOGLETRANSLATE(B309, ""zh"", ""en"")"),"Cheap help my brother bought, bought a set of just over 300, will store a seven or eight hundred, thanks to Amazon")</f>
        <v>Cheap help my brother bought, bought a set of just over 300, will store a seven or eight hundred, thanks to Amazon</v>
      </c>
    </row>
    <row r="310">
      <c r="A310" s="1">
        <v>5.0</v>
      </c>
      <c r="B310" s="1" t="s">
        <v>311</v>
      </c>
      <c r="C310" t="str">
        <f>IFERROR(__xludf.DUMMYFUNCTION("GOOGLETRANSLATE(B310, ""zh"", ""en"")"),"Good stew beaker to the packaging of goods or very satisfied, very carefully, still looking forward to the role and effect")</f>
        <v>Good stew beaker to the packaging of goods or very satisfied, very carefully, still looking forward to the role and effect</v>
      </c>
    </row>
    <row r="311">
      <c r="A311" s="1">
        <v>5.0</v>
      </c>
      <c r="B311" s="1" t="s">
        <v>312</v>
      </c>
      <c r="C311" t="str">
        <f>IFERROR(__xludf.DUMMYFUNCTION("GOOGLETRANSLATE(B311, ""zh"", ""en"")"),"Shoes very appropriate, really good. Prior to the counter read, the price is a little high, just in time to do activities, do not hesitate to write up the order. British-hand direct mail 10 days, wear very comfortable shoes, usually wear sneakers 45, acco"&amp;"rding to British control code Ouma, 10.5 Ouma 45 is just a little bit loose, but comfort is very good. It also looks like a good shopping experience.")</f>
        <v>Shoes very appropriate, really good. Prior to the counter read, the price is a little high, just in time to do activities, do not hesitate to write up the order. British-hand direct mail 10 days, wear very comfortable shoes, usually wear sneakers 45, according to British control code Ouma, 10.5 Ouma 45 is just a little bit loose, but comfort is very good. It also looks like a good shopping experience.</v>
      </c>
    </row>
    <row r="312">
      <c r="A312" s="1">
        <v>5.0</v>
      </c>
      <c r="B312" s="1" t="s">
        <v>313</v>
      </c>
      <c r="C312" t="str">
        <f>IFERROR(__xludf.DUMMYFUNCTION("GOOGLETRANSLATE(B312, ""zh"", ""en"")"),"This lightweight and easy to use cups bought several, and the Amazon price is also cheaper than the supermarket to buy Japan. Lightweight and easy to use cups, lids relatively simple and not filth.")</f>
        <v>This lightweight and easy to use cups bought several, and the Amazon price is also cheaper than the supermarket to buy Japan. Lightweight and easy to use cups, lids relatively simple and not filth.</v>
      </c>
    </row>
    <row r="313">
      <c r="A313" s="1">
        <v>5.0</v>
      </c>
      <c r="B313" s="1" t="s">
        <v>314</v>
      </c>
      <c r="C313" t="str">
        <f>IFERROR(__xludf.DUMMYFUNCTION("GOOGLETRANSLATE(B313, ""zh"", ""en"")"),"Comfort inexpensive very comfortable, size is also suitable")</f>
        <v>Comfort inexpensive very comfortable, size is also suitable</v>
      </c>
    </row>
    <row r="314">
      <c r="A314" s="1">
        <v>5.0</v>
      </c>
      <c r="B314" s="1" t="s">
        <v>315</v>
      </c>
      <c r="C314" t="str">
        <f>IFERROR(__xludf.DUMMYFUNCTION("GOOGLETRANSLATE(B314, ""zh"", ""en"")"),"Why the hat and the picture is not the same? ? Why not the same hat and bought the picture? ? ?")</f>
        <v>Why the hat and the picture is not the same? ? Why not the same hat and bought the picture? ? ?</v>
      </c>
    </row>
    <row r="315">
      <c r="A315" s="1">
        <v>5.0</v>
      </c>
      <c r="B315" s="1" t="s">
        <v>316</v>
      </c>
      <c r="C315" t="str">
        <f>IFERROR(__xludf.DUMMYFUNCTION("GOOGLETRANSLATE(B315, ""zh"", ""en"")"),"Close to good, very good, optional big points.")</f>
        <v>Close to good, very good, optional big points.</v>
      </c>
    </row>
    <row r="316">
      <c r="A316" s="1">
        <v>5.0</v>
      </c>
      <c r="B316" s="1" t="s">
        <v>317</v>
      </c>
      <c r="C316" t="str">
        <f>IFERROR(__xludf.DUMMYFUNCTION("GOOGLETRANSLATE(B316, ""zh"", ""en"")"),"Worth buying baby bottles, baby good use by ten days, very good, do not let the baby to breathe air, commented that the smell did not, well, worth buying.")</f>
        <v>Worth buying baby bottles, baby good use by ten days, very good, do not let the baby to breathe air, commented that the smell did not, well, worth buying.</v>
      </c>
    </row>
    <row r="317">
      <c r="A317" s="1">
        <v>5.0</v>
      </c>
      <c r="B317" s="1" t="s">
        <v>318</v>
      </c>
      <c r="C317" t="str">
        <f>IFERROR(__xludf.DUMMYFUNCTION("GOOGLETRANSLATE(B317, ""zh"", ""en"")"),"Ok too satisfied, the United States and Asia to buy a second double ecco, lightweight, comfortable, durable")</f>
        <v>Ok too satisfied, the United States and Asia to buy a second double ecco, lightweight, comfortable, durable</v>
      </c>
    </row>
    <row r="318">
      <c r="A318" s="1">
        <v>5.0</v>
      </c>
      <c r="B318" s="1" t="s">
        <v>319</v>
      </c>
      <c r="C318" t="str">
        <f>IFERROR(__xludf.DUMMYFUNCTION("GOOGLETRANSLATE(B318, ""zh"", ""en"")"),"Its music beautiful and comfortable price, usually 38, which is 5uk, appropriate.")</f>
        <v>Its music beautiful and comfortable price, usually 38, which is 5uk, appropriate.</v>
      </c>
    </row>
    <row r="319">
      <c r="A319" s="1">
        <v>5.0</v>
      </c>
      <c r="B319" s="1" t="s">
        <v>320</v>
      </c>
      <c r="C319" t="str">
        <f>IFERROR(__xludf.DUMMYFUNCTION("GOOGLETRANSLATE(B319, ""zh"", ""en"")"),"Feel good! Hat with up pretty good, feeling very comfortable! !")</f>
        <v>Feel good! Hat with up pretty good, feeling very comfortable! !</v>
      </c>
    </row>
    <row r="320">
      <c r="A320" s="1">
        <v>2.0</v>
      </c>
      <c r="B320" s="1" t="s">
        <v>321</v>
      </c>
      <c r="C320" t="str">
        <f>IFERROR(__xludf.DUMMYFUNCTION("GOOGLETRANSLATE(B320, ""zh"", ""en"")"),"Big big mess ... Nobody is allowed to see the comments, look at the size. Buy the normal code.")</f>
        <v>Big big mess ... Nobody is allowed to see the comments, look at the size. Buy the normal code.</v>
      </c>
    </row>
    <row r="321">
      <c r="A321" s="1">
        <v>3.0</v>
      </c>
      <c r="B321" s="1" t="s">
        <v>322</v>
      </c>
      <c r="C321" t="str">
        <f>IFERROR(__xludf.DUMMYFUNCTION("GOOGLETRANSLATE(B321, ""zh"", ""en"")"),"Sole is too hard, some foot wear just the right size, but only the most serious is the sole is too hard grind feet")</f>
        <v>Sole is too hard, some foot wear just the right size, but only the most serious is the sole is too hard grind feet</v>
      </c>
    </row>
    <row r="322">
      <c r="A322" s="1">
        <v>3.0</v>
      </c>
      <c r="B322" s="1" t="s">
        <v>323</v>
      </c>
      <c r="C322" t="str">
        <f>IFERROR(__xludf.DUMMYFUNCTION("GOOGLETRANSLATE(B322, ""zh"", ""en"")"),"M, then general recommendation to buy M number is 175 170, is not it. But why is it so big")</f>
        <v>M, then general recommendation to buy M number is 175 170, is not it. But why is it so big</v>
      </c>
    </row>
    <row r="323">
      <c r="A323" s="1">
        <v>3.0</v>
      </c>
      <c r="B323" s="1" t="s">
        <v>324</v>
      </c>
      <c r="C323" t="str">
        <f>IFERROR(__xludf.DUMMYFUNCTION("GOOGLETRANSLATE(B323, ""zh"", ""en"")"),"You can change it? This shoe leather has cracked, like a mall or three Baoxie test sample shoes, or long time inventory, leather has aged!")</f>
        <v>You can change it? This shoe leather has cracked, like a mall or three Baoxie test sample shoes, or long time inventory, leather has aged!</v>
      </c>
    </row>
    <row r="324">
      <c r="A324" s="1">
        <v>1.0</v>
      </c>
      <c r="B324" s="1" t="s">
        <v>325</v>
      </c>
      <c r="C324" t="str">
        <f>IFERROR(__xludf.DUMMYFUNCTION("GOOGLETRANSLATE(B324, ""zh"", ""en"")"),"Made of paper? Fabric is very stiff, as if made of paper. Very poor, he threw aside")</f>
        <v>Made of paper? Fabric is very stiff, as if made of paper. Very poor, he threw aside</v>
      </c>
    </row>
    <row r="325">
      <c r="A325" s="1">
        <v>1.0</v>
      </c>
      <c r="B325" s="1" t="s">
        <v>326</v>
      </c>
      <c r="C325" t="str">
        <f>IFERROR(__xludf.DUMMYFUNCTION("GOOGLETRANSLATE(B325, ""zh"", ""en"")"),"They are warm underwear, and so deceptive to thin thing? Amazon rarely give negative feedback, I bought warm underwear, you are so thin, I bought you doing .... Poor, is a pit")</f>
        <v>They are warm underwear, and so deceptive to thin thing? Amazon rarely give negative feedback, I bought warm underwear, you are so thin, I bought you doing .... Poor, is a pit</v>
      </c>
    </row>
    <row r="326">
      <c r="A326" s="1">
        <v>4.0</v>
      </c>
      <c r="B326" s="1" t="s">
        <v>327</v>
      </c>
      <c r="C326" t="str">
        <f>IFERROR(__xludf.DUMMYFUNCTION("GOOGLETRANSLATE(B326, ""zh"", ""en"")"),"Physical relatively satisfied, there is no sale took just a little worried to evaluate the week! The advantage is a good appearance, good-looking, keep good time! The disadvantage is unable to verify the true and false, my 300 kilometers away from Shangqi"&amp;"u, indoor wave but always fails to automatically receive, in addition no after-sales service, at least, Amazon should provide after-sale now!")</f>
        <v>Physical relatively satisfied, there is no sale took just a little worried to evaluate the week! The advantage is a good appearance, good-looking, keep good time! The disadvantage is unable to verify the true and false, my 300 kilometers away from Shangqiu, indoor wave but always fails to automatically receive, in addition no after-sales service, at least, Amazon should provide after-sale now!</v>
      </c>
    </row>
    <row r="327">
      <c r="A327" s="1">
        <v>4.0</v>
      </c>
      <c r="B327" s="1" t="s">
        <v>328</v>
      </c>
      <c r="C327" t="str">
        <f>IFERROR(__xludf.DUMMYFUNCTION("GOOGLETRANSLATE(B327, ""zh"", ""en"")"),"Perak Malaysia 150 color pen a little rough, several teams have the gap!")</f>
        <v>Perak Malaysia 150 color pen a little rough, several teams have the gap!</v>
      </c>
    </row>
    <row r="328">
      <c r="A328" s="1">
        <v>4.0</v>
      </c>
      <c r="B328" s="1" t="s">
        <v>329</v>
      </c>
      <c r="C328" t="str">
        <f>IFERROR(__xludf.DUMMYFUNCTION("GOOGLETRANSLATE(B328, ""zh"", ""en"")"),"Fried steak fried steak general this usually very least I stick pan in operation is so heavy and the girls chosen.")</f>
        <v>Fried steak fried steak general this usually very least I stick pan in operation is so heavy and the girls chosen.</v>
      </c>
    </row>
    <row r="329">
      <c r="A329" s="1">
        <v>4.0</v>
      </c>
      <c r="B329" s="1" t="s">
        <v>330</v>
      </c>
      <c r="C329" t="str">
        <f>IFERROR(__xludf.DUMMYFUNCTION("GOOGLETRANSLATE(B329, ""zh"", ""en"")"),"Waist curling curling waist, the other can")</f>
        <v>Waist curling curling waist, the other can</v>
      </c>
    </row>
    <row r="330">
      <c r="A330" s="1">
        <v>5.0</v>
      </c>
      <c r="B330" s="1" t="s">
        <v>331</v>
      </c>
      <c r="C330" t="str">
        <f>IFERROR(__xludf.DUMMYFUNCTION("GOOGLETRANSLATE(B330, ""zh"", ""en"")"),"I tried it myself very mild, very mild entrance is not very spicy")</f>
        <v>I tried it myself very mild, very mild entrance is not very spicy</v>
      </c>
    </row>
    <row r="331">
      <c r="A331" s="1">
        <v>5.0</v>
      </c>
      <c r="B331" s="1" t="s">
        <v>332</v>
      </c>
      <c r="C331" t="str">
        <f>IFERROR(__xludf.DUMMYFUNCTION("GOOGLETRANSLATE(B331, ""zh"", ""en"")"),"Yes very good worth having to buy it")</f>
        <v>Yes very good worth having to buy it</v>
      </c>
    </row>
    <row r="332">
      <c r="A332" s="1">
        <v>5.0</v>
      </c>
      <c r="B332" s="1" t="s">
        <v>333</v>
      </c>
      <c r="C332" t="str">
        <f>IFERROR(__xludf.DUMMYFUNCTION("GOOGLETRANSLATE(B332, ""zh"", ""en"")"),"Very good very good baby wear very comfortable shoes")</f>
        <v>Very good very good baby wear very comfortable shoes</v>
      </c>
    </row>
    <row r="333">
      <c r="A333" s="1">
        <v>5.0</v>
      </c>
      <c r="B333" s="1" t="s">
        <v>334</v>
      </c>
      <c r="C333" t="str">
        <f>IFERROR(__xludf.DUMMYFUNCTION("GOOGLETRANSLATE(B333, ""zh"", ""en"")"),"Ah ah ah super invincible good to wear, but also good-looking main")</f>
        <v>Ah ah ah super invincible good to wear, but also good-looking main</v>
      </c>
    </row>
    <row r="334">
      <c r="A334" s="1">
        <v>5.0</v>
      </c>
      <c r="B334" s="1" t="s">
        <v>335</v>
      </c>
      <c r="C334" t="str">
        <f>IFERROR(__xludf.DUMMYFUNCTION("GOOGLETRANSLATE(B334, ""zh"", ""en"")"),"Inexpensive, affordable, shoes, as always, fast speed logistics")</f>
        <v>Inexpensive, affordable, shoes, as always, fast speed logistics</v>
      </c>
    </row>
    <row r="335">
      <c r="A335" s="1">
        <v>5.0</v>
      </c>
      <c r="B335" s="1" t="s">
        <v>336</v>
      </c>
      <c r="C335" t="str">
        <f>IFERROR(__xludf.DUMMYFUNCTION("GOOGLETRANSLATE(B335, ""zh"", ""en"")"),"Thank you very much and Amazon As expected, the right size as the fat one can only buy the US money later!")</f>
        <v>Thank you very much and Amazon As expected, the right size as the fat one can only buy the US money later!</v>
      </c>
    </row>
    <row r="336">
      <c r="A336" s="1">
        <v>5.0</v>
      </c>
      <c r="B336" s="1" t="s">
        <v>337</v>
      </c>
      <c r="C336" t="str">
        <f>IFERROR(__xludf.DUMMYFUNCTION("GOOGLETRANSLATE(B336, ""zh"", ""en"")"),"Worth buying is really good, mostly simple, easy to clean")</f>
        <v>Worth buying is really good, mostly simple, easy to clean</v>
      </c>
    </row>
    <row r="337">
      <c r="A337" s="1">
        <v>5.0</v>
      </c>
      <c r="B337" s="1" t="s">
        <v>338</v>
      </c>
      <c r="C337" t="str">
        <f>IFERROR(__xludf.DUMMYFUNCTION("GOOGLETRANSLATE(B337, ""zh"", ""en"")"),"Very pretty, very pretty fast, single hand under five less than 300 black actually, shipments from the United States five days received, this speed is really like, watch the price of the so beautiful, so fine workmanship is not who had, in short a great s"&amp;"hopping experience, Amazon Come on!")</f>
        <v>Very pretty, very pretty fast, single hand under five less than 300 black actually, shipments from the United States five days received, this speed is really like, watch the price of the so beautiful, so fine workmanship is not who had, in short a great shopping experience, Amazon Come on!</v>
      </c>
    </row>
    <row r="338">
      <c r="A338" s="1">
        <v>5.0</v>
      </c>
      <c r="B338" s="1" t="s">
        <v>339</v>
      </c>
      <c r="C338" t="str">
        <f>IFERROR(__xludf.DUMMYFUNCTION("GOOGLETRANSLATE(B338, ""zh"", ""en"")"),"Good quality is very good, but also that there will be glitches spoon, very satisfied with the results.")</f>
        <v>Good quality is very good, but also that there will be glitches spoon, very satisfied with the results.</v>
      </c>
    </row>
    <row r="339">
      <c r="A339" s="1">
        <v>5.0</v>
      </c>
      <c r="B339" s="1" t="s">
        <v>340</v>
      </c>
      <c r="C339" t="str">
        <f>IFERROR(__xludf.DUMMYFUNCTION("GOOGLETRANSLATE(B339, ""zh"", ""en"")"),"Good color very comfortable shoes classic")</f>
        <v>Good color very comfortable shoes classic</v>
      </c>
    </row>
    <row r="340">
      <c r="A340" s="1">
        <v>5.0</v>
      </c>
      <c r="B340" s="1" t="s">
        <v>341</v>
      </c>
      <c r="C340" t="str">
        <f>IFERROR(__xludf.DUMMYFUNCTION("GOOGLETRANSLATE(B340, ""zh"", ""en"")"),"Innovative design, practical domestic product plug and play, one minute to get a variety of coffee.")</f>
        <v>Innovative design, practical domestic product plug and play, one minute to get a variety of coffee.</v>
      </c>
    </row>
    <row r="341">
      <c r="A341" s="1">
        <v>5.0</v>
      </c>
      <c r="B341" s="1" t="s">
        <v>342</v>
      </c>
      <c r="C341" t="str">
        <f>IFERROR(__xludf.DUMMYFUNCTION("GOOGLETRANSLATE(B341, ""zh"", ""en"")"),"Beautiful cap so beautiful, texture Ye Hao, praise")</f>
        <v>Beautiful cap so beautiful, texture Ye Hao, praise</v>
      </c>
    </row>
    <row r="342">
      <c r="A342" s="1">
        <v>5.0</v>
      </c>
      <c r="B342" s="1" t="s">
        <v>343</v>
      </c>
      <c r="C342" t="str">
        <f>IFERROR(__xludf.DUMMYFUNCTION("GOOGLETRANSLATE(B342, ""zh"", ""en"")"),"Computer Computer Direct Push Direct Push works well good results, also plug the phone line. Feel properly properly!")</f>
        <v>Computer Computer Direct Push Direct Push works well good results, also plug the phone line. Feel properly properly!</v>
      </c>
    </row>
    <row r="343">
      <c r="A343" s="1">
        <v>5.0</v>
      </c>
      <c r="B343" s="1" t="s">
        <v>344</v>
      </c>
      <c r="C343" t="str">
        <f>IFERROR(__xludf.DUMMYFUNCTION("GOOGLETRANSLATE(B343, ""zh"", ""en"")"),"Good insulation! Yen value is high! Good quality, good insulation, good to go traveling!")</f>
        <v>Good insulation! Yen value is high! Good quality, good insulation, good to go traveling!</v>
      </c>
    </row>
    <row r="344">
      <c r="A344" s="1">
        <v>5.0</v>
      </c>
      <c r="B344" s="1" t="s">
        <v>345</v>
      </c>
      <c r="C344" t="str">
        <f>IFERROR(__xludf.DUMMYFUNCTION("GOOGLETRANSLATE(B344, ""zh"", ""en"")"),"Cost-effective 172cm, 64kg, 30/30 just right, for reference.")</f>
        <v>Cost-effective 172cm, 64kg, 30/30 just right, for reference.</v>
      </c>
    </row>
    <row r="345">
      <c r="A345" s="1">
        <v>5.0</v>
      </c>
      <c r="B345" s="1" t="s">
        <v>346</v>
      </c>
      <c r="C345" t="str">
        <f>IFERROR(__xludf.DUMMYFUNCTION("GOOGLETRANSLATE(B345, ""zh"", ""en"")"),"Size is quite big or I am a girl, I felt a large head ... so buy a male models ~ very nice.")</f>
        <v>Size is quite big or I am a girl, I felt a large head ... so buy a male models ~ very nice.</v>
      </c>
    </row>
    <row r="346">
      <c r="A346" s="1">
        <v>5.0</v>
      </c>
      <c r="B346" s="1" t="s">
        <v>347</v>
      </c>
      <c r="C346" t="str">
        <f>IFERROR(__xludf.DUMMYFUNCTION("GOOGLETRANSLATE(B346, ""zh"", ""en"")"),"Well I'm not a professional. But my wife liked!")</f>
        <v>Well I'm not a professional. But my wife liked!</v>
      </c>
    </row>
    <row r="347">
      <c r="A347" s="1">
        <v>5.0</v>
      </c>
      <c r="B347" s="1" t="s">
        <v>348</v>
      </c>
      <c r="C347" t="str">
        <f>IFERROR(__xludf.DUMMYFUNCTION("GOOGLETRANSLATE(B347, ""zh"", ""en"")"),"Great light energy +6 Bureau of Radio + small squares, there is nothing more convincing than this ~")</f>
        <v>Great light energy +6 Bureau of Radio + small squares, there is nothing more convincing than this ~</v>
      </c>
    </row>
    <row r="348">
      <c r="A348" s="1">
        <v>5.0</v>
      </c>
      <c r="B348" s="1" t="s">
        <v>349</v>
      </c>
      <c r="C348" t="str">
        <f>IFERROR(__xludf.DUMMYFUNCTION("GOOGLETRANSLATE(B348, ""zh"", ""en"")"),"Aftermarket attitude of people touched by ah .... belt is quite soft 32 yards for my small waist .....")</f>
        <v>Aftermarket attitude of people touched by ah .... belt is quite soft 32 yards for my small waist .....</v>
      </c>
    </row>
    <row r="349">
      <c r="A349" s="1">
        <v>5.0</v>
      </c>
      <c r="B349" s="1" t="s">
        <v>350</v>
      </c>
      <c r="C349" t="str">
        <f>IFERROR(__xludf.DUMMYFUNCTION("GOOGLETRANSLATE(B349, ""zh"", ""en"")"),"Very very simple and elegant for students to wear")</f>
        <v>Very very simple and elegant for students to wear</v>
      </c>
    </row>
    <row r="350">
      <c r="A350" s="1">
        <v>5.0</v>
      </c>
      <c r="B350" s="1" t="s">
        <v>351</v>
      </c>
      <c r="C350" t="str">
        <f>IFERROR(__xludf.DUMMYFUNCTION("GOOGLETRANSLATE(B350, ""zh"", ""en"")"),"Beautiful, choose the size according to the foot length is very appropriate! Shoes are very beautiful, the right size! Strongly recommended buy, the second generation still wearing new shoes, take a break in a shoe box in it ......")</f>
        <v>Beautiful, choose the size according to the foot length is very appropriate! Shoes are very beautiful, the right size! Strongly recommended buy, the second generation still wearing new shoes, take a break in a shoe box in it ......</v>
      </c>
    </row>
    <row r="351">
      <c r="A351" s="1">
        <v>5.0</v>
      </c>
      <c r="B351" s="1" t="s">
        <v>352</v>
      </c>
      <c r="C351" t="str">
        <f>IFERROR(__xludf.DUMMYFUNCTION("GOOGLETRANSLATE(B351, ""zh"", ""en"")"),"Yes, the children do food supplement, the family can not be used, bought for the baby to do food supplement, it looks good.")</f>
        <v>Yes, the children do food supplement, the family can not be used, bought for the baby to do food supplement, it looks good.</v>
      </c>
    </row>
    <row r="352">
      <c r="A352" s="1">
        <v>2.0</v>
      </c>
      <c r="B352" s="1" t="s">
        <v>353</v>
      </c>
      <c r="C352" t="str">
        <f>IFERROR(__xludf.DUMMYFUNCTION("GOOGLETRANSLATE(B352, ""zh"", ""en"")"),"Cost-effective height 168 weight 56, M number just, in fact, a tight small one yard can look better, and the same picture, the price is high, get the hand is less than 150. recommend.")</f>
        <v>Cost-effective height 168 weight 56, M number just, in fact, a tight small one yard can look better, and the same picture, the price is high, get the hand is less than 150. recommend.</v>
      </c>
    </row>
    <row r="353">
      <c r="A353" s="1">
        <v>3.0</v>
      </c>
      <c r="B353" s="1" t="s">
        <v>354</v>
      </c>
      <c r="C353" t="str">
        <f>IFERROR(__xludf.DUMMYFUNCTION("GOOGLETRANSLATE(B353, ""zh"", ""en"")"),"Advantages and disadvantages of each shoe is too tight head Ge feet, shoes and other normal .. Shen than expected, but wearing a good-looking")</f>
        <v>Advantages and disadvantages of each shoe is too tight head Ge feet, shoes and other normal .. Shen than expected, but wearing a good-looking</v>
      </c>
    </row>
    <row r="354">
      <c r="A354" s="1">
        <v>3.0</v>
      </c>
      <c r="B354" s="1" t="s">
        <v>355</v>
      </c>
      <c r="C354" t="str">
        <f>IFERROR(__xludf.DUMMYFUNCTION("GOOGLETRANSLATE(B354, ""zh"", ""en"")"),"If you like thick pants, this was quite appropriate! Pants thick and hard, used to wear a soft cotton pants, how to wear good feeling awkward. The quality should be reliable, but for the comfort of this one, would not be able to recommend to others.")</f>
        <v>If you like thick pants, this was quite appropriate! Pants thick and hard, used to wear a soft cotton pants, how to wear good feeling awkward. The quality should be reliable, but for the comfort of this one, would not be able to recommend to others.</v>
      </c>
    </row>
    <row r="355">
      <c r="A355" s="1">
        <v>1.0</v>
      </c>
      <c r="B355" s="1" t="s">
        <v>356</v>
      </c>
      <c r="C355" t="str">
        <f>IFERROR(__xludf.DUMMYFUNCTION("GOOGLETRANSLATE(B355, ""zh"", ""en"")"),"Bad version is not suitable for Chinese people wear ,,")</f>
        <v>Bad version is not suitable for Chinese people wear ,,</v>
      </c>
    </row>
    <row r="356">
      <c r="A356" s="1">
        <v>1.0</v>
      </c>
      <c r="B356" s="1" t="s">
        <v>357</v>
      </c>
      <c r="C356" t="str">
        <f>IFERROR(__xludf.DUMMYFUNCTION("GOOGLETRANSLATE(B356, ""zh"", ""en"")"),"50 minutes of very good shopping experience, a few useless screw shaft on bending, and also paint, not worth, I do not say, where no better than domestic production")</f>
        <v>50 minutes of very good shopping experience, a few useless screw shaft on bending, and also paint, not worth, I do not say, where no better than domestic production</v>
      </c>
    </row>
    <row r="357">
      <c r="A357" s="1">
        <v>4.0</v>
      </c>
      <c r="B357" s="1" t="s">
        <v>358</v>
      </c>
      <c r="C357" t="str">
        <f>IFERROR(__xludf.DUMMYFUNCTION("GOOGLETRANSLATE(B357, ""zh"", ""en"")"),"Amazon does not match the size of the table and in-kind shoes quite like but the color is not brown favorite. Fast great, customer service attitude is also very friendly. Because the problem size chart to buy half a yard big, because then swap hurry to we"&amp;"ar inconvenience, so be it.")</f>
        <v>Amazon does not match the size of the table and in-kind shoes quite like but the color is not brown favorite. Fast great, customer service attitude is also very friendly. Because the problem size chart to buy half a yard big, because then swap hurry to wear inconvenience, so be it.</v>
      </c>
    </row>
    <row r="358">
      <c r="A358" s="1">
        <v>4.0</v>
      </c>
      <c r="B358" s="1" t="s">
        <v>359</v>
      </c>
      <c r="C358" t="str">
        <f>IFERROR(__xludf.DUMMYFUNCTION("GOOGLETRANSLATE(B358, ""zh"", ""en"")"),"Good quality feeling a little bit, but the more long write time, feeling better. And traditional pen is not the same as some little light, but for a long time of writing, the bad thing. Other no deep feeling, yes, my hand is small, pen a little rough.")</f>
        <v>Good quality feeling a little bit, but the more long write time, feeling better. And traditional pen is not the same as some little light, but for a long time of writing, the bad thing. Other no deep feeling, yes, my hand is small, pen a little rough.</v>
      </c>
    </row>
    <row r="359">
      <c r="A359" s="1">
        <v>4.0</v>
      </c>
      <c r="B359" s="1" t="s">
        <v>360</v>
      </c>
      <c r="C359" t="str">
        <f>IFERROR(__xludf.DUMMYFUNCTION("GOOGLETRANSLATE(B359, ""zh"", ""en"")"),"Very good and strong. thick")</f>
        <v>Very good and strong. thick</v>
      </c>
    </row>
    <row r="360">
      <c r="A360" s="1">
        <v>4.0</v>
      </c>
      <c r="B360" s="1" t="s">
        <v>361</v>
      </c>
      <c r="C360" t="str">
        <f>IFERROR(__xludf.DUMMYFUNCTION("GOOGLETRANSLATE(B360, ""zh"", ""en"")"),"Recommended to buy the right size, strong and durable, buckle a little bit of a star that cover their feet, leather is quite general, Ref 379, cost is still relatively high, the overall four-star bar.")</f>
        <v>Recommended to buy the right size, strong and durable, buckle a little bit of a star that cover their feet, leather is quite general, Ref 379, cost is still relatively high, the overall four-star bar.</v>
      </c>
    </row>
    <row r="361">
      <c r="A361" s="1">
        <v>4.0</v>
      </c>
      <c r="B361" s="1" t="s">
        <v>362</v>
      </c>
      <c r="C361" t="str">
        <f>IFERROR(__xludf.DUMMYFUNCTION("GOOGLETRANSLATE(B361, ""zh"", ""en"")"),"Printing rough, the material is indeed the kind of ordinary cotton T-shirt US version of the rough, not like any other brand price, but popular now, buy it through a quarter, no so-called")</f>
        <v>Printing rough, the material is indeed the kind of ordinary cotton T-shirt US version of the rough, not like any other brand price, but popular now, buy it through a quarter, no so-called</v>
      </c>
    </row>
    <row r="362">
      <c r="A362" s="1">
        <v>5.0</v>
      </c>
      <c r="B362" s="1" t="s">
        <v>363</v>
      </c>
      <c r="C362" t="str">
        <f>IFERROR(__xludf.DUMMYFUNCTION("GOOGLETRANSLATE(B362, ""zh"", ""en"")"),"Height 175, weight 70 height 175, weight 70, the perfect fit. Elastic band, wore a Qiuku warm, waist circumference can also be put down punch, long pants just right. perfect!")</f>
        <v>Height 175, weight 70 height 175, weight 70, the perfect fit. Elastic band, wore a Qiuku warm, waist circumference can also be put down punch, long pants just right. perfect!</v>
      </c>
    </row>
    <row r="363">
      <c r="A363" s="1">
        <v>5.0</v>
      </c>
      <c r="B363" s="1" t="s">
        <v>364</v>
      </c>
      <c r="C363" t="str">
        <f>IFERROR(__xludf.DUMMYFUNCTION("GOOGLETRANSLATE(B363, ""zh"", ""en"")"),"Helium Helium disc plate interposed on HP laptop USB3.0 interface, copying large files to the disc, the writing speed exceeds 180MB / sec, it is to force the disc from the SSD.")</f>
        <v>Helium Helium disc plate interposed on HP laptop USB3.0 interface, copying large files to the disc, the writing speed exceeds 180MB / sec, it is to force the disc from the SSD.</v>
      </c>
    </row>
    <row r="364">
      <c r="A364" s="1">
        <v>5.0</v>
      </c>
      <c r="B364" s="1" t="s">
        <v>365</v>
      </c>
      <c r="C364" t="str">
        <f>IFERROR(__xludf.DUMMYFUNCTION("GOOGLETRANSLATE(B364, ""zh"", ""en"")"),"Nice shoes comfortable, beautiful appearance.")</f>
        <v>Nice shoes comfortable, beautiful appearance.</v>
      </c>
    </row>
    <row r="365">
      <c r="A365" s="1">
        <v>5.0</v>
      </c>
      <c r="B365" s="1" t="s">
        <v>366</v>
      </c>
      <c r="C365" t="str">
        <f>IFERROR(__xludf.DUMMYFUNCTION("GOOGLETRANSLATE(B365, ""zh"", ""en"")"),"Recommended Yen value burst table, the only downside is a bit smaller, just one person with the appropriate")</f>
        <v>Recommended Yen value burst table, the only downside is a bit smaller, just one person with the appropriate</v>
      </c>
    </row>
    <row r="366">
      <c r="A366" s="1">
        <v>5.0</v>
      </c>
      <c r="B366" s="1" t="s">
        <v>367</v>
      </c>
      <c r="C366" t="str">
        <f>IFERROR(__xludf.DUMMYFUNCTION("GOOGLETRANSLATE(B366, ""zh"", ""en"")"),"The right size. Nice color &lt;div id = ""video-block-R1QNUF3OB5G0MA"" class = ""a-section a-spacing-small a-spacing-top-mini video-block""&gt; &lt;div tabindex = ""0"" class = ""airy airy-svg vmin-unsupported airy-skin-beacon ""style ="" background-color: rgb (0,"&amp;" 0, 0); position: relative; width: 100%; height: 100%; font-size: 0px; overflow: hidden; outline : none; ""&gt; &lt;div class ="" airy-renderer-container ""style ="" position: relative; height: 100%; width: 100%; ""&gt; &lt;video id ="" 7 ""preload ="" auto ""src ="""&amp;" https://images-cn.ssl-images-amazon.com/images/I/810tNJWs6rS.mp4 ""style ="" position: absolute; left: 0px; top: 0px; overflow: hidden; height: 1px; width: 1px ; ""&gt; &lt;/ video&gt; &lt;/ div&gt; &lt;div id ="" airy-slate-preload ""style ="" background-color: rgb (0, 0"&amp;", 0); background-image: url (&amp; quot; https: // images-cn.ssl-images-amazon.com/images/I/81wn+Sn37-S.png&amp;quot;); background-size: contain; background-position: center center; background-repeat: no-repeat; position: absolute ; top: 0px; left: 0px; visibilit"&amp;"y: visible; width: 100%; height: 100%; ""&gt; &lt;/ div&gt; &lt;iframe scrolling ="" n o ""frameborder ="" 0 ""src ="" about: blank ""style ="" display: none; ""&gt; &lt;/ iframe&gt; &lt;div tabindex ="" - 1 ""class ="" airy-controls-container ""style ="" opacity: 0 ; visibility"&amp;": hidden; ""&gt; &lt;div tabindex ="" - 1 ""class ="" airy-screen-size-toggle airy-fullscreen ""&gt; &lt;/ div&gt; &lt;div tabindex ="" - 1 ""class ="" airy-container-bottom ""&gt; &lt;div tabindex ="" - 1 ""class ="" airy-track-bar-spacer-left ""style ="" width: 11px; ""&gt; &lt;/ di"&amp;"v&gt; &lt;div tabindex ="" - 1 ""class ="" airy-play -toggle airy-play ""style ="" width: 12px; margin-right: 12px; ""&gt; &lt;/ div&gt; &lt;div tabindex ="" - 1 ""class ="" airy-audio-elements ""style ="" float: right; width : 34px; ""&gt; &lt;div tabindex ="" - 1 ""class ="" a"&amp;"iry-audio-toggle airy-on ""&gt; &lt;/ div&gt; &lt;div tabindex ="" - 1 ""class ="" airy-audio-container ""style ="" opacity: 0; visibility: hidden; ""&gt; &lt;div tabindex ="" - 1 ""class ="" airy-audio-track-bar ""style ="" height: 80%; ""&gt; &lt;div tabindex ="" - 1 ""class ="&amp;""" airy-audio-scrubber-bar ""style ="" height: 85%; ""&gt; &lt;/ div&gt; &lt;div tabindex ="" - 1 ""class ="" airy-audio-scrubber ""style ="" height: 12px; bottom: 85% ; ""&gt; &lt;/ div&gt; &lt;/ div&gt; &lt;/ div&gt; &lt;/ div&gt; &lt;div tabindex ="" - 1 ""class ="" airy-duration-label ""style"&amp;" ="" float: right; width: 26px; margin-right: 4px; text-align: center; ""&gt; 0:07 &lt;/ div&gt; &lt;div tabindex ="" - 1 ""class ="" airy-track-bar-spacer-right "" style = ""float: right; width: 11px;""&gt; &lt;/ div&gt; &lt;div tabindex = ""- 1"" class = ""airy-track-bar-conta"&amp;"iner"" style = ""margin-left: 35px; margin-right: 75px ; ""&gt; &lt;div tabindex ="" - 1 ""class ="" airy-track-bar airy-vertical-centering-table ""&gt; &lt;div tabindex ="" - 1 ""class ="" airy-vertical-centering-table-cell ""&gt; &lt;div tabindex = ""- 1"" class = ""airy"&amp;"-track-bar-elements""&gt; &lt;div tabindex = ""- 1"" class = ""airy-progress-bar"" style = ""width: 100%;""&gt; &lt;/ div &gt; &lt;div tabindex = ""- 1"" class = ""airy-scrubber-bar""&gt; &lt;/ div&gt; &lt;div tabindex = ""- 1"" class = ""airy-scrubber""&gt; &lt;div tabindex = ""- 1"" class"&amp;" = "" airy-scrubber-icon ""&gt; &lt;/ div&gt; &lt;div tabindex ="" - 1 ""class ="" airy-adjusted-aui-tooltip ""style ="" opacity: 0; visibility: hidden; ""&gt; &lt;div tabindex ="" - 1 ""class ="" airy-adjusted-aui-tooltip-inner ""&gt; &lt;div tabindex ="" - 1 ""class ="" airy-c"&amp;"urrent-time-label ""&gt; 0:00 &lt;/ div&gt; &lt;/ div&gt; &lt;div tabindex = ""-1"" class = ""airy-adjusted-aui-arrow-border""&gt; &lt;div tabindex = ""- 1"" class = ""airy-adjusted-aui-arrow"" &gt; &lt;/ Div&gt; &lt;/ div&gt; &lt;/ div&gt; &lt;/ div&gt; &lt;/ div&gt; &lt;/ div&gt; &lt;/ div&gt; &lt;/ div&gt; &lt;/ div&gt; &lt;/ div&gt; &lt;di"&amp;"v tabindex = ""- 1"" class = ""airy-age-gate airy-stage airy-vertical-centering-table airy-dialog"" style = ""opacity: 0; visibility: hidden;""&gt; &lt;div tabindex = ""- 1"" class = ""airy-age-gate -vertical-centering-table-cell airy-vertical-centering-table-c"&amp;"ell ""&gt; &lt;div tabindex ="" - 1 ""class ="" airy-vertical-centering-wrapper airy-age-gate-elements-wrapper ""&gt; &lt;div tabindex = ""- 1"" class = ""airy-age-gate-elements airy-dialog-elements""&gt; &lt;div tabindex = ""- 1"" class = ""airy-age-gate-prompt""&gt; This vi"&amp;"deo is not intended for all . audiences What date were you born &lt;/ div&gt; &lt;div tabindex = ""- 1"" class = ""airy-age-gate-inputs airy-dialog-inner-elements""&gt;? &lt;select tabindex = ""- 1"" class = "" airy-age-gate-month ""&gt; &lt;option value ="" 1 ""&gt; January &lt;/ "&amp;"option&gt; &lt;option value ="" 2 ""&gt; February &lt;/ option&gt; &lt;option value ="" 3 ""&gt; March &lt;/ option&gt; &lt;option value = ""4""&gt; April &lt;/ option&gt; &lt;option value = ""5""&gt; May &lt;/ option&gt; &lt;option value = ""6""&gt; June &lt;/ option&gt; &lt;option value = ""7""&gt; July &lt;/ option&gt; &lt;optio"&amp;"n value = ""8""&gt; August &lt;/ option&gt; &lt;option value = ""9""&gt; September &lt;/ op tion&gt; &lt;option value = ""10""&gt; October &lt;/ option&gt; &lt;option value = ""11""&gt; November &lt;/ option&gt; &lt;option value = ""12""&gt; December &lt;/ option&gt; &lt;/ select&gt; &lt;select tabindex = "" -1 ""class "&amp;"="" airy-age-gate-day ""&gt; &lt;option value ="" 1 ""&gt; 1 &lt;/ option&gt; &lt;option value ="" 2 ""&gt; 2 &lt;/ option&gt; &lt;option value ="" 3 ""&gt; 3 &lt;/ option&gt; &lt;option value = ""4""&gt; 4 &lt;/ option&gt; &lt;option value = ""5""&gt; 5 &lt;/ option&gt; &lt;option value = ""6""&gt; 6 &lt;/ option&gt; &lt;option va"&amp;"lue = ""7"" &gt; 7 &lt;/ option&gt; &lt;option value = ""8""&gt; 8 &lt;/ option&gt; &lt;option value = ""9""&gt; 9 &lt;/ option&gt; &lt;option value = ""10""&gt; 10 &lt;/ option&gt; &lt;option value = "" 11 ""&gt; 11 &lt;/ option&gt; &lt;option value ="" 12 ""&gt; 12 &lt;/ option&gt; &lt;option value ="" 13 ""&gt; 13 &lt;/ option&gt; "&amp;"&lt;option value ="" 14 ""&gt; 14 &lt;/ option&gt; &lt;option value = ""15""&gt; 15 &lt;/ option&gt; &lt;option value = ""16""&gt; 16 &lt;/ option&gt; &lt;option value = ""17""&gt; 17 &lt;/ option&gt; &lt;option value = ""18""&gt; 18 &lt;/ option&gt; &lt; option value = ""19""&gt; 19 &lt;/ option&gt; &lt;option value = ""20""&gt; 2"&amp;"0 &lt;/ option&gt; &lt;option value = ""21""&gt; 21 &lt;/ option&gt; &lt;option value = ""22""&gt; 22 &lt;/ option &gt; &lt;option value = ""23""&gt; 23 &lt;/ option&gt; &lt;option value = ""24""&gt; 24 &lt;/ option&gt; &lt;option value = ""25""&gt; 25 &lt;/ option&gt; &lt;option value = ""26""&gt; 26 &lt; / option&gt; &lt;option valu"&amp;"e = ""27""&gt; 27 &lt;/ option&gt; &lt;option value = ""28""&gt; 28 &lt;/ option&gt; &lt;option v alue = ""29""&gt; 29 &lt;/ option&gt; &lt;option value = ""30""&gt; 30 &lt;/ option&gt; &lt;option value = ""31""&gt; 31 &lt;/ option&gt; &lt;/ select&gt; &lt;select tabindex = ""- 1"" class = ""airy-age-gate-year""&gt; &lt;optio"&amp;"n value = ""2019""&gt; 2019 &lt;/ option&gt; &lt;option value = ""2018""&gt; 2018 &lt;/ option&gt; &lt;option value = ""2017""&gt; 2017 &lt;/ option&gt; &lt;option value = ""2016""&gt; ​​2016 &lt;/ option&gt; &lt;option value = ""2015""&gt; 2015 &lt;/ option&gt; &lt;option value = ""2014""&gt; 2014 &lt;/ option&gt; &lt;option"&amp;" value = ""2013""&gt; 2013 &lt;/ option&gt; &lt;option value = ""2012""&gt; 2012 &lt;/ option&gt; &lt;option value = ""2011""&gt; 2011 &lt;/ option&gt; &lt;option value = ""2010""&gt; 2010 &lt;/ option&gt; &lt;option value = ""2009""&gt; 2009 &lt;/ option&gt; &lt;option value = ""2008""&gt; 2008 &lt;/ option&gt; &lt;option va"&amp;"lue = ""2007""&gt; 2007 &lt;/ option&gt; &lt;option value = ""2006""&gt; 2006 &lt;/ option&gt; &lt;option value = ""2005"" &gt; 2005 &lt;/ option&gt; &lt;option value = ""2004""&gt; 2004 &lt;/ option&gt; &lt;option value = ""2003""&gt; 2003 &lt;/ option&gt; &lt;option value = ""2002""&gt; 2002 &lt;/ option&gt; &lt;option valu"&amp;"e = "" 2001 ""&gt; 2001 &lt;/ option&gt; &lt;option value ="" 2000 ""&gt; 2000 &lt;/ option&gt; &lt;option value ="" 1999 ""&gt; 1999 &lt;/ option&gt; &lt;option value ="" 1998 ""&gt; 1998 &lt;/ option&gt; &lt;option value = ""1997""&gt; 1997 &lt;/ option&gt; &lt;option value = ""1996""&gt; 1996 &lt;/ option&gt; &lt;option va"&amp;"lue = ""1995""&gt; 1995 &lt;/ option&gt; &lt;option val ue = ""1994""&gt; 1994 &lt;/ option&gt; &lt;option value = ""1993""&gt; 1993 &lt;/ option&gt; &lt;option value = ""1992""&gt; 1992 &lt;/ option&gt; &lt;option value = ""1991""&gt; 1991 &lt;/ option&gt; &lt;option value = ""1990""&gt; 1990 &lt;/ option&gt; &lt;option valu"&amp;"e = ""1989""&gt; 1989 &lt;/ option&gt; &lt;option value = ""1988""&gt; 1988 &lt;/ option&gt; &lt;option value = ""1987""&gt; 1987 &lt;/ option&gt; &lt;option value = ""1986""&gt; 1986 &lt;/ option&gt; &lt;option value = ""1985""&gt; 1985 &lt;/ option&gt; &lt;option value = ""1984""&gt; 1984 &lt;/ option&gt; &lt;option value ="&amp;" ""1983""&gt; 1983 &lt;/ option&gt; &lt;option value = ""1982""&gt; 1982 &lt;/ option&gt; &lt;option value = ""1981""&gt; 1981 &lt;/ option&gt; &lt;option value = ""1980""&gt; 1980 &lt;/ option&gt; &lt;option value = ""1979"" &gt; 1979 &lt;/ option&gt; &lt;option value = ""1978""&gt; 1978 &lt;/ option&gt; &lt;option value = "&amp;"""1977""&gt; 1977 &lt;/ option&gt; &lt;option value = ""1976""&gt; 1976 &lt;/ option&gt; &lt;option value = "" 1975 ""&gt; 1975 &lt;/ option&gt; &lt;option value ="" 1974 ""&gt; 1974 &lt;/ option&gt; &lt;option value ="" 1973 ""&gt; 1973 &lt;/ option&gt; &lt;option value ="" 1972 ""&gt; 1972 &lt;/ option&gt; &lt;option value "&amp;"= ""1971""&gt; 1971 &lt;/ option&gt; &lt;option value = ""1970""&gt; 1970 &lt;/ option&gt; &lt;option value = ""1969""&gt; 1969 &lt;/ option&gt; &lt;option value = ""1968""&gt; 1968 &lt;/ option&gt; &lt; option value = ""1967""&gt; 1967 &lt;/ option&gt; &lt;option value = ""1966""&gt; 1966 &lt;/ option&gt; &lt;option value = "&amp;"""1965""&gt; 1965 &lt;/ Option&gt; &lt;option value = ""1964""&gt; 1964 &lt;/ option&gt; &lt;option value = ""1963""&gt; 1963 &lt;/ option&gt; &lt;option value = ""1962""&gt; 1962 &lt;/ option&gt; &lt;option value = ""1961"" &gt; 1961 &lt;/ option&gt; &lt;option value = ""1960""&gt; 1960 &lt;/ option&gt; &lt;option value = """&amp;"1959""&gt; 1959 &lt;/ option&gt; &lt;option value = ""1958""&gt; 1958 &lt;/ option&gt; &lt;option value = "" 1957 ""&gt; 1957 &lt;/ option&gt; &lt;option value ="" 1956 ""&gt; 1956 &lt;/ option&gt; &lt;option value ="" 1955 ""&gt; 1955 &lt;/ option&gt; &lt;option value ="" 1954 ""&gt; 1954 &lt;/ option&gt; &lt;option value = "&amp;"""1953""&gt; 1953 &lt;/ option&gt; &lt;option value = ""1952""&gt; 1952 &lt;/ option&gt; &lt;option value = ""1951""&gt; 1951 &lt;/ option&gt; &lt;option value = ""1950""&gt; 1950 &lt;/ option&gt; &lt; option value = ""1949""&gt; 1949 &lt;/ option&gt; &lt;option value = ""1948""&gt; 1948 &lt;/ option&gt; &lt;option value = """&amp;"1947""&gt; 1947 &lt;/ option&gt; &lt;option value = ""1946""&gt; 1946 &lt;/ option &gt; &lt;option value = ""1945""&gt; 1945 &lt;/ option&gt; &lt;option value = ""1944""&gt; 1944 &lt;/ option&gt; &lt;option value = ""1943""&gt; 1943 &lt;/ option&gt; &lt;option value = ""1942""&gt; 1942 &lt; / option&gt; &lt;option value = ""1"&amp;"941""&gt; 1941 &lt;/ option&gt; &lt;option value = ""1940""&gt; 1940 &lt;/ option&gt; &lt;option value = ""1939""&gt; 1939 &lt;/ option&gt; &lt;option value = ""1938""&gt; 1938 &lt;/ option&gt; &lt;option value = ""1937""&gt; 1937 &lt;/ option&gt; &lt;option value = ""1936""&gt; 1936 &lt;/ option&gt; &lt;opti on value = ""193"&amp;"5""&gt; 1935 &lt;/ option&gt; &lt;option value = ""1934""&gt; 1934 &lt;/ option&gt; &lt;option value = ""1933""&gt; 1933 &lt;/ option&gt; &lt;option value = ""1932""&gt; 1932 &lt;/ option &gt; &lt;option value = ""1931""&gt; 1931 &lt;/ option&gt; &lt;option value = ""1930""&gt; 1930 &lt;/ option&gt; &lt;option value = ""1929"&amp;"""&gt; 1929 &lt;/ option&gt; &lt;option value = ""1928""&gt; 1928 &lt; / option&gt; &lt;option value = ""1927""&gt; 1927 &lt;/ option&gt; &lt;option value = ""1926""&gt; 1926 &lt;/ option&gt; &lt;option value = ""1925""&gt; 1925 &lt;/ option&gt; &lt;option value = ""1924""&gt; 1924 &lt;/ option&gt; &lt;option value = ""1923"""&amp;"&gt; 1923 &lt;/ option&gt; &lt;option value = ""1922""&gt; 1922 &lt;/ option&gt; &lt;option value = ""1921""&gt; 1921 &lt;/ option&gt; &lt;option value = ""1920 ""&gt; 1920 &lt;/ option&gt; &lt;option value ="" 1919 ""&gt; 1919 &lt;/ option&gt; &lt;option value ="" 1918 ""&gt; 1918 &lt;/ option&gt; &lt;option value ="" 1917 "&amp;"""&gt; 1917 &lt;/ option&gt; &lt;option value = ""1916""&gt; 1916 &lt;/ option&gt; &lt;option value = ""1915""&gt; 1915 &lt;/ option&gt; &lt;option value = ""1914""&gt; 1914 &lt;/ option&gt; &lt;option value = ""1913""&gt; 1913 &lt;/ option&gt; &lt;option value = ""1912""&gt; 1912 &lt;/ option&gt; &lt;option value = ""1911""&gt;"&amp;" 1911 &lt;/ option&gt; &lt;option value = ""1910""&gt; 1910 &lt;/ option&gt; &lt;option value = ""1909""&gt; 1909 &lt;/ option&gt; &lt;option value = ""1908""&gt; 1908 &lt;/ option&gt; &lt;option value = ""1907""&gt; 1907 &lt;/ option&gt; &lt;option value = ""1906 ""&gt; 1906 &lt;/ option&gt; &lt;option value ="" 1905 ""&gt; "&amp;"1905 &lt;/ option&gt; &lt;option value ="" 1904 ""&gt; 1904 &lt;/ option&gt; &lt;option value ="" 1903 ""&gt; 1903 &lt;/ option&gt; &lt;option value = ""1902""&gt; 1902 &lt;/ option&gt; &lt;option value = ""1901""&gt; 1901 &lt;/ option&gt; &lt;option value = ""1900""&gt; 1900 &lt;/ option&gt; &lt;/ select&gt; &lt;div tabindex = "&amp;"""- 1"" class = "" airy-age-gate-submit airy-submit airy-button airy-submit-disabled ""&gt; Submit &lt;/ div&gt; &lt;/ div&gt; &lt;/ div&gt; &lt;/ div&gt; &lt;/ div&gt; &lt;/ div&gt; &lt;div tabindex ="" -1 ""class ="" airy-install-flash-dialog airy-stage airy-vertical-centering-table airy-dialog"&amp;" airy-denied ""style ="" opacity: 0; visibility: hidden; ""&gt; &lt;div tabindex ="" - 1 ""class ="" airy-install-flash-vertical-centering-table-cell airy-vertical-centering-table-cell ""&gt; &lt;div tabindex ="" - 1 ""class ="" airy-vertical-centering-wrapper airy-i"&amp;"nstall- flash-elements-wrapper ""&gt; &lt;div tabindex ="" - 1 ""class ="" airy-install-flash-elements airy-dialog-elements ""&gt; &lt;div tabindex ="" - 1 ""class ="" airy-install-flash-prompt ""&gt; Adobe Flash Player is required to watch this video &lt;/ div&gt; &lt;div tabin"&amp;"dex =."" - 1 ""class ="" airy-install-flash-button-wrapper airy-dialog-inner-elements "" &gt; &lt;Div tabindex = ""- 1"" class = ""airy-install-flash-button airy-button""&gt; Install Flash Player &lt;/ div&gt; &lt;/ div&gt; &lt;/ div&gt; &lt;/ div&gt; &lt;/ div&gt; &lt;/ div &gt; &lt;div tabindex = ""-"&amp;" 1"" class = ""airy-video-unsupported-dialog airy-stage airy-vertical-centering-table airy-dialog airy-denied"" style = ""opacity: 0; visibility: hidden;""&gt; &lt; div tabindex = ""- 1"" class = ""airy-video-unsupported-vertical-centering-table-cell airy-verti"&amp;"cal-centering-table-cell""&gt; &lt;div tabindex = ""- 1"" class = ""airy-vertical-centering -wrapper airy-video-unsupported-elements-wrapper ""&gt; &lt;div tabindex ="" - 1 ""class ="" airy-video-unsupported-elements airy-dialog-elements ""&gt; &lt;div tabindex ="" - 1 ""c"&amp;"lass ="" airy -video-unsupported-prompt ""&gt; &lt;/ div&gt; &lt;/ div&gt; &lt;/ div&gt; &lt;/ div&gt; &lt;/ div&gt; &lt;div tabindex ="" - 1 ""class ="" airy-loading-spinner-stage airy-stage "" &gt; &lt;div tabindex = ""- 1"" class = ""airy-loading-spinner-vertical-centering-table-cell airy-vert"&amp;"ical-centering-table-cell""&gt; &lt;div tabindex = ""- 1"" class = ""airy-loading -spinner-container airy-scalable-hint-container ""&gt; &lt;div tabindex ="" - 1 ""class ="" airy-loading-spinner-dummy airy-scalable-dum my ""&gt; &lt;/ div&gt; &lt;div tabindex ="" - 1 ""class ="""&amp;" airy-loading-spinner airy-hint ""style ="" visibility: hidden; ""&gt; &lt;/ div&gt; &lt;/ div&gt; &lt;/ div&gt; &lt;/ div&gt; &lt;div tabindex = ""- 1"" class = ""airy-ads-screen-size-toggle airy-screen-size-toggle airy-fullscreen"" style = ""visibility: hidden;""&gt; &lt;/ div&gt; &lt;div tabin"&amp;"dex = ""-1"" class = ""airy-ad-prompt-container"" style = ""visibility: hidden;""&gt; &lt;div tabindex = ""- 1"" class = ""airy-ad-prompt-vertical-centering-table airy-vertical- centering-table ""&gt; &lt;div tabindex ="" - 1 ""class ="" airy-ad-prompt-vertical-cente"&amp;"ring-table-cell airy-vertical-centering-table-cell ""&gt; &lt;div tabindex ="" - 1 ""class = ""airy-ad-prompt-label""&gt; &lt;/ div&gt; &lt;/ div&gt; &lt;/ div&gt; &lt;/ div&gt; &lt;div tabindex = ""- 1"" class = ""airy-ads-controls-container"" style = ""visibility: hidden; ""&gt; &lt;div tabinde"&amp;"x ="" - 1 ""class ="" airy-ads-audio-toggle airy-audio-toggle airy-on ""style ="" visibility: hidden; ""&gt; &lt;/ div&gt; &lt;div tabindex ="" - 1 ""class ="" airy-time-remaining-label-container ""&gt; &lt;div tabindex ="" - 1 ""class ="" airy-time-remaining-vertical-cent"&amp;"ering-table airy-vertical-centering-table ""&gt; &lt;div tabindex = ""- 1"" class = ""airy-time-re maining-vertical-centering-table-cell airy-vertical-centering-table-cell ""&gt; &lt;div tabindex ="" - 1 ""class ="" airy-vertical-centering-wrapper airy-time-remaining"&amp;"-label-wrapper ""&gt; &lt; div tabindex = ""- 1"" class = ""airy-time-remaining-label"" style = ""visibility: hidden;""&gt; &lt;/ div&gt; &lt;div tabindex = ""- 1"" class = ""airy-ad-skip"" style = ""visibility: hidden;""&gt; &lt;/ div&gt; &lt;div tabindex = ""- 1"" class = ""airy-ad-"&amp;"end"" style = ""visibility: hidden;""&gt; &lt;/ div&gt; &lt;/ div&gt; &lt;/ div&gt; &lt; / div&gt; &lt;/ div&gt; &lt;div tabindex = ""- 1"" class = ""airy-learn-more"" style = ""visibility: hidden;""&gt; &lt;/ div&gt; &lt;/ div&gt; &lt;div tabindex = ""- 1"" class = ""airy-play-toggle-hint-stage airy-stage a"&amp;"iry-cursor""&gt; &lt;div tabindex = ""- 1"" class = ""airy-play-toggle-hint-vertical-centering-table-cell airy-vertical-centering -table-cell airy-cursor ""&gt; &lt;div tabindex ="" - 1 ""class ="" airy-play-toggle-hint-container airy-scalable-hint-container ""&gt; &lt;div"&amp;" tabindex ="" - 1 ""class ="" airy -play-toggle-hint-dummy airy-scalable-dummy ""&gt; &lt;/ div&gt; &lt;div tabindex ="" - 1 ""class ="" airy-play-toggle-hint airy-hint airy-play-hint ""style ="" opacity : 1; visibility: visible; ""&gt; &lt;/ di v&gt; &lt;/ div&gt; &lt;/ div&gt; &lt;/ div&gt; "&amp;"&lt;div tabindex = ""- 1"" class = ""airy-replay-hint-stage airy-stage"" style = ""visibility: hidden;""&gt; &lt;div tabindex = "" -1 ""class ="" airy-replay-hint-vertical-centering-table-cell airy-vertical-centering-table-cell airy-cursor ""&gt; &lt;div tabindex ="" - "&amp;"1 ""class ="" airy-replay-hint- container airy-scalable-hint-container ""&gt; &lt;div tabindex ="" - 1 ""class ="" airy-replay-hint-dummy airy-scalable-dummy ""&gt; &lt;/ div&gt; &lt;div tabindex ="" - 1 ""class ="" airy-replay-hint airy-hint ""&gt; &lt;/ div&gt; &lt;/ div&gt; &lt;/ div&gt; &lt;/"&amp;" div&gt; &lt;div tabindex ="" - 1 ""class ="" airy-autoplay-hint-stage airy-stage ""style = ""visibility: hidden;""&gt; &lt;div tabindex = ""- 1"" class = ""airy-autoplay-hint-vertical-centering-table-cell airy-vertical-centering-table-cell airy-cursor""&gt; &lt;div tabind"&amp;"ex = "" -1 ""class ="" airy-autoplay-hint-container airy-scalable-hint-container ""&gt; &lt;div tabindex ="" - 1 ""class ="" airy-autoplay-hint-dummy airy-scalable-dummy ""&gt; &lt;/ div &gt; &lt;/ div&gt; &lt;/ div&gt; &lt;/ div&gt; &lt;/ div&gt; &lt;/ div&gt; &lt;input type = ""hidden"" name = """" v"&amp;"alue = ""https://images-cn.ssl-images-amazon.com /images/I/810tNJWs6rS.mp4 ""class ="" video-url ""&gt; &lt;input type = ""hidden"" name = """" value = ""https://images-cn.ssl-images-amazon.com/images/I/81wn+Sn37-S.png"" class = ""video-slate-img-url ""&gt; &amp; nbsp"&amp;"; in love. 36 Partial 35, 36 is slightly larger. Like the back. The bling bling")</f>
        <v>The right size. Nice color &lt;div id = "video-block-R1QNUF3OB5G0MA" class = "a-section a-spacing-small a-spacing-top-mini video-block"&gt; &lt;div tabindex = "0" class = "airy airy-svg vmin-unsupported airy-skin-beacon "style =" background-color: rgb (0, 0, 0); position: relative; width: 100%; height: 100%; font-size: 0px; overflow: hidden; outline : none; "&gt; &lt;div class =" airy-renderer-container "style =" position: relative; height: 100%; width: 100%; "&gt; &lt;video id =" 7 "preload =" auto "src =" https://images-cn.ssl-images-amazon.com/images/I/810tNJWs6rS.mp4 "style =" position: absolute; left: 0px; top: 0px; overflow: hidden; height: 1px; width: 1px ; "&gt; &lt;/ video&gt; &lt;/ div&gt; &lt;div id =" airy-slate-preload "style =" background-color: rgb (0, 0, 0); background-image: url (&amp; quot; https: // images-cn.ssl-images-amazon.com/images/I/81wn+Sn37-S.png&amp;quot;); background-size: contain; background-position: center center; background-repeat: no-repeat; position: absolute ; top: 0px; left: 0px; visibility: visible; width: 100%; height: 100%; "&gt; &lt;/ div&gt; &lt;iframe scrolling =" n o "frameborder =" 0 "src =" about: blank "style =" display: none; "&gt; &lt;/ iframe&gt; &lt;div tabindex =" - 1 "class =" airy-controls-container "style =" opacity: 0 ; visibility: hidden; "&gt; &lt;div tabindex =" - 1 "class =" airy-screen-size-toggle airy-fullscreen "&gt; &lt;/ div&gt; &lt;div tabindex =" - 1 "class =" airy-container-bottom "&gt; &lt;div tabindex =" - 1 "class =" airy-track-bar-spacer-left "style =" width: 11px; "&gt; &lt;/ div&gt; &lt;div tabindex =" - 1 "class =" airy-play -toggle airy-play "style =" width: 12px; margin-right: 12px; "&gt; &lt;/ div&gt; &lt;div tabindex =" - 1 "class =" airy-audio-elements "style =" float: right; width : 34px; "&gt; &lt;div tabindex =" - 1 "class =" airy-audio-toggle airy-on "&gt; &lt;/ div&gt; &lt;div tabindex =" - 1 "class =" airy-audio-container "style =" opacity: 0; visibility: hidden; "&gt; &lt;div tabindex =" - 1 "class =" airy-audio-track-bar "style =" height: 80%; "&gt; &lt;div tabindex =" - 1 "class =" airy-audio-scrubber-bar "style =" height: 85%; "&gt; &lt;/ div&gt; &lt;div tabindex =" - 1 "class =" airy-audio-scrubber "style =" height: 12px; bottom: 85% ; "&gt; &lt;/ div&gt; &lt;/ div&gt; &lt;/ div&gt; &lt;/ div&gt; &lt;div tabindex =" - 1 "class =" airy-duration-label "style =" float: right; width: 26px; margin-right: 4px; text-align: center; "&gt; 0:07 &lt;/ div&gt; &lt;div tabindex =" - 1 "class =" airy-track-bar-spacer-right " style = "float: right; width: 11px;"&gt; &lt;/ div&gt; &lt;div tabindex = "- 1" class = "airy-track-bar-container" style = "margin-left: 35px; margin-right: 75px ; "&gt; &lt;div tabindex =" - 1 "class =" airy-track-bar airy-vertical-centering-table "&gt; &lt;div tabindex =" - 1 "class =" airy-vertical-centering-table-cell "&gt; &lt;div tabindex = "- 1" class = "airy-track-bar-elements"&gt; &lt;div tabindex = "- 1" class = "airy-progress-bar" style = "width: 100%;"&gt; &lt;/ div &gt; &lt;div tabindex = "- 1" class = "airy-scrubber-bar"&gt; &lt;/ div&gt; &lt;div tabindex = "- 1" class = "airy-scrubber"&gt; &lt;div tabindex = "- 1" class = " airy-scrubber-icon "&gt; &lt;/ div&gt; &lt;div tabindex =" - 1 "class =" airy-adjusted-aui-tooltip "style =" opacity: 0; visibility: hidden; "&gt; &lt;div tabindex =" - 1 "class =" airy-adjusted-aui-tooltip-inner "&gt; &lt;div tabindex =" - 1 "class =" airy-current-time-label "&gt; 0:00 &lt;/ div&gt; &lt;/ div&gt; &lt;div tabindex = "-1" class = "airy-adjusted-aui-arrow-border"&gt; &lt;div tabindex = "- 1" class = "airy-adjusted-aui-arrow" &gt; &lt;/ Div&gt; &lt;/ div&gt; &lt;/ div&gt; &lt;/ div&gt; &lt;/ div&gt; &lt;/ div&gt; &lt;/ div&gt; &lt;/ div&gt; &lt;/ div&gt; &lt;/ div&gt; &lt;div tabindex = "- 1" class = "airy-age-gate airy-stage airy-vertical-centering-table airy-dialog" style = "opacity: 0; visibility: hidden;"&gt; &lt;div tabindex = "- 1" class = "airy-age-gate -vertical-centering-table-cell airy-vertical-centering-table-cell "&gt; &lt;div tabindex =" - 1 "class =" airy-vertical-centering-wrapper airy-age-gate-elements-wrapper "&gt; &lt;div tabindex = "- 1" class = "airy-age-gate-elements airy-dialog-elements"&gt; &lt;div tabindex = "- 1" class = "airy-age-gate-prompt"&gt; This video is not intended for all . audiences What date were you born &lt;/ div&gt; &lt;div tabindex = "- 1" class = "airy-age-gate-inputs airy-dialog-inner-elements"&gt;? &lt;select tabindex = "- 1" class = " airy-age-gate-month "&gt; &lt;option value =" 1 "&gt; January &lt;/ option&gt; &lt;option value =" 2 "&gt; February &lt;/ option&gt; &lt;option value =" 3 "&gt; March &lt;/ option&gt; &lt;option value = "4"&gt; April &lt;/ option&gt; &lt;option value = "5"&gt; May &lt;/ option&gt; &lt;option value = "6"&gt; June &lt;/ option&gt; &lt;option value = "7"&gt; July &lt;/ option&gt; &lt;option value = "8"&gt; August &lt;/ option&gt; &lt;option value = "9"&gt; September &lt;/ op tion&gt; &lt;option value = "10"&gt; October &lt;/ option&gt; &lt;option value = "11"&gt; November &lt;/ option&gt; &lt;option value = "12"&gt; December &lt;/ option&gt; &lt;/ select&gt; &lt;select tabindex = " -1 "class =" airy-age-gate-day "&gt; &lt;option value =" 1 "&gt; 1 &lt;/ option&gt; &lt;option value =" 2 "&gt; 2 &lt;/ option&gt; &lt;option value =" 3 "&gt; 3 &lt;/ option&gt; &lt;option value = "4"&gt; 4 &lt;/ option&gt; &lt;option value = "5"&gt; 5 &lt;/ option&gt; &lt;option value = "6"&gt; 6 &lt;/ option&gt; &lt;option value = "7" &gt; 7 &lt;/ option&gt; &lt;option value = "8"&gt; 8 &lt;/ option&gt; &lt;option value = "9"&gt; 9 &lt;/ option&gt; &lt;option value = "10"&gt; 10 &lt;/ option&gt; &lt;option value = " 11 "&gt; 11 &lt;/ option&gt; &lt;option value =" 12 "&gt; 12 &lt;/ option&gt; &lt;option value =" 13 "&gt; 13 &lt;/ option&gt; &lt;option value =" 14 "&gt; 14 &lt;/ option&gt; &lt;option value = "15"&gt; 15 &lt;/ option&gt; &lt;option value = "16"&gt; 16 &lt;/ option&gt; &lt;option value = "17"&gt; 17 &lt;/ option&gt; &lt;option value = "18"&gt; 18 &lt;/ option&gt; &lt; option value = "19"&gt; 19 &lt;/ option&gt; &lt;option value = "20"&gt; 20 &lt;/ option&gt; &lt;option value = "21"&gt; 21 &lt;/ option&gt; &lt;option value = "22"&gt; 22 &lt;/ option &gt; &lt;option value = "23"&gt; 23 &lt;/ option&gt; &lt;option value = "24"&gt; 24 &lt;/ option&gt; &lt;option value = "25"&gt; 25 &lt;/ option&gt; &lt;option value = "26"&gt; 26 &lt; / option&gt; &lt;option value = "27"&gt; 27 &lt;/ option&gt; &lt;option value = "28"&gt; 28 &lt;/ option&gt; &lt;option v alue = "29"&gt; 29 &lt;/ option&gt; &lt;option value = "30"&gt; 30 &lt;/ option&gt; &lt;option value = "31"&gt; 31 &lt;/ option&gt; &lt;/ select&gt; &lt;select tabindex = "- 1" class = "airy-age-gate-year"&gt; &lt;option value = "2019"&gt; 2019 &lt;/ option&gt; &lt;option value = "2018"&gt; 2018 &lt;/ option&gt; &lt;option value = "2017"&gt; 2017 &lt;/ option&gt; &lt;option value = "2016"&gt; ​​2016 &lt;/ option&gt; &lt;option value = "2015"&gt; 2015 &lt;/ option&gt; &lt;option value = "2014"&gt; 2014 &lt;/ option&gt; &lt;option value = "2013"&gt; 2013 &lt;/ option&gt; &lt;option value = "2012"&gt; 2012 &lt;/ option&gt; &lt;option value = "2011"&gt; 2011 &lt;/ option&gt; &lt;option value = "2010"&gt; 2010 &lt;/ option&gt; &lt;option value = "2009"&gt; 2009 &lt;/ option&gt; &lt;option value = "2008"&gt; 2008 &lt;/ option&gt; &lt;option value = "2007"&gt; 2007 &lt;/ option&gt; &lt;option value = "2006"&gt; 2006 &lt;/ option&gt; &lt;option value = "2005" &gt; 2005 &lt;/ option&gt; &lt;option value = "2004"&gt; 2004 &lt;/ option&gt; &lt;option value = "2003"&gt; 2003 &lt;/ option&gt; &lt;option value = "2002"&gt; 2002 &lt;/ option&gt; &lt;option value = " 2001 "&gt; 2001 &lt;/ option&gt; &lt;option value =" 2000 "&gt; 2000 &lt;/ option&gt; &lt;option value =" 1999 "&gt; 1999 &lt;/ option&gt; &lt;option value =" 1998 "&gt; 1998 &lt;/ option&gt; &lt;option value = "1997"&gt; 1997 &lt;/ option&gt; &lt;option value = "1996"&gt; 1996 &lt;/ option&gt; &lt;option value = "1995"&gt; 1995 &lt;/ option&gt; &lt;option val ue = "1994"&gt; 1994 &lt;/ option&gt; &lt;option value = "1993"&gt; 1993 &lt;/ option&gt; &lt;option value = "1992"&gt; 1992 &lt;/ option&gt; &lt;option value = "1991"&gt; 1991 &lt;/ option&gt; &lt;option value = "1990"&gt; 1990 &lt;/ option&gt; &lt;option value = "1989"&gt; 1989 &lt;/ option&gt; &lt;option value = "1988"&gt; 1988 &lt;/ option&gt; &lt;option value = "1987"&gt; 1987 &lt;/ option&gt; &lt;option value = "1986"&gt; 1986 &lt;/ option&gt; &lt;option value = "1985"&gt; 1985 &lt;/ option&gt; &lt;option value = "1984"&gt; 1984 &lt;/ option&gt; &lt;option value = "1983"&gt; 1983 &lt;/ option&gt; &lt;option value = "1982"&gt; 1982 &lt;/ option&gt; &lt;option value = "1981"&gt; 1981 &lt;/ option&gt; &lt;option value = "1980"&gt; 1980 &lt;/ option&gt; &lt;option value = "1979" &gt; 1979 &lt;/ option&gt; &lt;option value = "1978"&gt; 1978 &lt;/ option&gt; &lt;option value = "1977"&gt; 1977 &lt;/ option&gt; &lt;option value = "1976"&gt; 1976 &lt;/ option&gt; &lt;option value = " 1975 "&gt; 1975 &lt;/ option&gt; &lt;option value =" 1974 "&gt; 1974 &lt;/ option&gt; &lt;option value =" 1973 "&gt; 1973 &lt;/ option&gt; &lt;option value =" 1972 "&gt; 1972 &lt;/ option&gt; &lt;option value = "1971"&gt; 1971 &lt;/ option&gt; &lt;option value = "1970"&gt; 1970 &lt;/ option&gt; &lt;option value = "1969"&gt; 1969 &lt;/ option&gt; &lt;option value = "1968"&gt; 1968 &lt;/ option&gt; &lt; option value = "1967"&gt; 1967 &lt;/ option&gt; &lt;option value = "1966"&gt; 1966 &lt;/ option&gt; &lt;option value = "1965"&gt; 1965 &lt;/ Option&gt; &lt;option value = "1964"&gt; 1964 &lt;/ option&gt; &lt;option value = "1963"&gt; 1963 &lt;/ option&gt; &lt;option value = "1962"&gt; 1962 &lt;/ option&gt; &lt;option value = "1961" &gt; 1961 &lt;/ option&gt; &lt;option value = "1960"&gt; 1960 &lt;/ option&gt; &lt;option value = "1959"&gt; 1959 &lt;/ option&gt; &lt;option value = "1958"&gt; 1958 &lt;/ option&gt; &lt;option value = " 1957 "&gt; 1957 &lt;/ option&gt; &lt;option value =" 1956 "&gt; 1956 &lt;/ option&gt; &lt;option value =" 1955 "&gt; 1955 &lt;/ option&gt; &lt;option value =" 1954 "&gt; 1954 &lt;/ option&gt; &lt;option value = "1953"&gt; 1953 &lt;/ option&gt; &lt;option value = "1952"&gt; 1952 &lt;/ option&gt; &lt;option value = "1951"&gt; 1951 &lt;/ option&gt; &lt;option value = "1950"&gt; 1950 &lt;/ option&gt; &lt; option value = "1949"&gt; 1949 &lt;/ option&gt; &lt;option value = "1948"&gt; 1948 &lt;/ option&gt; &lt;option value = "1947"&gt; 1947 &lt;/ option&gt; &lt;option value = "1946"&gt; 1946 &lt;/ option &gt; &lt;option value = "1945"&gt; 1945 &lt;/ option&gt; &lt;option value = "1944"&gt; 1944 &lt;/ option&gt; &lt;option value = "1943"&gt; 1943 &lt;/ option&gt; &lt;option value = "1942"&gt; 1942 &lt; / option&gt; &lt;option value = "1941"&gt; 1941 &lt;/ option&gt; &lt;option value = "1940"&gt; 1940 &lt;/ option&gt; &lt;option value = "1939"&gt; 1939 &lt;/ option&gt; &lt;option value = "1938"&gt; 1938 &lt;/ option&gt; &lt;option value = "1937"&gt; 1937 &lt;/ option&gt; &lt;option value = "1936"&gt; 1936 &lt;/ option&gt; &lt;opti on value = "1935"&gt; 1935 &lt;/ option&gt; &lt;option value = "1934"&gt; 1934 &lt;/ option&gt; &lt;option value = "1933"&gt; 1933 &lt;/ option&gt; &lt;option value = "1932"&gt; 1932 &lt;/ option &gt; &lt;option value = "1931"&gt; 1931 &lt;/ option&gt; &lt;option value = "1930"&gt; 1930 &lt;/ option&gt; &lt;option value = "1929"&gt; 1929 &lt;/ option&gt; &lt;option value = "1928"&gt; 1928 &lt; /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 "&gt; 1920 &lt;/ option&gt; &lt;option value =" 1919 "&gt; 1919 &lt;/ option&gt; &lt;option value =" 1918 "&gt; 1918 &lt;/ option&gt; &lt;option value =" 1917 "&gt; 1917 &lt;/ option&gt; &lt;option value = "1916"&gt; 1916 &lt;/ option&gt; &lt;option value = "1915"&gt; 1915 &lt;/ option&gt; &lt;option value = "1914"&gt; 1914 &lt;/ option&gt; &lt;option value = "1913"&gt; 1913 &lt;/ option&gt; &lt;option value = "1912"&gt; 1912 &lt;/ option&gt; &lt;option value = "1911"&gt; 1911 &lt;/ option&gt; &lt;option value = "1910"&gt; 1910 &lt;/ option&gt; &lt;option value = "1909"&gt; 1909 &lt;/ option&gt; &lt;option value = "1908"&gt; 1908 &lt;/ option&gt; &lt;option value = "1907"&gt; 1907 &lt;/ option&gt; &lt;option value = "1906 "&gt; 1906 &lt;/ option&gt; &lt;option value =" 1905 "&gt; 1905 &lt;/ option&gt; &lt;option value =" 1904 "&gt; 1904 &lt;/ option&gt; &lt;option value =" 1903 "&gt; 1903 &lt;/ option&gt; &lt;option value = "1902"&gt; 1902 &lt;/ option&gt; &lt;option value = "1901"&gt; 1901 &lt;/ option&gt; &lt;option value = "1900"&gt; 1900 &lt;/ option&gt; &lt;/ select&gt; &lt;div tabindex = "- 1" class = " airy-age-gate-submit airy-submit airy-button airy-submit-disabled "&gt; Submit &lt;/ div&gt; &lt;/ div&gt; &lt;/ div&gt; &lt;/ div&gt; &lt;/ div&gt; &lt;/ div&gt; &lt;div tabindex =" -1 "class =" airy-install-flash-dialog airy-stage airy-vertical-centering-table airy-dialog airy-denied "style =" opacity: 0; visibility: hidden; "&gt; &lt;div tabindex =" - 1 "class =" airy-install-flash-vertical-centering-table-cell airy-vertical-centering-table-cell "&gt; &lt;div tabindex =" - 1 "class =" airy-vertical-centering-wrapper airy-install- flash-elements-wrapper "&gt; &lt;div tabindex =" - 1 "class =" airy-install-flash-elements airy-dialog-elements "&gt; &lt;div tabindex =" - 1 "class =" airy-install-flash-prompt "&gt; Adobe Flash Player is required to watch this video &lt;/ div&gt; &lt;div tabindex =." - 1 "class =" airy-install-flash-button-wrapper airy-dialog-inner-elements " &gt; &lt;Div tabindex = "- 1" class = "airy-install-flash-button airy-button"&gt; Install Flash Player &lt;/ div&gt; &lt;/ div&gt; &lt;/ div&gt; &lt;/ div&gt; &lt;/ div&gt; &lt;/ div &gt; &lt;div tabindex = "- 1" class = "airy-video-unsupported-dialog airy-stage airy-vertical-centering-table airy-dialog airy-denied" style = "opacity: 0; visibility: hidden;"&gt; &lt; div tabindex = "- 1" class = "airy-video-unsupported-vertical-centering-table-cell airy-vertical-centering-table-cell"&gt; &lt;div tabindex = "- 1" class = "airy-vertical-centering -wrapper airy-video-unsupported-elements-wrapper "&gt; &lt;div tabindex =" - 1 "class =" airy-video-unsupported-elements airy-dialog-elements "&gt; &lt;div tabindex =" - 1 "class =" airy -video-unsupported-prompt "&gt; &lt;/ div&gt; &lt;/ div&gt; &lt;/ div&gt; &lt;/ div&gt; &lt;/ div&gt; &lt;div tabindex =" - 1 "class =" airy-loading-spinner-stage airy-stage " &gt; &lt;div tabindex = "- 1" class = "airy-loading-spinner-vertical-centering-table-cell airy-vertical-centering-table-cell"&gt; &lt;div tabindex = "- 1" class = "airy-loading -spinner-container airy-scalable-hint-container "&gt; &lt;div tabindex =" - 1 "class =" airy-loading-spinner-dummy airy-scalable-dum my "&gt; &lt;/ div&gt; &lt;div tabindex =" - 1 "class =" airy-loading-spinner airy-hint "style =" visibility: hidden; "&gt; &lt;/ div&gt; &lt;/ div&gt; &lt;/ div&gt; &lt;/ div&gt; &lt;div tabindex = "- 1" class = "airy-ads-screen-size-toggle airy-screen-size-toggle airy-fullscreen" style = "visibility: hidden;"&gt; &lt;/ div&gt; &lt;div tabindex = "-1" class = "airy-ad-prompt-container" style = "visibility: hidden;"&gt; &lt;div tabindex = "- 1" class = "airy-ad-prompt-vertical-centering-table airy-vertical-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 maining-vertical-centering-table-cell airy-vertical-centering-table-cell "&gt; &lt;div tabindex =" - 1 "class =" airy-vertical-centering-wrapper airy-time-remaining-label-wrapper "&gt; &lt; div tabindex = "- 1" class = "airy-time-remaining-label" style = "visibility: hidden;"&gt; &lt;/ div&gt; &lt;div tabindex = "- 1" class = "airy-ad-skip" style = "visibility: hidden;"&gt; &lt;/ div&gt; &lt;div tabindex = "- 1" class = "airy-ad-end" style = "visibility: hidden;"&gt; &lt;/ div&gt; &lt;/ div&gt; &lt;/ div&gt; &lt; / div&gt; &lt;/ div&gt; &lt;div tabindex = "- 1" class = "airy-learn-more" style = "visibility: hidden;"&gt; &lt;/ div&gt; &lt;/ div&gt; &lt;div tabindex = "- 1" class = "airy-play-toggle-hint-stage airy-stage airy-cursor"&gt; &lt;div tabindex = "- 1" class = "airy-play-toggle-hint-vertical-centering-table-cell airy-vertical-centering -table-cell airy-cursor "&gt; &lt;div tabindex =" - 1 "class =" airy-play-toggle-hint-container airy-scalable-hint-container "&gt; &lt;div tabindex =" - 1 "class =" airy -play-toggle-hint-dummy airy-scalable-dummy "&gt; &lt;/ div&gt; &lt;div tabindex =" - 1 "class =" airy-play-toggle-hint airy-hint airy-play-hint "style =" opacity : 1; visibility: visible; "&gt; &lt;/ di v&gt; &lt;/ div&gt; &lt;/ div&gt; &lt;/ div&gt; &lt;div tabindex = "- 1" class = "airy-replay-hint-stage airy-stage" style = "visibility: hidden;"&gt; &lt;div tabindex = " -1 "class =" airy-replay-hint-vertical-centering-table-cell airy-vertical-centering-table-cell airy-cursor "&gt; &lt;div tabindex =" - 1 "class =" airy-replay-hint- container airy-scalable-hint-container "&gt; &lt;div tabindex =" - 1 "class =" airy-replay-hint-dummy airy-scalable-dummy "&gt; &lt;/ div&gt; &lt;div tabindex =" - 1 "class =" airy-replay-hint airy-hint "&gt; &lt;/ div&gt; &lt;/ div&gt; &lt;/ div&gt; &lt;/ div&gt; &lt;div tabindex =" - 1 "class =" airy-autoplay-hint-stage airy-stage "style = "visibility: hidden;"&gt; &lt;div tabindex = "- 1" class = "airy-autoplay-hint-vertical-centering-table-cell airy-vertical-centering-table-cell airy-cursor"&gt; &lt;div tabindex = " -1 "class =" airy-autoplay-hint-container airy-scalable-hint-container "&gt; &lt;div tabindex =" - 1 "class =" airy-autoplay-hint-dummy airy-scalable-dummy "&gt; &lt;/ div &gt; &lt;/ div&gt; &lt;/ div&gt; &lt;/ div&gt; &lt;/ div&gt; &lt;/ div&gt; &lt;input type = "hidden" name = "" value = "https://images-cn.ssl-images-amazon.com /images/I/810tNJWs6rS.mp4 "class =" video-url "&gt; &lt;input type = "hidden" name = "" value = "https://images-cn.ssl-images-amazon.com/images/I/81wn+Sn37-S.png" class = "video-slate-img-url "&gt; &amp; nbsp; in love. 36 Partial 35, 36 is slightly larger. Like the back. The bling bling</v>
      </c>
    </row>
    <row r="367">
      <c r="A367" s="1">
        <v>5.0</v>
      </c>
      <c r="B367" s="1" t="s">
        <v>368</v>
      </c>
      <c r="C367" t="str">
        <f>IFERROR(__xludf.DUMMYFUNCTION("GOOGLETRANSLATE(B367, ""zh"", ""en"")"),"Relatively fit, comfortable, soft soles foot feeling good, not hard cortex, 260 feet long, just right.")</f>
        <v>Relatively fit, comfortable, soft soles foot feeling good, not hard cortex, 260 feet long, just right.</v>
      </c>
    </row>
    <row r="368">
      <c r="A368" s="1">
        <v>5.0</v>
      </c>
      <c r="B368" s="1" t="s">
        <v>369</v>
      </c>
      <c r="C368" t="str">
        <f>IFERROR(__xludf.DUMMYFUNCTION("GOOGLETRANSLATE(B368, ""zh"", ""en"")"),"Good fight foot")</f>
        <v>Good fight foot</v>
      </c>
    </row>
    <row r="369">
      <c r="A369" s="1">
        <v>5.0</v>
      </c>
      <c r="B369" s="1" t="s">
        <v>370</v>
      </c>
      <c r="C369" t="str">
        <f>IFERROR(__xludf.DUMMYFUNCTION("GOOGLETRANSLATE(B369, ""zh"", ""en"")"),"More reliable wear almost every day, nor hot summer")</f>
        <v>More reliable wear almost every day, nor hot summer</v>
      </c>
    </row>
    <row r="370">
      <c r="A370" s="1">
        <v>5.0</v>
      </c>
      <c r="B370" s="1" t="s">
        <v>371</v>
      </c>
      <c r="C370" t="str">
        <f>IFERROR(__xludf.DUMMYFUNCTION("GOOGLETRANSLATE(B370, ""zh"", ""en"")"),"Typical of the US version of the clothes I 174cm, 73kg, buy M number, clothes length is just right, a little bit long sleeves, the waist has become, bust some fat, old US of chest bigger bar. There is a small neck, small head foreigners dig just right, if"&amp;" the Chinese people really can not get a big head.")</f>
        <v>Typical of the US version of the clothes I 174cm, 73kg, buy M number, clothes length is just right, a little bit long sleeves, the waist has become, bust some fat, old US of chest bigger bar. There is a small neck, small head foreigners dig just right, if the Chinese people really can not get a big head.</v>
      </c>
    </row>
    <row r="371">
      <c r="A371" s="1">
        <v>5.0</v>
      </c>
      <c r="B371" s="1" t="s">
        <v>372</v>
      </c>
      <c r="C371" t="str">
        <f>IFERROR(__xludf.DUMMYFUNCTION("GOOGLETRANSLATE(B371, ""zh"", ""en"")"),"Girl wears buy s code, girls wear, height 168, weight 118 wearing Slim. I thought it loose")</f>
        <v>Girl wears buy s code, girls wear, height 168, weight 118 wearing Slim. I thought it loose</v>
      </c>
    </row>
    <row r="372">
      <c r="A372" s="1">
        <v>5.0</v>
      </c>
      <c r="B372" s="1" t="s">
        <v>373</v>
      </c>
      <c r="C372" t="str">
        <f>IFERROR(__xludf.DUMMYFUNCTION("GOOGLETRANSLATE(B372, ""zh"", ""en"")"),"nice shoes, affordable 680 yuan hand, nine days arrive, affordable, fast. 44 yards usually sports shoes, these shoes 43 yards, suitable, wide feet people can wear")</f>
        <v>nice shoes, affordable 680 yuan hand, nine days arrive, affordable, fast. 44 yards usually sports shoes, these shoes 43 yards, suitable, wide feet people can wear</v>
      </c>
    </row>
    <row r="373">
      <c r="A373" s="1">
        <v>5.0</v>
      </c>
      <c r="B373" s="1" t="s">
        <v>374</v>
      </c>
      <c r="C373" t="str">
        <f>IFERROR(__xludf.DUMMYFUNCTION("GOOGLETRANSLATE(B373, ""zh"", ""en"")"),"Wireless thousand Yuan Sen Hutchison satisfaction (in line with Sum Kee style, with lines being pot)")</f>
        <v>Wireless thousand Yuan Sen Hutchison satisfaction (in line with Sum Kee style, with lines being pot)</v>
      </c>
    </row>
    <row r="374">
      <c r="A374" s="1">
        <v>5.0</v>
      </c>
      <c r="B374" s="1" t="s">
        <v>375</v>
      </c>
      <c r="C374" t="str">
        <f>IFERROR(__xludf.DUMMYFUNCTION("GOOGLETRANSLATE(B374, ""zh"", ""en"")"),"Good quality jacket")</f>
        <v>Good quality jacket</v>
      </c>
    </row>
    <row r="375">
      <c r="A375" s="1">
        <v>5.0</v>
      </c>
      <c r="B375" s="1" t="s">
        <v>376</v>
      </c>
      <c r="C375" t="str">
        <f>IFERROR(__xludf.DUMMYFUNCTION("GOOGLETRANSLATE(B375, ""zh"", ""en"")"),"Very good, cost is very high. Very good, cost is very high.")</f>
        <v>Very good, cost is very high. Very good, cost is very high.</v>
      </c>
    </row>
    <row r="376">
      <c r="A376" s="1">
        <v>5.0</v>
      </c>
      <c r="B376" s="1" t="s">
        <v>377</v>
      </c>
      <c r="C376" t="str">
        <f>IFERROR(__xludf.DUMMYFUNCTION("GOOGLETRANSLATE(B376, ""zh"", ""en"")"),"Well, nice color easy to carry, lightweight, effective insulation")</f>
        <v>Well, nice color easy to carry, lightweight, effective insulation</v>
      </c>
    </row>
    <row r="377">
      <c r="A377" s="1">
        <v>5.0</v>
      </c>
      <c r="B377" s="1" t="s">
        <v>378</v>
      </c>
      <c r="C377" t="str">
        <f>IFERROR(__xludf.DUMMYFUNCTION("GOOGLETRANSLATE(B377, ""zh"", ""en"")"),"Good headphones Good value for money, comfortable to wear, do not clip the ears, excellent sound quality, the only downside is that can not change the line, a lot less fun")</f>
        <v>Good headphones Good value for money, comfortable to wear, do not clip the ears, excellent sound quality, the only downside is that can not change the line, a lot less fun</v>
      </c>
    </row>
    <row r="378">
      <c r="A378" s="1">
        <v>5.0</v>
      </c>
      <c r="B378" s="1" t="s">
        <v>379</v>
      </c>
      <c r="C378" t="str">
        <f>IFERROR(__xludf.DUMMYFUNCTION("GOOGLETRANSLATE(B378, ""zh"", ""en"")"),"Comfortable, stable suggestion purchased under feet long to buy, like my feet long 27.3cm, because it is through exercise, the pace will be congestion becomes larger, so in accordance with the size of the Amazon to the table, I should buy US9.5. Shoes are"&amp;" very beautiful, has a front part of the foot upward tilt, what running can also be. Hard soles can also squat deadlift, nice. Amazon to buy foreign brands still recommend to buy, much cheaper. Haha of course, after the opening of the prime")</f>
        <v>Comfortable, stable suggestion purchased under feet long to buy, like my feet long 27.3cm, because it is through exercise, the pace will be congestion becomes larger, so in accordance with the size of the Amazon to the table, I should buy US9.5. Shoes are very beautiful, has a front part of the foot upward tilt, what running can also be. Hard soles can also squat deadlift, nice. Amazon to buy foreign brands still recommend to buy, much cheaper. Haha of course, after the opening of the prime</v>
      </c>
    </row>
    <row r="379">
      <c r="A379" s="1">
        <v>5.0</v>
      </c>
      <c r="B379" s="1" t="s">
        <v>380</v>
      </c>
      <c r="C379" t="str">
        <f>IFERROR(__xludf.DUMMYFUNCTION("GOOGLETRANSLATE(B379, ""zh"", ""en"")"),"Good quality good, feel good, fair prices.")</f>
        <v>Good quality good, feel good, fair prices.</v>
      </c>
    </row>
    <row r="380">
      <c r="A380" s="1">
        <v>5.0</v>
      </c>
      <c r="B380" s="1" t="s">
        <v>381</v>
      </c>
      <c r="C380" t="str">
        <f>IFERROR(__xludf.DUMMYFUNCTION("GOOGLETRANSLATE(B380, ""zh"", ""en"")"),"Good stuff pretty good, not use, it should be genuine.")</f>
        <v>Good stuff pretty good, not use, it should be genuine.</v>
      </c>
    </row>
    <row r="381">
      <c r="A381" s="1">
        <v>5.0</v>
      </c>
      <c r="B381" s="1" t="s">
        <v>382</v>
      </c>
      <c r="C381" t="str">
        <f>IFERROR(__xludf.DUMMYFUNCTION("GOOGLETRANSLATE(B381, ""zh"", ""en"")"),"Like casio watches very good, very fit, very fond of children")</f>
        <v>Like casio watches very good, very fit, very fond of children</v>
      </c>
    </row>
    <row r="382">
      <c r="A382" s="1">
        <v>5.0</v>
      </c>
      <c r="B382" s="1" t="s">
        <v>383</v>
      </c>
      <c r="C382" t="str">
        <f>IFERROR(__xludf.DUMMYFUNCTION("GOOGLETRANSLATE(B382, ""zh"", ""en"")"),"OK well office use and easy to carry.")</f>
        <v>OK well office use and easy to carry.</v>
      </c>
    </row>
    <row r="383">
      <c r="A383" s="1">
        <v>5.0</v>
      </c>
      <c r="B383" s="1" t="s">
        <v>384</v>
      </c>
      <c r="C383" t="str">
        <f>IFERROR(__xludf.DUMMYFUNCTION("GOOGLETRANSLATE(B383, ""zh"", ""en"")"),"Good shoes 6 yards, 36 China, shoes are very comfortable, very soft, beautiful than the picture. Very satisfied with a sea Amoy, it is the tariff rose.")</f>
        <v>Good shoes 6 yards, 36 China, shoes are very comfortable, very soft, beautiful than the picture. Very satisfied with a sea Amoy, it is the tariff rose.</v>
      </c>
    </row>
    <row r="384">
      <c r="A384" s="1">
        <v>2.0</v>
      </c>
      <c r="B384" s="1" t="s">
        <v>385</v>
      </c>
      <c r="C384" t="str">
        <f>IFERROR(__xludf.DUMMYFUNCTION("GOOGLETRANSLATE(B384, ""zh"", ""en"")"),"This is not good material synthetic leather belt. Belt length is very long, big eyes are playing at the belt ends. And full Pippi previously bought with a ratio to see the disparity. The surface is synthetic leather, leather lining from English instructio"&amp;"ns on the belt run. It is still a relatively large gap of full leather")</f>
        <v>This is not good material synthetic leather belt. Belt length is very long, big eyes are playing at the belt ends. And full Pippi previously bought with a ratio to see the disparity. The surface is synthetic leather, leather lining from English instructions on the belt run. It is still a relatively large gap of full leather</v>
      </c>
    </row>
    <row r="385">
      <c r="A385" s="1">
        <v>3.0</v>
      </c>
      <c r="B385" s="1" t="s">
        <v>386</v>
      </c>
      <c r="C385" t="str">
        <f>IFERROR(__xludf.DUMMYFUNCTION("GOOGLETRANSLATE(B385, ""zh"", ""en"")"),"Right size the right size, pungent odor too, seems pulled from the pool of chemicals.")</f>
        <v>Right size the right size, pungent odor too, seems pulled from the pool of chemicals.</v>
      </c>
    </row>
    <row r="386">
      <c r="A386" s="1">
        <v>3.0</v>
      </c>
      <c r="B386" s="1" t="s">
        <v>387</v>
      </c>
      <c r="C386" t="str">
        <f>IFERROR(__xludf.DUMMYFUNCTION("GOOGLETRANSLATE(B386, ""zh"", ""en"")"),"Classic enough, but slightly smaller 1, quality, thick enough, just feeling the first kick is not bad, not bad roll, asked a lot of friends to buy Timberland finalized, durable; 2, the size of the problem, Nike and domestic brand shoes are wearing 44 yard"&amp;"s, with reference to the views of the evaluation of the buyer (we all feel is too large), and finally chose 9.5D, the results can still be found right foot, left foot sad reminder, a little narrow, long time estimate can not wear. Considering steel toe bo"&amp;"ots, wear loose several times the possibility of zero intend to return, found the understanding of non-quality problems return shipping borne, SF 500 + more expensive than the shoe itself, the heart is cold. Now shoes at home, a new, equally in need of ch"&amp;"anging his shoes can contact me, or may 9.52E 10D would be more appropriate.")</f>
        <v>Classic enough, but slightly smaller 1, quality, thick enough, just feeling the first kick is not bad, not bad roll, asked a lot of friends to buy Timberland finalized, durable; 2, the size of the problem, Nike and domestic brand shoes are wearing 44 yards, with reference to the views of the evaluation of the buyer (we all feel is too large), and finally chose 9.5D, the results can still be found right foot, left foot sad reminder, a little narrow, long time estimate can not wear. Considering steel toe boots, wear loose several times the possibility of zero intend to return, found the understanding of non-quality problems return shipping borne, SF 500 + more expensive than the shoe itself, the heart is cold. Now shoes at home, a new, equally in need of changing his shoes can contact me, or may 9.52E 10D would be more appropriate.</v>
      </c>
    </row>
    <row r="387">
      <c r="A387" s="1">
        <v>1.0</v>
      </c>
      <c r="B387" s="1" t="s">
        <v>388</v>
      </c>
      <c r="C387" t="str">
        <f>IFERROR(__xludf.DUMMYFUNCTION("GOOGLETRANSLATE(B387, ""zh"", ""en"")"),"Is rubbish, appeared little more than a month for 20 minutes a day error, then hit the Amazon customer service calls, customer service no matter, let me direct contact Seiko, after the finish but also directly on the phone, never seen such a brazen busine"&amp;"ss, Amazon is garbage garbage, appeared little more than a month for 20 minutes a day error, then hit the Amazon customer service calls, customer service no matter, let me direct contact Seiko, after the finish but also directly on the phone, never seen s"&amp;"uch a brazen business, Amazon garbage")</f>
        <v>Is rubbish, appeared little more than a month for 20 minutes a day error, then hit the Amazon customer service calls, customer service no matter, let me direct contact Seiko, after the finish but also directly on the phone, never seen such a brazen business, Amazon is garbage garbage, appeared little more than a month for 20 minutes a day error, then hit the Amazon customer service calls, customer service no matter, let me direct contact Seiko, after the finish but also directly on the phone, never seen such a brazen business, Amazon garbage</v>
      </c>
    </row>
    <row r="388">
      <c r="A388" s="1">
        <v>1.0</v>
      </c>
      <c r="B388" s="1" t="s">
        <v>389</v>
      </c>
      <c r="C388" t="str">
        <f>IFERROR(__xludf.DUMMYFUNCTION("GOOGLETRANSLATE(B388, ""zh"", ""en"")"),"Material is too general, seriously do not recommend this really disappointed, there's no sealed plastic case, water will enter the intermediate casing and stainless steel cup! ! ! No polished stainless steel inside, as well as spoon scraped sound! Two sup"&amp;"er thin circular bowl lid, once broken! Only a square box lid is thick! Very recommended! The price is much too easy to use! Especially disappointed")</f>
        <v>Material is too general, seriously do not recommend this really disappointed, there's no sealed plastic case, water will enter the intermediate casing and stainless steel cup! ! ! No polished stainless steel inside, as well as spoon scraped sound! Two super thin circular bowl lid, once broken! Only a square box lid is thick! Very recommended! The price is much too easy to use! Especially disappointed</v>
      </c>
    </row>
    <row r="389">
      <c r="A389" s="1">
        <v>1.0</v>
      </c>
      <c r="B389" s="1" t="s">
        <v>390</v>
      </c>
      <c r="C389" t="str">
        <f>IFERROR(__xludf.DUMMYFUNCTION("GOOGLETRANSLATE(B389, ""zh"", ""en"")"),"Intense pungent flavor! Abandoned! Deprecated")</f>
        <v>Intense pungent flavor! Abandoned! Deprecated</v>
      </c>
    </row>
    <row r="390">
      <c r="A390" s="1">
        <v>4.0</v>
      </c>
      <c r="B390" s="1" t="s">
        <v>391</v>
      </c>
      <c r="C390" t="str">
        <f>IFERROR(__xludf.DUMMYFUNCTION("GOOGLETRANSLATE(B390, ""zh"", ""en"")"),"You can purchase recommended, to work casually Chuan Chuan, the version good, cloth a little hard")</f>
        <v>You can purchase recommended, to work casually Chuan Chuan, the version good, cloth a little hard</v>
      </c>
    </row>
    <row r="391">
      <c r="A391" s="1">
        <v>4.0</v>
      </c>
      <c r="B391" s="1" t="s">
        <v>392</v>
      </c>
      <c r="C391" t="str">
        <f>IFERROR(__xludf.DUMMYFUNCTION("GOOGLETRANSLATE(B391, ""zh"", ""en"")"),"How long can buying on price, 418. . . Currently lacks quality problems")</f>
        <v>How long can buying on price, 418. . . Currently lacks quality problems</v>
      </c>
    </row>
    <row r="392">
      <c r="A392" s="1">
        <v>4.0</v>
      </c>
      <c r="B392" s="1" t="s">
        <v>393</v>
      </c>
      <c r="C392" t="str">
        <f>IFERROR(__xludf.DUMMYFUNCTION("GOOGLETRANSLATE(B392, ""zh"", ""en"")"),"Too big to buy a small one yard just right, very pretty")</f>
        <v>Too big to buy a small one yard just right, very pretty</v>
      </c>
    </row>
    <row r="393">
      <c r="A393" s="1">
        <v>4.0</v>
      </c>
      <c r="B393" s="1" t="s">
        <v>394</v>
      </c>
      <c r="C393" t="str">
        <f>IFERROR(__xludf.DUMMYFUNCTION("GOOGLETRANSLATE(B393, ""zh"", ""en"")"),"AKG headphones on a second right channel headphone recently hung up. . . In other words this is not all-inclusive ear clip, although not chuck a. . But a little clip of the mouth. . fan. Desktop Direct Push, probably nothing to say - -")</f>
        <v>AKG headphones on a second right channel headphone recently hung up. . . In other words this is not all-inclusive ear clip, although not chuck a. . But a little clip of the mouth. . fan. Desktop Direct Push, probably nothing to say - -</v>
      </c>
    </row>
    <row r="394">
      <c r="A394" s="1">
        <v>4.0</v>
      </c>
      <c r="B394" s="1" t="s">
        <v>395</v>
      </c>
      <c r="C394" t="str">
        <f>IFERROR(__xludf.DUMMYFUNCTION("GOOGLETRANSLATE(B394, ""zh"", ""en"")"),"Quality is very good quality is very good, feel good, baby biting feel at ease")</f>
        <v>Quality is very good quality is very good, feel good, baby biting feel at ease</v>
      </c>
    </row>
    <row r="395">
      <c r="A395" s="1">
        <v>5.0</v>
      </c>
      <c r="B395" s="1" t="s">
        <v>396</v>
      </c>
      <c r="C395" t="str">
        <f>IFERROR(__xludf.DUMMYFUNCTION("GOOGLETRANSLATE(B395, ""zh"", ""en"")"),"Miya is really very easy to use. A baby could not wait to do a tomato juice, refreshing. And then do a fish soup, really it is all broken bone spurs, eating no sense of slag. Big Love. Recipe is in English, the son had to help translate the job. Haha")</f>
        <v>Miya is really very easy to use. A baby could not wait to do a tomato juice, refreshing. And then do a fish soup, really it is all broken bone spurs, eating no sense of slag. Big Love. Recipe is in English, the son had to help translate the job. Haha</v>
      </c>
    </row>
    <row r="396">
      <c r="A396" s="1">
        <v>5.0</v>
      </c>
      <c r="B396" s="1" t="s">
        <v>397</v>
      </c>
      <c r="C396" t="str">
        <f>IFERROR(__xludf.DUMMYFUNCTION("GOOGLETRANSLATE(B396, ""zh"", ""en"")"),"Good to see good workmanship was exquisite, his girlfriend very much.")</f>
        <v>Good to see good workmanship was exquisite, his girlfriend very much.</v>
      </c>
    </row>
    <row r="397">
      <c r="A397" s="1">
        <v>5.0</v>
      </c>
      <c r="B397" s="1" t="s">
        <v>398</v>
      </c>
      <c r="C397" t="str">
        <f>IFERROR(__xludf.DUMMYFUNCTION("GOOGLETRANSLATE(B397, ""zh"", ""en"")"),"Small is too small. It is difficult to wear in, but get to wear feel pretty good.")</f>
        <v>Small is too small. It is difficult to wear in, but get to wear feel pretty good.</v>
      </c>
    </row>
    <row r="398">
      <c r="A398" s="1">
        <v>5.0</v>
      </c>
      <c r="B398" s="1" t="s">
        <v>399</v>
      </c>
      <c r="C398" t="str">
        <f>IFERROR(__xludf.DUMMYFUNCTION("GOOGLETRANSLATE(B398, ""zh"", ""en"")"),"Fit, comfortable elastic positive fit, good good")</f>
        <v>Fit, comfortable elastic positive fit, good good</v>
      </c>
    </row>
    <row r="399">
      <c r="A399" s="1">
        <v>5.0</v>
      </c>
      <c r="B399" s="1" t="s">
        <v>400</v>
      </c>
      <c r="C399" t="str">
        <f>IFERROR(__xludf.DUMMYFUNCTION("GOOGLETRANSLATE(B399, ""zh"", ""en"")"),"Children like this child has been using pacifiers, very good, always easily found, simply buy more, the way out of several original")</f>
        <v>Children like this child has been using pacifiers, very good, always easily found, simply buy more, the way out of several original</v>
      </c>
    </row>
    <row r="400">
      <c r="A400" s="1">
        <v>5.0</v>
      </c>
      <c r="B400" s="1" t="s">
        <v>401</v>
      </c>
      <c r="C400" t="str">
        <f>IFERROR(__xludf.DUMMYFUNCTION("GOOGLETRANSLATE(B400, ""zh"", ""en"")"),"Colombia workmanship good good good right size")</f>
        <v>Colombia workmanship good good good right size</v>
      </c>
    </row>
    <row r="401">
      <c r="A401" s="1">
        <v>5.0</v>
      </c>
      <c r="B401" s="1" t="s">
        <v>402</v>
      </c>
      <c r="C401" t="str">
        <f>IFERROR(__xludf.DUMMYFUNCTION("GOOGLETRANSLATE(B401, ""zh"", ""en"")"),"Steak human wave bottom of the gospel than practical, it is recommended")</f>
        <v>Steak human wave bottom of the gospel than practical, it is recommended</v>
      </c>
    </row>
    <row r="402">
      <c r="A402" s="1">
        <v>5.0</v>
      </c>
      <c r="B402" s="1" t="s">
        <v>403</v>
      </c>
      <c r="C402" t="str">
        <f>IFERROR(__xludf.DUMMYFUNCTION("GOOGLETRANSLATE(B402, ""zh"", ""en"")"),"I bought the wrong start value, did not look carefully thought it was eggbeater, but apart to see good quality to keep up")</f>
        <v>I bought the wrong start value, did not look carefully thought it was eggbeater, but apart to see good quality to keep up</v>
      </c>
    </row>
    <row r="403">
      <c r="A403" s="1">
        <v>5.0</v>
      </c>
      <c r="B403" s="1" t="s">
        <v>404</v>
      </c>
      <c r="C403" t="str">
        <f>IFERROR(__xludf.DUMMYFUNCTION("GOOGLETRANSLATE(B403, ""zh"", ""en"")"),"Value for money helium plate value for money, for the first time on Amazon. Praise.")</f>
        <v>Value for money helium plate value for money, for the first time on Amazon. Praise.</v>
      </c>
    </row>
    <row r="404">
      <c r="A404" s="1">
        <v>5.0</v>
      </c>
      <c r="B404" s="1" t="s">
        <v>405</v>
      </c>
      <c r="C404" t="str">
        <f>IFERROR(__xludf.DUMMYFUNCTION("GOOGLETRANSLATE(B404, ""zh"", ""en"")"),"Worth buying fabrics comfortable and sweat, running wear the best, but also the size of the")</f>
        <v>Worth buying fabrics comfortable and sweat, running wear the best, but also the size of the</v>
      </c>
    </row>
    <row r="405">
      <c r="A405" s="1">
        <v>5.0</v>
      </c>
      <c r="B405" s="1" t="s">
        <v>406</v>
      </c>
      <c r="C405" t="str">
        <f>IFERROR(__xludf.DUMMYFUNCTION("GOOGLETRANSLATE(B405, ""zh"", ""en"")"),"Amazon cost-effective overseas purchase good, a lot of money before the loss, especially their outdoor music and ECCO shoes, the basic price is three fold, quality is also good, some are not as good as homemade fine details, such as Nautica clothing. Unti"&amp;"l there is no comment, or tell you that Amazon is good.")</f>
        <v>Amazon cost-effective overseas purchase good, a lot of money before the loss, especially their outdoor music and ECCO shoes, the basic price is three fold, quality is also good, some are not as good as homemade fine details, such as Nautica clothing. Until there is no comment, or tell you that Amazon is good.</v>
      </c>
    </row>
    <row r="406">
      <c r="A406" s="1">
        <v>5.0</v>
      </c>
      <c r="B406" s="1" t="s">
        <v>407</v>
      </c>
      <c r="C406" t="str">
        <f>IFERROR(__xludf.DUMMYFUNCTION("GOOGLETRANSLATE(B406, ""zh"", ""en"")"),"Try to buy a size 170cm, 74kg, buy 32 * 30, try feeling a little tight waist, pants a little long (to cut 5cm) work in general. Suitable for spring and winter wear (south).")</f>
        <v>Try to buy a size 170cm, 74kg, buy 32 * 30, try feeling a little tight waist, pants a little long (to cut 5cm) work in general. Suitable for spring and winter wear (south).</v>
      </c>
    </row>
    <row r="407">
      <c r="A407" s="1">
        <v>5.0</v>
      </c>
      <c r="B407" s="1" t="s">
        <v>408</v>
      </c>
      <c r="C407" t="str">
        <f>IFERROR(__xludf.DUMMYFUNCTION("GOOGLETRANSLATE(B407, ""zh"", ""en"")"),"It is suitable for everyday use Direct Push headphones do this is very good, all aspects are acceptable. Look for laptop connection tubing may be some waste. Another problem is that the headphone cable can not pull it down, in accordance with the instruct"&amp;"ions So now is not the line finally gave up.")</f>
        <v>It is suitable for everyday use Direct Push headphones do this is very good, all aspects are acceptable. Look for laptop connection tubing may be some waste. Another problem is that the headphone cable can not pull it down, in accordance with the instructions So now is not the line finally gave up.</v>
      </c>
    </row>
    <row r="408">
      <c r="A408" s="1">
        <v>5.0</v>
      </c>
      <c r="B408" s="1" t="s">
        <v>409</v>
      </c>
      <c r="C408" t="str">
        <f>IFERROR(__xludf.DUMMYFUNCTION("GOOGLETRANSLATE(B408, ""zh"", ""en"")"),"Satisfaction fabric is very comfortable")</f>
        <v>Satisfaction fabric is very comfortable</v>
      </c>
    </row>
    <row r="409">
      <c r="A409" s="1">
        <v>5.0</v>
      </c>
      <c r="B409" s="1" t="s">
        <v>410</v>
      </c>
      <c r="C409" t="str">
        <f>IFERROR(__xludf.DUMMYFUNCTION("GOOGLETRANSLATE(B409, ""zh"", ""en"")"),"The high cost of listening artifact! ! ! 12 999 double in the Amazon to buy, value! ! ! DT770 Pro in North America to be more than $ 200, beyerdynamic in the country really value for money! ! ! Boil for some time, far beyond the sound level of 1,000 yuan,"&amp;" lower cost than those headphones Sennheiser much better. Workmanship is first class, rugged durability, and no plastic feel, entirely worthy of Made in Germany. About sound: loyal listeners sound, no sound pollution, the reduction of the very high-resolu"&amp;"tion comparable to the HD650. Almost no other picky as monitor headphones, not much to say, except to say that it is a good studio monitor with headphones. The only drawback is that not-for-line design, as if in addition to Custom One rarely seen Beyerdyn"&amp;"amic headphones can change lines. In addition, this headset is really difficult to drive, do not emit sound if not qualified with headphone amplifier, which leads to its application is limited to the home or studio use. Use a desktop drive amplifier, soun"&amp;"d good guarantee. Beyerdynamic product is very good, very suitable for users who like listening style! !")</f>
        <v>The high cost of listening artifact! ! ! 12 999 double in the Amazon to buy, value! ! ! DT770 Pro in North America to be more than $ 200, beyerdynamic in the country really value for money! ! ! Boil for some time, far beyond the sound level of 1,000 yuan, lower cost than those headphones Sennheiser much better. Workmanship is first class, rugged durability, and no plastic feel, entirely worthy of Made in Germany. About sound: loyal listeners sound, no sound pollution, the reduction of the very high-resolution comparable to the HD650. Almost no other picky as monitor headphones, not much to say, except to say that it is a good studio monitor with headphones. The only drawback is that not-for-line design, as if in addition to Custom One rarely seen Beyerdynamic headphones can change lines. In addition, this headset is really difficult to drive, do not emit sound if not qualified with headphone amplifier, which leads to its application is limited to the home or studio use. Use a desktop drive amplifier, sound good guarantee. Beyerdynamic product is very good, very suitable for users who like listening style! !</v>
      </c>
    </row>
    <row r="410">
      <c r="A410" s="1">
        <v>5.0</v>
      </c>
      <c r="B410" s="1" t="s">
        <v>411</v>
      </c>
      <c r="C410" t="str">
        <f>IFERROR(__xludf.DUMMYFUNCTION("GOOGLETRANSLATE(B410, ""zh"", ""en"")"),"Very satisfied with the high cost, very satisfied.")</f>
        <v>Very satisfied with the high cost, very satisfied.</v>
      </c>
    </row>
    <row r="411">
      <c r="A411" s="1">
        <v>5.0</v>
      </c>
      <c r="B411" s="1" t="s">
        <v>412</v>
      </c>
      <c r="C411" t="str">
        <f>IFERROR(__xludf.DUMMYFUNCTION("GOOGLETRANSLATE(B411, ""zh"", ""en"")"),"Praise good, real leather, the style is also good-looking")</f>
        <v>Praise good, real leather, the style is also good-looking</v>
      </c>
    </row>
    <row r="412">
      <c r="A412" s="1">
        <v>5.0</v>
      </c>
      <c r="B412" s="1" t="s">
        <v>413</v>
      </c>
      <c r="C412" t="str">
        <f>IFERROR(__xludf.DUMMYFUNCTION("GOOGLETRANSLATE(B412, ""zh"", ""en"")"),"2 2 Double Mountain light before the light Taobao bought a two-Hill 2, walk less than 100 meters, right heel tendon frayed, and gave relatives, shoes are good shoes, then buy is US10W, this time on 11W very fit,")</f>
        <v>2 2 Double Mountain light before the light Taobao bought a two-Hill 2, walk less than 100 meters, right heel tendon frayed, and gave relatives, shoes are good shoes, then buy is US10W, this time on 11W very fit,</v>
      </c>
    </row>
    <row r="413">
      <c r="A413" s="1">
        <v>5.0</v>
      </c>
      <c r="B413" s="1" t="s">
        <v>414</v>
      </c>
      <c r="C413" t="str">
        <f>IFERROR(__xludf.DUMMYFUNCTION("GOOGLETRANSLATE(B413, ""zh"", ""en"")"),"Smaller point a little on the small side, I feel very good")</f>
        <v>Smaller point a little on the small side, I feel very good</v>
      </c>
    </row>
    <row r="414">
      <c r="A414" s="1">
        <v>5.0</v>
      </c>
      <c r="B414" s="1" t="s">
        <v>415</v>
      </c>
      <c r="C414" t="str">
        <f>IFERROR(__xludf.DUMMYFUNCTION("GOOGLETRANSLATE(B414, ""zh"", ""en"")"),"Every person loves G will eventually leave a small square table classic, a record low start, one hundred eighty-two, do not need to say it. . . Best Buy watches, no one!")</f>
        <v>Every person loves G will eventually leave a small square table classic, a record low start, one hundred eighty-two, do not need to say it. . . Best Buy watches, no one!</v>
      </c>
    </row>
    <row r="415">
      <c r="A415" s="1">
        <v>5.0</v>
      </c>
      <c r="B415" s="1" t="s">
        <v>416</v>
      </c>
      <c r="C415" t="str">
        <f>IFERROR(__xludf.DUMMYFUNCTION("GOOGLETRANSLATE(B415, ""zh"", ""en"")"),"Origin China 2018 in Guangzhou, China production, you can.")</f>
        <v>Origin China 2018 in Guangzhou, China production, you can.</v>
      </c>
    </row>
    <row r="416">
      <c r="A416" s="1">
        <v>2.0</v>
      </c>
      <c r="B416" s="1" t="s">
        <v>417</v>
      </c>
      <c r="C416" t="str">
        <f>IFERROR(__xludf.DUMMYFUNCTION("GOOGLETRANSLATE(B416, ""zh"", ""en"")"),"Well I did not expect so good so cheap ha ha ha ha also other underwear thrown away")</f>
        <v>Well I did not expect so good so cheap ha ha ha ha also other underwear thrown away</v>
      </c>
    </row>
    <row r="417">
      <c r="A417" s="1">
        <v>3.0</v>
      </c>
      <c r="B417" s="1" t="s">
        <v>418</v>
      </c>
      <c r="C417" t="str">
        <f>IFERROR(__xludf.DUMMYFUNCTION("GOOGLETRANSLATE(B417, ""zh"", ""en"")"),"Generally not very good. We do not recommend buying")</f>
        <v>Generally not very good. We do not recommend buying</v>
      </c>
    </row>
    <row r="418">
      <c r="A418" s="1">
        <v>3.0</v>
      </c>
      <c r="B418" s="1" t="s">
        <v>419</v>
      </c>
      <c r="C418" t="str">
        <f>IFERROR(__xludf.DUMMYFUNCTION("GOOGLETRANSLATE(B418, ""zh"", ""en"")"),"A little hair loss right size, a little hair loss")</f>
        <v>A little hair loss right size, a little hair loss</v>
      </c>
    </row>
    <row r="419">
      <c r="A419" s="1">
        <v>3.0</v>
      </c>
      <c r="B419" s="1" t="s">
        <v>420</v>
      </c>
      <c r="C419" t="str">
        <f>IFERROR(__xludf.DUMMYFUNCTION("GOOGLETRANSLATE(B419, ""zh"", ""en"")"),"General worse quality than the quality of Lee jeans,")</f>
        <v>General worse quality than the quality of Lee jeans,</v>
      </c>
    </row>
    <row r="420">
      <c r="A420" s="1">
        <v>1.0</v>
      </c>
      <c r="B420" s="1" t="s">
        <v>421</v>
      </c>
      <c r="C420" t="str">
        <f>IFERROR(__xludf.DUMMYFUNCTION("GOOGLETRANSLATE(B420, ""zh"", ""en"")"),"Wash twice to play ball, if not buy self-employed, I really doubt is fake, and now want to buy a short-sleeved summer will play the ball really hard, and I bought")</f>
        <v>Wash twice to play ball, if not buy self-employed, I really doubt is fake, and now want to buy a short-sleeved summer will play the ball really hard, and I bought</v>
      </c>
    </row>
    <row r="421">
      <c r="A421" s="1">
        <v>1.0</v>
      </c>
      <c r="B421" s="1" t="s">
        <v>422</v>
      </c>
      <c r="C421" t="str">
        <f>IFERROR(__xludf.DUMMYFUNCTION("GOOGLETRANSLATE(B421, ""zh"", ""en"")"),"Not satisfied with the fabrics and workmanship are very poor")</f>
        <v>Not satisfied with the fabrics and workmanship are very poor</v>
      </c>
    </row>
    <row r="422">
      <c r="A422" s="1">
        <v>1.0</v>
      </c>
      <c r="B422" s="1" t="s">
        <v>423</v>
      </c>
      <c r="C422" t="str">
        <f>IFERROR(__xludf.DUMMYFUNCTION("GOOGLETRANSLATE(B422, ""zh"", ""en"")"),"Clothes too much garbage, absolutely fake, we should not be fooled 10 pieces to spread the goods better than this, Edge is actually the most garbage nylon line, and uneven Edge, Edge also break, fabrics feeling the hand scraping. Amazon shopping next time"&amp;" will not come again.")</f>
        <v>Clothes too much garbage, absolutely fake, we should not be fooled 10 pieces to spread the goods better than this, Edge is actually the most garbage nylon line, and uneven Edge, Edge also break, fabrics feeling the hand scraping. Amazon shopping next time will not come again.</v>
      </c>
    </row>
    <row r="423">
      <c r="A423" s="1">
        <v>4.0</v>
      </c>
      <c r="B423" s="1" t="s">
        <v>424</v>
      </c>
      <c r="C423" t="str">
        <f>IFERROR(__xludf.DUMMYFUNCTION("GOOGLETRANSLATE(B423, ""zh"", ""en"")"),"Cotton fade slightly larger good, little bit bigger, a little black fade, the other good")</f>
        <v>Cotton fade slightly larger good, little bit bigger, a little black fade, the other good</v>
      </c>
    </row>
    <row r="424">
      <c r="A424" s="1">
        <v>4.0</v>
      </c>
      <c r="B424" s="1" t="s">
        <v>425</v>
      </c>
      <c r="C424" t="str">
        <f>IFERROR(__xludf.DUMMYFUNCTION("GOOGLETRANSLATE(B424, ""zh"", ""en"")"),"M code is pretty good for me big, say under 33 waist size, hip 43, faded 25, 13 feet. Slightly elastic, work is also wrong for the price. Originally thought to wear now, now leaving only a winter jacket to wear long johns.")</f>
        <v>M code is pretty good for me big, say under 33 waist size, hip 43, faded 25, 13 feet. Slightly elastic, work is also wrong for the price. Originally thought to wear now, now leaving only a winter jacket to wear long johns.</v>
      </c>
    </row>
    <row r="425">
      <c r="A425" s="1">
        <v>4.0</v>
      </c>
      <c r="B425" s="1" t="s">
        <v>426</v>
      </c>
      <c r="C425" t="str">
        <f>IFERROR(__xludf.DUMMYFUNCTION("GOOGLETRANSLATE(B425, ""zh"", ""en"")"),"Hem a little longer thick enough, hem a little long, oversize bar")</f>
        <v>Hem a little longer thick enough, hem a little long, oversize bar</v>
      </c>
    </row>
    <row r="426">
      <c r="A426" s="1">
        <v>4.0</v>
      </c>
      <c r="B426" s="1" t="s">
        <v>427</v>
      </c>
      <c r="C426" t="str">
        <f>IFERROR(__xludf.DUMMYFUNCTION("GOOGLETRANSLATE(B426, ""zh"", ""en"")"),"OK first came okay, and very beautiful. Not up and down a few times not aligned, not so beautiful. Must be loosely fastened.")</f>
        <v>OK first came okay, and very beautiful. Not up and down a few times not aligned, not so beautiful. Must be loosely fastened.</v>
      </c>
    </row>
    <row r="427">
      <c r="A427" s="1">
        <v>4.0</v>
      </c>
      <c r="B427" s="1" t="s">
        <v>428</v>
      </c>
      <c r="C427" t="str">
        <f>IFERROR(__xludf.DUMMYFUNCTION("GOOGLETRANSLATE(B427, ""zh"", ""en"")"),"And the same picture is a little small small small, 112 pounds, 166 high. Usually wear 26,27. But this is really not fit into the waist. Busy fish cheap car special.")</f>
        <v>And the same picture is a little small small small, 112 pounds, 166 high. Usually wear 26,27. But this is really not fit into the waist. Busy fish cheap car special.</v>
      </c>
    </row>
    <row r="428">
      <c r="A428" s="1">
        <v>5.0</v>
      </c>
      <c r="B428" s="1" t="s">
        <v>429</v>
      </c>
      <c r="C428" t="str">
        <f>IFERROR(__xludf.DUMMYFUNCTION("GOOGLETRANSLATE(B428, ""zh"", ""en"")"),"well. I think it's great, cheaper than domestic. Type is my favorite.")</f>
        <v>well. I think it's great, cheaper than domestic. Type is my favorite.</v>
      </c>
    </row>
    <row r="429">
      <c r="A429" s="1">
        <v>5.0</v>
      </c>
      <c r="B429" s="1" t="s">
        <v>430</v>
      </c>
      <c r="C429" t="str">
        <f>IFERROR(__xludf.DUMMYFUNCTION("GOOGLETRANSLATE(B429, ""zh"", ""en"")"),"Very satisfied for the first time scouring the sea, 12 days of receipt complete packaging is not damaged, quite satisfied, bottle no smell very soft, plastic is no different with the Chinese store, a treasure before watching several afraid to start, do no"&amp;"t trust or to vote overseas Amazon")</f>
        <v>Very satisfied for the first time scouring the sea, 12 days of receipt complete packaging is not damaged, quite satisfied, bottle no smell very soft, plastic is no different with the Chinese store, a treasure before watching several afraid to start, do not trust or to vote overseas Amazon</v>
      </c>
    </row>
    <row r="430">
      <c r="A430" s="1">
        <v>5.0</v>
      </c>
      <c r="B430" s="1" t="s">
        <v>431</v>
      </c>
      <c r="C430" t="str">
        <f>IFERROR(__xludf.DUMMYFUNCTION("GOOGLETRANSLATE(B430, ""zh"", ""en"")"),"Great scouring the sea for the first time, has experienced ups turn Yuantong Express, the display has not actually delivered to the situation, you can rest assured that we will wait. Something is actually good, 1.7 m 70 kg to buy m number, very fit, is re"&amp;"commended.")</f>
        <v>Great scouring the sea for the first time, has experienced ups turn Yuantong Express, the display has not actually delivered to the situation, you can rest assured that we will wait. Something is actually good, 1.7 m 70 kg to buy m number, very fit, is recommended.</v>
      </c>
    </row>
    <row r="431">
      <c r="A431" s="1">
        <v>5.0</v>
      </c>
      <c r="B431" s="1" t="s">
        <v>432</v>
      </c>
      <c r="C431" t="str">
        <f>IFERROR(__xludf.DUMMYFUNCTION("GOOGLETRANSLATE(B431, ""zh"", ""en"")"),"Too heavy! Things okay, really heavy! ! too heavy!")</f>
        <v>Too heavy! Things okay, really heavy! ! too heavy!</v>
      </c>
    </row>
    <row r="432">
      <c r="A432" s="1">
        <v>5.0</v>
      </c>
      <c r="B432" s="1" t="s">
        <v>433</v>
      </c>
      <c r="C432" t="str">
        <f>IFERROR(__xludf.DUMMYFUNCTION("GOOGLETRANSLATE(B432, ""zh"", ""en"")"),"Nice easy to use, good results")</f>
        <v>Nice easy to use, good results</v>
      </c>
    </row>
    <row r="433">
      <c r="A433" s="1">
        <v>5.0</v>
      </c>
      <c r="B433" s="1" t="s">
        <v>434</v>
      </c>
      <c r="C433" t="str">
        <f>IFERROR(__xludf.DUMMYFUNCTION("GOOGLETRANSLATE(B433, ""zh"", ""en"")"),"Like 👍 good customer service process thanks to Amazon's overseas purchase, fair price, product quality assurance, mainly after purchase service very good. Shopping at Amazon for many years, this is some accident, two bottles of a group, a family apart ju"&amp;"st do not know the packaging boxes and signs such as lost orders, contact customer service quickly resolved refund. Amazon shopping for many years in the major electricity supplier platform is the best, although a few things. But it is worth praise 👍👍")</f>
        <v>Like 👍 good customer service process thanks to Amazon's overseas purchase, fair price, product quality assurance, mainly after purchase service very good. Shopping at Amazon for many years, this is some accident, two bottles of a group, a family apart just do not know the packaging boxes and signs such as lost orders, contact customer service quickly resolved refund. Amazon shopping for many years in the major electricity supplier platform is the best, although a few things. But it is worth praise 👍👍</v>
      </c>
    </row>
    <row r="434">
      <c r="A434" s="1">
        <v>5.0</v>
      </c>
      <c r="B434" s="1" t="s">
        <v>435</v>
      </c>
      <c r="C434" t="str">
        <f>IFERROR(__xludf.DUMMYFUNCTION("GOOGLETRANSLATE(B434, ""zh"", ""en"")"),"Yes well, but mainly not stuffy, good ventilation")</f>
        <v>Yes well, but mainly not stuffy, good ventilation</v>
      </c>
    </row>
    <row r="435">
      <c r="A435" s="1">
        <v>5.0</v>
      </c>
      <c r="B435" s="1" t="s">
        <v>436</v>
      </c>
      <c r="C435" t="str">
        <f>IFERROR(__xludf.DUMMYFUNCTION("GOOGLETRANSLATE(B435, ""zh"", ""en"")"),"My husband felt a little bad that some small quality, is a little bit small. 176,76A of normal wear.")</f>
        <v>My husband felt a little bad that some small quality, is a little bit small. 176,76A of normal wear.</v>
      </c>
    </row>
    <row r="436">
      <c r="A436" s="1">
        <v>5.0</v>
      </c>
      <c r="B436" s="1" t="s">
        <v>437</v>
      </c>
      <c r="C436" t="str">
        <f>IFERROR(__xludf.DUMMYFUNCTION("GOOGLETRANSLATE(B436, ""zh"", ""en"")"),"So many things to buy in the Amazon, have no way to comment in detail eleven. Why buy more, of course, it is because of a good thing. Do not believe you can see how much stuff I bought, I was absolutely dead powder of the Amazon. . Forgive me can only cop"&amp;"y and paste. . So many things to buy in the Amazon, have no way to comment in detail eleven. Why buy more, of course, it is because of a good thing. Do not believe you can see how much stuff I bought, I was absolutely dead powder of the Amazon. . Forgive "&amp;"me can only copy and paste. .")</f>
        <v>So many things to buy in the Amazon, have no way to comment in detail eleven. Why buy more, of course, it is because of a good thing. Do not believe you can see how much stuff I bought, I was absolutely dead powder of the Amazon. . Forgive me can only copy and paste. . So many things to buy in the Amazon, have no way to comment in detail eleven. Why buy more, of course, it is because of a good thing. Do not believe you can see how much stuff I bought, I was absolutely dead powder of the Amazon. . Forgive me can only copy and paste. .</v>
      </c>
    </row>
    <row r="437">
      <c r="A437" s="1">
        <v>5.0</v>
      </c>
      <c r="B437" s="1" t="s">
        <v>438</v>
      </c>
      <c r="C437" t="str">
        <f>IFERROR(__xludf.DUMMYFUNCTION("GOOGLETRANSLATE(B437, ""zh"", ""en"")"),"Satisfying shopping experience affordable, cost-effective, satisfied")</f>
        <v>Satisfying shopping experience affordable, cost-effective, satisfied</v>
      </c>
    </row>
    <row r="438">
      <c r="A438" s="1">
        <v>5.0</v>
      </c>
      <c r="B438" s="1" t="s">
        <v>439</v>
      </c>
      <c r="C438" t="str">
        <f>IFERROR(__xludf.DUMMYFUNCTION("GOOGLETRANSLATE(B438, ""zh"", ""en"")"),"The price is right, good shoes, good price, 470 hand shoes 8uk, on foot to squeeze a little bit, but go in, do not squeeze foot 42 yards. Leather and colors are pretty good.")</f>
        <v>The price is right, good shoes, good price, 470 hand shoes 8uk, on foot to squeeze a little bit, but go in, do not squeeze foot 42 yards. Leather and colors are pretty good.</v>
      </c>
    </row>
    <row r="439">
      <c r="A439" s="1">
        <v>5.0</v>
      </c>
      <c r="B439" s="1" t="s">
        <v>440</v>
      </c>
      <c r="C439" t="str">
        <f>IFERROR(__xludf.DUMMYFUNCTION("GOOGLETRANSLATE(B439, ""zh"", ""en"")"),"When equipped with skills beginning installation of faucets and China think it is not a mismatch? After about a week of time to find the installation method, and now I have mastered the 😄😄😄 If necessary, welcome to ask me")</f>
        <v>When equipped with skills beginning installation of faucets and China think it is not a mismatch? After about a week of time to find the installation method, and now I have mastered the 😄😄😄 If necessary, welcome to ask me</v>
      </c>
    </row>
    <row r="440">
      <c r="A440" s="1">
        <v>5.0</v>
      </c>
      <c r="B440" s="1" t="s">
        <v>441</v>
      </c>
      <c r="C440" t="str">
        <f>IFERROR(__xludf.DUMMYFUNCTION("GOOGLETRANSLATE(B440, ""zh"", ""en"")"),"Special office dedicated office listening 1, closed not disturb others from interference 2, pc Direct Push, wooden flower ear, fever do not know all the terms, but comfortable listening 3, 4, wearing comfortable, not burn, but also do not understand 5 do "&amp;"not believe, though it is listening introductory paragraph, 988 is not low, but higher than the lowest low resistance 6, quality control is good, hope durable 7, is not suitable for the street")</f>
        <v>Special office dedicated office listening 1, closed not disturb others from interference 2, pc Direct Push, wooden flower ear, fever do not know all the terms, but comfortable listening 3, 4, wearing comfortable, not burn, but also do not understand 5 do not believe, though it is listening introductory paragraph, 988 is not low, but higher than the lowest low resistance 6, quality control is good, hope durable 7, is not suitable for the street</v>
      </c>
    </row>
    <row r="441">
      <c r="A441" s="1">
        <v>5.0</v>
      </c>
      <c r="B441" s="1" t="s">
        <v>442</v>
      </c>
      <c r="C441" t="str">
        <f>IFERROR(__xludf.DUMMYFUNCTION("GOOGLETRANSLATE(B441, ""zh"", ""en"")"),"Overseas Share this section is value for money. AIU this watch 40 dollars! Value Oh, the dial getting bigger! Strap is a little small! I can not take care of the front strap! ! Unfortunately, not solar.")</f>
        <v>Overseas Share this section is value for money. AIU this watch 40 dollars! Value Oh, the dial getting bigger! Strap is a little small! I can not take care of the front strap! ! Unfortunately, not solar.</v>
      </c>
    </row>
    <row r="442">
      <c r="A442" s="1">
        <v>5.0</v>
      </c>
      <c r="B442" s="1" t="s">
        <v>443</v>
      </c>
      <c r="C442" t="str">
        <f>IFERROR(__xludf.DUMMYFUNCTION("GOOGLETRANSLATE(B442, ""zh"", ""en"")"),"Nice hat nice looking hat, with a normal head circumference can be resized")</f>
        <v>Nice hat nice looking hat, with a normal head circumference can be resized</v>
      </c>
    </row>
    <row r="443">
      <c r="A443" s="1">
        <v>5.0</v>
      </c>
      <c r="B443" s="1" t="s">
        <v>444</v>
      </c>
      <c r="C443" t="str">
        <f>IFERROR(__xludf.DUMMYFUNCTION("GOOGLETRANSLATE(B443, ""zh"", ""en"")"),"Good Very Good, comfortable casual point")</f>
        <v>Good Very Good, comfortable casual point</v>
      </c>
    </row>
    <row r="444">
      <c r="A444" s="1">
        <v>5.0</v>
      </c>
      <c r="B444" s="1" t="s">
        <v>445</v>
      </c>
      <c r="C444" t="str">
        <f>IFERROR(__xludf.DUMMYFUNCTION("GOOGLETRANSLATE(B444, ""zh"", ""en"")"),"I bought a lot more convenient and lightweight, give as gifts for personal use to carry, very practical. Eighty buy")</f>
        <v>I bought a lot more convenient and lightweight, give as gifts for personal use to carry, very practical. Eighty buy</v>
      </c>
    </row>
    <row r="445">
      <c r="A445" s="1">
        <v>5.0</v>
      </c>
      <c r="B445" s="1" t="s">
        <v>446</v>
      </c>
      <c r="C445" t="str">
        <f>IFERROR(__xludf.DUMMYFUNCTION("GOOGLETRANSLATE(B445, ""zh"", ""en"")"),"Very, very good too pleasant surprise, very, very good! Very handsome, and quickly buy buy buy it, you will not regret it!")</f>
        <v>Very, very good too pleasant surprise, very, very good! Very handsome, and quickly buy buy buy it, you will not regret it!</v>
      </c>
    </row>
    <row r="446">
      <c r="A446" s="1">
        <v>5.0</v>
      </c>
      <c r="B446" s="1" t="s">
        <v>447</v>
      </c>
      <c r="C446" t="str">
        <f>IFERROR(__xludf.DUMMYFUNCTION("GOOGLETRANSLATE(B446, ""zh"", ""en"")"),"Amazon to buy a second time second time to buy boots from Amazon boots, buy 7us 41 yards just right, great shoes, no scratches, just do not know how dirty after cleaning, to go online to check")</f>
        <v>Amazon to buy a second time second time to buy boots from Amazon boots, buy 7us 41 yards just right, great shoes, no scratches, just do not know how dirty after cleaning, to go online to check</v>
      </c>
    </row>
    <row r="447">
      <c r="A447" s="1">
        <v>5.0</v>
      </c>
      <c r="B447" s="1" t="s">
        <v>448</v>
      </c>
      <c r="C447" t="str">
        <f>IFERROR(__xludf.DUMMYFUNCTION("GOOGLETRANSLATE(B447, ""zh"", ""en"")"),"Overall nice pants good, that is a little small, will it my height 175 weight 72 waist circumference 2 feet 6 comments buy is to see a small test 31-30 a little, next time you buy should be on the right of the 31-32")</f>
        <v>Overall nice pants good, that is a little small, will it my height 175 weight 72 waist circumference 2 feet 6 comments buy is to see a small test 31-30 a little, next time you buy should be on the right of the 31-32</v>
      </c>
    </row>
    <row r="448">
      <c r="A448" s="1">
        <v>5.0</v>
      </c>
      <c r="B448" s="1" t="s">
        <v>449</v>
      </c>
      <c r="C448" t="str">
        <f>IFERROR(__xludf.DUMMYFUNCTION("GOOGLETRANSLATE(B448, ""zh"", ""en"")"),"Cheap good cheap ah, it should be good health care")</f>
        <v>Cheap good cheap ah, it should be good health care</v>
      </c>
    </row>
    <row r="449">
      <c r="A449" s="1">
        <v>5.0</v>
      </c>
      <c r="B449" s="1" t="s">
        <v>450</v>
      </c>
      <c r="C449" t="str">
        <f>IFERROR(__xludf.DUMMYFUNCTION("GOOGLETRANSLATE(B449, ""zh"", ""en"")"),"Nice comfortable true")</f>
        <v>Nice comfortable true</v>
      </c>
    </row>
    <row r="450">
      <c r="A450" s="1">
        <v>2.0</v>
      </c>
      <c r="B450" s="1" t="s">
        <v>451</v>
      </c>
      <c r="C450" t="str">
        <f>IFERROR(__xludf.DUMMYFUNCTION("GOOGLETRANSLATE(B450, ""zh"", ""en"")"),"Generally always run up, the following have been hemming")</f>
        <v>Generally always run up, the following have been hemming</v>
      </c>
    </row>
    <row r="451">
      <c r="A451" s="1">
        <v>3.0</v>
      </c>
      <c r="B451" s="1" t="s">
        <v>452</v>
      </c>
      <c r="C451" t="str">
        <f>IFERROR(__xludf.DUMMYFUNCTION("GOOGLETRANSLATE(B451, ""zh"", ""en"")"),"Packing problem a problem about packaging the outside layer of plastic inside the box are falling apart, little doubt that it really is genuine? The package is so bad. I doublt whether it has been opened somewhere.")</f>
        <v>Packing problem a problem about packaging the outside layer of plastic inside the box are falling apart, little doubt that it really is genuine? The package is so bad. I doublt whether it has been opened somewhere.</v>
      </c>
    </row>
    <row r="452">
      <c r="A452" s="1">
        <v>3.0</v>
      </c>
      <c r="B452" s="1" t="s">
        <v>453</v>
      </c>
      <c r="C452" t="str">
        <f>IFERROR(__xludf.DUMMYFUNCTION("GOOGLETRANSLATE(B452, ""zh"", ""en"")"),"Bad workmanship. Quality in general. 180 worth of clothes quality in general. Worth 180. Dema quality is not good champion. No wonder the United States called Anta. Rough work")</f>
        <v>Bad workmanship. Quality in general. 180 worth of clothes quality in general. Worth 180. Dema quality is not good champion. No wonder the United States called Anta. Rough work</v>
      </c>
    </row>
    <row r="453">
      <c r="A453" s="1">
        <v>3.0</v>
      </c>
      <c r="B453" s="1" t="s">
        <v>454</v>
      </c>
      <c r="C453" t="str">
        <f>IFERROR(__xludf.DUMMYFUNCTION("GOOGLETRANSLATE(B453, ""zh"", ""en"")"),"After feeling not too high expectations, you will feel it")</f>
        <v>After feeling not too high expectations, you will feel it</v>
      </c>
    </row>
    <row r="454">
      <c r="A454" s="1">
        <v>1.0</v>
      </c>
      <c r="B454" s="1" t="s">
        <v>455</v>
      </c>
      <c r="C454" t="str">
        <f>IFERROR(__xludf.DUMMYFUNCTION("GOOGLETRANSLATE(B454, ""zh"", ""en"")"),"No quality, not just over two months after sales button switch on the bad, can not be used. Amazon purchased goods overseas more than a month without any warranty, I think need to be careful to buy")</f>
        <v>No quality, not just over two months after sales button switch on the bad, can not be used. Amazon purchased goods overseas more than a month without any warranty, I think need to be careful to buy</v>
      </c>
    </row>
    <row r="455">
      <c r="A455" s="1">
        <v>1.0</v>
      </c>
      <c r="B455" s="1" t="s">
        <v>456</v>
      </c>
      <c r="C455" t="str">
        <f>IFERROR(__xludf.DUMMYFUNCTION("GOOGLETRANSLATE(B455, ""zh"", ""en"")"),"We do not recommend buying the package to see the heart pull pull cool cool. Boss label being at least a little of it.")</f>
        <v>We do not recommend buying the package to see the heart pull pull cool cool. Boss label being at least a little of it.</v>
      </c>
    </row>
    <row r="456">
      <c r="A456" s="1">
        <v>4.0</v>
      </c>
      <c r="B456" s="1" t="s">
        <v>457</v>
      </c>
      <c r="C456" t="str">
        <f>IFERROR(__xludf.DUMMYFUNCTION("GOOGLETRANSLATE(B456, ""zh"", ""en"")"),"Zojirushi brand, how could this be. Express soon receive, the quality, and use a transformer, not power, the return.")</f>
        <v>Zojirushi brand, how could this be. Express soon receive, the quality, and use a transformer, not power, the return.</v>
      </c>
    </row>
    <row r="457">
      <c r="A457" s="1">
        <v>4.0</v>
      </c>
      <c r="B457" s="1" t="s">
        <v>458</v>
      </c>
      <c r="C457" t="str">
        <f>IFERROR(__xludf.DUMMYFUNCTION("GOOGLETRANSLATE(B457, ""zh"", ""en"")"),"Suitable color darker, the election was not good, but very fit i, suitable length")</f>
        <v>Suitable color darker, the election was not good, but very fit i, suitable length</v>
      </c>
    </row>
    <row r="458">
      <c r="A458" s="1">
        <v>4.0</v>
      </c>
      <c r="B458" s="1" t="s">
        <v>459</v>
      </c>
      <c r="C458" t="str">
        <f>IFERROR(__xludf.DUMMYFUNCTION("GOOGLETRANSLATE(B458, ""zh"", ""en"")"),"Baby food supplement tableware friend sent me a baby. With a good, very soft spoon. Color meeting encounter tired of carrot on a spoon. I bought a set to send their girlfriends.")</f>
        <v>Baby food supplement tableware friend sent me a baby. With a good, very soft spoon. Color meeting encounter tired of carrot on a spoon. I bought a set to send their girlfriends.</v>
      </c>
    </row>
    <row r="459">
      <c r="A459" s="1">
        <v>4.0</v>
      </c>
      <c r="B459" s="1" t="s">
        <v>460</v>
      </c>
      <c r="C459" t="str">
        <f>IFERROR(__xludf.DUMMYFUNCTION("GOOGLETRANSLATE(B459, ""zh"", ""en"")"),"It all placed horizontally or stacked vertically or horizontally stacked vertically, map and look at the product of hard rubber, is the heel? There are no professional comment on the great God.")</f>
        <v>It all placed horizontally or stacked vertically or horizontally stacked vertically, map and look at the product of hard rubber, is the heel? There are no professional comment on the great God.</v>
      </c>
    </row>
    <row r="460">
      <c r="A460" s="1">
        <v>5.0</v>
      </c>
      <c r="B460" s="1" t="s">
        <v>461</v>
      </c>
      <c r="C460" t="str">
        <f>IFERROR(__xludf.DUMMYFUNCTION("GOOGLETRANSLATE(B460, ""zh"", ""en"")"),"Good to wear very nice soft")</f>
        <v>Good to wear very nice soft</v>
      </c>
    </row>
    <row r="461">
      <c r="A461" s="1">
        <v>5.0</v>
      </c>
      <c r="B461" s="1" t="s">
        <v>462</v>
      </c>
      <c r="C461" t="str">
        <f>IFERROR(__xludf.DUMMYFUNCTION("GOOGLETRANSLATE(B461, ""zh"", ""en"")"),"Good cost-effective storage disk brands have excellent quality assurance, those issues inside the comment does not appear, electricity 5 times 0 hours new disc is no doubt, as a data storage disk cost is high, it is recommended!")</f>
        <v>Good cost-effective storage disk brands have excellent quality assurance, those issues inside the comment does not appear, electricity 5 times 0 hours new disc is no doubt, as a data storage disk cost is high, it is recommended!</v>
      </c>
    </row>
    <row r="462">
      <c r="A462" s="1">
        <v>5.0</v>
      </c>
      <c r="B462" s="1" t="s">
        <v>463</v>
      </c>
      <c r="C462" t="str">
        <f>IFERROR(__xludf.DUMMYFUNCTION("GOOGLETRANSLATE(B462, ""zh"", ""en"")"),"Praise praise praise Nichia fly like good quality")</f>
        <v>Praise praise praise Nichia fly like good quality</v>
      </c>
    </row>
    <row r="463">
      <c r="A463" s="1">
        <v>5.0</v>
      </c>
      <c r="B463" s="1" t="s">
        <v>464</v>
      </c>
      <c r="C463" t="str">
        <f>IFERROR(__xludf.DUMMYFUNCTION("GOOGLETRANSLATE(B463, ""zh"", ""en"")"),"perfect perfect")</f>
        <v>perfect perfect</v>
      </c>
    </row>
    <row r="464">
      <c r="A464" s="1">
        <v>5.0</v>
      </c>
      <c r="B464" s="1" t="s">
        <v>465</v>
      </c>
      <c r="C464" t="str">
        <f>IFERROR(__xludf.DUMMYFUNCTION("GOOGLETRANSLATE(B464, ""zh"", ""en"")"),"Very good long-standing favorite, the price is right, the nose thicker, no matter, to start.")</f>
        <v>Very good long-standing favorite, the price is right, the nose thicker, no matter, to start.</v>
      </c>
    </row>
    <row r="465">
      <c r="A465" s="1">
        <v>5.0</v>
      </c>
      <c r="B465" s="1" t="s">
        <v>466</v>
      </c>
      <c r="C465" t="str">
        <f>IFERROR(__xludf.DUMMYFUNCTION("GOOGLETRANSLATE(B465, ""zh"", ""en"")"),"Good wife 158 cm high 104 pounds, to buy S code, the right, and said very comfortable")</f>
        <v>Good wife 158 cm high 104 pounds, to buy S code, the right, and said very comfortable</v>
      </c>
    </row>
    <row r="466">
      <c r="A466" s="1">
        <v>5.0</v>
      </c>
      <c r="B466" s="1" t="s">
        <v>467</v>
      </c>
      <c r="C466" t="str">
        <f>IFERROR(__xludf.DUMMYFUNCTION("GOOGLETRANSLATE(B466, ""zh"", ""en"")"),"Pretty rare to buy the right jeans, very good upper body")</f>
        <v>Pretty rare to buy the right jeans, very good upper body</v>
      </c>
    </row>
    <row r="467">
      <c r="A467" s="1">
        <v>5.0</v>
      </c>
      <c r="B467" s="1" t="s">
        <v>468</v>
      </c>
      <c r="C467" t="str">
        <f>IFERROR(__xludf.DUMMYFUNCTION("GOOGLETRANSLATE(B467, ""zh"", ""en"")"),"With good quality, the right size, but also just the weight, easy to use up the children. Drawback is that there is no anti-skid bottom ring")</f>
        <v>With good quality, the right size, but also just the weight, easy to use up the children. Drawback is that there is no anti-skid bottom ring</v>
      </c>
    </row>
    <row r="468">
      <c r="A468" s="1">
        <v>5.0</v>
      </c>
      <c r="B468" s="1" t="s">
        <v>469</v>
      </c>
      <c r="C468" t="str">
        <f>IFERROR(__xludf.DUMMYFUNCTION("GOOGLETRANSLATE(B468, ""zh"", ""en"")"),"Great, half the price Taobao, will repurchase great, only half the price of Taobao, will repurchase. Store two boxes, I do not know enough, can really solve the nipple breast pump caused by fragile tenderness.")</f>
        <v>Great, half the price Taobao, will repurchase great, only half the price of Taobao, will repurchase. Store two boxes, I do not know enough, can really solve the nipple breast pump caused by fragile tenderness.</v>
      </c>
    </row>
    <row r="469">
      <c r="A469" s="1">
        <v>5.0</v>
      </c>
      <c r="B469" s="1" t="s">
        <v>470</v>
      </c>
      <c r="C469" t="str">
        <f>IFERROR(__xludf.DUMMYFUNCTION("GOOGLETRANSLATE(B469, ""zh"", ""en"")"),"A great feeling to buy four, feel great.")</f>
        <v>A great feeling to buy four, feel great.</v>
      </c>
    </row>
    <row r="470">
      <c r="A470" s="1">
        <v>5.0</v>
      </c>
      <c r="B470" s="1" t="s">
        <v>471</v>
      </c>
      <c r="C470" t="str">
        <f>IFERROR(__xludf.DUMMYFUNCTION("GOOGLETRANSLATE(B470, ""zh"", ""en"")"),"Good good inexpensive")</f>
        <v>Good good inexpensive</v>
      </c>
    </row>
    <row r="471">
      <c r="A471" s="1">
        <v>5.0</v>
      </c>
      <c r="B471" s="1" t="s">
        <v>472</v>
      </c>
      <c r="C471" t="str">
        <f>IFERROR(__xludf.DUMMYFUNCTION("GOOGLETRANSLATE(B471, ""zh"", ""en"")"),"Mei Mei I like to watch buyers show US special feeling to buy in kind are also considered fit, color match with winter clothes, fur juxtaposition feel warm. Not particularly thick shoes, cold star of people in Shanghai should be enough. The bottom is thic"&amp;"ker soles of the feet can resist the cold. Usually 36/37, winter shoes like some large, too large a little more this pair 37, is fit to wear wool socks inside the toes can also avoid activities frozen ...... me in the end is how cold ...... Velcro puzzled"&amp;" open can wear off, the more it is decorative")</f>
        <v>Mei Mei I like to watch buyers show US special feeling to buy in kind are also considered fit, color match with winter clothes, fur juxtaposition feel warm. Not particularly thick shoes, cold star of people in Shanghai should be enough. The bottom is thicker soles of the feet can resist the cold. Usually 36/37, winter shoes like some large, too large a little more this pair 37, is fit to wear wool socks inside the toes can also avoid activities frozen ...... me in the end is how cold ...... Velcro puzzled open can wear off, the more it is decorative</v>
      </c>
    </row>
    <row r="472">
      <c r="A472" s="1">
        <v>5.0</v>
      </c>
      <c r="B472" s="1" t="s">
        <v>473</v>
      </c>
      <c r="C472" t="str">
        <f>IFERROR(__xludf.DUMMYFUNCTION("GOOGLETRANSLATE(B472, ""zh"", ""en"")"),"Awesome my feet relatively magical, 38, 39 can wear. Puma shoes half a yard too large, so I bought the appropriate positive 37.5.")</f>
        <v>Awesome my feet relatively magical, 38, 39 can wear. Puma shoes half a yard too large, so I bought the appropriate positive 37.5.</v>
      </c>
    </row>
    <row r="473">
      <c r="A473" s="1">
        <v>5.0</v>
      </c>
      <c r="B473" s="1" t="s">
        <v>474</v>
      </c>
      <c r="C473" t="str">
        <f>IFERROR(__xludf.DUMMYFUNCTION("GOOGLETRANSLATE(B473, ""zh"", ""en"")"),"Lint-free no hair loss phenomenon. Not long clothes, very friendly Shorty. Comfortable to wear. Buy two colors.")</f>
        <v>Lint-free no hair loss phenomenon. Not long clothes, very friendly Shorty. Comfortable to wear. Buy two colors.</v>
      </c>
    </row>
    <row r="474">
      <c r="A474" s="1">
        <v>5.0</v>
      </c>
      <c r="B474" s="1" t="s">
        <v>475</v>
      </c>
      <c r="C474" t="str">
        <f>IFERROR(__xludf.DUMMYFUNCTION("GOOGLETRANSLATE(B474, ""zh"", ""en"")"),"Very nice watch Jay same paragraph, ah, very good, the right size")</f>
        <v>Very nice watch Jay same paragraph, ah, very good, the right size</v>
      </c>
    </row>
    <row r="475">
      <c r="A475" s="1">
        <v>5.0</v>
      </c>
      <c r="B475" s="1" t="s">
        <v>476</v>
      </c>
      <c r="C475" t="str">
        <f>IFERROR(__xludf.DUMMYFUNCTION("GOOGLETRANSLATE(B475, ""zh"", ""en"")"),"600 amount has been eating this brand. After a 600-year-old eating amount.")</f>
        <v>600 amount has been eating this brand. After a 600-year-old eating amount.</v>
      </c>
    </row>
    <row r="476">
      <c r="A476" s="1">
        <v>5.0</v>
      </c>
      <c r="B476" s="1" t="s">
        <v>477</v>
      </c>
      <c r="C476" t="str">
        <f>IFERROR(__xludf.DUMMYFUNCTION("GOOGLETRANSLATE(B476, ""zh"", ""en"")"),"Petals bowl appearance good-looking, spoon to eat the baby just learned how to good use, in addition to not pasteurized came good")</f>
        <v>Petals bowl appearance good-looking, spoon to eat the baby just learned how to good use, in addition to not pasteurized came good</v>
      </c>
    </row>
    <row r="477">
      <c r="A477" s="1">
        <v>5.0</v>
      </c>
      <c r="B477" s="1" t="s">
        <v>478</v>
      </c>
      <c r="C477" t="str">
        <f>IFERROR(__xludf.DUMMYFUNCTION("GOOGLETRANSLATE(B477, ""zh"", ""en"")"),"Pretty good for the first time to buy things abroad, looked evaluation also sent things to worry about a problem, the actual situation of these did not happen. First of all customs clearance quickly, shipped from the United States and Asia to less than fi"&amp;"fteen days of receipt, the receipt of goods also box packaging, not broken. Bottle Like expected, no problems, no boiled in hot, everyone says great taste do not know")</f>
        <v>Pretty good for the first time to buy things abroad, looked evaluation also sent things to worry about a problem, the actual situation of these did not happen. First of all customs clearance quickly, shipped from the United States and Asia to less than fifteen days of receipt, the receipt of goods also box packaging, not broken. Bottle Like expected, no problems, no boiled in hot, everyone says great taste do not know</v>
      </c>
    </row>
    <row r="478">
      <c r="A478" s="1">
        <v>5.0</v>
      </c>
      <c r="B478" s="1" t="s">
        <v>479</v>
      </c>
      <c r="C478" t="str">
        <f>IFERROR(__xludf.DUMMYFUNCTION("GOOGLETRANSLATE(B478, ""zh"", ""en"")"),"Shoes quality is very good logistics a lot faster than expected, shoes quality is very good, a little a little big, but does not affect wear")</f>
        <v>Shoes quality is very good logistics a lot faster than expected, shoes quality is very good, a little a little big, but does not affect wear</v>
      </c>
    </row>
    <row r="479">
      <c r="A479" s="1">
        <v>5.0</v>
      </c>
      <c r="B479" s="1" t="s">
        <v>480</v>
      </c>
      <c r="C479" t="str">
        <f>IFERROR(__xludf.DUMMYFUNCTION("GOOGLETRANSLATE(B479, ""zh"", ""en"")"),"Packaging good good packaging, can also be written with the next, the ink to be sold separately. EF just fine")</f>
        <v>Packaging good good packaging, can also be written with the next, the ink to be sold separately. EF just fine</v>
      </c>
    </row>
    <row r="480">
      <c r="A480" s="1">
        <v>5.0</v>
      </c>
      <c r="B480" s="1" t="s">
        <v>481</v>
      </c>
      <c r="C480" t="str">
        <f>IFERROR(__xludf.DUMMYFUNCTION("GOOGLETRANSLATE(B480, ""zh"", ""en"")"),"Something good, affordable things just fine, very soft, the only downside is the standard two-hole nipple, the price really cheap")</f>
        <v>Something good, affordable things just fine, very soft, the only downside is the standard two-hole nipple, the price really cheap</v>
      </c>
    </row>
    <row r="481">
      <c r="A481" s="1">
        <v>5.0</v>
      </c>
      <c r="B481" s="1" t="s">
        <v>482</v>
      </c>
      <c r="C481" t="str">
        <f>IFERROR(__xludf.DUMMYFUNCTION("GOOGLETRANSLATE(B481, ""zh"", ""en"")"),"At first glance it is an ordinary exquisite iron pot in the hand you know that the Japanese workmanship is good. Pot great weight, the original one may think of very light, but only the pot should be enough material, so in the hand or a certain component."&amp;" Buy cheaper than domestic prices, and a real treasure pit!")</f>
        <v>At first glance it is an ordinary exquisite iron pot in the hand you know that the Japanese workmanship is good. Pot great weight, the original one may think of very light, but only the pot should be enough material, so in the hand or a certain component. Buy cheaper than domestic prices, and a real treasure pit!</v>
      </c>
    </row>
    <row r="482">
      <c r="A482" s="1">
        <v>2.0</v>
      </c>
      <c r="B482" s="1" t="s">
        <v>483</v>
      </c>
      <c r="C482" t="str">
        <f>IFERROR(__xludf.DUMMYFUNCTION("GOOGLETRANSLATE(B482, ""zh"", ""en"")"),"Not ye poor quality")</f>
        <v>Not ye poor quality</v>
      </c>
    </row>
    <row r="483">
      <c r="A483" s="1">
        <v>3.0</v>
      </c>
      <c r="B483" s="1" t="s">
        <v>484</v>
      </c>
      <c r="C483" t="str">
        <f>IFERROR(__xludf.DUMMYFUNCTION("GOOGLETRANSLATE(B483, ""zh"", ""en"")"),"Not satisfied with the pacifier is estimated not original, fasten the lid, teat actually bending phenomenon. It did not make any smell! As well as logistics, are to the shipping address, and even somehow has been returned Zhengzhou, and then sent back, ca"&amp;"using me to get the goods for several days late, the most angry is that there is customer service called me and asked me details, said or even be a return to Zhengzhou, and then contact customer service, phone has no answer, it is very angry. Amazon even "&amp;"has the final list on the display 18 received the goods, the actual goods 21 received. Exhort parents who want to buy good considering re-orders.")</f>
        <v>Not satisfied with the pacifier is estimated not original, fasten the lid, teat actually bending phenomenon. It did not make any smell! As well as logistics, are to the shipping address, and even somehow has been returned Zhengzhou, and then sent back, causing me to get the goods for several days late, the most angry is that there is customer service called me and asked me details, said or even be a return to Zhengzhou, and then contact customer service, phone has no answer, it is very angry. Amazon even has the final list on the display 18 received the goods, the actual goods 21 received. Exhort parents who want to buy good considering re-orders.</v>
      </c>
    </row>
    <row r="484">
      <c r="A484" s="1">
        <v>3.0</v>
      </c>
      <c r="B484" s="1" t="s">
        <v>485</v>
      </c>
      <c r="C484" t="str">
        <f>IFERROR(__xludf.DUMMYFUNCTION("GOOGLETRANSLATE(B484, ""zh"", ""en"")"),"There are thin cashmere clothes, narrow hem, is the most pit, head bigger people are afraid to wear will not fit into this hoodie is designed for small head people do")</f>
        <v>There are thin cashmere clothes, narrow hem, is the most pit, head bigger people are afraid to wear will not fit into this hoodie is designed for small head people do</v>
      </c>
    </row>
    <row r="485">
      <c r="A485" s="1">
        <v>1.0</v>
      </c>
      <c r="B485" s="1" t="s">
        <v>486</v>
      </c>
      <c r="C485" t="str">
        <f>IFERROR(__xludf.DUMMYFUNCTION("GOOGLETRANSLATE(B485, ""zh"", ""en"")"),"Mao squeezed broken when the arrival of three only two hair pushed down, the whole new toothbrush with abandoned like, speechless")</f>
        <v>Mao squeezed broken when the arrival of three only two hair pushed down, the whole new toothbrush with abandoned like, speechless</v>
      </c>
    </row>
    <row r="486">
      <c r="A486" s="1">
        <v>1.0</v>
      </c>
      <c r="B486" s="1" t="s">
        <v>487</v>
      </c>
      <c r="C486" t="str">
        <f>IFERROR(__xludf.DUMMYFUNCTION("GOOGLETRANSLATE(B486, ""zh"", ""en"")"),"Not long sleeves, long clothing rather long.")</f>
        <v>Not long sleeves, long clothing rather long.</v>
      </c>
    </row>
    <row r="487">
      <c r="A487" s="1">
        <v>4.0</v>
      </c>
      <c r="B487" s="1" t="s">
        <v>488</v>
      </c>
      <c r="C487" t="str">
        <f>IFERROR(__xludf.DUMMYFUNCTION("GOOGLETRANSLATE(B487, ""zh"", ""en"")"),"Wear it Well good, received about a week, just open the table does not go holding a button on the line, big sound")</f>
        <v>Wear it Well good, received about a week, just open the table does not go holding a button on the line, big sound</v>
      </c>
    </row>
    <row r="488">
      <c r="A488" s="1">
        <v>4.0</v>
      </c>
      <c r="B488" s="1" t="s">
        <v>489</v>
      </c>
      <c r="C488" t="str">
        <f>IFERROR(__xludf.DUMMYFUNCTION("GOOGLETRANSLATE(B488, ""zh"", ""en"")"),"A lot of nice features, but the menu is in English, not very convenient to use, so do not bother to use some features. Use it as a spreadsheet.")</f>
        <v>A lot of nice features, but the menu is in English, not very convenient to use, so do not bother to use some features. Use it as a spreadsheet.</v>
      </c>
    </row>
    <row r="489">
      <c r="A489" s="1">
        <v>4.0</v>
      </c>
      <c r="B489" s="1" t="s">
        <v>490</v>
      </c>
      <c r="C489" t="str">
        <f>IFERROR(__xludf.DUMMYFUNCTION("GOOGLETRANSLATE(B489, ""zh"", ""en"")"),"Also freshman little bit like a little freshman bag also like")</f>
        <v>Also freshman little bit like a little freshman bag also like</v>
      </c>
    </row>
    <row r="490">
      <c r="A490" s="1">
        <v>4.0</v>
      </c>
      <c r="B490" s="1" t="s">
        <v>491</v>
      </c>
      <c r="C490" t="str">
        <f>IFERROR(__xludf.DUMMYFUNCTION("GOOGLETRANSLATE(B490, ""zh"", ""en"")"),"1 suction strong, the baby is difficult to win.")</f>
        <v>1 suction strong, the baby is difficult to win.</v>
      </c>
    </row>
    <row r="491">
      <c r="A491" s="1">
        <v>4.0</v>
      </c>
      <c r="B491" s="1" t="s">
        <v>492</v>
      </c>
      <c r="C491" t="str">
        <f>IFERROR(__xludf.DUMMYFUNCTION("GOOGLETRANSLATE(B491, ""zh"", ""en"")"),"Baby packaging is made in China. Packaging is very bad.")</f>
        <v>Baby packaging is made in China. Packaging is very bad.</v>
      </c>
    </row>
    <row r="492">
      <c r="A492" s="1">
        <v>5.0</v>
      </c>
      <c r="B492" s="1" t="s">
        <v>493</v>
      </c>
      <c r="C492" t="str">
        <f>IFERROR(__xludf.DUMMYFUNCTION("GOOGLETRANSLATE(B492, ""zh"", ""en"")"),"Very easy to use, easy to install nozzles good, easy to use them, not unpalatable")</f>
        <v>Very easy to use, easy to install nozzles good, easy to use them, not unpalatable</v>
      </c>
    </row>
    <row r="493">
      <c r="A493" s="1">
        <v>5.0</v>
      </c>
      <c r="B493" s="1" t="s">
        <v>494</v>
      </c>
      <c r="C493" t="str">
        <f>IFERROR(__xludf.DUMMYFUNCTION("GOOGLETRANSLATE(B493, ""zh"", ""en"")"),"Packaging bad orders to help a friend, the price is good, that is packed too bad")</f>
        <v>Packaging bad orders to help a friend, the price is good, that is packed too bad</v>
      </c>
    </row>
    <row r="494">
      <c r="A494" s="1">
        <v>5.0</v>
      </c>
      <c r="B494" s="1" t="s">
        <v>495</v>
      </c>
      <c r="C494" t="str">
        <f>IFERROR(__xludf.DUMMYFUNCTION("GOOGLETRANSLATE(B494, ""zh"", ""en"")"),"Very, very good, cheaper than the counter. Not from the previous evaluation, I do not know how many points wasted, now know that integration can change money necessary to properly evaluate, and then I put these words to copy to go, both to earn points, bu"&amp;"t also save trouble, they go where copy , sent directly to it, recommend it to everyone! !")</f>
        <v>Very, very good, cheaper than the counter. Not from the previous evaluation, I do not know how many points wasted, now know that integration can change money necessary to properly evaluate, and then I put these words to copy to go, both to earn points, but also save trouble, they go where copy , sent directly to it, recommend it to everyone! !</v>
      </c>
    </row>
    <row r="495">
      <c r="A495" s="1">
        <v>5.0</v>
      </c>
      <c r="B495" s="1" t="s">
        <v>496</v>
      </c>
      <c r="C495" t="str">
        <f>IFERROR(__xludf.DUMMYFUNCTION("GOOGLETRANSLATE(B495, ""zh"", ""en"")"),"Good quality and price quality, affordable, very much!")</f>
        <v>Good quality and price quality, affordable, very much!</v>
      </c>
    </row>
    <row r="496">
      <c r="A496" s="1">
        <v>5.0</v>
      </c>
      <c r="B496" s="1" t="s">
        <v>497</v>
      </c>
      <c r="C496" t="str">
        <f>IFERROR(__xludf.DUMMYFUNCTION("GOOGLETRANSLATE(B496, ""zh"", ""en"")"),"Light and very light, relatively a relatively hard soles, the other slightly smaller point, estimates have to buy slightly larger size")</f>
        <v>Light and very light, relatively a relatively hard soles, the other slightly smaller point, estimates have to buy slightly larger size</v>
      </c>
    </row>
    <row r="497">
      <c r="A497" s="1">
        <v>5.0</v>
      </c>
      <c r="B497" s="1" t="s">
        <v>498</v>
      </c>
      <c r="C497" t="str">
        <f>IFERROR(__xludf.DUMMYFUNCTION("GOOGLETRANSLATE(B497, ""zh"", ""en"")"),"Price is a very good, very good, a total of less than 1200")</f>
        <v>Price is a very good, very good, a total of less than 1200</v>
      </c>
    </row>
    <row r="498">
      <c r="A498" s="1">
        <v>5.0</v>
      </c>
      <c r="B498" s="1" t="s">
        <v>499</v>
      </c>
      <c r="C498" t="str">
        <f>IFERROR(__xludf.DUMMYFUNCTION("GOOGLETRANSLATE(B498, ""zh"", ""en"")"),"Good work, strong plating process, large hydraulic worth buying three stalls are practical, each time taking a bath adds a lot of fun. Massage files can really ease the day's fatigue")</f>
        <v>Good work, strong plating process, large hydraulic worth buying three stalls are practical, each time taking a bath adds a lot of fun. Massage files can really ease the day's fatigue</v>
      </c>
    </row>
    <row r="499">
      <c r="A499" s="1">
        <v>5.0</v>
      </c>
      <c r="B499" s="1" t="s">
        <v>500</v>
      </c>
      <c r="C499" t="str">
        <f>IFERROR(__xludf.DUMMYFUNCTION("GOOGLETRANSLATE(B499, ""zh"", ""en"")"),"Work okay waist circumference two feet six, wearing a little tight, thin fabric, suitable for summer wear")</f>
        <v>Work okay waist circumference two feet six, wearing a little tight, thin fabric, suitable for summer wear</v>
      </c>
    </row>
    <row r="500">
      <c r="A500" s="1">
        <v>5.0</v>
      </c>
      <c r="B500" s="1" t="s">
        <v>501</v>
      </c>
      <c r="C500" t="str">
        <f>IFERROR(__xludf.DUMMYFUNCTION("GOOGLETRANSLATE(B500, ""zh"", ""en"")"),"The right size, thick section. 182CM, 71KG wear just 31/32 (trial sizes, choose the right), the money is for models fall, okay texture, color slightly darker than the picture, fit. Arrival time of about 10 days, fairly quickly.")</f>
        <v>The right size, thick section. 182CM, 71KG wear just 31/32 (trial sizes, choose the right), the money is for models fall, okay texture, color slightly darker than the picture, fit. Arrival time of about 10 days, fairly quickly.</v>
      </c>
    </row>
    <row r="501">
      <c r="A501" s="1">
        <v>5.0</v>
      </c>
      <c r="B501" s="1" t="s">
        <v>502</v>
      </c>
      <c r="C501" t="str">
        <f>IFERROR(__xludf.DUMMYFUNCTION("GOOGLETRANSLATE(B501, ""zh"", ""en"")"),"Very much like baby received better than expected")</f>
        <v>Very much like baby received better than expected</v>
      </c>
    </row>
  </sheetData>
  <drawing r:id="rId1"/>
</worksheet>
</file>