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bookViews>
    <workbookView xWindow="-108" yWindow="-108" windowWidth="19416" windowHeight="10416"/>
  </bookViews>
  <sheets>
    <sheet name="Лист1" sheetId="1" r:id="rId1"/>
  </sheets>
  <definedNames>
    <definedName name="solver_adj" localSheetId="0" hidden="1">Лист1!$I$36:$J$36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Лист1!$K$34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B18" i="1"/>
  <c r="B17" i="1"/>
  <c r="J34" i="1"/>
  <c r="I34" i="1"/>
  <c r="J2" i="1" l="1" a="1"/>
  <c r="J2" i="1" s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L3" i="1" l="1"/>
  <c r="L34" i="1" s="1"/>
  <c r="H34" i="1" s="1"/>
  <c r="K34" i="1" s="1"/>
  <c r="D44" i="1" l="1"/>
  <c r="D34" i="1"/>
  <c r="A22" i="1"/>
  <c r="B22" i="1" s="1"/>
  <c r="A21" i="1"/>
  <c r="B21" i="1" s="1"/>
  <c r="A18" i="1"/>
  <c r="A25" i="1"/>
  <c r="B25" i="1" s="1"/>
  <c r="A24" i="1"/>
  <c r="B24" i="1" s="1"/>
  <c r="A20" i="1"/>
  <c r="B20" i="1" s="1"/>
  <c r="A19" i="1"/>
  <c r="B19" i="1" s="1"/>
  <c r="A26" i="1"/>
  <c r="B26" i="1" s="1"/>
  <c r="A17" i="1"/>
  <c r="A23" i="1"/>
  <c r="B23" i="1" s="1"/>
  <c r="L2" i="1"/>
  <c r="K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<sst xmlns="http://schemas.openxmlformats.org/spreadsheetml/2006/main" count="44" uniqueCount="28">
  <si>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Номер спостереження</t>
  </si>
  <si>
    <t>K</t>
  </si>
  <si>
    <t>L</t>
  </si>
  <si>
    <t>F</t>
  </si>
  <si>
    <t>LnK</t>
  </si>
  <si>
    <t>LnL</t>
  </si>
  <si>
    <t>LnF</t>
  </si>
  <si>
    <t>b</t>
  </si>
  <si>
    <t>a</t>
  </si>
  <si>
    <t>LnA</t>
  </si>
  <si>
    <t>A</t>
  </si>
  <si>
    <t>Мультиплікативна виробнича функція:  F(K, L) = A * (K^a)*(L^b)</t>
  </si>
  <si>
    <t>F(K, L) = 225,219 * K^0,319 * L^0,104</t>
  </si>
  <si>
    <t>F(K,L)</t>
  </si>
  <si>
    <t>k*F(K,L)</t>
  </si>
  <si>
    <t>F(k*(K,L))</t>
  </si>
  <si>
    <t>Еластичність заміщення</t>
  </si>
  <si>
    <t>Фірма в умовах досконалої конкуренції, довгостроковий період</t>
  </si>
  <si>
    <t>p</t>
  </si>
  <si>
    <t>wK</t>
  </si>
  <si>
    <t>wL</t>
  </si>
  <si>
    <t>Profit</t>
  </si>
  <si>
    <t>Фірма в умовах досконалої конкуренції, короткостроковий період</t>
  </si>
  <si>
    <t>Фірма в умовах монополії-монопсії</t>
  </si>
  <si>
    <t>Капітал: wk(K)=2*K</t>
  </si>
  <si>
    <t>Функція пропозиції:wl(L)=2*L-1</t>
  </si>
  <si>
    <t>Функція попиту:p(F)=5*F+1</t>
  </si>
  <si>
    <t>Оскільки F(k*(K,L)) &lt; k*F(K,L), то дохід спадний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</si>
</sst>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3" fillId="0" borderId="0" xfId="0" applyFont="1"/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26" xfId="0" applyFont="1" applyBorder="1"/>
    <xf numFmtId="0" fontId="1" fillId="0" borderId="16" xfId="0" applyFont="1" applyBorder="1"/>
    <xf numFmtId="0" fontId="3" fillId="3" borderId="17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0" xfId="0" applyFont="1" applyAlignment="1">
      <alignment horizontal="center"/>
    </xf>
    <xf numFmtId="0" fontId="4" fillId="0" borderId="24" xfId="0" applyFont="1" applyBorder="1"/>
    <xf numFmtId="0" fontId="4" fillId="0" borderId="0" xfId="0" applyFont="1"/>
    <xf numFmtId="0" fontId="4" fillId="0" borderId="25" xfId="0" applyFont="1" applyBorder="1"/>
    <xf numFmtId="0" fontId="4" fillId="0" borderId="21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0" borderId="22" xfId="0" applyFont="1" applyBorder="1"/>
    <xf numFmtId="0" fontId="4" fillId="0" borderId="23" xfId="0" applyFont="1" applyBorder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22678</xdr:colOff>
      <xdr:row>48</xdr:row>
      <xdr:rowOff>147411</xdr:rowOff>
    </xdr:from>
    <xdr:to>
      <xdr:col>3</xdr:col>
      <xdr:colOff>214760</xdr:colOff>
      <xdr:row>51</xdr:row>
      <xdr:rowOff>86451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D99974-9895-4137-8FBA-4B00BEB8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8" y="10001250"/>
          <a:ext cx="2902171" cy="483326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317500</xdr:colOff>
      <xdr:row>29</xdr:row>
      <xdr:rowOff>11338</xdr:rowOff>
    </xdr:from>
    <xdr:to>
      <xdr:col>13</xdr:col>
      <xdr:colOff>4437468</xdr:colOff>
      <xdr:row>32</xdr:row>
      <xdr:rowOff>82579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CEA9201E-A6E0-47A8-B8B6-5792D0B78F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5361" t="42227" r="38981" b="51846"/>
        <a:stretch/>
      </xdr:blipFill>
      <xdr:spPr>
        <a:xfrm>
          <a:off x="11339286" y="6236606"/>
          <a:ext cx="4732289" cy="615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</xdr:col>
      <xdr:colOff>667780</xdr:colOff>
      <xdr:row>57</xdr:row>
      <xdr:rowOff>25480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8F89782-5623-49AF-BD17-3CCBE787C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43396"/>
          <a:ext cx="2572780" cy="924065"/>
        </a:xfrm>
        <a:prstGeom prst="rect">
          <a:avLst/>
        </a:prstGeom>
      </xdr:spPr>
    </xdr:pic>
    <xdr:clientData/>
  </xdr:twoCellAnchor>
  <xdr:twoCellAnchor editAs="oneCell">
    <xdr:from>
      <xdr:col>8</xdr:col>
      <xdr:colOff>214779</xdr:colOff>
      <xdr:row>20</xdr:row>
      <xdr:rowOff>186766</xdr:rowOff>
    </xdr:from>
    <xdr:to>
      <xdr:col>10</xdr:col>
      <xdr:colOff>1342500</xdr:colOff>
      <xdr:row>23</xdr:row>
      <xdr:rowOff>130737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670A79-019C-24BD-A310-905AA5E4A0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43055"/>
        <a:stretch/>
      </xdr:blipFill>
      <xdr:spPr>
        <a:xfrm>
          <a:off x="6088529" y="4669119"/>
          <a:ext cx="3555662" cy="550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115" zoomScaleNormal="115" workbookViewId="0">
      <selection activeCell="F16" sqref="F16:J20"/>
    </sheetView>
  </sheetViews>
  <sheetFormatPr defaultRowHeight="14.4" x14ac:dyDescent="0.3"/>
  <cols>
    <col min="1" max="1" width="16.21875" customWidth="1"/>
    <col min="2" max="2" width="11" customWidth="1"/>
    <col min="3" max="3" width="11.5546875" customWidth="1"/>
    <col min="4" max="4" width="10.44140625" customWidth="1"/>
    <col min="8" max="8" width="8.77734375" bestFit="1" customWidth="1"/>
    <col min="9" max="9" width="12.77734375" bestFit="1" customWidth="1"/>
    <col min="10" max="10" width="22.109375" customWidth="1"/>
    <col min="11" max="11" width="20.33203125" customWidth="1"/>
    <col min="12" max="12" width="18.44140625" customWidth="1"/>
    <col min="14" max="14" width="74.77734375" customWidth="1"/>
  </cols>
  <sheetData>
    <row r="1" spans="1:14" ht="30" thickBot="1" x14ac:dyDescent="0.4">
      <c r="A1" s="13" t="s">
        <v>0</v>
      </c>
      <c r="B1" s="14" t="s">
        <v>1</v>
      </c>
      <c r="C1" s="15" t="s">
        <v>2</v>
      </c>
      <c r="D1" s="16" t="s">
        <v>3</v>
      </c>
      <c r="E1" s="12"/>
      <c r="F1" s="17" t="s">
        <v>4</v>
      </c>
      <c r="G1" s="18" t="s">
        <v>5</v>
      </c>
      <c r="H1" s="19" t="s">
        <v>6</v>
      </c>
      <c r="I1" s="1"/>
      <c r="J1" s="20" t="s">
        <v>7</v>
      </c>
      <c r="K1" s="20" t="s">
        <v>8</v>
      </c>
      <c r="L1" s="21" t="s">
        <v>9</v>
      </c>
      <c r="M1" s="1"/>
      <c r="N1" s="22" t="s">
        <v>11</v>
      </c>
    </row>
    <row r="2" spans="1:14" ht="18.600000000000001" thickBot="1" x14ac:dyDescent="0.4">
      <c r="A2" s="10">
        <v>1</v>
      </c>
      <c r="B2" s="3">
        <v>1420</v>
      </c>
      <c r="C2" s="3">
        <v>2160</v>
      </c>
      <c r="D2" s="4">
        <v>5105</v>
      </c>
      <c r="E2" s="1"/>
      <c r="F2" s="5">
        <f>LN(B2)</f>
        <v>7.2584121505953068</v>
      </c>
      <c r="G2" s="6">
        <f>LN(C2)</f>
        <v>7.6778635006782103</v>
      </c>
      <c r="H2" s="7">
        <f>LN(D2)</f>
        <v>8.5379757305987667</v>
      </c>
      <c r="I2" s="1"/>
      <c r="J2" s="6" cm="1">
        <f t="array" ref="J2:L2">LINEST(H2:H11,F2:G11,1,0)</f>
        <v>0.10459562649360768</v>
      </c>
      <c r="K2" s="6">
        <v>0.31971683828776298</v>
      </c>
      <c r="L2" s="38">
        <v>5.4170753196748578</v>
      </c>
      <c r="M2" s="2"/>
      <c r="N2" s="37" t="s">
        <v>12</v>
      </c>
    </row>
    <row r="3" spans="1:14" ht="18" x14ac:dyDescent="0.35">
      <c r="A3" s="5">
        <v>2</v>
      </c>
      <c r="B3" s="6">
        <v>1510</v>
      </c>
      <c r="C3" s="6">
        <v>2195</v>
      </c>
      <c r="D3" s="7">
        <v>5260</v>
      </c>
      <c r="E3" s="1"/>
      <c r="F3" s="5">
        <f>LN(B3)</f>
        <v>7.3198649298089702</v>
      </c>
      <c r="G3" s="6">
        <f t="shared" ref="G3:G11" si="0">LN(C3)</f>
        <v>7.693937325509272</v>
      </c>
      <c r="H3" s="7">
        <f t="shared" ref="H3:H11" si="1">LN(D3)</f>
        <v>8.567886305731756</v>
      </c>
      <c r="I3" s="1"/>
      <c r="J3" s="1"/>
      <c r="K3" s="1"/>
      <c r="L3" s="39">
        <f>EXP(L2)</f>
        <v>225.21946339281368</v>
      </c>
      <c r="N3" s="1"/>
    </row>
    <row r="4" spans="1:14" ht="18.600000000000001" thickBot="1" x14ac:dyDescent="0.4">
      <c r="A4" s="5">
        <v>3</v>
      </c>
      <c r="B4" s="6">
        <v>1470</v>
      </c>
      <c r="C4" s="6">
        <v>2020</v>
      </c>
      <c r="D4" s="7">
        <v>5128</v>
      </c>
      <c r="E4" s="1"/>
      <c r="F4" s="5">
        <f t="shared" ref="F4:F11" si="2">LN(B4)</f>
        <v>7.2930176797727819</v>
      </c>
      <c r="G4" s="6">
        <f t="shared" si="0"/>
        <v>7.6108527903952501</v>
      </c>
      <c r="H4" s="7">
        <f t="shared" si="1"/>
        <v>8.5424709986005052</v>
      </c>
      <c r="I4" s="1"/>
      <c r="J4" s="1"/>
      <c r="K4" s="1"/>
      <c r="L4" s="40" t="s">
        <v>10</v>
      </c>
      <c r="M4" s="1"/>
    </row>
    <row r="5" spans="1:14" ht="15" customHeight="1" x14ac:dyDescent="0.35">
      <c r="A5" s="5">
        <v>4</v>
      </c>
      <c r="B5" s="6">
        <v>1450</v>
      </c>
      <c r="C5" s="6">
        <v>2130</v>
      </c>
      <c r="D5" s="7">
        <v>5115</v>
      </c>
      <c r="E5" s="1"/>
      <c r="F5" s="5">
        <f t="shared" si="2"/>
        <v>7.2793188354146201</v>
      </c>
      <c r="G5" s="6">
        <f t="shared" si="0"/>
        <v>7.6638772587034705</v>
      </c>
      <c r="H5" s="7">
        <f t="shared" si="1"/>
        <v>8.5399326783857266</v>
      </c>
      <c r="I5" s="1"/>
      <c r="J5" s="1"/>
      <c r="K5" s="1"/>
      <c r="L5" s="1"/>
      <c r="M5" s="1"/>
      <c r="N5" s="1"/>
    </row>
    <row r="6" spans="1:14" ht="18" x14ac:dyDescent="0.35">
      <c r="A6" s="5">
        <v>5</v>
      </c>
      <c r="B6" s="6">
        <v>1500</v>
      </c>
      <c r="C6" s="6">
        <v>2200</v>
      </c>
      <c r="D6" s="7">
        <v>5327</v>
      </c>
      <c r="E6" s="1"/>
      <c r="F6" s="5">
        <f t="shared" si="2"/>
        <v>7.3132203870903014</v>
      </c>
      <c r="G6" s="6">
        <f t="shared" si="0"/>
        <v>7.696212639346407</v>
      </c>
      <c r="H6" s="7">
        <f t="shared" si="1"/>
        <v>8.5805435069169995</v>
      </c>
      <c r="I6" s="1"/>
      <c r="J6" s="1"/>
      <c r="K6" s="1"/>
      <c r="L6" s="1"/>
      <c r="M6" s="1"/>
      <c r="N6" s="1"/>
    </row>
    <row r="7" spans="1:14" ht="18" x14ac:dyDescent="0.35">
      <c r="A7" s="5">
        <v>6</v>
      </c>
      <c r="B7" s="6">
        <v>1560</v>
      </c>
      <c r="C7" s="6">
        <v>2220</v>
      </c>
      <c r="D7" s="7">
        <v>5280</v>
      </c>
      <c r="E7" s="1"/>
      <c r="F7" s="5">
        <f t="shared" si="2"/>
        <v>7.352441100243583</v>
      </c>
      <c r="G7" s="6">
        <f t="shared" si="0"/>
        <v>7.7052624748663252</v>
      </c>
      <c r="H7" s="7">
        <f t="shared" si="1"/>
        <v>8.5716813767003064</v>
      </c>
      <c r="I7" s="1"/>
      <c r="J7" s="1"/>
      <c r="K7" s="1"/>
      <c r="L7" s="1"/>
      <c r="M7" s="1"/>
      <c r="N7" s="1"/>
    </row>
    <row r="8" spans="1:14" ht="18" x14ac:dyDescent="0.35">
      <c r="A8" s="5">
        <v>7</v>
      </c>
      <c r="B8" s="6">
        <v>1580</v>
      </c>
      <c r="C8" s="6">
        <v>2150</v>
      </c>
      <c r="D8" s="7">
        <v>5324</v>
      </c>
      <c r="E8" s="1"/>
      <c r="F8" s="5">
        <f t="shared" si="2"/>
        <v>7.3651801260210128</v>
      </c>
      <c r="G8" s="6">
        <f t="shared" si="0"/>
        <v>7.6732231211217083</v>
      </c>
      <c r="H8" s="7">
        <f t="shared" si="1"/>
        <v>8.5799801795150028</v>
      </c>
      <c r="I8" s="1"/>
      <c r="J8" s="1"/>
      <c r="K8" s="1"/>
      <c r="L8" s="1"/>
      <c r="M8" s="1"/>
      <c r="N8" s="1"/>
    </row>
    <row r="9" spans="1:14" ht="18" x14ac:dyDescent="0.35">
      <c r="A9" s="5">
        <v>8</v>
      </c>
      <c r="B9" s="6">
        <v>1405</v>
      </c>
      <c r="C9" s="6">
        <v>2190</v>
      </c>
      <c r="D9" s="7">
        <v>5116</v>
      </c>
      <c r="E9" s="1"/>
      <c r="F9" s="5">
        <f t="shared" si="2"/>
        <v>7.2477925817678459</v>
      </c>
      <c r="G9" s="6">
        <f t="shared" si="0"/>
        <v>7.6916568228105469</v>
      </c>
      <c r="H9" s="7">
        <f t="shared" si="1"/>
        <v>8.5401281626987338</v>
      </c>
      <c r="I9" s="1"/>
      <c r="J9" s="1"/>
      <c r="K9" s="1"/>
      <c r="L9" s="1"/>
      <c r="M9" s="1"/>
      <c r="N9" s="1"/>
    </row>
    <row r="10" spans="1:14" ht="18" x14ac:dyDescent="0.35">
      <c r="A10" s="5">
        <v>9</v>
      </c>
      <c r="B10" s="6">
        <v>1550</v>
      </c>
      <c r="C10" s="6">
        <v>2235</v>
      </c>
      <c r="D10" s="7">
        <v>5186</v>
      </c>
      <c r="E10" s="1"/>
      <c r="F10" s="5">
        <f t="shared" si="2"/>
        <v>7.3460102099132927</v>
      </c>
      <c r="G10" s="6">
        <f t="shared" si="0"/>
        <v>7.7119965070476688</v>
      </c>
      <c r="H10" s="7">
        <f t="shared" si="1"/>
        <v>8.5537179660986098</v>
      </c>
      <c r="I10" s="1"/>
      <c r="J10" s="1"/>
      <c r="K10" s="1"/>
      <c r="L10" s="1"/>
      <c r="M10" s="1"/>
      <c r="N10" s="1"/>
    </row>
    <row r="11" spans="1:14" ht="18.600000000000001" thickBot="1" x14ac:dyDescent="0.4">
      <c r="A11" s="11">
        <v>10</v>
      </c>
      <c r="B11" s="8">
        <v>1440</v>
      </c>
      <c r="C11" s="8">
        <v>2180</v>
      </c>
      <c r="D11" s="9">
        <v>5142</v>
      </c>
      <c r="E11" s="1"/>
      <c r="F11" s="5">
        <f t="shared" si="2"/>
        <v>7.2723983925700466</v>
      </c>
      <c r="G11" s="6">
        <f t="shared" si="0"/>
        <v>7.6870801557831347</v>
      </c>
      <c r="H11" s="7">
        <f t="shared" si="1"/>
        <v>8.5451973878258354</v>
      </c>
      <c r="I11" s="1"/>
      <c r="J11" s="1"/>
      <c r="K11" s="1"/>
      <c r="L11" s="1"/>
      <c r="M11" s="1"/>
      <c r="N11" s="1"/>
    </row>
    <row r="15" spans="1:14" ht="15" thickBot="1" x14ac:dyDescent="0.35"/>
    <row r="16" spans="1:14" ht="18.600000000000001" thickBot="1" x14ac:dyDescent="0.35">
      <c r="A16" s="31" t="s">
        <v>13</v>
      </c>
      <c r="B16" s="32" t="s">
        <v>14</v>
      </c>
      <c r="C16" s="32" t="s">
        <v>15</v>
      </c>
      <c r="D16" s="33" t="s">
        <v>1</v>
      </c>
      <c r="F16" s="65" t="s">
        <v>27</v>
      </c>
      <c r="G16" s="66"/>
      <c r="H16" s="66"/>
      <c r="I16" s="66"/>
      <c r="J16" s="67"/>
    </row>
    <row r="17" spans="1:12" ht="15.6" x14ac:dyDescent="0.3">
      <c r="A17" s="28">
        <f>L3*(B2^K2)*(C2^J2)</f>
        <v>5119.3504586384352</v>
      </c>
      <c r="B17" s="29">
        <f>A17*D17</f>
        <v>10238.70091727687</v>
      </c>
      <c r="C17" s="29">
        <f>L3*((D17*B2)^K2)*((D17*C2)^J2)</f>
        <v>6869.8244727927131</v>
      </c>
      <c r="D17" s="30">
        <v>2</v>
      </c>
      <c r="F17" s="68"/>
      <c r="G17" s="69"/>
      <c r="H17" s="69"/>
      <c r="I17" s="69"/>
      <c r="J17" s="70"/>
    </row>
    <row r="18" spans="1:12" ht="15.6" x14ac:dyDescent="0.3">
      <c r="A18" s="24">
        <f>L3*(B3^K2)*(C3^J2)</f>
        <v>5229.7125118315762</v>
      </c>
      <c r="B18" s="23">
        <f>A18*D17</f>
        <v>10459.425023663152</v>
      </c>
      <c r="C18" s="23">
        <f>L3*((D17*B3)^K2)*((D17*C3)^J2)</f>
        <v>7017.9229356776914</v>
      </c>
      <c r="D18" s="25"/>
      <c r="F18" s="68"/>
      <c r="G18" s="69"/>
      <c r="H18" s="69"/>
      <c r="I18" s="69"/>
      <c r="J18" s="70"/>
    </row>
    <row r="19" spans="1:12" ht="15.6" x14ac:dyDescent="0.3">
      <c r="A19" s="24">
        <f>L3*(B4^K2)*(C4^J2)</f>
        <v>5140.1512782927848</v>
      </c>
      <c r="B19" s="23">
        <f>A19*D17</f>
        <v>10280.30255658557</v>
      </c>
      <c r="C19" s="23">
        <f>L3*((D17*B4)^K2)*((D17*C4)^J2)</f>
        <v>6897.7377756755914</v>
      </c>
      <c r="D19" s="25"/>
      <c r="F19" s="68"/>
      <c r="G19" s="69"/>
      <c r="H19" s="69"/>
      <c r="I19" s="69"/>
      <c r="J19" s="70"/>
    </row>
    <row r="20" spans="1:12" ht="16.2" thickBot="1" x14ac:dyDescent="0.35">
      <c r="A20" s="24">
        <f>L3*(B5^K2)*(C5^J2)</f>
        <v>5146.1501265748848</v>
      </c>
      <c r="B20" s="23">
        <f>A20*D17</f>
        <v>10292.30025314977</v>
      </c>
      <c r="C20" s="23">
        <f>L3*((D17*B5)^K2)*((D17*C5)^J2)</f>
        <v>6905.7878271557411</v>
      </c>
      <c r="D20" s="25"/>
      <c r="F20" s="71"/>
      <c r="G20" s="72"/>
      <c r="H20" s="72"/>
      <c r="I20" s="72"/>
      <c r="J20" s="73"/>
    </row>
    <row r="21" spans="1:12" ht="16.2" thickBot="1" x14ac:dyDescent="0.35">
      <c r="A21" s="24">
        <f>L3*(B6^K2)*(C6^J2)</f>
        <v>5219.8565631606734</v>
      </c>
      <c r="B21" s="23">
        <f>A21*D17</f>
        <v>10439.713126321347</v>
      </c>
      <c r="C21" s="23">
        <f>L3*((D17*B6)^K2)*((D17*C6)^J2)</f>
        <v>7004.696914539074</v>
      </c>
      <c r="D21" s="25"/>
    </row>
    <row r="22" spans="1:12" ht="15.6" x14ac:dyDescent="0.3">
      <c r="A22" s="24">
        <f>L3*(B7^K2)*(C7^J2)</f>
        <v>5290.7288690909345</v>
      </c>
      <c r="B22" s="23">
        <f>A22*D17</f>
        <v>10581.457738181869</v>
      </c>
      <c r="C22" s="23">
        <f>L3*((D17*B7)^K2)*((D17*C7)^J2)</f>
        <v>7099.8027889379273</v>
      </c>
      <c r="D22" s="25"/>
      <c r="F22" s="74" t="s">
        <v>16</v>
      </c>
      <c r="G22" s="75"/>
      <c r="H22" s="78">
        <v>1</v>
      </c>
    </row>
    <row r="23" spans="1:12" ht="16.2" thickBot="1" x14ac:dyDescent="0.35">
      <c r="A23" s="24">
        <f>L3*(B8^K2)*(C8^J2)</f>
        <v>5294.5485915271192</v>
      </c>
      <c r="B23" s="23">
        <f>A23*D17</f>
        <v>10589.097183054238</v>
      </c>
      <c r="C23" s="23">
        <f>L3*((D17*B8)^K2)*((D17*C8)^J2)</f>
        <v>7104.9285998944888</v>
      </c>
      <c r="D23" s="25"/>
      <c r="F23" s="76"/>
      <c r="G23" s="77"/>
      <c r="H23" s="79"/>
    </row>
    <row r="24" spans="1:12" ht="15.6" x14ac:dyDescent="0.3">
      <c r="A24" s="24">
        <f>L3*(B9^K2)*(C9^J2)</f>
        <v>5109.3645059633527</v>
      </c>
      <c r="B24" s="23">
        <f>A24*D17</f>
        <v>10218.729011926705</v>
      </c>
      <c r="C24" s="23">
        <f>L3*((D17*B9)^K2)*((D17*C9)^J2)</f>
        <v>6856.423995012241</v>
      </c>
      <c r="D24" s="25"/>
    </row>
    <row r="25" spans="1:12" ht="15.6" x14ac:dyDescent="0.3">
      <c r="A25" s="24">
        <f>L3*(B10^K2)*(C10^J2)</f>
        <v>5283.5821501241826</v>
      </c>
      <c r="B25" s="23">
        <f>A25*D17</f>
        <v>10567.164300248365</v>
      </c>
      <c r="C25" s="23">
        <f>L3*((D17*B10)^K2)*((D17*C10)^J2)</f>
        <v>7090.2123720960508</v>
      </c>
      <c r="D25" s="25"/>
    </row>
    <row r="26" spans="1:12" ht="16.2" thickBot="1" x14ac:dyDescent="0.35">
      <c r="A26" s="26">
        <f>L3*(B11^K2)*(C11^J2)</f>
        <v>5147.2532677853333</v>
      </c>
      <c r="B26" s="27">
        <f>A26*D17</f>
        <v>10294.506535570667</v>
      </c>
      <c r="C26" s="27">
        <f>L3*((D17*B11)^K2)*((D17*C11)^J2)</f>
        <v>6907.2681685673497</v>
      </c>
      <c r="D26" s="41"/>
    </row>
    <row r="29" spans="1:12" ht="15" thickBot="1" x14ac:dyDescent="0.35"/>
    <row r="30" spans="1:12" ht="14.55" customHeight="1" x14ac:dyDescent="0.3">
      <c r="A30" s="80" t="s">
        <v>17</v>
      </c>
      <c r="B30" s="81"/>
      <c r="C30" s="81"/>
      <c r="D30" s="81"/>
      <c r="E30" s="82"/>
      <c r="H30" s="56" t="s">
        <v>23</v>
      </c>
      <c r="I30" s="57"/>
      <c r="J30" s="57"/>
      <c r="K30" s="57"/>
      <c r="L30" s="58"/>
    </row>
    <row r="31" spans="1:12" ht="14.55" customHeight="1" x14ac:dyDescent="0.3">
      <c r="A31" s="83"/>
      <c r="B31" s="84"/>
      <c r="C31" s="84"/>
      <c r="D31" s="84"/>
      <c r="E31" s="85"/>
      <c r="H31" s="59"/>
      <c r="I31" s="60"/>
      <c r="J31" s="60"/>
      <c r="K31" s="60"/>
      <c r="L31" s="61"/>
    </row>
    <row r="32" spans="1:12" ht="14.55" customHeight="1" thickBot="1" x14ac:dyDescent="0.35">
      <c r="A32" s="86"/>
      <c r="B32" s="87"/>
      <c r="C32" s="87"/>
      <c r="D32" s="87"/>
      <c r="E32" s="88"/>
      <c r="H32" s="62"/>
      <c r="I32" s="63"/>
      <c r="J32" s="63"/>
      <c r="K32" s="63"/>
      <c r="L32" s="64"/>
    </row>
    <row r="33" spans="1:12" ht="15.6" x14ac:dyDescent="0.3">
      <c r="A33" s="34" t="s">
        <v>18</v>
      </c>
      <c r="B33" s="35" t="s">
        <v>19</v>
      </c>
      <c r="C33" s="35" t="s">
        <v>20</v>
      </c>
      <c r="D33" s="54" t="s">
        <v>21</v>
      </c>
      <c r="E33" s="55"/>
      <c r="H33" s="34" t="s">
        <v>18</v>
      </c>
      <c r="I33" s="35" t="s">
        <v>19</v>
      </c>
      <c r="J33" s="35" t="s">
        <v>20</v>
      </c>
      <c r="K33" s="35" t="s">
        <v>21</v>
      </c>
      <c r="L33" s="36" t="s">
        <v>3</v>
      </c>
    </row>
    <row r="34" spans="1:12" ht="15.6" x14ac:dyDescent="0.3">
      <c r="A34" s="34">
        <v>2</v>
      </c>
      <c r="B34" s="35">
        <v>10</v>
      </c>
      <c r="C34" s="35">
        <v>20</v>
      </c>
      <c r="D34" s="98">
        <f>A34*L3*(B36^K2)*(C36^J2)-B34*B36-C34*C36</f>
        <v>1332.8102350792851</v>
      </c>
      <c r="E34" s="99"/>
      <c r="H34" s="34">
        <f>5*L34+1</f>
        <v>50774.568962471552</v>
      </c>
      <c r="I34" s="35">
        <f>2*I36</f>
        <v>18157.355110174241</v>
      </c>
      <c r="J34" s="35">
        <f>2*J36-1</f>
        <v>10384.723820054745</v>
      </c>
      <c r="K34" s="35">
        <f>H34*L3*(I36^K2)*(J36^J2)-I34*I36-J34*J36</f>
        <v>296830006.68136185</v>
      </c>
      <c r="L34" s="36">
        <f>L3*(I36^K2)*(J36^J2)</f>
        <v>10154.713792494311</v>
      </c>
    </row>
    <row r="35" spans="1:12" ht="15.6" x14ac:dyDescent="0.3">
      <c r="A35" s="43"/>
      <c r="B35" s="44"/>
      <c r="C35" s="44"/>
      <c r="D35" s="44"/>
      <c r="E35" s="45"/>
      <c r="H35" s="34"/>
      <c r="I35" s="35"/>
      <c r="J35" s="35"/>
      <c r="K35" s="35"/>
      <c r="L35" s="36"/>
    </row>
    <row r="36" spans="1:12" ht="15.6" x14ac:dyDescent="0.3">
      <c r="A36" s="43"/>
      <c r="B36" s="42">
        <v>74.019647800370706</v>
      </c>
      <c r="C36" s="42">
        <v>12.107784861024586</v>
      </c>
      <c r="D36" s="44"/>
      <c r="E36" s="45"/>
      <c r="H36" s="34"/>
      <c r="I36" s="35">
        <v>9078.6775550871207</v>
      </c>
      <c r="J36" s="35">
        <v>5192.8619100273727</v>
      </c>
      <c r="K36" s="35"/>
      <c r="L36" s="36"/>
    </row>
    <row r="37" spans="1:12" ht="16.2" thickBot="1" x14ac:dyDescent="0.35">
      <c r="A37" s="46"/>
      <c r="B37" s="47" t="s">
        <v>1</v>
      </c>
      <c r="C37" s="47" t="s">
        <v>2</v>
      </c>
      <c r="D37" s="48"/>
      <c r="E37" s="49"/>
      <c r="H37" s="50"/>
      <c r="I37" s="53" t="s">
        <v>1</v>
      </c>
      <c r="J37" s="53" t="s">
        <v>2</v>
      </c>
      <c r="K37" s="51"/>
      <c r="L37" s="52"/>
    </row>
    <row r="39" spans="1:12" ht="15" thickBot="1" x14ac:dyDescent="0.35"/>
    <row r="40" spans="1:12" x14ac:dyDescent="0.3">
      <c r="A40" s="80" t="s">
        <v>22</v>
      </c>
      <c r="B40" s="100"/>
      <c r="C40" s="100"/>
      <c r="D40" s="100"/>
      <c r="E40" s="101"/>
    </row>
    <row r="41" spans="1:12" ht="15" thickBot="1" x14ac:dyDescent="0.35">
      <c r="A41" s="102"/>
      <c r="B41" s="103"/>
      <c r="C41" s="103"/>
      <c r="D41" s="103"/>
      <c r="E41" s="104"/>
    </row>
    <row r="42" spans="1:12" ht="15" thickBot="1" x14ac:dyDescent="0.35">
      <c r="A42" s="105"/>
      <c r="B42" s="106"/>
      <c r="C42" s="106"/>
      <c r="D42" s="106"/>
      <c r="E42" s="107"/>
      <c r="J42" s="89" t="s">
        <v>26</v>
      </c>
      <c r="K42" s="90"/>
      <c r="L42" s="91"/>
    </row>
    <row r="43" spans="1:12" ht="15.6" x14ac:dyDescent="0.3">
      <c r="A43" s="34" t="s">
        <v>18</v>
      </c>
      <c r="B43" s="35" t="s">
        <v>19</v>
      </c>
      <c r="C43" s="35" t="s">
        <v>20</v>
      </c>
      <c r="D43" s="54" t="s">
        <v>21</v>
      </c>
      <c r="E43" s="55"/>
      <c r="J43" s="92" t="s">
        <v>24</v>
      </c>
      <c r="K43" s="93"/>
      <c r="L43" s="94"/>
    </row>
    <row r="44" spans="1:12" ht="16.2" thickBot="1" x14ac:dyDescent="0.35">
      <c r="A44" s="34">
        <v>2</v>
      </c>
      <c r="B44" s="35">
        <v>10</v>
      </c>
      <c r="C44" s="35">
        <v>20</v>
      </c>
      <c r="D44" s="98">
        <f>A44*L3*(B46^K2)*(C46^J2)-B44*B46-C44*C46</f>
        <v>1329.0203962179194</v>
      </c>
      <c r="E44" s="99"/>
      <c r="J44" s="95" t="s">
        <v>25</v>
      </c>
      <c r="K44" s="96"/>
      <c r="L44" s="97"/>
    </row>
    <row r="45" spans="1:12" ht="15.6" x14ac:dyDescent="0.3">
      <c r="A45" s="43"/>
      <c r="B45" s="44"/>
      <c r="C45" s="44"/>
      <c r="D45" s="44"/>
      <c r="E45" s="45"/>
    </row>
    <row r="46" spans="1:12" ht="15.6" x14ac:dyDescent="0.3">
      <c r="A46" s="43"/>
      <c r="B46" s="42">
        <v>65</v>
      </c>
      <c r="C46" s="42">
        <v>11.558849524088448</v>
      </c>
      <c r="D46" s="44"/>
      <c r="E46" s="45"/>
    </row>
    <row r="47" spans="1:12" ht="16.2" thickBot="1" x14ac:dyDescent="0.35">
      <c r="A47" s="46"/>
      <c r="B47" s="47" t="s">
        <v>1</v>
      </c>
      <c r="C47" s="47" t="s">
        <v>2</v>
      </c>
      <c r="D47" s="48"/>
      <c r="E47" s="49"/>
    </row>
  </sheetData>
  <mergeCells count="13">
    <mergeCell ref="J42:L42"/>
    <mergeCell ref="J43:L43"/>
    <mergeCell ref="J44:L44"/>
    <mergeCell ref="D34:E34"/>
    <mergeCell ref="A40:E42"/>
    <mergeCell ref="D43:E43"/>
    <mergeCell ref="D44:E44"/>
    <mergeCell ref="D33:E33"/>
    <mergeCell ref="H30:L32"/>
    <mergeCell ref="F16:J20"/>
    <mergeCell ref="F22:G23"/>
    <mergeCell ref="H22:H23"/>
    <mergeCell ref="A30:E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RePack by Diakov</cp:lastModifiedBy>
  <dcterms:created xsi:type="dcterms:W3CDTF">2023-04-11T11:46:27Z</dcterms:created>
  <dcterms:modified xsi:type="dcterms:W3CDTF">2024-04-01T15:17:33Z</dcterms:modified>
</cp:coreProperties>
</file>