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gda\Downloads\"/>
    </mc:Choice>
  </mc:AlternateContent>
  <bookViews>
    <workbookView xWindow="0" yWindow="0" windowWidth="30720" windowHeight="12888"/>
  </bookViews>
  <sheets>
    <sheet name="lab3" sheetId="1" r:id="rId1"/>
  </sheets>
  <calcPr calcId="162913"/>
  <extLst>
    <ext uri="GoogleSheetsCustomDataVersion2">
      <go:sheetsCustomData xmlns:go="http://customooxmlschemas.google.com/" r:id="rId5" roundtripDataChecksum="CAiS61dZBNlxEYAEsKt8YOdvO2g5c8YYLcpn0mqF0zI="/>
    </ext>
  </extLst>
</workbook>
</file>

<file path=xl/calcChain.xml><?xml version="1.0" encoding="utf-8"?>
<calcChain xmlns="http://schemas.openxmlformats.org/spreadsheetml/2006/main">
  <c r="G104" i="1" l="1"/>
  <c r="F104" i="1"/>
  <c r="E104" i="1"/>
  <c r="G103" i="1"/>
  <c r="F103" i="1"/>
  <c r="E103" i="1"/>
  <c r="G102" i="1"/>
  <c r="F102" i="1"/>
  <c r="G80" i="1"/>
  <c r="F80" i="1"/>
  <c r="E80" i="1"/>
  <c r="G79" i="1"/>
  <c r="F79" i="1"/>
  <c r="E79" i="1"/>
  <c r="G78" i="1"/>
  <c r="F78" i="1"/>
  <c r="G71" i="1"/>
  <c r="G58" i="1"/>
  <c r="F58" i="1"/>
  <c r="E58" i="1"/>
  <c r="G57" i="1"/>
  <c r="F57" i="1"/>
  <c r="E57" i="1"/>
  <c r="G56" i="1"/>
  <c r="F56" i="1"/>
  <c r="G28" i="1"/>
  <c r="E102" i="1" s="1"/>
  <c r="I6" i="1"/>
  <c r="G13" i="1" s="1"/>
  <c r="G16" i="1" s="1"/>
  <c r="I5" i="1"/>
  <c r="F14" i="1" s="1"/>
  <c r="F17" i="1" s="1"/>
  <c r="G14" i="1" l="1"/>
  <c r="G17" i="1" s="1"/>
  <c r="J98" i="1" a="1"/>
  <c r="E106" i="1" a="1"/>
  <c r="F13" i="1"/>
  <c r="F16" i="1" s="1"/>
  <c r="E78" i="1"/>
  <c r="E83" i="1" s="1" a="1"/>
  <c r="E65" i="1" a="1"/>
  <c r="E56" i="1"/>
  <c r="E66" i="1" l="1"/>
  <c r="E70" i="1" s="1"/>
  <c r="E65" i="1"/>
  <c r="E69" i="1" s="1"/>
  <c r="G66" i="1"/>
  <c r="G70" i="1" s="1"/>
  <c r="G65" i="1"/>
  <c r="G69" i="1" s="1"/>
  <c r="F66" i="1"/>
  <c r="F70" i="1" s="1"/>
  <c r="F65" i="1"/>
  <c r="F69" i="1" s="1"/>
  <c r="F67" i="1"/>
  <c r="F71" i="1" s="1"/>
  <c r="E67" i="1"/>
  <c r="E71" i="1" s="1"/>
  <c r="G67" i="1"/>
  <c r="E83" i="1"/>
  <c r="F85" i="1"/>
  <c r="F83" i="1"/>
  <c r="G85" i="1"/>
  <c r="E85" i="1"/>
  <c r="E84" i="1"/>
  <c r="G84" i="1"/>
  <c r="G83" i="1"/>
  <c r="F84" i="1"/>
  <c r="H17" i="1"/>
  <c r="F19" i="1" a="1"/>
  <c r="F108" i="1"/>
  <c r="G107" i="1"/>
  <c r="F107" i="1"/>
  <c r="E107" i="1"/>
  <c r="G106" i="1"/>
  <c r="E108" i="1"/>
  <c r="F106" i="1"/>
  <c r="E106" i="1"/>
  <c r="G108" i="1"/>
  <c r="L99" i="1"/>
  <c r="L100" i="1"/>
  <c r="K100" i="1"/>
  <c r="J98" i="1"/>
  <c r="J100" i="1"/>
  <c r="K99" i="1"/>
  <c r="K98" i="1"/>
  <c r="J99" i="1"/>
  <c r="L98" i="1"/>
  <c r="E90" i="1" l="1" a="1"/>
  <c r="E92" i="1" s="1"/>
  <c r="J102" i="1" a="1"/>
  <c r="E110" i="1" a="1"/>
  <c r="G19" i="1"/>
  <c r="G20" i="1"/>
  <c r="F19" i="1"/>
  <c r="F22" i="1" s="1" a="1"/>
  <c r="F20" i="1"/>
  <c r="E90" i="1" l="1"/>
  <c r="E91" i="1"/>
  <c r="F23" i="1"/>
  <c r="F22" i="1"/>
  <c r="E110" i="1"/>
  <c r="G112" i="1"/>
  <c r="F112" i="1"/>
  <c r="E112" i="1"/>
  <c r="F111" i="1"/>
  <c r="G111" i="1"/>
  <c r="E111" i="1"/>
  <c r="G110" i="1"/>
  <c r="F110" i="1"/>
  <c r="J102" i="1"/>
  <c r="L104" i="1"/>
  <c r="K103" i="1"/>
  <c r="K104" i="1"/>
  <c r="J104" i="1"/>
  <c r="L103" i="1"/>
  <c r="J103" i="1"/>
  <c r="L102" i="1"/>
  <c r="K102" i="1"/>
  <c r="E114" i="1" l="1" a="1"/>
  <c r="J106" i="1" a="1"/>
  <c r="K108" i="1" l="1"/>
  <c r="J108" i="1"/>
  <c r="L107" i="1"/>
  <c r="K107" i="1"/>
  <c r="L108" i="1"/>
  <c r="L106" i="1"/>
  <c r="J107" i="1"/>
  <c r="K106" i="1"/>
  <c r="J106" i="1"/>
  <c r="E115" i="1"/>
  <c r="F114" i="1"/>
  <c r="E114" i="1"/>
  <c r="G116" i="1"/>
  <c r="F116" i="1"/>
  <c r="E116" i="1"/>
  <c r="G114" i="1"/>
  <c r="F115" i="1"/>
  <c r="G115" i="1"/>
  <c r="E118" i="1" l="1" a="1"/>
  <c r="J110" i="1" a="1"/>
  <c r="K110" i="1" l="1"/>
  <c r="J110" i="1"/>
  <c r="L112" i="1"/>
  <c r="J112" i="1"/>
  <c r="K112" i="1"/>
  <c r="L111" i="1"/>
  <c r="K111" i="1"/>
  <c r="L110" i="1"/>
  <c r="J111" i="1"/>
  <c r="F120" i="1"/>
  <c r="G119" i="1"/>
  <c r="F119" i="1"/>
  <c r="E119" i="1"/>
  <c r="G118" i="1"/>
  <c r="F118" i="1"/>
  <c r="E118" i="1"/>
  <c r="E120" i="1"/>
  <c r="G120" i="1"/>
  <c r="E122" i="1" l="1" a="1"/>
  <c r="J114" i="1" a="1"/>
  <c r="L115" i="1" l="1"/>
  <c r="J115" i="1"/>
  <c r="L114" i="1"/>
  <c r="K114" i="1"/>
  <c r="J114" i="1"/>
  <c r="L116" i="1"/>
  <c r="J116" i="1"/>
  <c r="K115" i="1"/>
  <c r="K116" i="1"/>
  <c r="E122" i="1"/>
  <c r="G124" i="1"/>
  <c r="F123" i="1"/>
  <c r="F124" i="1"/>
  <c r="E124" i="1"/>
  <c r="G123" i="1"/>
  <c r="E123" i="1"/>
  <c r="G122" i="1"/>
  <c r="F122" i="1"/>
  <c r="E126" i="1" l="1" a="1"/>
  <c r="J118" i="1" a="1"/>
  <c r="K120" i="1" l="1"/>
  <c r="J120" i="1"/>
  <c r="L118" i="1"/>
  <c r="L119" i="1"/>
  <c r="K119" i="1"/>
  <c r="J119" i="1"/>
  <c r="K118" i="1"/>
  <c r="L120" i="1"/>
  <c r="J118" i="1"/>
  <c r="F127" i="1"/>
  <c r="E127" i="1"/>
  <c r="F126" i="1"/>
  <c r="G128" i="1"/>
  <c r="E126" i="1"/>
  <c r="F128" i="1"/>
  <c r="E128" i="1"/>
  <c r="G126" i="1"/>
  <c r="G127" i="1"/>
  <c r="E130" i="1" l="1" a="1"/>
  <c r="J122" i="1" a="1"/>
  <c r="L122" i="1" l="1"/>
  <c r="K122" i="1"/>
  <c r="J122" i="1"/>
  <c r="J124" i="1"/>
  <c r="L124" i="1"/>
  <c r="K124" i="1"/>
  <c r="L123" i="1"/>
  <c r="K123" i="1"/>
  <c r="J123" i="1"/>
  <c r="G132" i="1"/>
  <c r="F132" i="1"/>
  <c r="G131" i="1"/>
  <c r="F131" i="1"/>
  <c r="E131" i="1"/>
  <c r="G130" i="1"/>
  <c r="F130" i="1"/>
  <c r="E130" i="1"/>
  <c r="E132" i="1"/>
  <c r="J126" i="1" l="1" a="1"/>
  <c r="E134" i="1" a="1"/>
  <c r="J135" i="1" a="1"/>
  <c r="K135" i="1" l="1"/>
  <c r="J135" i="1"/>
  <c r="L137" i="1"/>
  <c r="J137" i="1"/>
  <c r="K137" i="1"/>
  <c r="L136" i="1"/>
  <c r="K136" i="1"/>
  <c r="J136" i="1"/>
  <c r="L135" i="1"/>
  <c r="E134" i="1"/>
  <c r="G136" i="1"/>
  <c r="F136" i="1"/>
  <c r="E136" i="1"/>
  <c r="F135" i="1"/>
  <c r="G135" i="1"/>
  <c r="E135" i="1"/>
  <c r="G134" i="1"/>
  <c r="F134" i="1"/>
  <c r="J128" i="1"/>
  <c r="L127" i="1"/>
  <c r="J127" i="1"/>
  <c r="L126" i="1"/>
  <c r="K126" i="1"/>
  <c r="J126" i="1"/>
  <c r="L128" i="1"/>
  <c r="K127" i="1"/>
  <c r="K128" i="1"/>
  <c r="E138" i="1" l="1" a="1"/>
  <c r="J130" i="1" a="1"/>
  <c r="K132" i="1" l="1"/>
  <c r="J132" i="1"/>
  <c r="L131" i="1"/>
  <c r="K131" i="1"/>
  <c r="L130" i="1"/>
  <c r="J131" i="1"/>
  <c r="K130" i="1"/>
  <c r="L132" i="1"/>
  <c r="J130" i="1"/>
  <c r="E139" i="1"/>
  <c r="G138" i="1"/>
  <c r="F138" i="1"/>
  <c r="E138" i="1"/>
  <c r="G140" i="1"/>
  <c r="F140" i="1"/>
  <c r="E140" i="1"/>
  <c r="G139" i="1"/>
  <c r="F139" i="1"/>
  <c r="E142" i="1" l="1" a="1"/>
  <c r="G143" i="1" l="1"/>
  <c r="F143" i="1"/>
  <c r="E143" i="1"/>
  <c r="G142" i="1"/>
  <c r="F142" i="1"/>
  <c r="E142" i="1"/>
  <c r="G144" i="1"/>
  <c r="F144" i="1"/>
  <c r="E144" i="1"/>
  <c r="E146" i="1" l="1" a="1"/>
  <c r="G148" i="1" l="1"/>
  <c r="F148" i="1"/>
  <c r="E148" i="1"/>
  <c r="G147" i="1"/>
  <c r="F147" i="1"/>
  <c r="E147" i="1"/>
  <c r="G146" i="1"/>
  <c r="F146" i="1"/>
  <c r="E146" i="1"/>
</calcChain>
</file>

<file path=xl/sharedStrings.xml><?xml version="1.0" encoding="utf-8"?>
<sst xmlns="http://schemas.openxmlformats.org/spreadsheetml/2006/main" count="76" uniqueCount="74">
  <si>
    <t>9 варіант</t>
  </si>
  <si>
    <t xml:space="preserve">                       Випуск Витрати</t>
  </si>
  <si>
    <t>Розподіл випуску між галузями</t>
  </si>
  <si>
    <t>Кінцева продукція
 споживання</t>
  </si>
  <si>
    <t>Валовий
 випуск</t>
  </si>
  <si>
    <t>Промислов.</t>
  </si>
  <si>
    <t>С/г</t>
  </si>
  <si>
    <t>Розподіл і-ої галузі на
 потреби інших галузей</t>
  </si>
  <si>
    <t>Зміна попиту</t>
  </si>
  <si>
    <t>1 завдання</t>
  </si>
  <si>
    <t>A=</t>
  </si>
  <si>
    <t>x1 = x11 + x12 + y1</t>
  </si>
  <si>
    <t>Технологічна матриця</t>
  </si>
  <si>
    <t>x2 = x21 + x22 + y2</t>
  </si>
  <si>
    <t>модель леонтьева</t>
  </si>
  <si>
    <t>E-A=</t>
  </si>
  <si>
    <t>det(E-A)=</t>
  </si>
  <si>
    <t>!=0-обернена матриця існує</t>
  </si>
  <si>
    <t>S=</t>
  </si>
  <si>
    <t xml:space="preserve">Матр. повних затрат S=(E-A)^-1 </t>
  </si>
  <si>
    <t>Матриця S невід'ємна, А продуктивна</t>
  </si>
  <si>
    <t>Х=</t>
  </si>
  <si>
    <t>Х=S^-1*Y</t>
  </si>
  <si>
    <t>Y-зміна попиту</t>
  </si>
  <si>
    <t>Х-повний випуск</t>
  </si>
  <si>
    <t>2 завдання</t>
  </si>
  <si>
    <t>характеристичний поліном</t>
  </si>
  <si>
    <t>коефіцієнти характеристичного поліному</t>
  </si>
  <si>
    <t>1    -0.5   -0.11    -0.017</t>
  </si>
  <si>
    <t>вектор  v власних чисел матриці А</t>
  </si>
  <si>
    <t>число Фробеніуса, яке є найбільшим дійсним додатним серед простих коренів характеристичного рівняння матриці А</t>
  </si>
  <si>
    <t>&lt;1</t>
  </si>
  <si>
    <t>A продуктивна</t>
  </si>
  <si>
    <t>Правий вектор Фробеніуса - власний вектор, що відповідає числу Фробеніуса у матриці А</t>
  </si>
  <si>
    <t>А-λ1*E</t>
  </si>
  <si>
    <t>Для знаходження лівого вектора Фробеніуса потрібно повторити дії знаходження власних векторів та виведення вектора, відповідного числу Фробеніуса, але уже для транспонованої матриці до A.</t>
  </si>
  <si>
    <t>A^T</t>
  </si>
  <si>
    <t>А^T-λ1*E</t>
  </si>
  <si>
    <t>Знайдемо матрицю повних витрат B.</t>
  </si>
  <si>
    <t>𝐵=(𝐸−𝐴)^−1</t>
  </si>
  <si>
    <t>B=</t>
  </si>
  <si>
    <t>Знайдемо вектор цін, якщо вектор доданої вартості в цінах  s</t>
  </si>
  <si>
    <t>P=В^T*s</t>
  </si>
  <si>
    <t>s =</t>
  </si>
  <si>
    <t>з умови</t>
  </si>
  <si>
    <t>p=</t>
  </si>
  <si>
    <t>Для того, щоб дослідити на збіжність суму ряду</t>
  </si>
  <si>
    <t>𝐸+𝐴+𝐴2+...+𝐴𝑁</t>
  </si>
  <si>
    <t>до матриці повних витрат B, потрібно організувати цикл знаходження N, у якому поступово перевіряти, чи максимальний елемент матриць не менший 0.01.</t>
  </si>
  <si>
    <t>Е</t>
  </si>
  <si>
    <t>A-E</t>
  </si>
  <si>
    <t>А</t>
  </si>
  <si>
    <t>A^2-A</t>
  </si>
  <si>
    <t>A^2</t>
  </si>
  <si>
    <t>A^3-A^2</t>
  </si>
  <si>
    <t>A^3</t>
  </si>
  <si>
    <t>A^4-A^3</t>
  </si>
  <si>
    <t>A^4</t>
  </si>
  <si>
    <t>A^5-A^4</t>
  </si>
  <si>
    <t>A^5</t>
  </si>
  <si>
    <t>A^6-A^5</t>
  </si>
  <si>
    <t>A^6</t>
  </si>
  <si>
    <t>A^7-A^6</t>
  </si>
  <si>
    <t>A^7</t>
  </si>
  <si>
    <t>A^8-A^7</t>
  </si>
  <si>
    <t>A^8</t>
  </si>
  <si>
    <t>A^9-A^8</t>
  </si>
  <si>
    <t>&lt;0.01</t>
  </si>
  <si>
    <t>A^9</t>
  </si>
  <si>
    <t>E+A+A^2+A^3+…+A^8</t>
  </si>
  <si>
    <t>A^10</t>
  </si>
  <si>
    <t>A^11</t>
  </si>
  <si>
    <t>A^12</t>
  </si>
  <si>
    <t>Вар-9 Богдан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</si>
</sst>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9"/>
      <color theme="1"/>
      <name val="Calibri"/>
    </font>
    <font>
      <b/>
      <sz val="8"/>
      <color theme="1"/>
      <name val="Calibri"/>
    </font>
    <font>
      <b/>
      <sz val="10"/>
      <color theme="1"/>
      <name val="Calibri"/>
    </font>
    <font>
      <sz val="11"/>
      <color theme="1"/>
      <name val="Calibri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CCFFCC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CCFFCC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2" fillId="2" borderId="1" xfId="0" applyFont="1" applyFill="1" applyBorder="1"/>
    <xf numFmtId="0" fontId="2" fillId="0" borderId="10" xfId="0" applyFont="1" applyBorder="1"/>
    <xf numFmtId="0" fontId="2" fillId="0" borderId="15" xfId="0" applyFont="1" applyBorder="1"/>
    <xf numFmtId="0" fontId="3" fillId="0" borderId="0" xfId="0" applyFont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2" fillId="0" borderId="2" xfId="0" applyFont="1" applyBorder="1" applyAlignment="1">
      <alignment horizontal="center" vertical="center"/>
    </xf>
    <xf numFmtId="0" fontId="2" fillId="0" borderId="20" xfId="0" applyFont="1" applyBorder="1"/>
    <xf numFmtId="0" fontId="2" fillId="0" borderId="21" xfId="0" applyFont="1" applyBorder="1"/>
    <xf numFmtId="0" fontId="2" fillId="0" borderId="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2" xfId="0" applyFont="1" applyBorder="1"/>
    <xf numFmtId="0" fontId="2" fillId="0" borderId="0" xfId="0" applyFont="1" applyAlignment="1">
      <alignment horizontal="right"/>
    </xf>
    <xf numFmtId="0" fontId="2" fillId="0" borderId="22" xfId="0" applyFont="1" applyBorder="1" applyAlignment="1">
      <alignment horizontal="center" vertical="center"/>
    </xf>
    <xf numFmtId="0" fontId="8" fillId="0" borderId="0" xfId="0" applyFont="1"/>
    <xf numFmtId="0" fontId="2" fillId="0" borderId="25" xfId="0" applyFont="1" applyBorder="1"/>
    <xf numFmtId="0" fontId="2" fillId="0" borderId="26" xfId="0" applyFont="1" applyBorder="1"/>
    <xf numFmtId="0" fontId="2" fillId="3" borderId="30" xfId="0" applyFont="1" applyFill="1" applyBorder="1"/>
    <xf numFmtId="0" fontId="2" fillId="0" borderId="2" xfId="0" applyFont="1" applyBorder="1" applyAlignment="1">
      <alignment horizontal="right"/>
    </xf>
    <xf numFmtId="0" fontId="2" fillId="0" borderId="25" xfId="0" applyFont="1" applyBorder="1" applyAlignment="1">
      <alignment horizontal="right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4" borderId="1" xfId="0" applyFont="1" applyFill="1" applyBorder="1"/>
    <xf numFmtId="0" fontId="2" fillId="0" borderId="31" xfId="0" applyFont="1" applyBorder="1"/>
    <xf numFmtId="0" fontId="2" fillId="0" borderId="32" xfId="0" applyFont="1" applyBorder="1"/>
    <xf numFmtId="0" fontId="2" fillId="0" borderId="14" xfId="0" applyFont="1" applyBorder="1"/>
    <xf numFmtId="0" fontId="2" fillId="5" borderId="1" xfId="0" applyFont="1" applyFill="1" applyBorder="1"/>
    <xf numFmtId="0" fontId="2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9" xfId="0" applyFont="1" applyBorder="1"/>
    <xf numFmtId="0" fontId="2" fillId="0" borderId="2" xfId="0" applyFont="1" applyBorder="1" applyAlignment="1">
      <alignment horizontal="center" vertical="center"/>
    </xf>
    <xf numFmtId="0" fontId="4" fillId="0" borderId="22" xfId="0" applyFont="1" applyBorder="1"/>
    <xf numFmtId="0" fontId="0" fillId="0" borderId="0" xfId="0" applyFont="1"/>
    <xf numFmtId="0" fontId="2" fillId="6" borderId="1" xfId="0" applyFont="1" applyFill="1" applyBorder="1"/>
    <xf numFmtId="0" fontId="0" fillId="7" borderId="0" xfId="0" applyFont="1" applyFill="1" applyAlignment="1"/>
    <xf numFmtId="0" fontId="10" fillId="6" borderId="1" xfId="0" applyFont="1" applyFill="1" applyBorder="1"/>
    <xf numFmtId="0" fontId="9" fillId="7" borderId="0" xfId="0" applyFont="1" applyFill="1" applyAlignment="1"/>
    <xf numFmtId="0" fontId="0" fillId="8" borderId="0" xfId="0" applyFont="1" applyFill="1" applyAlignment="1"/>
    <xf numFmtId="0" fontId="3" fillId="9" borderId="2" xfId="0" applyFont="1" applyFill="1" applyBorder="1" applyAlignment="1">
      <alignment horizontal="left" vertical="top" wrapText="1"/>
    </xf>
    <xf numFmtId="0" fontId="4" fillId="8" borderId="3" xfId="0" applyFont="1" applyFill="1" applyBorder="1"/>
    <xf numFmtId="0" fontId="5" fillId="9" borderId="4" xfId="0" applyFont="1" applyFill="1" applyBorder="1" applyAlignment="1">
      <alignment horizontal="center" vertical="center" wrapText="1"/>
    </xf>
    <xf numFmtId="0" fontId="4" fillId="8" borderId="5" xfId="0" applyFont="1" applyFill="1" applyBorder="1"/>
    <xf numFmtId="0" fontId="5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4" fillId="8" borderId="8" xfId="0" applyFont="1" applyFill="1" applyBorder="1"/>
    <xf numFmtId="0" fontId="4" fillId="8" borderId="9" xfId="0" applyFont="1" applyFill="1" applyBorder="1"/>
    <xf numFmtId="0" fontId="6" fillId="9" borderId="10" xfId="0" applyFont="1" applyFill="1" applyBorder="1" applyAlignment="1">
      <alignment vertical="center"/>
    </xf>
    <xf numFmtId="0" fontId="7" fillId="9" borderId="10" xfId="0" applyFont="1" applyFill="1" applyBorder="1" applyAlignment="1">
      <alignment horizontal="center" vertical="center"/>
    </xf>
    <xf numFmtId="0" fontId="4" fillId="8" borderId="11" xfId="0" applyFont="1" applyFill="1" applyBorder="1"/>
    <xf numFmtId="0" fontId="4" fillId="8" borderId="12" xfId="0" applyFont="1" applyFill="1" applyBorder="1"/>
    <xf numFmtId="0" fontId="5" fillId="9" borderId="13" xfId="0" applyFont="1" applyFill="1" applyBorder="1" applyAlignment="1">
      <alignment horizontal="center" vertical="center" wrapText="1"/>
    </xf>
    <xf numFmtId="0" fontId="4" fillId="8" borderId="14" xfId="0" applyFont="1" applyFill="1" applyBorder="1"/>
    <xf numFmtId="0" fontId="5" fillId="9" borderId="16" xfId="0" applyFont="1" applyFill="1" applyBorder="1" applyAlignment="1">
      <alignment horizontal="center"/>
    </xf>
    <xf numFmtId="0" fontId="4" fillId="8" borderId="17" xfId="0" applyFont="1" applyFill="1" applyBorder="1"/>
    <xf numFmtId="0" fontId="1" fillId="0" borderId="0" xfId="0" applyFont="1" applyAlignment="1"/>
    <xf numFmtId="0" fontId="2" fillId="10" borderId="1" xfId="0" applyFont="1" applyFill="1" applyBorder="1"/>
    <xf numFmtId="0" fontId="0" fillId="11" borderId="0" xfId="0" applyFont="1" applyFill="1" applyAlignment="1"/>
    <xf numFmtId="0" fontId="2" fillId="10" borderId="27" xfId="0" applyFont="1" applyFill="1" applyBorder="1" applyAlignment="1">
      <alignment horizontal="center"/>
    </xf>
    <xf numFmtId="0" fontId="4" fillId="11" borderId="28" xfId="0" applyFont="1" applyFill="1" applyBorder="1"/>
    <xf numFmtId="0" fontId="4" fillId="11" borderId="29" xfId="0" applyFont="1" applyFill="1" applyBorder="1"/>
    <xf numFmtId="0" fontId="8" fillId="11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590550</xdr:colOff>
      <xdr:row>18</xdr:row>
      <xdr:rowOff>38100</xdr:rowOff>
    </xdr:from>
    <xdr:ext cx="2295525" cy="609600"/>
    <xdr:pic>
      <xdr:nvPicPr>
        <xdr:cNvPr id="3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88625</xdr:colOff>
      <xdr:row>30</xdr:row>
      <xdr:rowOff>53010</xdr:rowOff>
    </xdr:from>
    <xdr:ext cx="3857625" cy="466725"/>
    <xdr:pic>
      <xdr:nvPicPr>
        <xdr:cNvPr id="5" name="image8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03355" y="5565914"/>
          <a:ext cx="3857625" cy="46672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 fLocksWithSheet="0"/>
  </xdr:oneCellAnchor>
  <xdr:oneCellAnchor>
    <xdr:from>
      <xdr:col>9</xdr:col>
      <xdr:colOff>9525</xdr:colOff>
      <xdr:row>38</xdr:row>
      <xdr:rowOff>161925</xdr:rowOff>
    </xdr:from>
    <xdr:ext cx="1520337" cy="219075"/>
    <xdr:pic>
      <xdr:nvPicPr>
        <xdr:cNvPr id="6" name="image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078648" y="7535740"/>
          <a:ext cx="1520337" cy="21907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9524</xdr:colOff>
      <xdr:row>40</xdr:row>
      <xdr:rowOff>0</xdr:rowOff>
    </xdr:from>
    <xdr:ext cx="2352675" cy="247650"/>
    <xdr:pic>
      <xdr:nvPicPr>
        <xdr:cNvPr id="7" name="image9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078647" y="7725508"/>
          <a:ext cx="2352675" cy="24765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41</xdr:row>
      <xdr:rowOff>123825</xdr:rowOff>
    </xdr:from>
    <xdr:ext cx="1276350" cy="209550"/>
    <xdr:pic>
      <xdr:nvPicPr>
        <xdr:cNvPr id="8" name="image1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52</xdr:row>
      <xdr:rowOff>85725</xdr:rowOff>
    </xdr:from>
    <xdr:ext cx="2833894" cy="219075"/>
    <xdr:pic>
      <xdr:nvPicPr>
        <xdr:cNvPr id="9" name="image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90436" y="9388751"/>
          <a:ext cx="2833894" cy="21907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1209675</xdr:colOff>
      <xdr:row>54</xdr:row>
      <xdr:rowOff>57150</xdr:rowOff>
    </xdr:from>
    <xdr:ext cx="1190625" cy="742950"/>
    <xdr:pic>
      <xdr:nvPicPr>
        <xdr:cNvPr id="10" name="image3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47624</xdr:colOff>
      <xdr:row>64</xdr:row>
      <xdr:rowOff>142875</xdr:rowOff>
    </xdr:from>
    <xdr:ext cx="1400175" cy="219075"/>
    <xdr:pic>
      <xdr:nvPicPr>
        <xdr:cNvPr id="11" name="image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48424" y="11736998"/>
          <a:ext cx="1400175" cy="21907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57150</xdr:colOff>
      <xdr:row>65</xdr:row>
      <xdr:rowOff>152400</xdr:rowOff>
    </xdr:from>
    <xdr:ext cx="1847850" cy="247650"/>
    <xdr:pic>
      <xdr:nvPicPr>
        <xdr:cNvPr id="12" name="image9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457950" y="11922369"/>
          <a:ext cx="1847850" cy="2476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57150</xdr:colOff>
      <xdr:row>67</xdr:row>
      <xdr:rowOff>76200</xdr:rowOff>
    </xdr:from>
    <xdr:ext cx="1295400" cy="219075"/>
    <xdr:pic>
      <xdr:nvPicPr>
        <xdr:cNvPr id="13" name="image1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209550</xdr:colOff>
      <xdr:row>64</xdr:row>
      <xdr:rowOff>114300</xdr:rowOff>
    </xdr:from>
    <xdr:ext cx="1209675" cy="752475"/>
    <xdr:pic>
      <xdr:nvPicPr>
        <xdr:cNvPr id="14" name="image6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B1" zoomScale="115" zoomScaleNormal="115" workbookViewId="0">
      <selection activeCell="K15" sqref="K15"/>
    </sheetView>
  </sheetViews>
  <sheetFormatPr defaultColWidth="14.44140625" defaultRowHeight="15" customHeight="1" x14ac:dyDescent="0.3"/>
  <cols>
    <col min="1" max="1" width="12.88671875" customWidth="1"/>
    <col min="2" max="2" width="21.6640625" customWidth="1"/>
    <col min="3" max="4" width="8.6640625" customWidth="1"/>
    <col min="5" max="7" width="12.109375" customWidth="1"/>
    <col min="8" max="8" width="18.109375" customWidth="1"/>
    <col min="9" max="9" width="28.6640625" customWidth="1"/>
    <col min="10" max="26" width="8.6640625" customWidth="1"/>
  </cols>
  <sheetData>
    <row r="1" spans="1:23" ht="14.25" customHeight="1" x14ac:dyDescent="0.3">
      <c r="A1" s="1" t="s">
        <v>0</v>
      </c>
      <c r="B1" s="59" t="s">
        <v>73</v>
      </c>
    </row>
    <row r="2" spans="1:23" ht="14.25" customHeight="1" x14ac:dyDescent="0.3"/>
    <row r="3" spans="1:23" s="42" customFormat="1" ht="41.25" customHeight="1" x14ac:dyDescent="0.3">
      <c r="D3" s="43" t="s">
        <v>1</v>
      </c>
      <c r="E3" s="44"/>
      <c r="F3" s="45" t="s">
        <v>2</v>
      </c>
      <c r="G3" s="46"/>
      <c r="H3" s="47" t="s">
        <v>3</v>
      </c>
      <c r="I3" s="48" t="s">
        <v>4</v>
      </c>
    </row>
    <row r="4" spans="1:23" s="42" customFormat="1" ht="14.25" customHeight="1" x14ac:dyDescent="0.3">
      <c r="D4" s="49"/>
      <c r="E4" s="50"/>
      <c r="F4" s="51" t="s">
        <v>5</v>
      </c>
      <c r="G4" s="52" t="s">
        <v>6</v>
      </c>
      <c r="H4" s="53"/>
      <c r="I4" s="54"/>
    </row>
    <row r="5" spans="1:23" ht="14.25" customHeight="1" x14ac:dyDescent="0.3">
      <c r="D5" s="55" t="s">
        <v>7</v>
      </c>
      <c r="E5" s="56"/>
      <c r="F5" s="2">
        <v>400</v>
      </c>
      <c r="G5" s="2">
        <v>300</v>
      </c>
      <c r="H5" s="2">
        <v>900</v>
      </c>
      <c r="I5" s="3">
        <f t="shared" ref="I5:I6" si="0">SUM(F5:H5)</f>
        <v>1600</v>
      </c>
      <c r="K5" s="4"/>
    </row>
    <row r="6" spans="1:23" ht="14.25" customHeight="1" x14ac:dyDescent="0.3">
      <c r="D6" s="49"/>
      <c r="E6" s="50"/>
      <c r="F6" s="2">
        <v>100</v>
      </c>
      <c r="G6" s="2">
        <v>200</v>
      </c>
      <c r="H6" s="2">
        <v>500</v>
      </c>
      <c r="I6" s="3">
        <f t="shared" si="0"/>
        <v>800</v>
      </c>
    </row>
    <row r="7" spans="1:23" ht="14.25" customHeight="1" x14ac:dyDescent="0.3">
      <c r="D7" s="57" t="s">
        <v>8</v>
      </c>
      <c r="E7" s="58"/>
      <c r="F7" s="5">
        <v>850</v>
      </c>
      <c r="G7" s="5">
        <v>700</v>
      </c>
      <c r="H7" s="5"/>
      <c r="I7" s="6"/>
    </row>
    <row r="8" spans="1:23" ht="14.25" customHeight="1" x14ac:dyDescent="0.3"/>
    <row r="9" spans="1:23" ht="14.25" customHeight="1" x14ac:dyDescent="0.3"/>
    <row r="10" spans="1:23" ht="14.25" customHeight="1" x14ac:dyDescent="0.3"/>
    <row r="11" spans="1:23" s="41" customFormat="1" ht="14.25" customHeight="1" x14ac:dyDescent="0.3">
      <c r="A11" s="40"/>
      <c r="B11" s="40"/>
      <c r="C11" s="40"/>
      <c r="D11" s="40" t="s">
        <v>9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</row>
    <row r="12" spans="1:23" ht="14.25" customHeight="1" thickBot="1" x14ac:dyDescent="0.35"/>
    <row r="13" spans="1:23" ht="14.25" customHeight="1" x14ac:dyDescent="0.3">
      <c r="E13" s="35" t="s">
        <v>10</v>
      </c>
      <c r="F13" s="8">
        <f>F5/I5</f>
        <v>0.25</v>
      </c>
      <c r="G13" s="9">
        <f>G5/I6</f>
        <v>0.375</v>
      </c>
    </row>
    <row r="14" spans="1:23" ht="14.25" customHeight="1" thickBot="1" x14ac:dyDescent="0.35">
      <c r="E14" s="36"/>
      <c r="F14" s="11">
        <f>F6/I5</f>
        <v>6.25E-2</v>
      </c>
      <c r="G14" s="12">
        <f>G6/I6</f>
        <v>0.25</v>
      </c>
      <c r="H14" s="60" t="s">
        <v>12</v>
      </c>
      <c r="I14" s="60"/>
    </row>
    <row r="15" spans="1:23" ht="14.25" customHeight="1" thickBot="1" x14ac:dyDescent="0.35"/>
    <row r="16" spans="1:23" ht="14.25" customHeight="1" thickBot="1" x14ac:dyDescent="0.35">
      <c r="E16" s="7" t="s">
        <v>15</v>
      </c>
      <c r="F16" s="8">
        <f>1-F13</f>
        <v>0.75</v>
      </c>
      <c r="G16" s="9">
        <f>0-G13</f>
        <v>-0.375</v>
      </c>
      <c r="H16" s="14" t="s">
        <v>16</v>
      </c>
    </row>
    <row r="17" spans="1:23" ht="14.25" customHeight="1" thickBot="1" x14ac:dyDescent="0.35">
      <c r="E17" s="15"/>
      <c r="F17" s="11">
        <f>0-F14</f>
        <v>-6.25E-2</v>
      </c>
      <c r="G17" s="12">
        <f>1-G14</f>
        <v>0.75</v>
      </c>
      <c r="H17" s="16">
        <f>MDETERM(F16:G17)</f>
        <v>0.5390625</v>
      </c>
      <c r="I17" s="16" t="s">
        <v>17</v>
      </c>
      <c r="O17" s="10" t="s">
        <v>11</v>
      </c>
      <c r="P17" s="9"/>
    </row>
    <row r="18" spans="1:23" ht="14.25" customHeight="1" thickBot="1" x14ac:dyDescent="0.35">
      <c r="O18" s="13" t="s">
        <v>13</v>
      </c>
      <c r="P18" s="12"/>
      <c r="Q18" s="60" t="s">
        <v>14</v>
      </c>
      <c r="R18" s="60"/>
    </row>
    <row r="19" spans="1:23" ht="14.25" customHeight="1" x14ac:dyDescent="0.3">
      <c r="E19" s="7" t="s">
        <v>18</v>
      </c>
      <c r="F19" s="8">
        <f t="array" ref="F19:G20">MINVERSE(F16:G17)</f>
        <v>1.3913043478260869</v>
      </c>
      <c r="G19" s="9">
        <v>0.69565217391304346</v>
      </c>
      <c r="H19" s="60" t="s">
        <v>19</v>
      </c>
      <c r="I19" s="60"/>
      <c r="J19" s="60"/>
    </row>
    <row r="20" spans="1:23" ht="14.25" customHeight="1" thickBot="1" x14ac:dyDescent="0.35">
      <c r="E20" s="15"/>
      <c r="F20" s="11">
        <v>0.11594202898550723</v>
      </c>
      <c r="G20" s="12">
        <v>1.3913043478260869</v>
      </c>
      <c r="H20" s="60" t="s">
        <v>20</v>
      </c>
      <c r="I20" s="60"/>
      <c r="J20" s="60"/>
    </row>
    <row r="21" spans="1:23" ht="14.25" customHeight="1" thickBot="1" x14ac:dyDescent="0.35">
      <c r="H21" s="61"/>
      <c r="I21" s="61"/>
    </row>
    <row r="22" spans="1:23" ht="14.25" customHeight="1" x14ac:dyDescent="0.3">
      <c r="E22" s="7" t="s">
        <v>21</v>
      </c>
      <c r="F22" s="9">
        <f t="array" ref="F22:F23">MMULT(F19:G20,TRANSPOSE(F7:G7))</f>
        <v>1669.5652173913045</v>
      </c>
      <c r="H22" s="16" t="s">
        <v>22</v>
      </c>
      <c r="I22" s="37" t="s">
        <v>23</v>
      </c>
    </row>
    <row r="23" spans="1:23" ht="14.25" customHeight="1" thickBot="1" x14ac:dyDescent="0.35">
      <c r="E23" s="15"/>
      <c r="F23" s="12">
        <v>1072.463768115942</v>
      </c>
      <c r="I23" s="16" t="s">
        <v>24</v>
      </c>
    </row>
    <row r="24" spans="1:23" ht="14.25" customHeight="1" x14ac:dyDescent="0.3"/>
    <row r="25" spans="1:23" s="39" customFormat="1" ht="14.25" customHeight="1" x14ac:dyDescent="0.3">
      <c r="A25" s="38"/>
      <c r="B25" s="38"/>
      <c r="C25" s="38"/>
      <c r="D25" s="38" t="s">
        <v>25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</row>
    <row r="26" spans="1:23" ht="14.25" customHeight="1" x14ac:dyDescent="0.3"/>
    <row r="27" spans="1:23" ht="14.25" customHeight="1" thickBot="1" x14ac:dyDescent="0.35"/>
    <row r="28" spans="1:23" ht="14.25" customHeight="1" x14ac:dyDescent="0.3">
      <c r="F28" s="10"/>
      <c r="G28" s="8">
        <f>0.1</f>
        <v>0.1</v>
      </c>
      <c r="H28" s="8">
        <v>0.2</v>
      </c>
      <c r="I28" s="9">
        <v>0.4</v>
      </c>
    </row>
    <row r="29" spans="1:23" ht="14.25" customHeight="1" x14ac:dyDescent="0.3">
      <c r="F29" s="17" t="s">
        <v>10</v>
      </c>
      <c r="G29" s="16">
        <v>0.3</v>
      </c>
      <c r="H29" s="16">
        <v>0.2</v>
      </c>
      <c r="I29" s="18">
        <v>0.3</v>
      </c>
    </row>
    <row r="30" spans="1:23" ht="14.25" customHeight="1" thickBot="1" x14ac:dyDescent="0.35">
      <c r="F30" s="13"/>
      <c r="G30" s="11">
        <v>0.1</v>
      </c>
      <c r="H30" s="11">
        <v>0.3</v>
      </c>
      <c r="I30" s="12">
        <v>0.2</v>
      </c>
      <c r="K30" s="62" t="s">
        <v>26</v>
      </c>
      <c r="L30" s="63"/>
      <c r="M30" s="64"/>
    </row>
    <row r="31" spans="1:23" ht="14.25" customHeight="1" x14ac:dyDescent="0.3"/>
    <row r="32" spans="1:23" ht="14.25" customHeight="1" x14ac:dyDescent="0.3"/>
    <row r="33" spans="4:14" ht="14.25" customHeight="1" x14ac:dyDescent="0.3"/>
    <row r="34" spans="4:14" ht="14.25" customHeight="1" x14ac:dyDescent="0.3"/>
    <row r="35" spans="4:14" ht="14.25" customHeight="1" x14ac:dyDescent="0.3">
      <c r="G35" s="62" t="s">
        <v>27</v>
      </c>
      <c r="H35" s="63"/>
      <c r="I35" s="63"/>
      <c r="J35" s="63"/>
      <c r="K35" s="64"/>
    </row>
    <row r="36" spans="4:14" ht="14.25" customHeight="1" x14ac:dyDescent="0.3">
      <c r="G36" s="61"/>
      <c r="H36" s="65" t="s">
        <v>28</v>
      </c>
      <c r="I36" s="61"/>
      <c r="J36" s="61"/>
      <c r="K36" s="61"/>
    </row>
    <row r="37" spans="4:14" ht="14.25" customHeight="1" x14ac:dyDescent="0.3"/>
    <row r="38" spans="4:14" ht="14.25" customHeight="1" x14ac:dyDescent="0.3">
      <c r="J38" s="62" t="s">
        <v>29</v>
      </c>
      <c r="K38" s="63"/>
      <c r="L38" s="63"/>
      <c r="M38" s="64"/>
    </row>
    <row r="39" spans="4:14" ht="14.25" customHeight="1" x14ac:dyDescent="0.3">
      <c r="M39" s="14"/>
    </row>
    <row r="40" spans="4:14" ht="14.25" customHeight="1" x14ac:dyDescent="0.3"/>
    <row r="41" spans="4:14" ht="14.25" customHeight="1" x14ac:dyDescent="0.3"/>
    <row r="42" spans="4:14" ht="14.25" customHeight="1" x14ac:dyDescent="0.3"/>
    <row r="43" spans="4:14" ht="14.25" customHeight="1" x14ac:dyDescent="0.3"/>
    <row r="44" spans="4:14" ht="14.25" customHeight="1" x14ac:dyDescent="0.3"/>
    <row r="45" spans="4:14" ht="14.25" customHeight="1" x14ac:dyDescent="0.3"/>
    <row r="46" spans="4:14" ht="14.25" customHeight="1" x14ac:dyDescent="0.3"/>
    <row r="47" spans="4:14" ht="14.25" customHeight="1" x14ac:dyDescent="0.3"/>
    <row r="48" spans="4:14" ht="14.25" customHeight="1" x14ac:dyDescent="0.3">
      <c r="D48" s="62" t="s">
        <v>30</v>
      </c>
      <c r="E48" s="63"/>
      <c r="F48" s="63"/>
      <c r="G48" s="63"/>
      <c r="H48" s="63"/>
      <c r="I48" s="63"/>
      <c r="J48" s="63"/>
      <c r="K48" s="63"/>
      <c r="L48" s="63"/>
      <c r="M48" s="63"/>
      <c r="N48" s="64"/>
    </row>
    <row r="49" spans="4:22" ht="14.25" customHeight="1" x14ac:dyDescent="0.3"/>
    <row r="50" spans="4:22" ht="14.25" customHeight="1" x14ac:dyDescent="0.3">
      <c r="D50" s="16">
        <v>0.69399999999999995</v>
      </c>
      <c r="E50" s="16" t="s">
        <v>31</v>
      </c>
      <c r="F50" s="16" t="s">
        <v>32</v>
      </c>
    </row>
    <row r="51" spans="4:22" ht="14.25" customHeight="1" x14ac:dyDescent="0.3"/>
    <row r="52" spans="4:22" ht="14.25" customHeight="1" x14ac:dyDescent="0.3">
      <c r="D52" s="60" t="s">
        <v>33</v>
      </c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</row>
    <row r="53" spans="4:22" ht="14.25" customHeight="1" x14ac:dyDescent="0.3"/>
    <row r="54" spans="4:22" ht="14.25" customHeight="1" x14ac:dyDescent="0.3"/>
    <row r="55" spans="4:22" ht="14.25" customHeight="1" x14ac:dyDescent="0.3"/>
    <row r="56" spans="4:22" ht="14.25" customHeight="1" x14ac:dyDescent="0.3">
      <c r="D56" s="19" t="s">
        <v>34</v>
      </c>
      <c r="E56" s="8">
        <f>G28-D50</f>
        <v>-0.59399999999999997</v>
      </c>
      <c r="F56" s="8">
        <f>H28</f>
        <v>0.2</v>
      </c>
      <c r="G56" s="9">
        <f>I28</f>
        <v>0.4</v>
      </c>
    </row>
    <row r="57" spans="4:22" ht="14.25" customHeight="1" x14ac:dyDescent="0.3">
      <c r="D57" s="17"/>
      <c r="E57" s="16">
        <f>G29</f>
        <v>0.3</v>
      </c>
      <c r="F57" s="16">
        <f>H29-D50</f>
        <v>-0.49399999999999994</v>
      </c>
      <c r="G57" s="18">
        <f>I29</f>
        <v>0.3</v>
      </c>
    </row>
    <row r="58" spans="4:22" ht="14.25" customHeight="1" x14ac:dyDescent="0.3">
      <c r="D58" s="13"/>
      <c r="E58" s="11">
        <f>G30</f>
        <v>0.1</v>
      </c>
      <c r="F58" s="11">
        <f>H30</f>
        <v>0.3</v>
      </c>
      <c r="G58" s="12">
        <f>I30-D50</f>
        <v>-0.49399999999999994</v>
      </c>
    </row>
    <row r="59" spans="4:22" ht="14.25" customHeight="1" x14ac:dyDescent="0.3"/>
    <row r="60" spans="4:22" ht="14.25" customHeight="1" x14ac:dyDescent="0.3"/>
    <row r="61" spans="4:22" ht="14.25" customHeight="1" x14ac:dyDescent="0.3"/>
    <row r="62" spans="4:22" ht="14.25" customHeight="1" x14ac:dyDescent="0.3"/>
    <row r="63" spans="4:22" s="61" customFormat="1" ht="14.25" customHeight="1" x14ac:dyDescent="0.3">
      <c r="D63" s="60" t="s">
        <v>35</v>
      </c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</row>
    <row r="64" spans="4:22" ht="14.25" customHeight="1" x14ac:dyDescent="0.3"/>
    <row r="65" spans="4:7" ht="14.25" customHeight="1" x14ac:dyDescent="0.3">
      <c r="D65" s="10" t="s">
        <v>36</v>
      </c>
      <c r="E65" s="8">
        <f t="array" ref="E65:G67">TRANSPOSE(G28:I30)</f>
        <v>0.1</v>
      </c>
      <c r="F65" s="8">
        <v>0.3</v>
      </c>
      <c r="G65" s="9">
        <v>0.1</v>
      </c>
    </row>
    <row r="66" spans="4:7" ht="14.25" customHeight="1" x14ac:dyDescent="0.3">
      <c r="D66" s="17"/>
      <c r="E66" s="16">
        <v>0.2</v>
      </c>
      <c r="F66" s="16">
        <v>0.2</v>
      </c>
      <c r="G66" s="18">
        <v>0.3</v>
      </c>
    </row>
    <row r="67" spans="4:7" ht="14.25" customHeight="1" x14ac:dyDescent="0.3">
      <c r="D67" s="13"/>
      <c r="E67" s="11">
        <v>0.4</v>
      </c>
      <c r="F67" s="11">
        <v>0.3</v>
      </c>
      <c r="G67" s="12">
        <v>0.2</v>
      </c>
    </row>
    <row r="68" spans="4:7" ht="14.25" customHeight="1" x14ac:dyDescent="0.3"/>
    <row r="69" spans="4:7" ht="14.25" customHeight="1" x14ac:dyDescent="0.3">
      <c r="D69" s="19" t="s">
        <v>37</v>
      </c>
      <c r="E69" s="8">
        <f>E65-D50</f>
        <v>-0.59399999999999997</v>
      </c>
      <c r="F69" s="8">
        <f t="shared" ref="F69:G69" si="1">F65</f>
        <v>0.3</v>
      </c>
      <c r="G69" s="9">
        <f t="shared" si="1"/>
        <v>0.1</v>
      </c>
    </row>
    <row r="70" spans="4:7" ht="14.25" customHeight="1" x14ac:dyDescent="0.3">
      <c r="D70" s="17"/>
      <c r="E70" s="16">
        <f t="shared" ref="E70:E71" si="2">E66</f>
        <v>0.2</v>
      </c>
      <c r="F70" s="16">
        <f>F66-D50</f>
        <v>-0.49399999999999994</v>
      </c>
      <c r="G70" s="18">
        <f>G66</f>
        <v>0.3</v>
      </c>
    </row>
    <row r="71" spans="4:7" ht="14.25" customHeight="1" x14ac:dyDescent="0.3">
      <c r="D71" s="13"/>
      <c r="E71" s="11">
        <f t="shared" si="2"/>
        <v>0.4</v>
      </c>
      <c r="F71" s="11">
        <f>F67</f>
        <v>0.3</v>
      </c>
      <c r="G71" s="12">
        <f>D50</f>
        <v>0.69399999999999995</v>
      </c>
    </row>
    <row r="72" spans="4:7" ht="14.25" customHeight="1" x14ac:dyDescent="0.3"/>
    <row r="73" spans="4:7" ht="14.25" customHeight="1" x14ac:dyDescent="0.3"/>
    <row r="74" spans="4:7" ht="14.25" customHeight="1" x14ac:dyDescent="0.3">
      <c r="D74" s="60" t="s">
        <v>38</v>
      </c>
      <c r="E74" s="60"/>
      <c r="F74" s="60"/>
      <c r="G74" s="60"/>
    </row>
    <row r="75" spans="4:7" ht="14.25" customHeight="1" x14ac:dyDescent="0.3"/>
    <row r="76" spans="4:7" ht="14.25" customHeight="1" x14ac:dyDescent="0.3">
      <c r="D76" s="37" t="s">
        <v>39</v>
      </c>
    </row>
    <row r="77" spans="4:7" ht="14.25" customHeight="1" x14ac:dyDescent="0.3"/>
    <row r="78" spans="4:7" ht="14.25" customHeight="1" x14ac:dyDescent="0.3">
      <c r="D78" s="10"/>
      <c r="E78" s="8">
        <f>1-G28</f>
        <v>0.9</v>
      </c>
      <c r="F78" s="8">
        <f>-H28</f>
        <v>-0.2</v>
      </c>
      <c r="G78" s="9">
        <f>-I28</f>
        <v>-0.4</v>
      </c>
    </row>
    <row r="79" spans="4:7" ht="14.25" customHeight="1" x14ac:dyDescent="0.3">
      <c r="D79" s="17" t="s">
        <v>15</v>
      </c>
      <c r="E79" s="16">
        <f>-G29</f>
        <v>-0.3</v>
      </c>
      <c r="F79" s="16">
        <f>1-H29</f>
        <v>0.8</v>
      </c>
      <c r="G79" s="18">
        <f>-I29</f>
        <v>-0.3</v>
      </c>
    </row>
    <row r="80" spans="4:7" ht="14.25" customHeight="1" x14ac:dyDescent="0.3">
      <c r="D80" s="13"/>
      <c r="E80" s="11">
        <f>-G30</f>
        <v>-0.1</v>
      </c>
      <c r="F80" s="11">
        <f>-H30</f>
        <v>-0.3</v>
      </c>
      <c r="G80" s="12">
        <f>1--I30</f>
        <v>1.2</v>
      </c>
    </row>
    <row r="81" spans="4:18" ht="14.25" customHeight="1" x14ac:dyDescent="0.3"/>
    <row r="82" spans="4:18" ht="14.25" customHeight="1" x14ac:dyDescent="0.3"/>
    <row r="83" spans="4:18" ht="14.25" customHeight="1" x14ac:dyDescent="0.3">
      <c r="D83" s="10"/>
      <c r="E83" s="8">
        <f t="array" ref="E83:G85">MINVERSE(E78:G80)</f>
        <v>1.3657770800627942</v>
      </c>
      <c r="F83" s="8">
        <v>0.56514913657770804</v>
      </c>
      <c r="G83" s="9">
        <v>0.59654631083202514</v>
      </c>
    </row>
    <row r="84" spans="4:18" ht="14.25" customHeight="1" x14ac:dyDescent="0.3">
      <c r="D84" s="17" t="s">
        <v>40</v>
      </c>
      <c r="E84" s="16">
        <v>0.61224489795918358</v>
      </c>
      <c r="F84" s="16">
        <v>1.6326530612244896</v>
      </c>
      <c r="G84" s="18">
        <v>0.61224489795918369</v>
      </c>
    </row>
    <row r="85" spans="4:18" ht="14.25" customHeight="1" x14ac:dyDescent="0.3">
      <c r="D85" s="13"/>
      <c r="E85" s="11">
        <v>0.26687598116169547</v>
      </c>
      <c r="F85" s="11">
        <v>0.4552590266875981</v>
      </c>
      <c r="G85" s="12">
        <v>1.0361067503924648</v>
      </c>
    </row>
    <row r="86" spans="4:18" ht="14.25" customHeight="1" x14ac:dyDescent="0.3"/>
    <row r="87" spans="4:18" ht="14.25" customHeight="1" x14ac:dyDescent="0.3">
      <c r="D87" s="60" t="s">
        <v>41</v>
      </c>
      <c r="E87" s="60"/>
      <c r="F87" s="60"/>
      <c r="G87" s="60"/>
      <c r="H87" s="60"/>
    </row>
    <row r="88" spans="4:18" ht="14.25" customHeight="1" x14ac:dyDescent="0.3"/>
    <row r="89" spans="4:18" ht="14.25" customHeight="1" x14ac:dyDescent="0.3">
      <c r="D89" s="37" t="s">
        <v>42</v>
      </c>
    </row>
    <row r="90" spans="4:18" ht="14.25" customHeight="1" x14ac:dyDescent="0.3">
      <c r="D90" s="10"/>
      <c r="E90" s="9">
        <f t="array" ref="E90:E92">MMULT(TRANSPOSE(E83:G85),TRANSPOSE(G91:I91))</f>
        <v>0.68759811616954458</v>
      </c>
      <c r="G90" s="20" t="s">
        <v>43</v>
      </c>
      <c r="H90" s="8"/>
      <c r="I90" s="9"/>
      <c r="J90" s="16" t="s">
        <v>44</v>
      </c>
    </row>
    <row r="91" spans="4:18" ht="14.25" customHeight="1" x14ac:dyDescent="0.3">
      <c r="D91" s="21" t="s">
        <v>45</v>
      </c>
      <c r="E91" s="18">
        <v>0.52590266875981162</v>
      </c>
      <c r="G91" s="22">
        <v>0.4</v>
      </c>
      <c r="H91" s="23">
        <v>0.1</v>
      </c>
      <c r="I91" s="24">
        <v>0.3</v>
      </c>
    </row>
    <row r="92" spans="4:18" ht="14.25" customHeight="1" x14ac:dyDescent="0.3">
      <c r="D92" s="13"/>
      <c r="E92" s="12">
        <v>0.61067503924646793</v>
      </c>
    </row>
    <row r="93" spans="4:18" ht="14.25" customHeight="1" x14ac:dyDescent="0.3"/>
    <row r="94" spans="4:18" ht="14.25" customHeight="1" x14ac:dyDescent="0.3">
      <c r="D94" s="60" t="s">
        <v>46</v>
      </c>
      <c r="E94" s="60"/>
      <c r="F94" s="60"/>
      <c r="G94" s="60"/>
      <c r="H94" s="60"/>
    </row>
    <row r="95" spans="4:18" ht="14.25" customHeight="1" x14ac:dyDescent="0.3">
      <c r="D95" s="16" t="s">
        <v>47</v>
      </c>
    </row>
    <row r="96" spans="4:18" ht="14.25" customHeight="1" x14ac:dyDescent="0.3">
      <c r="D96" s="60" t="s">
        <v>48</v>
      </c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</row>
    <row r="97" spans="4:12" ht="14.25" customHeight="1" x14ac:dyDescent="0.3"/>
    <row r="98" spans="4:12" ht="14.25" customHeight="1" x14ac:dyDescent="0.3">
      <c r="D98" s="25" t="s">
        <v>49</v>
      </c>
      <c r="E98" s="26">
        <v>1</v>
      </c>
      <c r="F98" s="27">
        <v>0</v>
      </c>
      <c r="G98" s="28">
        <v>0</v>
      </c>
      <c r="I98" s="25" t="s">
        <v>50</v>
      </c>
      <c r="J98" s="29">
        <f t="array" ref="J98:L100">E102:G104-E98:G100</f>
        <v>-0.9</v>
      </c>
      <c r="K98" s="16">
        <v>0.2</v>
      </c>
      <c r="L98" s="16">
        <v>0.4</v>
      </c>
    </row>
    <row r="99" spans="4:12" ht="14.25" customHeight="1" x14ac:dyDescent="0.3">
      <c r="E99" s="30">
        <v>0</v>
      </c>
      <c r="F99" s="16">
        <v>1</v>
      </c>
      <c r="G99" s="31">
        <v>0</v>
      </c>
      <c r="J99" s="16">
        <v>0.3</v>
      </c>
      <c r="K99" s="16">
        <v>-0.8</v>
      </c>
      <c r="L99" s="16">
        <v>0.3</v>
      </c>
    </row>
    <row r="100" spans="4:12" ht="14.25" customHeight="1" x14ac:dyDescent="0.3">
      <c r="E100" s="32">
        <v>0</v>
      </c>
      <c r="F100" s="33">
        <v>0</v>
      </c>
      <c r="G100" s="34">
        <v>1</v>
      </c>
      <c r="J100" s="16">
        <v>0.1</v>
      </c>
      <c r="K100" s="16">
        <v>0.3</v>
      </c>
      <c r="L100" s="16">
        <v>-0.8</v>
      </c>
    </row>
    <row r="101" spans="4:12" ht="14.25" customHeight="1" x14ac:dyDescent="0.3"/>
    <row r="102" spans="4:12" ht="14.25" customHeight="1" x14ac:dyDescent="0.3">
      <c r="D102" s="25" t="s">
        <v>51</v>
      </c>
      <c r="E102" s="26">
        <f>G28</f>
        <v>0.1</v>
      </c>
      <c r="F102" s="27">
        <f>H28</f>
        <v>0.2</v>
      </c>
      <c r="G102" s="28">
        <f>I28</f>
        <v>0.4</v>
      </c>
      <c r="I102" s="25" t="s">
        <v>52</v>
      </c>
      <c r="J102" s="16">
        <f t="array" ref="J102:L104">E106:G108-E102:G104</f>
        <v>1.0000000000000009E-2</v>
      </c>
      <c r="K102" s="16">
        <v>-2.0000000000000018E-2</v>
      </c>
      <c r="L102" s="29">
        <v>-0.22</v>
      </c>
    </row>
    <row r="103" spans="4:12" ht="14.25" customHeight="1" x14ac:dyDescent="0.3">
      <c r="E103" s="30">
        <f>G29</f>
        <v>0.3</v>
      </c>
      <c r="F103" s="16">
        <f>H29</f>
        <v>0.2</v>
      </c>
      <c r="G103" s="31">
        <f>I29</f>
        <v>0.3</v>
      </c>
      <c r="J103" s="16">
        <v>-0.18</v>
      </c>
      <c r="K103" s="16">
        <v>-1.0000000000000009E-2</v>
      </c>
      <c r="L103" s="16">
        <v>-0.06</v>
      </c>
    </row>
    <row r="104" spans="4:12" ht="14.25" customHeight="1" x14ac:dyDescent="0.3">
      <c r="E104" s="32">
        <f>G30</f>
        <v>0.1</v>
      </c>
      <c r="F104" s="33">
        <f>H30</f>
        <v>0.3</v>
      </c>
      <c r="G104" s="34">
        <f>I30</f>
        <v>0.2</v>
      </c>
      <c r="J104" s="16">
        <v>2.0000000000000004E-2</v>
      </c>
      <c r="K104" s="16">
        <v>-0.15999999999999998</v>
      </c>
      <c r="L104" s="16">
        <v>-0.03</v>
      </c>
    </row>
    <row r="105" spans="4:12" ht="14.25" customHeight="1" x14ac:dyDescent="0.3"/>
    <row r="106" spans="4:12" ht="14.25" customHeight="1" x14ac:dyDescent="0.3">
      <c r="D106" s="25" t="s">
        <v>53</v>
      </c>
      <c r="E106" s="26">
        <f t="array" ref="E106:G108">MMULT(E102:G104,E102:G104)</f>
        <v>0.11000000000000001</v>
      </c>
      <c r="F106" s="27">
        <v>0.18</v>
      </c>
      <c r="G106" s="28">
        <v>0.18000000000000002</v>
      </c>
      <c r="I106" s="25" t="s">
        <v>54</v>
      </c>
      <c r="J106" s="16">
        <f t="array" ref="J106:L108">E110:G112-E106:G108</f>
        <v>-2.700000000000001E-2</v>
      </c>
      <c r="K106" s="16">
        <v>-6.7999999999999977E-2</v>
      </c>
      <c r="L106" s="16">
        <v>-4.6000000000000013E-2</v>
      </c>
    </row>
    <row r="107" spans="4:12" ht="14.25" customHeight="1" x14ac:dyDescent="0.3">
      <c r="E107" s="30">
        <v>0.12</v>
      </c>
      <c r="F107" s="16">
        <v>0.19</v>
      </c>
      <c r="G107" s="31">
        <v>0.24</v>
      </c>
      <c r="J107" s="16">
        <v>-2.6999999999999996E-2</v>
      </c>
      <c r="K107" s="16">
        <v>-5.5999999999999994E-2</v>
      </c>
      <c r="L107" s="29">
        <v>-8.6999999999999994E-2</v>
      </c>
    </row>
    <row r="108" spans="4:12" ht="14.25" customHeight="1" x14ac:dyDescent="0.3">
      <c r="E108" s="32">
        <v>0.12000000000000001</v>
      </c>
      <c r="F108" s="33">
        <v>0.14000000000000001</v>
      </c>
      <c r="G108" s="34">
        <v>0.17</v>
      </c>
      <c r="J108" s="16">
        <v>-4.9000000000000002E-2</v>
      </c>
      <c r="K108" s="16">
        <v>-3.7000000000000005E-2</v>
      </c>
      <c r="L108" s="16">
        <v>-4.5999999999999999E-2</v>
      </c>
    </row>
    <row r="109" spans="4:12" ht="14.25" customHeight="1" x14ac:dyDescent="0.3"/>
    <row r="110" spans="4:12" ht="14.25" customHeight="1" x14ac:dyDescent="0.3">
      <c r="D110" s="25" t="s">
        <v>55</v>
      </c>
      <c r="E110" s="26">
        <f t="array" ref="E110:G112">MMULT(E106:G108,E102:G104)</f>
        <v>8.3000000000000004E-2</v>
      </c>
      <c r="F110" s="27">
        <v>0.11200000000000002</v>
      </c>
      <c r="G110" s="28">
        <v>0.13400000000000001</v>
      </c>
      <c r="I110" s="25" t="s">
        <v>56</v>
      </c>
      <c r="J110" s="16">
        <f t="array" ref="J110:L112">E114:G116-E110:G112</f>
        <v>-2.7699999999999995E-2</v>
      </c>
      <c r="K110" s="16">
        <v>-3.280000000000001E-2</v>
      </c>
      <c r="L110" s="16">
        <v>-4.0400000000000005E-2</v>
      </c>
    </row>
    <row r="111" spans="4:12" ht="14.25" customHeight="1" x14ac:dyDescent="0.3">
      <c r="E111" s="30">
        <v>9.2999999999999999E-2</v>
      </c>
      <c r="F111" s="16">
        <v>0.13400000000000001</v>
      </c>
      <c r="G111" s="31">
        <v>0.153</v>
      </c>
      <c r="J111" s="16">
        <v>-2.8200000000000003E-2</v>
      </c>
      <c r="K111" s="16">
        <v>-4.2700000000000002E-2</v>
      </c>
      <c r="L111" s="29">
        <v>-4.4999999999999998E-2</v>
      </c>
    </row>
    <row r="112" spans="4:12" ht="14.25" customHeight="1" x14ac:dyDescent="0.3">
      <c r="E112" s="32">
        <v>7.1000000000000008E-2</v>
      </c>
      <c r="F112" s="33">
        <v>0.10300000000000001</v>
      </c>
      <c r="G112" s="34">
        <v>0.12400000000000001</v>
      </c>
      <c r="J112" s="16">
        <v>-2.0600000000000007E-2</v>
      </c>
      <c r="K112" s="16">
        <v>-3.1E-2</v>
      </c>
      <c r="L112" s="16">
        <v>-3.9900000000000005E-2</v>
      </c>
    </row>
    <row r="113" spans="4:12" ht="14.25" customHeight="1" x14ac:dyDescent="0.3"/>
    <row r="114" spans="4:12" ht="14.25" customHeight="1" x14ac:dyDescent="0.3">
      <c r="D114" s="25" t="s">
        <v>57</v>
      </c>
      <c r="E114" s="26">
        <f t="array" ref="E114:G116">MMULT(E110:G112,E102:G104)</f>
        <v>5.5300000000000009E-2</v>
      </c>
      <c r="F114" s="27">
        <v>7.9200000000000007E-2</v>
      </c>
      <c r="G114" s="28">
        <v>9.3600000000000003E-2</v>
      </c>
      <c r="I114" s="25" t="s">
        <v>58</v>
      </c>
      <c r="J114" s="16">
        <f t="array" ref="J114:L116">E118:G120-E114:G116</f>
        <v>-1.6650000000000005E-2</v>
      </c>
      <c r="K114" s="16">
        <v>-2.4219999999999998E-2</v>
      </c>
      <c r="L114" s="16">
        <v>-2.8999999999999998E-2</v>
      </c>
    </row>
    <row r="115" spans="4:12" ht="14.25" customHeight="1" x14ac:dyDescent="0.3">
      <c r="E115" s="30">
        <v>6.4799999999999996E-2</v>
      </c>
      <c r="F115" s="16">
        <v>9.1300000000000006E-2</v>
      </c>
      <c r="G115" s="31">
        <v>0.108</v>
      </c>
      <c r="J115" s="16">
        <v>-2.0129999999999995E-2</v>
      </c>
      <c r="K115" s="16">
        <v>-2.768000000000001E-2</v>
      </c>
      <c r="L115" s="29">
        <v>-3.3089999999999994E-2</v>
      </c>
    </row>
    <row r="116" spans="4:12" ht="14.25" customHeight="1" x14ac:dyDescent="0.3">
      <c r="E116" s="32">
        <v>5.04E-2</v>
      </c>
      <c r="F116" s="33">
        <v>7.2000000000000008E-2</v>
      </c>
      <c r="G116" s="34">
        <v>8.4100000000000008E-2</v>
      </c>
      <c r="J116" s="16">
        <v>-1.5350000000000003E-2</v>
      </c>
      <c r="K116" s="16">
        <v>-2.2290000000000004E-2</v>
      </c>
      <c r="L116" s="16">
        <v>-2.5520000000000001E-2</v>
      </c>
    </row>
    <row r="117" spans="4:12" ht="14.25" customHeight="1" x14ac:dyDescent="0.3"/>
    <row r="118" spans="4:12" ht="14.25" customHeight="1" x14ac:dyDescent="0.3">
      <c r="D118" s="25" t="s">
        <v>59</v>
      </c>
      <c r="E118" s="26">
        <f t="array" ref="E118:G120">MMULT(E114:G116,E102:G104)</f>
        <v>3.8650000000000004E-2</v>
      </c>
      <c r="F118" s="27">
        <v>5.4980000000000008E-2</v>
      </c>
      <c r="G118" s="28">
        <v>6.4600000000000005E-2</v>
      </c>
      <c r="I118" s="25" t="s">
        <v>60</v>
      </c>
      <c r="J118" s="16">
        <f t="array" ref="J118:L120">E122:G124-E118:G120</f>
        <v>-1.1831000000000001E-2</v>
      </c>
      <c r="K118" s="16">
        <v>-1.6874000000000007E-2</v>
      </c>
      <c r="L118" s="16">
        <v>-1.9726E-2</v>
      </c>
    </row>
    <row r="119" spans="4:12" ht="14.25" customHeight="1" x14ac:dyDescent="0.3">
      <c r="E119" s="30">
        <v>4.4670000000000001E-2</v>
      </c>
      <c r="F119" s="16">
        <v>6.3619999999999996E-2</v>
      </c>
      <c r="G119" s="31">
        <v>7.4910000000000004E-2</v>
      </c>
      <c r="J119" s="16">
        <v>-1.3626000000000003E-2</v>
      </c>
      <c r="K119" s="16">
        <v>-1.9488999999999992E-2</v>
      </c>
      <c r="L119" s="29">
        <v>-2.2974000000000001E-2</v>
      </c>
    </row>
    <row r="120" spans="4:12" ht="14.25" customHeight="1" x14ac:dyDescent="0.3">
      <c r="E120" s="32">
        <v>3.5049999999999998E-2</v>
      </c>
      <c r="F120" s="33">
        <v>4.9710000000000004E-2</v>
      </c>
      <c r="G120" s="34">
        <v>5.8580000000000007E-2</v>
      </c>
      <c r="J120" s="16">
        <v>-1.0773999999999995E-2</v>
      </c>
      <c r="K120" s="16">
        <v>-1.5184000000000003E-2</v>
      </c>
      <c r="L120" s="16">
        <v>-1.7931000000000002E-2</v>
      </c>
    </row>
    <row r="121" spans="4:12" ht="14.25" customHeight="1" x14ac:dyDescent="0.3"/>
    <row r="122" spans="4:12" ht="14.25" customHeight="1" x14ac:dyDescent="0.3">
      <c r="D122" s="25" t="s">
        <v>61</v>
      </c>
      <c r="E122" s="26">
        <f t="array" ref="E122:G124">MMULT(E118:G120,E102:G104)</f>
        <v>2.6819000000000003E-2</v>
      </c>
      <c r="F122" s="27">
        <v>3.8106000000000001E-2</v>
      </c>
      <c r="G122" s="28">
        <v>4.4874000000000004E-2</v>
      </c>
      <c r="I122" s="25" t="s">
        <v>62</v>
      </c>
      <c r="J122" s="16">
        <f t="array" ref="J122:L124">E126:G128-E122:G124</f>
        <v>-1.3911310000000001E-2</v>
      </c>
      <c r="K122" s="16">
        <v>-1.9756079999999999E-2</v>
      </c>
      <c r="L122" s="16">
        <v>-2.3272560000000005E-2</v>
      </c>
    </row>
    <row r="123" spans="4:12" ht="14.25" customHeight="1" x14ac:dyDescent="0.3">
      <c r="E123" s="30">
        <v>3.1043999999999999E-2</v>
      </c>
      <c r="F123" s="16">
        <v>4.4131000000000004E-2</v>
      </c>
      <c r="G123" s="31">
        <v>5.1936000000000003E-2</v>
      </c>
      <c r="J123" s="16">
        <v>-1.6101119999999997E-2</v>
      </c>
      <c r="K123" s="16">
        <v>-2.2887150000000002E-2</v>
      </c>
      <c r="L123" s="29">
        <v>-2.6927520000000003E-2</v>
      </c>
    </row>
    <row r="124" spans="4:12" ht="14.25" customHeight="1" x14ac:dyDescent="0.3">
      <c r="E124" s="32">
        <v>2.4276000000000002E-2</v>
      </c>
      <c r="F124" s="33">
        <v>3.4526000000000001E-2</v>
      </c>
      <c r="G124" s="34">
        <v>4.0649000000000005E-2</v>
      </c>
      <c r="J124" s="16">
        <v>-1.2584640000000001E-2</v>
      </c>
      <c r="K124" s="16">
        <v>-1.7905519999999998E-2</v>
      </c>
      <c r="L124" s="16">
        <v>-2.1082750000000004E-2</v>
      </c>
    </row>
    <row r="125" spans="4:12" ht="14.25" customHeight="1" x14ac:dyDescent="0.3"/>
    <row r="126" spans="4:12" ht="14.25" customHeight="1" x14ac:dyDescent="0.3">
      <c r="D126" s="25" t="s">
        <v>63</v>
      </c>
      <c r="E126" s="26">
        <f t="array" ref="E126:G128">MMULT(E122:G124,E106:G108)</f>
        <v>1.2907690000000001E-2</v>
      </c>
      <c r="F126" s="27">
        <v>1.8349920000000002E-2</v>
      </c>
      <c r="G126" s="28">
        <v>2.160144E-2</v>
      </c>
      <c r="I126" s="25" t="s">
        <v>64</v>
      </c>
      <c r="J126" s="16">
        <f t="array" ref="J126:L128">E130:G132-E126:G128</f>
        <v>-8.5961069299999998E-3</v>
      </c>
      <c r="K126" s="16">
        <v>-1.2220421120000002E-2</v>
      </c>
      <c r="L126" s="16">
        <v>-1.4385693219999999E-2</v>
      </c>
    </row>
    <row r="127" spans="4:12" ht="14.25" customHeight="1" x14ac:dyDescent="0.3">
      <c r="E127" s="30">
        <v>1.4942880000000002E-2</v>
      </c>
      <c r="F127" s="16">
        <v>2.1243850000000002E-2</v>
      </c>
      <c r="G127" s="31">
        <v>2.500848E-2</v>
      </c>
      <c r="J127" s="16">
        <v>-9.9513408300000022E-3</v>
      </c>
      <c r="K127" s="16">
        <v>-1.4147698100000002E-2</v>
      </c>
      <c r="L127" s="29">
        <v>-1.6654773509999998E-2</v>
      </c>
    </row>
    <row r="128" spans="4:12" ht="14.25" customHeight="1" x14ac:dyDescent="0.3">
      <c r="E128" s="32">
        <v>1.1691360000000001E-2</v>
      </c>
      <c r="F128" s="33">
        <v>1.6620480000000003E-2</v>
      </c>
      <c r="G128" s="34">
        <v>1.956625E-2</v>
      </c>
      <c r="J128" s="16">
        <v>-7.7860687300000007E-3</v>
      </c>
      <c r="K128" s="16">
        <v>-1.1068579610000002E-2</v>
      </c>
      <c r="L128" s="16">
        <v>-1.3030459319999998E-2</v>
      </c>
    </row>
    <row r="129" spans="4:13" ht="14.25" customHeight="1" x14ac:dyDescent="0.3"/>
    <row r="130" spans="4:13" ht="14.25" customHeight="1" x14ac:dyDescent="0.3">
      <c r="D130" s="25" t="s">
        <v>65</v>
      </c>
      <c r="E130" s="26">
        <f t="array" ref="E130:G132">MMULT(E126:G128,E110:G112)</f>
        <v>4.3115830700000005E-3</v>
      </c>
      <c r="F130" s="27">
        <v>6.1294988800000005E-3</v>
      </c>
      <c r="G130" s="28">
        <v>7.2157467800000007E-3</v>
      </c>
      <c r="I130" s="25" t="s">
        <v>66</v>
      </c>
      <c r="J130" s="16">
        <f t="array" ref="J130:L132">E134:G136-E130:G132</f>
        <v>-3.3122873610930007E-3</v>
      </c>
      <c r="K130" s="16">
        <v>-4.7088644849520005E-3</v>
      </c>
      <c r="L130" s="16">
        <v>-5.5433524214100003E-3</v>
      </c>
    </row>
    <row r="131" spans="4:13" ht="14.25" customHeight="1" x14ac:dyDescent="0.3">
      <c r="E131" s="30">
        <v>4.9915391700000008E-3</v>
      </c>
      <c r="F131" s="16">
        <v>7.0961519000000009E-3</v>
      </c>
      <c r="G131" s="31">
        <v>8.3537064900000013E-3</v>
      </c>
      <c r="J131" s="16">
        <v>-3.8346496036830006E-3</v>
      </c>
      <c r="K131" s="16">
        <v>-5.451476461986E-3</v>
      </c>
      <c r="L131" s="29">
        <v>-6.4175673026790007E-3</v>
      </c>
      <c r="M131" s="16" t="s">
        <v>67</v>
      </c>
    </row>
    <row r="132" spans="4:13" ht="14.25" customHeight="1" x14ac:dyDescent="0.3">
      <c r="E132" s="32">
        <v>3.9052912700000006E-3</v>
      </c>
      <c r="F132" s="33">
        <v>5.5519003900000013E-3</v>
      </c>
      <c r="G132" s="34">
        <v>6.5357906800000021E-3</v>
      </c>
      <c r="J132" s="16">
        <v>-3.0001616672250004E-3</v>
      </c>
      <c r="K132" s="16">
        <v>-4.2651358868490011E-3</v>
      </c>
      <c r="L132" s="16">
        <v>-5.0209901788200017E-3</v>
      </c>
    </row>
    <row r="133" spans="4:13" ht="14.25" customHeight="1" x14ac:dyDescent="0.3"/>
    <row r="134" spans="4:13" ht="14.25" customHeight="1" x14ac:dyDescent="0.3">
      <c r="D134" s="25" t="s">
        <v>68</v>
      </c>
      <c r="E134" s="26">
        <f t="array" ref="E134:G136">MMULT(E130:G132,E114:G116)</f>
        <v>9.9929570890700003E-4</v>
      </c>
      <c r="F134" s="27">
        <v>1.4206343950480004E-3</v>
      </c>
      <c r="G134" s="28">
        <v>1.6723943585900004E-3</v>
      </c>
    </row>
    <row r="135" spans="4:13" ht="14.25" customHeight="1" x14ac:dyDescent="0.3">
      <c r="E135" s="30">
        <v>1.1568895663170002E-3</v>
      </c>
      <c r="F135" s="16">
        <v>1.6446754380140005E-3</v>
      </c>
      <c r="G135" s="31">
        <v>1.9361391873210002E-3</v>
      </c>
      <c r="I135" s="25" t="s">
        <v>69</v>
      </c>
      <c r="J135" s="16">
        <f t="array" ref="J135:L137">E98:G100+E102:G104+E106:G108+E110:G112+E114:G116+E118:G120+E122:G124+E126:G128+E130:G132</f>
        <v>1.4309882730700001</v>
      </c>
      <c r="K135" s="16">
        <v>0.68876541888000009</v>
      </c>
      <c r="L135" s="16">
        <v>0.94589118678000006</v>
      </c>
    </row>
    <row r="136" spans="4:13" ht="14.25" customHeight="1" x14ac:dyDescent="0.3">
      <c r="E136" s="32">
        <v>9.0512960277500023E-4</v>
      </c>
      <c r="F136" s="33">
        <v>1.2867645031510004E-3</v>
      </c>
      <c r="G136" s="34">
        <v>1.5148005011800005E-3</v>
      </c>
      <c r="J136" s="16">
        <v>0.67344841916999987</v>
      </c>
      <c r="K136" s="16">
        <v>1.7513910018999999</v>
      </c>
      <c r="L136" s="16">
        <v>0.96120818649000006</v>
      </c>
    </row>
    <row r="137" spans="4:13" ht="14.25" customHeight="1" x14ac:dyDescent="0.3">
      <c r="J137" s="16">
        <v>0.41632265127000007</v>
      </c>
      <c r="K137" s="16">
        <v>0.72140838038999999</v>
      </c>
      <c r="L137" s="16">
        <v>1.7034310406800002</v>
      </c>
    </row>
    <row r="138" spans="4:13" ht="14.25" customHeight="1" x14ac:dyDescent="0.3">
      <c r="D138" s="25" t="s">
        <v>70</v>
      </c>
      <c r="E138" s="26">
        <f t="array" ref="E138:G140">MMULT(E134:G136,E118:G120)</f>
        <v>1.6069993984462925E-4</v>
      </c>
      <c r="F138" s="27">
        <v>2.2845676185416958E-4</v>
      </c>
      <c r="G138" s="28">
        <v>2.6894308685464018E-4</v>
      </c>
    </row>
    <row r="139" spans="4:13" ht="14.25" customHeight="1" x14ac:dyDescent="0.3">
      <c r="E139" s="30">
        <v>1.8604311206983851E-4</v>
      </c>
      <c r="F139" s="16">
        <v>2.644855187242863E-4</v>
      </c>
      <c r="G139" s="31">
        <v>3.1135673663897122E-4</v>
      </c>
    </row>
    <row r="140" spans="4:13" ht="14.25" customHeight="1" x14ac:dyDescent="0.3">
      <c r="E140" s="32">
        <v>1.4555678706936796E-4</v>
      </c>
      <c r="F140" s="33">
        <v>2.06928716164694E-4</v>
      </c>
      <c r="G140" s="34">
        <v>2.4359991462943089E-4</v>
      </c>
    </row>
    <row r="141" spans="4:13" ht="14.25" customHeight="1" x14ac:dyDescent="0.3"/>
    <row r="142" spans="4:13" ht="14.25" customHeight="1" x14ac:dyDescent="0.3">
      <c r="D142" s="25" t="s">
        <v>71</v>
      </c>
      <c r="E142" s="26">
        <f t="array" ref="E142:G144">MMULT(E138:G140,E122:G124)</f>
        <v>1.7930885778177199E-5</v>
      </c>
      <c r="F142" s="27">
        <v>2.5491186281849108E-5</v>
      </c>
      <c r="G142" s="28">
        <v>3.0008647021800315E-5</v>
      </c>
    </row>
    <row r="143" spans="4:13" ht="14.25" customHeight="1" x14ac:dyDescent="0.3">
      <c r="E143" s="30">
        <v>2.0758674804525409E-5</v>
      </c>
      <c r="F143" s="16">
        <v>2.9511271944551868E-5</v>
      </c>
      <c r="G143" s="31">
        <v>3.4741158499124007E-5</v>
      </c>
    </row>
    <row r="144" spans="4:13" ht="14.25" customHeight="1" x14ac:dyDescent="0.3">
      <c r="E144" s="32">
        <v>1.6241214064574205E-5</v>
      </c>
      <c r="F144" s="33">
        <v>2.3089088753625179E-5</v>
      </c>
      <c r="G144" s="34">
        <v>2.7180857995452105E-5</v>
      </c>
    </row>
    <row r="145" spans="4:7" ht="14.25" customHeight="1" x14ac:dyDescent="0.3"/>
    <row r="146" spans="4:7" ht="14.25" customHeight="1" x14ac:dyDescent="0.3">
      <c r="D146" s="25" t="s">
        <v>72</v>
      </c>
      <c r="E146" s="26">
        <f t="array" ref="E146:G148">MMULT(E142:G144,E126:G128)</f>
        <v>9.6319994816223282E-7</v>
      </c>
      <c r="F146" s="27">
        <v>1.3693193749052414E-6</v>
      </c>
      <c r="G146" s="28">
        <v>1.6119854653803463E-6</v>
      </c>
    </row>
    <row r="147" spans="4:7" ht="14.25" customHeight="1" x14ac:dyDescent="0.3">
      <c r="E147" s="30">
        <v>1.1151013253327484E-6</v>
      </c>
      <c r="F147" s="16">
        <v>1.585267786479846E-6</v>
      </c>
      <c r="G147" s="31">
        <v>1.8662035149528391E-6</v>
      </c>
    </row>
    <row r="148" spans="4:7" ht="14.25" customHeight="1" x14ac:dyDescent="0.3">
      <c r="E148" s="32">
        <v>8.7243523485764354E-7</v>
      </c>
      <c r="F148" s="33">
        <v>1.2402850236027637E-6</v>
      </c>
      <c r="G148" s="34">
        <v>1.4600840882098309E-6</v>
      </c>
    </row>
    <row r="149" spans="4:7" ht="14.25" customHeight="1" x14ac:dyDescent="0.3"/>
    <row r="150" spans="4:7" ht="14.25" customHeight="1" x14ac:dyDescent="0.3"/>
    <row r="151" spans="4:7" ht="14.25" customHeight="1" x14ac:dyDescent="0.3"/>
    <row r="152" spans="4:7" ht="14.25" customHeight="1" x14ac:dyDescent="0.3"/>
    <row r="153" spans="4:7" ht="14.25" customHeight="1" x14ac:dyDescent="0.3"/>
    <row r="154" spans="4:7" ht="14.25" customHeight="1" x14ac:dyDescent="0.3"/>
    <row r="155" spans="4:7" ht="14.25" customHeight="1" x14ac:dyDescent="0.3"/>
    <row r="156" spans="4:7" ht="14.25" customHeight="1" x14ac:dyDescent="0.3"/>
    <row r="157" spans="4:7" ht="14.25" customHeight="1" x14ac:dyDescent="0.3"/>
    <row r="158" spans="4:7" ht="14.25" customHeight="1" x14ac:dyDescent="0.3"/>
    <row r="159" spans="4:7" ht="14.25" customHeight="1" x14ac:dyDescent="0.3"/>
    <row r="160" spans="4:7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1">
    <mergeCell ref="K30:M30"/>
    <mergeCell ref="G35:K35"/>
    <mergeCell ref="J38:M38"/>
    <mergeCell ref="D48:N48"/>
    <mergeCell ref="D3:E4"/>
    <mergeCell ref="F3:G3"/>
    <mergeCell ref="H3:H4"/>
    <mergeCell ref="I3:I4"/>
    <mergeCell ref="D5:E6"/>
    <mergeCell ref="D7:E7"/>
    <mergeCell ref="E13:E14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Agusha</dc:creator>
  <cp:lastModifiedBy>RePack by Diakov</cp:lastModifiedBy>
  <dcterms:created xsi:type="dcterms:W3CDTF">2015-06-05T18:19:34Z</dcterms:created>
  <dcterms:modified xsi:type="dcterms:W3CDTF">2024-04-15T22:39:10Z</dcterms:modified>
</cp:coreProperties>
</file>