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bogda\OneDrive\Рабочий стол\"/>
    </mc:Choice>
  </mc:AlternateContent>
  <xr:revisionPtr revIDLastSave="0" documentId="13_ncr:1_{A9C4D55B-6BDD-4586-A177-F2B4159764EC}" xr6:coauthVersionLast="47" xr6:coauthVersionMax="47" xr10:uidLastSave="{00000000-0000-0000-0000-000000000000}"/>
  <bookViews>
    <workbookView xWindow="6840" yWindow="3555" windowWidth="28800" windowHeight="19965" xr2:uid="{00000000-000D-0000-FFFF-FFFF00000000}"/>
  </bookViews>
  <sheets>
    <sheet name="умов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9" i="1" l="1"/>
  <c r="D120" i="1"/>
  <c r="D119" i="1"/>
  <c r="D109" i="1"/>
  <c r="D99" i="1"/>
  <c r="D90" i="1"/>
  <c r="D89" i="1"/>
  <c r="D59" i="1"/>
  <c r="D58" i="1"/>
  <c r="D28" i="1"/>
  <c r="D27" i="1" s="1"/>
  <c r="D36" i="1" s="1"/>
  <c r="D48" i="1" s="1"/>
  <c r="D29" i="1"/>
  <c r="D26" i="1"/>
  <c r="D35" i="1" s="1"/>
  <c r="B19" i="1"/>
  <c r="B36" i="1" s="1"/>
  <c r="D18" i="1"/>
  <c r="B18" i="1"/>
  <c r="B35" i="1" s="1"/>
  <c r="D12" i="1"/>
  <c r="F5" i="1"/>
  <c r="B6" i="1" s="1"/>
  <c r="D86" i="1" l="1"/>
  <c r="D116" i="1"/>
  <c r="D55" i="1"/>
  <c r="B56" i="1"/>
  <c r="B67" i="1" s="1"/>
  <c r="D66" i="1"/>
  <c r="D57" i="1"/>
  <c r="D68" i="1" s="1"/>
  <c r="D77" i="1" s="1"/>
  <c r="D88" i="1" s="1"/>
  <c r="D98" i="1" s="1"/>
  <c r="D108" i="1" s="1"/>
  <c r="D118" i="1" s="1"/>
  <c r="D128" i="1" s="1"/>
  <c r="D126" i="1"/>
  <c r="D106" i="1"/>
  <c r="B76" i="1"/>
  <c r="B87" i="1" s="1"/>
  <c r="B97" i="1" s="1"/>
  <c r="B107" i="1" s="1"/>
  <c r="B117" i="1" s="1"/>
  <c r="B127" i="1" s="1"/>
  <c r="D96" i="1"/>
  <c r="D75" i="1"/>
  <c r="D46" i="1"/>
  <c r="D51" i="1" s="1"/>
  <c r="D47" i="1"/>
  <c r="D56" i="1" s="1"/>
  <c r="D67" i="1" s="1"/>
  <c r="B47" i="1"/>
  <c r="B48" i="1"/>
  <c r="B57" i="1" s="1"/>
  <c r="B68" i="1" s="1"/>
  <c r="B77" i="1" s="1"/>
  <c r="B88" i="1" s="1"/>
  <c r="B98" i="1" s="1"/>
  <c r="B108" i="1" s="1"/>
  <c r="B118" i="1" s="1"/>
  <c r="B128" i="1" s="1"/>
  <c r="B11" i="1"/>
  <c r="B13" i="1" s="1"/>
  <c r="B7" i="1"/>
  <c r="B17" i="1"/>
  <c r="D6" i="1"/>
  <c r="D7" i="1" s="1"/>
  <c r="D25" i="1"/>
  <c r="D30" i="1" s="1"/>
  <c r="D17" i="1"/>
  <c r="D21" i="1" s="1"/>
  <c r="B26" i="1"/>
  <c r="D34" i="1"/>
  <c r="D39" i="1" s="1"/>
  <c r="D11" i="1"/>
  <c r="D13" i="1" s="1"/>
  <c r="B27" i="1"/>
  <c r="D76" i="1" l="1"/>
  <c r="D80" i="1" s="1"/>
  <c r="D87" i="1"/>
  <c r="D60" i="1"/>
  <c r="D71" i="1"/>
  <c r="B25" i="1"/>
  <c r="B46" i="1" s="1"/>
  <c r="B21" i="1"/>
  <c r="B51" i="1" l="1"/>
  <c r="B55" i="1"/>
  <c r="D97" i="1"/>
  <c r="D91" i="1"/>
  <c r="B30" i="1"/>
  <c r="B34" i="1"/>
  <c r="B39" i="1" s="1"/>
  <c r="D107" i="1" l="1"/>
  <c r="D111" i="1" s="1"/>
  <c r="D117" i="1"/>
  <c r="D101" i="1"/>
  <c r="B66" i="1"/>
  <c r="B60" i="1"/>
  <c r="B75" i="1" l="1"/>
  <c r="B71" i="1"/>
  <c r="D127" i="1"/>
  <c r="D131" i="1" s="1"/>
  <c r="D121" i="1"/>
  <c r="B86" i="1" l="1"/>
  <c r="B80" i="1"/>
  <c r="B96" i="1" l="1"/>
  <c r="B91" i="1"/>
  <c r="B101" i="1" l="1"/>
  <c r="B106" i="1"/>
  <c r="B116" i="1" l="1"/>
  <c r="B111" i="1"/>
  <c r="B126" i="1" l="1"/>
  <c r="B131" i="1" s="1"/>
  <c r="B121" i="1"/>
</calcChain>
</file>

<file path=xl/sharedStrings.xml><?xml version="1.0" encoding="utf-8"?>
<sst xmlns="http://schemas.openxmlformats.org/spreadsheetml/2006/main" count="222" uniqueCount="36">
  <si>
    <t>Приватний підприємець відкрив своє підприємство по виробництву виробів із пластмаси, з уставним фондом 20000 грн, на ці гроші він придбав обладнання і сировину. Виробляє і реалізовує продукцію на ринку. Створимо синтетичну імітаційну модель цього підприємства</t>
  </si>
  <si>
    <t>1-го березня - реєстрація підприємства і внесок в уставни фонд.</t>
  </si>
  <si>
    <t>Актив</t>
  </si>
  <si>
    <t>грн</t>
  </si>
  <si>
    <t>Пасив</t>
  </si>
  <si>
    <t>Рахунок</t>
  </si>
  <si>
    <t>Приватний капітал</t>
  </si>
  <si>
    <t>Сума</t>
  </si>
  <si>
    <t>3-го березня - підприємство отримує банківський кредит на суму 10000 грн.</t>
  </si>
  <si>
    <t>Банківський кредит</t>
  </si>
  <si>
    <t>10-го березня - підприємство купує обладнання на 15000 грн. та сировину на 10000 грн.</t>
  </si>
  <si>
    <t>Обладнання</t>
  </si>
  <si>
    <t>Сировина</t>
  </si>
  <si>
    <t>дохід</t>
  </si>
  <si>
    <t>сиров</t>
  </si>
  <si>
    <t>витр</t>
  </si>
  <si>
    <t>подат</t>
  </si>
  <si>
    <t>Нарощений капітал (прибуток)</t>
  </si>
  <si>
    <t>Заборгованість до держ.бюджету (податок)</t>
  </si>
  <si>
    <t>Заборгованість по витратам</t>
  </si>
  <si>
    <t>1-го квітня погашена заборгованість по виплаті до держ.бюджету, проплачені витрати та погашення 50% банківського кредиту (від суми залишку)</t>
  </si>
  <si>
    <t>погаш</t>
  </si>
  <si>
    <t>Завдання</t>
  </si>
  <si>
    <t>Зробити розрахунки, спираючись на представлену схему (провести мінімум дві ітерації виробництва та продажу). Повністю погасити банківський кредит. Розрахунки проводити з поясненнями та таблицями.</t>
  </si>
  <si>
    <t>2 квітня- підприємство купує сировину на 5000 грн.</t>
  </si>
  <si>
    <t>сировина</t>
  </si>
  <si>
    <t>22-го квітня підприємство виробило і реалізувало продукцію на суму 15 000 грн, при цьому була витрчена частина заготовленої сировини на суму 5000 грн, і проплачені витрати на суму 3000 грн, в результаті прибуток підприємства склав 7000 грн, з якх 2800 грн. підприємство повинно виплатити в держ.бюджет як суму всіх податків (40%), прибуток після сплати податків склав 4200 грн.</t>
  </si>
  <si>
    <t>23-го квітня погашена заборгованість по виплаті до держ.бюджету, проплачені витрати та погашення 50% банківського кредиту (від суми залишку)</t>
  </si>
  <si>
    <t>24 квітня- підприємство купує сировину на 6000 грн.</t>
  </si>
  <si>
    <t>3-го червня підприємство виробило і реалізувало продукцію на суму 30 000 грн, при цьому була витрчена частина заготовленої сировини на суму 10000 грн, і проплачені витрати на суму 6000 грн, в результаті прибуток підприємства склав 14000 грн, з якх 5600 грн. підприємство повинно виплатити в держ.бюджет як суму всіх податків (40%), прибуток після сплати податків склав 8400 грн.</t>
  </si>
  <si>
    <t>4-го червня погашена заборгованість по виплаті до держ.бюджету, проплачені витрати та погашення 50% банківського кредиту (від суми залишку)</t>
  </si>
  <si>
    <t>5-го травня підприємство купує сировину на 9000 грн.</t>
  </si>
  <si>
    <t>Лабка-1, Чебан Богдан ТТП-42</t>
  </si>
  <si>
    <t>30 березня підприємство виготовило та продало продукцію на загальну суму 15 000 грн. У процесі виробництва було використано сировину на 5 000 грн та понесено витрати у розмірі 3 000 грн. Прибуток підприємства від реалізації становив 7 000 грн, з яких 2 800 грн було сплачено в якості податків (40% від прибутку). Після сплати податків чистий прибуток склав 4 200 грн.</t>
  </si>
  <si>
    <t>25 червня підприємство виготовило та реалізувало продукцію на суму 15 000 грн. Для цього було витрачено 5 000 грн на сировину та сплачено витрати в розмірі 3 000 грн. В результаті, прибуток підприємства склав 7 000 грн, з яких 2 800 грн було сплачено як податки (40% від прибутку). Після сплати податків чистий прибуток становив 4 200 грн</t>
  </si>
  <si>
    <t>26 червня підприємство повністю погасило заборгованість по сплаті податків до державного бюджету, здійснило оплату витрат та завершило погашення залишку банківського кредиту.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</si>
</sst>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A8D08D"/>
        <bgColor rgb="FFA8D08D"/>
      </patternFill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/>
    <xf numFmtId="0" fontId="5" fillId="4" borderId="8" xfId="0" applyFont="1" applyFill="1" applyBorder="1" applyAlignment="1">
      <alignment horizontal="center"/>
    </xf>
    <xf numFmtId="0" fontId="3" fillId="0" borderId="8" xfId="0" applyFont="1" applyBorder="1"/>
    <xf numFmtId="0" fontId="5" fillId="0" borderId="8" xfId="0" applyFont="1" applyBorder="1" applyAlignment="1">
      <alignment horizontal="center"/>
    </xf>
    <xf numFmtId="9" fontId="3" fillId="0" borderId="8" xfId="0" applyNumberFormat="1" applyFont="1" applyBorder="1"/>
    <xf numFmtId="0" fontId="3" fillId="0" borderId="8" xfId="0" applyFont="1" applyBorder="1" applyAlignment="1">
      <alignment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" fillId="0" borderId="0" xfId="0" applyFont="1"/>
    <xf numFmtId="0" fontId="3" fillId="3" borderId="2" xfId="0" applyFont="1" applyFill="1" applyBorder="1" applyAlignment="1">
      <alignment horizontal="left" wrapText="1"/>
    </xf>
    <xf numFmtId="0" fontId="4" fillId="0" borderId="3" xfId="0" applyFont="1" applyBorder="1"/>
    <xf numFmtId="0" fontId="4" fillId="0" borderId="4" xfId="0" applyFont="1" applyBorder="1"/>
    <xf numFmtId="0" fontId="3" fillId="0" borderId="0" xfId="0" applyFont="1" applyAlignment="1">
      <alignment horizontal="left" wrapText="1"/>
    </xf>
    <xf numFmtId="0" fontId="0" fillId="0" borderId="0" xfId="0"/>
    <xf numFmtId="0" fontId="3" fillId="3" borderId="5" xfId="0" applyFont="1" applyFill="1" applyBorder="1" applyAlignment="1">
      <alignment horizontal="left" wrapText="1"/>
    </xf>
    <xf numFmtId="0" fontId="4" fillId="0" borderId="6" xfId="0" applyFont="1" applyBorder="1"/>
    <xf numFmtId="0" fontId="4" fillId="0" borderId="7" xfId="0" applyFont="1" applyBorder="1"/>
    <xf numFmtId="0" fontId="3" fillId="3" borderId="5" xfId="0" applyFont="1" applyFill="1" applyBorder="1" applyAlignment="1">
      <alignment horizontal="left"/>
    </xf>
    <xf numFmtId="0" fontId="4" fillId="0" borderId="9" xfId="0" applyFont="1" applyBorder="1"/>
    <xf numFmtId="0" fontId="3" fillId="3" borderId="7" xfId="0" applyFont="1" applyFill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zoomScale="130" zoomScaleNormal="130" workbookViewId="0">
      <selection activeCell="G123" sqref="G123"/>
    </sheetView>
  </sheetViews>
  <sheetFormatPr defaultColWidth="14.42578125" defaultRowHeight="15" customHeight="1" x14ac:dyDescent="0.25"/>
  <cols>
    <col min="1" max="1" width="35.42578125" customWidth="1"/>
    <col min="2" max="2" width="8.7109375" customWidth="1"/>
    <col min="3" max="3" width="31.28515625" customWidth="1"/>
    <col min="4" max="26" width="8.7109375" customWidth="1"/>
  </cols>
  <sheetData>
    <row r="1" spans="1:6" ht="22.5" customHeight="1" x14ac:dyDescent="0.3">
      <c r="A1" s="1" t="s">
        <v>32</v>
      </c>
    </row>
    <row r="2" spans="1:6" ht="69" customHeight="1" x14ac:dyDescent="0.25">
      <c r="A2" s="11" t="s">
        <v>0</v>
      </c>
      <c r="B2" s="12"/>
      <c r="C2" s="12"/>
      <c r="D2" s="13"/>
    </row>
    <row r="3" spans="1:6" ht="14.25" customHeight="1" x14ac:dyDescent="0.25"/>
    <row r="4" spans="1:6" ht="14.25" customHeight="1" x14ac:dyDescent="0.25">
      <c r="A4" s="19" t="s">
        <v>1</v>
      </c>
      <c r="B4" s="17"/>
      <c r="C4" s="17"/>
      <c r="D4" s="18"/>
    </row>
    <row r="5" spans="1:6" ht="14.25" customHeight="1" x14ac:dyDescent="0.25">
      <c r="A5" s="2" t="s">
        <v>2</v>
      </c>
      <c r="B5" s="2" t="s">
        <v>3</v>
      </c>
      <c r="C5" s="2" t="s">
        <v>4</v>
      </c>
      <c r="D5" s="2" t="s">
        <v>3</v>
      </c>
      <c r="F5" s="3">
        <f>20000</f>
        <v>20000</v>
      </c>
    </row>
    <row r="6" spans="1:6" ht="14.25" customHeight="1" x14ac:dyDescent="0.25">
      <c r="A6" s="3" t="s">
        <v>5</v>
      </c>
      <c r="B6" s="3">
        <f>$F$5</f>
        <v>20000</v>
      </c>
      <c r="C6" s="3" t="s">
        <v>6</v>
      </c>
      <c r="D6" s="3">
        <f>$F$5</f>
        <v>20000</v>
      </c>
    </row>
    <row r="7" spans="1:6" ht="14.25" customHeight="1" x14ac:dyDescent="0.25">
      <c r="A7" s="4" t="s">
        <v>7</v>
      </c>
      <c r="B7" s="4">
        <f>SUM(B6)</f>
        <v>20000</v>
      </c>
      <c r="C7" s="4" t="s">
        <v>7</v>
      </c>
      <c r="D7" s="4">
        <f>SUM(D6)</f>
        <v>20000</v>
      </c>
    </row>
    <row r="8" spans="1:6" ht="14.25" customHeight="1" x14ac:dyDescent="0.25"/>
    <row r="9" spans="1:6" ht="14.25" customHeight="1" x14ac:dyDescent="0.25">
      <c r="A9" s="19" t="s">
        <v>8</v>
      </c>
      <c r="B9" s="17"/>
      <c r="C9" s="17"/>
      <c r="D9" s="20"/>
    </row>
    <row r="10" spans="1:6" ht="14.25" customHeight="1" x14ac:dyDescent="0.25">
      <c r="A10" s="2" t="s">
        <v>2</v>
      </c>
      <c r="B10" s="2" t="s">
        <v>3</v>
      </c>
      <c r="C10" s="2" t="s">
        <v>4</v>
      </c>
      <c r="D10" s="2" t="s">
        <v>3</v>
      </c>
      <c r="F10" s="3">
        <v>10000</v>
      </c>
    </row>
    <row r="11" spans="1:6" ht="14.25" customHeight="1" x14ac:dyDescent="0.25">
      <c r="A11" s="3" t="s">
        <v>5</v>
      </c>
      <c r="B11" s="3">
        <f>$B$6+$F$10</f>
        <v>30000</v>
      </c>
      <c r="C11" s="3" t="s">
        <v>6</v>
      </c>
      <c r="D11" s="3">
        <f>$F$5</f>
        <v>20000</v>
      </c>
    </row>
    <row r="12" spans="1:6" ht="14.25" customHeight="1" x14ac:dyDescent="0.25">
      <c r="A12" s="3"/>
      <c r="B12" s="3"/>
      <c r="C12" s="3" t="s">
        <v>9</v>
      </c>
      <c r="D12" s="3">
        <f>$F$10</f>
        <v>10000</v>
      </c>
    </row>
    <row r="13" spans="1:6" ht="14.25" customHeight="1" x14ac:dyDescent="0.25">
      <c r="A13" s="4" t="s">
        <v>7</v>
      </c>
      <c r="B13" s="4">
        <f>SUM(B11:B12)</f>
        <v>30000</v>
      </c>
      <c r="C13" s="4" t="s">
        <v>7</v>
      </c>
      <c r="D13" s="4">
        <f>SUM(D11:D12)</f>
        <v>30000</v>
      </c>
    </row>
    <row r="14" spans="1:6" ht="14.25" customHeight="1" x14ac:dyDescent="0.25"/>
    <row r="15" spans="1:6" ht="29.25" customHeight="1" x14ac:dyDescent="0.25">
      <c r="A15" s="16" t="s">
        <v>10</v>
      </c>
      <c r="B15" s="17"/>
      <c r="C15" s="17"/>
      <c r="D15" s="18"/>
      <c r="F15" s="3">
        <v>15000</v>
      </c>
    </row>
    <row r="16" spans="1:6" ht="14.25" customHeight="1" x14ac:dyDescent="0.25">
      <c r="A16" s="2" t="s">
        <v>2</v>
      </c>
      <c r="B16" s="2" t="s">
        <v>3</v>
      </c>
      <c r="C16" s="2" t="s">
        <v>4</v>
      </c>
      <c r="D16" s="2" t="s">
        <v>3</v>
      </c>
      <c r="F16" s="3">
        <v>10000</v>
      </c>
    </row>
    <row r="17" spans="1:7" ht="14.25" customHeight="1" x14ac:dyDescent="0.25">
      <c r="A17" s="3" t="s">
        <v>5</v>
      </c>
      <c r="B17" s="3">
        <f>$B$6+$F$10-$F$15-F16</f>
        <v>5000</v>
      </c>
      <c r="C17" s="3" t="s">
        <v>6</v>
      </c>
      <c r="D17" s="3">
        <f>$F$5</f>
        <v>20000</v>
      </c>
    </row>
    <row r="18" spans="1:7" ht="14.25" customHeight="1" x14ac:dyDescent="0.25">
      <c r="A18" s="3" t="s">
        <v>11</v>
      </c>
      <c r="B18" s="3">
        <f>$F$15</f>
        <v>15000</v>
      </c>
      <c r="C18" s="3" t="s">
        <v>9</v>
      </c>
      <c r="D18" s="3">
        <f>$F$10</f>
        <v>10000</v>
      </c>
    </row>
    <row r="19" spans="1:7" ht="14.25" customHeight="1" x14ac:dyDescent="0.25">
      <c r="A19" s="3" t="s">
        <v>12</v>
      </c>
      <c r="B19" s="3">
        <f>$F$16</f>
        <v>10000</v>
      </c>
      <c r="C19" s="3"/>
      <c r="D19" s="3"/>
    </row>
    <row r="20" spans="1:7" ht="14.25" customHeight="1" x14ac:dyDescent="0.25">
      <c r="A20" s="3"/>
      <c r="B20" s="3"/>
      <c r="C20" s="3"/>
      <c r="D20" s="3"/>
    </row>
    <row r="21" spans="1:7" ht="14.25" customHeight="1" x14ac:dyDescent="0.25">
      <c r="A21" s="4" t="s">
        <v>7</v>
      </c>
      <c r="B21" s="4">
        <f>SUM(B17:B20)</f>
        <v>30000</v>
      </c>
      <c r="C21" s="4" t="s">
        <v>7</v>
      </c>
      <c r="D21" s="4">
        <f>SUM(D17:D19)</f>
        <v>30000</v>
      </c>
    </row>
    <row r="22" spans="1:7" ht="14.25" customHeight="1" x14ac:dyDescent="0.25"/>
    <row r="23" spans="1:7" ht="74.25" customHeight="1" x14ac:dyDescent="0.25">
      <c r="A23" s="16" t="s">
        <v>33</v>
      </c>
      <c r="B23" s="17"/>
      <c r="C23" s="17"/>
      <c r="D23" s="18"/>
      <c r="F23" s="3">
        <v>15000</v>
      </c>
      <c r="G23" s="3" t="s">
        <v>13</v>
      </c>
    </row>
    <row r="24" spans="1:7" ht="14.25" customHeight="1" x14ac:dyDescent="0.25">
      <c r="A24" s="2" t="s">
        <v>2</v>
      </c>
      <c r="B24" s="2" t="s">
        <v>3</v>
      </c>
      <c r="C24" s="2" t="s">
        <v>4</v>
      </c>
      <c r="D24" s="2" t="s">
        <v>3</v>
      </c>
      <c r="F24" s="3">
        <v>5000</v>
      </c>
      <c r="G24" s="4" t="s">
        <v>14</v>
      </c>
    </row>
    <row r="25" spans="1:7" ht="14.25" customHeight="1" x14ac:dyDescent="0.25">
      <c r="A25" s="3" t="s">
        <v>5</v>
      </c>
      <c r="B25" s="3">
        <f>$B$17+$F$23</f>
        <v>20000</v>
      </c>
      <c r="C25" s="3" t="s">
        <v>6</v>
      </c>
      <c r="D25" s="3">
        <f>$F$5</f>
        <v>20000</v>
      </c>
      <c r="F25" s="3">
        <v>3000</v>
      </c>
      <c r="G25" s="3" t="s">
        <v>15</v>
      </c>
    </row>
    <row r="26" spans="1:7" ht="14.25" customHeight="1" x14ac:dyDescent="0.25">
      <c r="A26" s="3" t="s">
        <v>11</v>
      </c>
      <c r="B26" s="3">
        <f>$B$18</f>
        <v>15000</v>
      </c>
      <c r="C26" s="3" t="s">
        <v>9</v>
      </c>
      <c r="D26" s="3">
        <f>$F$10</f>
        <v>10000</v>
      </c>
      <c r="F26" s="5">
        <v>0.4</v>
      </c>
      <c r="G26" s="3" t="s">
        <v>16</v>
      </c>
    </row>
    <row r="27" spans="1:7" ht="14.25" customHeight="1" x14ac:dyDescent="0.25">
      <c r="A27" s="3" t="s">
        <v>12</v>
      </c>
      <c r="B27" s="3">
        <f>$B$19-$F$24</f>
        <v>5000</v>
      </c>
      <c r="C27" s="3" t="s">
        <v>17</v>
      </c>
      <c r="D27" s="3">
        <f>($F$23-$F$24-$F$25)-D28</f>
        <v>4200</v>
      </c>
    </row>
    <row r="28" spans="1:7" ht="14.25" customHeight="1" x14ac:dyDescent="0.25">
      <c r="A28" s="3"/>
      <c r="B28" s="3"/>
      <c r="C28" s="6" t="s">
        <v>18</v>
      </c>
      <c r="D28" s="3">
        <f>($F$23-$F$24-$F$25)*$F$26</f>
        <v>2800</v>
      </c>
    </row>
    <row r="29" spans="1:7" ht="14.25" customHeight="1" x14ac:dyDescent="0.25">
      <c r="A29" s="3"/>
      <c r="B29" s="3"/>
      <c r="C29" s="6" t="s">
        <v>19</v>
      </c>
      <c r="D29" s="3">
        <f>F25</f>
        <v>3000</v>
      </c>
    </row>
    <row r="30" spans="1:7" ht="14.25" customHeight="1" x14ac:dyDescent="0.25">
      <c r="A30" s="4" t="s">
        <v>7</v>
      </c>
      <c r="B30" s="4">
        <f>SUM(B25:B28)</f>
        <v>40000</v>
      </c>
      <c r="C30" s="4" t="s">
        <v>7</v>
      </c>
      <c r="D30" s="4">
        <f>SUM(D25:D29)</f>
        <v>40000</v>
      </c>
    </row>
    <row r="31" spans="1:7" ht="14.25" customHeight="1" x14ac:dyDescent="0.25"/>
    <row r="32" spans="1:7" ht="27" customHeight="1" x14ac:dyDescent="0.25">
      <c r="A32" s="11" t="s">
        <v>20</v>
      </c>
      <c r="B32" s="12"/>
      <c r="C32" s="12"/>
      <c r="D32" s="13"/>
    </row>
    <row r="33" spans="1:7" ht="14.25" customHeight="1" x14ac:dyDescent="0.25">
      <c r="A33" s="2" t="s">
        <v>2</v>
      </c>
      <c r="B33" s="2" t="s">
        <v>3</v>
      </c>
      <c r="C33" s="2" t="s">
        <v>4</v>
      </c>
      <c r="D33" s="2" t="s">
        <v>3</v>
      </c>
      <c r="F33" s="5">
        <v>0.5</v>
      </c>
      <c r="G33" s="4" t="s">
        <v>21</v>
      </c>
    </row>
    <row r="34" spans="1:7" ht="14.25" customHeight="1" x14ac:dyDescent="0.25">
      <c r="A34" s="3" t="s">
        <v>5</v>
      </c>
      <c r="B34" s="3">
        <f>$B$25-$D$28-$D$26*$F$33-$D$29</f>
        <v>9200</v>
      </c>
      <c r="C34" s="3" t="s">
        <v>6</v>
      </c>
      <c r="D34" s="3">
        <f>$F$5</f>
        <v>20000</v>
      </c>
    </row>
    <row r="35" spans="1:7" ht="14.25" customHeight="1" x14ac:dyDescent="0.25">
      <c r="A35" s="3" t="s">
        <v>11</v>
      </c>
      <c r="B35" s="3">
        <f>$B$18</f>
        <v>15000</v>
      </c>
      <c r="C35" s="3" t="s">
        <v>9</v>
      </c>
      <c r="D35" s="3">
        <f>$D$26-$D$26*$F$33</f>
        <v>5000</v>
      </c>
    </row>
    <row r="36" spans="1:7" ht="14.25" customHeight="1" x14ac:dyDescent="0.25">
      <c r="A36" s="3" t="s">
        <v>12</v>
      </c>
      <c r="B36" s="3">
        <f>$B$19-$F$24</f>
        <v>5000</v>
      </c>
      <c r="C36" s="3" t="s">
        <v>17</v>
      </c>
      <c r="D36" s="3">
        <f>D27</f>
        <v>4200</v>
      </c>
    </row>
    <row r="37" spans="1:7" ht="14.25" customHeight="1" x14ac:dyDescent="0.25">
      <c r="A37" s="3"/>
      <c r="B37" s="3"/>
      <c r="C37" s="6" t="s">
        <v>18</v>
      </c>
      <c r="D37" s="3">
        <v>0</v>
      </c>
    </row>
    <row r="38" spans="1:7" ht="14.25" customHeight="1" x14ac:dyDescent="0.25">
      <c r="A38" s="3"/>
      <c r="B38" s="3"/>
      <c r="C38" s="6" t="s">
        <v>19</v>
      </c>
      <c r="D38" s="3">
        <v>0</v>
      </c>
    </row>
    <row r="39" spans="1:7" ht="14.25" customHeight="1" x14ac:dyDescent="0.25">
      <c r="A39" s="4" t="s">
        <v>7</v>
      </c>
      <c r="B39" s="4">
        <f>SUM(B34:B37)</f>
        <v>29200</v>
      </c>
      <c r="C39" s="4" t="s">
        <v>7</v>
      </c>
      <c r="D39" s="4">
        <f>SUM(D34:D37)</f>
        <v>29200</v>
      </c>
    </row>
    <row r="40" spans="1:7" ht="14.25" customHeight="1" x14ac:dyDescent="0.25"/>
    <row r="41" spans="1:7" ht="14.25" customHeight="1" x14ac:dyDescent="0.3">
      <c r="A41" s="1" t="s">
        <v>22</v>
      </c>
    </row>
    <row r="42" spans="1:7" ht="43.5" customHeight="1" x14ac:dyDescent="0.25">
      <c r="A42" s="14" t="s">
        <v>23</v>
      </c>
      <c r="B42" s="15"/>
      <c r="C42" s="15"/>
      <c r="D42" s="15"/>
    </row>
    <row r="43" spans="1:7" ht="14.25" customHeight="1" x14ac:dyDescent="0.25">
      <c r="A43" s="7"/>
      <c r="B43" s="7"/>
      <c r="C43" s="7"/>
      <c r="D43" s="7"/>
      <c r="E43" s="7"/>
    </row>
    <row r="44" spans="1:7" ht="14.25" customHeight="1" x14ac:dyDescent="0.25">
      <c r="A44" s="16" t="s">
        <v>24</v>
      </c>
      <c r="B44" s="17"/>
      <c r="C44" s="17"/>
      <c r="D44" s="18"/>
      <c r="E44" s="7"/>
    </row>
    <row r="45" spans="1:7" ht="14.25" customHeight="1" x14ac:dyDescent="0.25">
      <c r="A45" s="2" t="s">
        <v>2</v>
      </c>
      <c r="B45" s="2" t="s">
        <v>3</v>
      </c>
      <c r="C45" s="2" t="s">
        <v>4</v>
      </c>
      <c r="D45" s="2" t="s">
        <v>3</v>
      </c>
      <c r="E45" s="7"/>
      <c r="F45">
        <v>5000</v>
      </c>
      <c r="G45" s="9" t="s">
        <v>25</v>
      </c>
    </row>
    <row r="46" spans="1:7" ht="14.25" customHeight="1" x14ac:dyDescent="0.25">
      <c r="A46" s="3" t="s">
        <v>5</v>
      </c>
      <c r="B46" s="3">
        <f>$B$25-$D$28-$D$26*$F$33-$D$29-F45</f>
        <v>4200</v>
      </c>
      <c r="C46" s="3" t="s">
        <v>6</v>
      </c>
      <c r="D46" s="3">
        <f>$F$5</f>
        <v>20000</v>
      </c>
      <c r="E46" s="7"/>
    </row>
    <row r="47" spans="1:7" ht="14.25" customHeight="1" x14ac:dyDescent="0.25">
      <c r="A47" s="3" t="s">
        <v>11</v>
      </c>
      <c r="B47" s="3">
        <f>$B$18</f>
        <v>15000</v>
      </c>
      <c r="C47" s="3" t="s">
        <v>9</v>
      </c>
      <c r="D47" s="3">
        <f>$D$26-$D$26*$F$33</f>
        <v>5000</v>
      </c>
      <c r="E47" s="7"/>
    </row>
    <row r="48" spans="1:7" ht="14.25" customHeight="1" x14ac:dyDescent="0.25">
      <c r="A48" s="3" t="s">
        <v>12</v>
      </c>
      <c r="B48" s="3">
        <f>$B$19-$F$24+F45</f>
        <v>10000</v>
      </c>
      <c r="C48" s="3" t="s">
        <v>17</v>
      </c>
      <c r="D48" s="3">
        <f>D36</f>
        <v>4200</v>
      </c>
      <c r="E48" s="7"/>
    </row>
    <row r="49" spans="1:7" ht="14.25" customHeight="1" x14ac:dyDescent="0.25">
      <c r="A49" s="3"/>
      <c r="B49" s="3"/>
      <c r="C49" s="6" t="s">
        <v>18</v>
      </c>
      <c r="D49" s="3">
        <v>0</v>
      </c>
      <c r="E49" s="7"/>
    </row>
    <row r="50" spans="1:7" ht="14.25" customHeight="1" x14ac:dyDescent="0.25">
      <c r="A50" s="3"/>
      <c r="B50" s="3"/>
      <c r="C50" s="6" t="s">
        <v>19</v>
      </c>
      <c r="D50" s="3">
        <v>0</v>
      </c>
      <c r="E50" s="7"/>
    </row>
    <row r="51" spans="1:7" ht="14.25" customHeight="1" x14ac:dyDescent="0.25">
      <c r="A51" s="4" t="s">
        <v>7</v>
      </c>
      <c r="B51" s="4">
        <f>SUM(B46:B49)</f>
        <v>29200</v>
      </c>
      <c r="C51" s="4" t="s">
        <v>7</v>
      </c>
      <c r="D51" s="4">
        <f>SUM(D46:D49)</f>
        <v>29200</v>
      </c>
      <c r="E51" s="7"/>
    </row>
    <row r="52" spans="1:7" ht="14.25" customHeight="1" x14ac:dyDescent="0.25">
      <c r="A52" s="7"/>
      <c r="B52" s="7"/>
      <c r="C52" s="7"/>
      <c r="D52" s="7"/>
      <c r="E52" s="7"/>
    </row>
    <row r="53" spans="1:7" ht="75" customHeight="1" x14ac:dyDescent="0.25">
      <c r="A53" s="16" t="s">
        <v>26</v>
      </c>
      <c r="B53" s="17"/>
      <c r="C53" s="17"/>
      <c r="D53" s="18"/>
      <c r="F53" s="3">
        <v>15000</v>
      </c>
      <c r="G53" s="3" t="s">
        <v>13</v>
      </c>
    </row>
    <row r="54" spans="1:7" ht="14.25" customHeight="1" x14ac:dyDescent="0.25">
      <c r="A54" s="2" t="s">
        <v>2</v>
      </c>
      <c r="B54" s="2" t="s">
        <v>3</v>
      </c>
      <c r="C54" s="2" t="s">
        <v>4</v>
      </c>
      <c r="D54" s="2" t="s">
        <v>3</v>
      </c>
      <c r="F54" s="3">
        <v>5000</v>
      </c>
      <c r="G54" s="4" t="s">
        <v>14</v>
      </c>
    </row>
    <row r="55" spans="1:7" ht="14.25" customHeight="1" x14ac:dyDescent="0.25">
      <c r="A55" s="3" t="s">
        <v>5</v>
      </c>
      <c r="B55" s="3">
        <f>B46+F53</f>
        <v>19200</v>
      </c>
      <c r="C55" s="3" t="s">
        <v>6</v>
      </c>
      <c r="D55" s="3">
        <f>$F$5</f>
        <v>20000</v>
      </c>
      <c r="F55" s="3">
        <v>3000</v>
      </c>
      <c r="G55" s="3" t="s">
        <v>15</v>
      </c>
    </row>
    <row r="56" spans="1:7" ht="14.25" customHeight="1" x14ac:dyDescent="0.25">
      <c r="A56" s="3" t="s">
        <v>11</v>
      </c>
      <c r="B56" s="3">
        <f>$B$18</f>
        <v>15000</v>
      </c>
      <c r="C56" s="3" t="s">
        <v>9</v>
      </c>
      <c r="D56" s="3">
        <f>D47</f>
        <v>5000</v>
      </c>
      <c r="F56" s="5">
        <v>0.4</v>
      </c>
      <c r="G56" s="3" t="s">
        <v>16</v>
      </c>
    </row>
    <row r="57" spans="1:7" ht="14.25" customHeight="1" x14ac:dyDescent="0.25">
      <c r="A57" s="3" t="s">
        <v>12</v>
      </c>
      <c r="B57" s="3">
        <f>B48-F54</f>
        <v>5000</v>
      </c>
      <c r="C57" s="3" t="s">
        <v>17</v>
      </c>
      <c r="D57" s="3">
        <f>(F53-F54-F55)-D58+D48</f>
        <v>8400</v>
      </c>
    </row>
    <row r="58" spans="1:7" ht="14.25" customHeight="1" x14ac:dyDescent="0.25">
      <c r="A58" s="3"/>
      <c r="B58" s="3"/>
      <c r="C58" s="6" t="s">
        <v>18</v>
      </c>
      <c r="D58" s="3">
        <f>($F$23-$F$24-$F$25)*$F$26</f>
        <v>2800</v>
      </c>
    </row>
    <row r="59" spans="1:7" ht="14.25" customHeight="1" x14ac:dyDescent="0.25">
      <c r="A59" s="3"/>
      <c r="B59" s="3"/>
      <c r="C59" s="6" t="s">
        <v>19</v>
      </c>
      <c r="D59" s="3">
        <f>F55</f>
        <v>3000</v>
      </c>
    </row>
    <row r="60" spans="1:7" ht="14.25" customHeight="1" x14ac:dyDescent="0.25">
      <c r="A60" s="4" t="s">
        <v>7</v>
      </c>
      <c r="B60" s="4">
        <f>SUM(B55:B58)</f>
        <v>39200</v>
      </c>
      <c r="C60" s="4" t="s">
        <v>7</v>
      </c>
      <c r="D60" s="4">
        <f>SUM(D55:D59)</f>
        <v>39200</v>
      </c>
      <c r="F60" s="10"/>
    </row>
    <row r="61" spans="1:7" ht="14.25" customHeight="1" x14ac:dyDescent="0.25"/>
    <row r="62" spans="1:7" ht="14.25" customHeight="1" x14ac:dyDescent="0.25">
      <c r="A62" s="8"/>
      <c r="B62" s="8"/>
      <c r="C62" s="8"/>
      <c r="D62" s="8"/>
      <c r="E62" s="7"/>
    </row>
    <row r="63" spans="1:7" ht="30.6" customHeight="1" x14ac:dyDescent="0.25">
      <c r="A63" s="11" t="s">
        <v>27</v>
      </c>
      <c r="B63" s="21"/>
      <c r="C63" s="21"/>
      <c r="D63" s="21"/>
      <c r="E63" s="7"/>
    </row>
    <row r="64" spans="1:7" ht="14.25" customHeight="1" x14ac:dyDescent="0.25">
      <c r="A64" s="7"/>
      <c r="B64" s="7"/>
      <c r="C64" s="7"/>
      <c r="D64" s="7"/>
      <c r="E64" s="7"/>
    </row>
    <row r="65" spans="1:7" ht="14.25" customHeight="1" x14ac:dyDescent="0.25">
      <c r="A65" s="2" t="s">
        <v>2</v>
      </c>
      <c r="B65" s="2" t="s">
        <v>3</v>
      </c>
      <c r="C65" s="2" t="s">
        <v>4</v>
      </c>
      <c r="D65" s="2" t="s">
        <v>3</v>
      </c>
      <c r="E65" s="7"/>
    </row>
    <row r="66" spans="1:7" ht="14.25" customHeight="1" x14ac:dyDescent="0.25">
      <c r="A66" s="3" t="s">
        <v>5</v>
      </c>
      <c r="B66" s="3">
        <f>B55-D58-D59-D56*F66</f>
        <v>10900</v>
      </c>
      <c r="C66" s="3" t="s">
        <v>6</v>
      </c>
      <c r="D66" s="3">
        <f>$F$5</f>
        <v>20000</v>
      </c>
      <c r="E66" s="7"/>
      <c r="F66" s="5">
        <v>0.5</v>
      </c>
      <c r="G66" s="4" t="s">
        <v>21</v>
      </c>
    </row>
    <row r="67" spans="1:7" ht="14.25" customHeight="1" x14ac:dyDescent="0.25">
      <c r="A67" s="3" t="s">
        <v>11</v>
      </c>
      <c r="B67" s="3">
        <f>B56</f>
        <v>15000</v>
      </c>
      <c r="C67" s="3" t="s">
        <v>9</v>
      </c>
      <c r="D67" s="3">
        <f>D56-D56*F66</f>
        <v>2500</v>
      </c>
      <c r="E67" s="7"/>
    </row>
    <row r="68" spans="1:7" ht="14.25" customHeight="1" x14ac:dyDescent="0.25">
      <c r="A68" s="3" t="s">
        <v>12</v>
      </c>
      <c r="B68" s="3">
        <f>B57</f>
        <v>5000</v>
      </c>
      <c r="C68" s="3" t="s">
        <v>17</v>
      </c>
      <c r="D68" s="3">
        <f>D57</f>
        <v>8400</v>
      </c>
      <c r="E68" s="7"/>
    </row>
    <row r="69" spans="1:7" ht="12.95" customHeight="1" x14ac:dyDescent="0.25">
      <c r="A69" s="3"/>
      <c r="B69" s="3"/>
      <c r="C69" s="6" t="s">
        <v>18</v>
      </c>
      <c r="D69" s="3">
        <v>0</v>
      </c>
      <c r="E69" s="7"/>
    </row>
    <row r="70" spans="1:7" ht="14.25" customHeight="1" x14ac:dyDescent="0.25">
      <c r="A70" s="3"/>
      <c r="B70" s="3"/>
      <c r="C70" s="6" t="s">
        <v>19</v>
      </c>
      <c r="D70" s="3">
        <v>0</v>
      </c>
      <c r="E70" s="7"/>
    </row>
    <row r="71" spans="1:7" ht="14.25" customHeight="1" x14ac:dyDescent="0.25">
      <c r="A71" s="4" t="s">
        <v>7</v>
      </c>
      <c r="B71" s="4">
        <f>SUM(B66:B69)</f>
        <v>30900</v>
      </c>
      <c r="C71" s="4" t="s">
        <v>7</v>
      </c>
      <c r="D71" s="4">
        <f>SUM(D66:D70)</f>
        <v>30900</v>
      </c>
      <c r="E71" s="7"/>
    </row>
    <row r="72" spans="1:7" ht="14.25" customHeight="1" x14ac:dyDescent="0.25">
      <c r="A72" s="7"/>
      <c r="B72" s="7"/>
      <c r="C72" s="7"/>
      <c r="D72" s="7"/>
      <c r="E72" s="7"/>
    </row>
    <row r="73" spans="1:7" ht="14.25" customHeight="1" x14ac:dyDescent="0.25">
      <c r="A73" s="16" t="s">
        <v>28</v>
      </c>
      <c r="B73" s="17"/>
      <c r="C73" s="17"/>
      <c r="D73" s="18"/>
      <c r="E73" s="7"/>
    </row>
    <row r="74" spans="1:7" ht="14.25" customHeight="1" x14ac:dyDescent="0.25">
      <c r="A74" s="2" t="s">
        <v>2</v>
      </c>
      <c r="B74" s="2" t="s">
        <v>3</v>
      </c>
      <c r="C74" s="2" t="s">
        <v>4</v>
      </c>
      <c r="D74" s="2" t="s">
        <v>3</v>
      </c>
      <c r="E74" s="7"/>
      <c r="F74">
        <v>6000</v>
      </c>
      <c r="G74" s="10" t="s">
        <v>25</v>
      </c>
    </row>
    <row r="75" spans="1:7" ht="14.25" customHeight="1" x14ac:dyDescent="0.25">
      <c r="A75" s="3" t="s">
        <v>5</v>
      </c>
      <c r="B75" s="3">
        <f>B66-F74</f>
        <v>4900</v>
      </c>
      <c r="C75" s="3" t="s">
        <v>6</v>
      </c>
      <c r="D75" s="3">
        <f>$F$5</f>
        <v>20000</v>
      </c>
      <c r="E75" s="7"/>
    </row>
    <row r="76" spans="1:7" ht="14.25" customHeight="1" x14ac:dyDescent="0.25">
      <c r="A76" s="3" t="s">
        <v>11</v>
      </c>
      <c r="B76" s="3">
        <f>B67</f>
        <v>15000</v>
      </c>
      <c r="C76" s="3" t="s">
        <v>9</v>
      </c>
      <c r="D76" s="3">
        <f>$D$67</f>
        <v>2500</v>
      </c>
      <c r="E76" s="7"/>
    </row>
    <row r="77" spans="1:7" ht="14.25" customHeight="1" x14ac:dyDescent="0.25">
      <c r="A77" s="3" t="s">
        <v>12</v>
      </c>
      <c r="B77" s="3">
        <f>B68+F74</f>
        <v>11000</v>
      </c>
      <c r="C77" s="3" t="s">
        <v>17</v>
      </c>
      <c r="D77" s="3">
        <f>D68</f>
        <v>8400</v>
      </c>
      <c r="E77" s="7"/>
    </row>
    <row r="78" spans="1:7" ht="14.25" customHeight="1" x14ac:dyDescent="0.25">
      <c r="A78" s="3"/>
      <c r="B78" s="3"/>
      <c r="C78" s="6" t="s">
        <v>18</v>
      </c>
      <c r="D78" s="3">
        <v>0</v>
      </c>
      <c r="E78" s="7"/>
    </row>
    <row r="79" spans="1:7" ht="14.25" customHeight="1" x14ac:dyDescent="0.25">
      <c r="A79" s="3"/>
      <c r="B79" s="3"/>
      <c r="C79" s="6" t="s">
        <v>19</v>
      </c>
      <c r="D79" s="3">
        <v>0</v>
      </c>
      <c r="E79" s="7"/>
    </row>
    <row r="80" spans="1:7" ht="14.25" customHeight="1" x14ac:dyDescent="0.25">
      <c r="A80" s="4" t="s">
        <v>7</v>
      </c>
      <c r="B80" s="4">
        <f>SUM(B75:B78)</f>
        <v>30900</v>
      </c>
      <c r="C80" s="4" t="s">
        <v>7</v>
      </c>
      <c r="D80" s="4">
        <f>SUM(D75:D79)</f>
        <v>30900</v>
      </c>
      <c r="E80" s="7"/>
    </row>
    <row r="81" spans="1:7" ht="14.25" customHeight="1" x14ac:dyDescent="0.25">
      <c r="A81" s="7"/>
      <c r="B81" s="7"/>
      <c r="C81" s="7"/>
      <c r="D81" s="7"/>
      <c r="E81" s="7"/>
    </row>
    <row r="82" spans="1:7" ht="14.25" customHeight="1" x14ac:dyDescent="0.25">
      <c r="A82" s="7"/>
      <c r="B82" s="7"/>
      <c r="C82" s="7"/>
      <c r="D82" s="7"/>
      <c r="E82" s="7"/>
    </row>
    <row r="83" spans="1:7" ht="72.95" customHeight="1" x14ac:dyDescent="0.25">
      <c r="A83" s="16" t="s">
        <v>29</v>
      </c>
      <c r="B83" s="17"/>
      <c r="C83" s="17"/>
      <c r="D83" s="18"/>
      <c r="E83" s="7"/>
      <c r="F83" s="3">
        <v>30000</v>
      </c>
      <c r="G83" s="3" t="s">
        <v>13</v>
      </c>
    </row>
    <row r="84" spans="1:7" ht="14.25" customHeight="1" x14ac:dyDescent="0.25">
      <c r="A84" s="7"/>
      <c r="B84" s="7"/>
      <c r="C84" s="7"/>
      <c r="D84" s="7"/>
      <c r="E84" s="7"/>
      <c r="F84" s="3">
        <v>10000</v>
      </c>
      <c r="G84" s="4" t="s">
        <v>14</v>
      </c>
    </row>
    <row r="85" spans="1:7" ht="14.25" customHeight="1" x14ac:dyDescent="0.25">
      <c r="A85" s="2" t="s">
        <v>2</v>
      </c>
      <c r="B85" s="2" t="s">
        <v>3</v>
      </c>
      <c r="C85" s="2" t="s">
        <v>4</v>
      </c>
      <c r="D85" s="2" t="s">
        <v>3</v>
      </c>
      <c r="E85" s="7"/>
      <c r="F85" s="3">
        <v>6000</v>
      </c>
      <c r="G85" s="3" t="s">
        <v>15</v>
      </c>
    </row>
    <row r="86" spans="1:7" ht="14.25" customHeight="1" x14ac:dyDescent="0.25">
      <c r="A86" s="3" t="s">
        <v>5</v>
      </c>
      <c r="B86" s="3">
        <f>B75+F83</f>
        <v>34900</v>
      </c>
      <c r="C86" s="3" t="s">
        <v>6</v>
      </c>
      <c r="D86" s="3">
        <f>$F$5</f>
        <v>20000</v>
      </c>
      <c r="E86" s="7"/>
      <c r="F86" s="5">
        <v>0.4</v>
      </c>
      <c r="G86" s="3" t="s">
        <v>16</v>
      </c>
    </row>
    <row r="87" spans="1:7" ht="14.25" customHeight="1" x14ac:dyDescent="0.25">
      <c r="A87" s="3" t="s">
        <v>11</v>
      </c>
      <c r="B87" s="3">
        <f>B76</f>
        <v>15000</v>
      </c>
      <c r="C87" s="3" t="s">
        <v>9</v>
      </c>
      <c r="D87" s="3">
        <f>$D$67</f>
        <v>2500</v>
      </c>
      <c r="E87" s="7"/>
    </row>
    <row r="88" spans="1:7" ht="14.25" customHeight="1" x14ac:dyDescent="0.25">
      <c r="A88" s="3" t="s">
        <v>12</v>
      </c>
      <c r="B88" s="3">
        <f>B77-F84</f>
        <v>1000</v>
      </c>
      <c r="C88" s="3" t="s">
        <v>17</v>
      </c>
      <c r="D88" s="3">
        <f>D77+F83-F84-F85-D89</f>
        <v>16800</v>
      </c>
      <c r="E88" s="7"/>
    </row>
    <row r="89" spans="1:7" ht="14.25" customHeight="1" x14ac:dyDescent="0.25">
      <c r="A89" s="3"/>
      <c r="B89" s="3"/>
      <c r="C89" s="6" t="s">
        <v>18</v>
      </c>
      <c r="D89" s="3">
        <f>(F83-F84-F85)*F86</f>
        <v>5600</v>
      </c>
      <c r="E89" s="7"/>
    </row>
    <row r="90" spans="1:7" ht="14.25" customHeight="1" x14ac:dyDescent="0.25">
      <c r="A90" s="3"/>
      <c r="B90" s="3"/>
      <c r="C90" s="6" t="s">
        <v>19</v>
      </c>
      <c r="D90" s="3">
        <f>F85</f>
        <v>6000</v>
      </c>
      <c r="E90" s="7"/>
    </row>
    <row r="91" spans="1:7" ht="14.25" customHeight="1" x14ac:dyDescent="0.25">
      <c r="A91" s="4" t="s">
        <v>7</v>
      </c>
      <c r="B91" s="4">
        <f>SUM(B86:B89)</f>
        <v>50900</v>
      </c>
      <c r="C91" s="4" t="s">
        <v>7</v>
      </c>
      <c r="D91" s="4">
        <f>SUM(D86:D90)</f>
        <v>50900</v>
      </c>
      <c r="E91" s="7"/>
    </row>
    <row r="92" spans="1:7" ht="14.25" customHeight="1" x14ac:dyDescent="0.25">
      <c r="A92" s="7"/>
      <c r="B92" s="7"/>
      <c r="C92" s="7"/>
      <c r="D92" s="7"/>
      <c r="E92" s="7"/>
    </row>
    <row r="93" spans="1:7" ht="30.95" customHeight="1" x14ac:dyDescent="0.25">
      <c r="A93" s="11" t="s">
        <v>30</v>
      </c>
      <c r="B93" s="21"/>
      <c r="C93" s="21"/>
      <c r="D93" s="21"/>
      <c r="E93" s="7"/>
    </row>
    <row r="94" spans="1:7" ht="14.25" customHeight="1" x14ac:dyDescent="0.25">
      <c r="A94" s="7"/>
      <c r="B94" s="7"/>
      <c r="C94" s="7"/>
      <c r="D94" s="7"/>
      <c r="E94" s="7"/>
    </row>
    <row r="95" spans="1:7" ht="14.25" customHeight="1" x14ac:dyDescent="0.25">
      <c r="A95" s="2" t="s">
        <v>2</v>
      </c>
      <c r="B95" s="2" t="s">
        <v>3</v>
      </c>
      <c r="C95" s="2" t="s">
        <v>4</v>
      </c>
      <c r="D95" s="2" t="s">
        <v>3</v>
      </c>
      <c r="E95" s="7"/>
      <c r="F95" s="5">
        <v>0.5</v>
      </c>
      <c r="G95" s="4" t="s">
        <v>21</v>
      </c>
    </row>
    <row r="96" spans="1:7" ht="14.25" customHeight="1" x14ac:dyDescent="0.25">
      <c r="A96" s="3" t="s">
        <v>5</v>
      </c>
      <c r="B96" s="3">
        <f>B86-D89-D90-D97</f>
        <v>22050</v>
      </c>
      <c r="C96" s="3" t="s">
        <v>6</v>
      </c>
      <c r="D96" s="3">
        <f>$F$5</f>
        <v>20000</v>
      </c>
    </row>
    <row r="97" spans="1:7" ht="14.25" customHeight="1" x14ac:dyDescent="0.25">
      <c r="A97" s="3" t="s">
        <v>11</v>
      </c>
      <c r="B97" s="3">
        <f>B87</f>
        <v>15000</v>
      </c>
      <c r="C97" s="3" t="s">
        <v>9</v>
      </c>
      <c r="D97" s="3">
        <f>D87*F95</f>
        <v>1250</v>
      </c>
    </row>
    <row r="98" spans="1:7" ht="14.25" customHeight="1" x14ac:dyDescent="0.25">
      <c r="A98" s="3" t="s">
        <v>12</v>
      </c>
      <c r="B98" s="3">
        <f>B88</f>
        <v>1000</v>
      </c>
      <c r="C98" s="3" t="s">
        <v>17</v>
      </c>
      <c r="D98" s="3">
        <f>D88</f>
        <v>16800</v>
      </c>
    </row>
    <row r="99" spans="1:7" ht="14.25" customHeight="1" x14ac:dyDescent="0.25">
      <c r="A99" s="3"/>
      <c r="B99" s="3"/>
      <c r="C99" s="6" t="s">
        <v>18</v>
      </c>
      <c r="D99" s="3">
        <f>(F93-F94-F95)*F96</f>
        <v>0</v>
      </c>
    </row>
    <row r="100" spans="1:7" ht="14.25" customHeight="1" x14ac:dyDescent="0.25">
      <c r="A100" s="3"/>
      <c r="B100" s="3"/>
      <c r="C100" s="6" t="s">
        <v>19</v>
      </c>
      <c r="D100" s="3">
        <v>0</v>
      </c>
    </row>
    <row r="101" spans="1:7" ht="14.25" customHeight="1" x14ac:dyDescent="0.25">
      <c r="A101" s="4" t="s">
        <v>7</v>
      </c>
      <c r="B101" s="4">
        <f>SUM(B96:B99)</f>
        <v>38050</v>
      </c>
      <c r="C101" s="4" t="s">
        <v>7</v>
      </c>
      <c r="D101" s="4">
        <f>SUM(D96:D100)</f>
        <v>38050</v>
      </c>
    </row>
    <row r="102" spans="1:7" ht="14.25" customHeight="1" x14ac:dyDescent="0.25"/>
    <row r="103" spans="1:7" ht="14.25" customHeight="1" x14ac:dyDescent="0.25">
      <c r="A103" s="16" t="s">
        <v>31</v>
      </c>
      <c r="B103" s="17"/>
      <c r="C103" s="17"/>
      <c r="D103" s="18"/>
    </row>
    <row r="104" spans="1:7" ht="14.25" customHeight="1" x14ac:dyDescent="0.25"/>
    <row r="105" spans="1:7" ht="14.25" customHeight="1" x14ac:dyDescent="0.25">
      <c r="A105" s="2" t="s">
        <v>2</v>
      </c>
      <c r="B105" s="2" t="s">
        <v>3</v>
      </c>
      <c r="C105" s="2" t="s">
        <v>4</v>
      </c>
      <c r="D105" s="2" t="s">
        <v>3</v>
      </c>
      <c r="F105">
        <v>9000</v>
      </c>
      <c r="G105" s="10" t="s">
        <v>25</v>
      </c>
    </row>
    <row r="106" spans="1:7" ht="14.25" customHeight="1" x14ac:dyDescent="0.25">
      <c r="A106" s="3" t="s">
        <v>5</v>
      </c>
      <c r="B106" s="3">
        <f>B96-F105</f>
        <v>13050</v>
      </c>
      <c r="C106" s="3" t="s">
        <v>6</v>
      </c>
      <c r="D106" s="3">
        <f>$F$5</f>
        <v>20000</v>
      </c>
    </row>
    <row r="107" spans="1:7" ht="14.25" customHeight="1" x14ac:dyDescent="0.25">
      <c r="A107" s="3" t="s">
        <v>11</v>
      </c>
      <c r="B107" s="3">
        <f>B97</f>
        <v>15000</v>
      </c>
      <c r="C107" s="3" t="s">
        <v>9</v>
      </c>
      <c r="D107" s="3">
        <f>$D$97</f>
        <v>1250</v>
      </c>
    </row>
    <row r="108" spans="1:7" ht="14.25" customHeight="1" x14ac:dyDescent="0.25">
      <c r="A108" s="3" t="s">
        <v>12</v>
      </c>
      <c r="B108" s="3">
        <f>B98+F105</f>
        <v>10000</v>
      </c>
      <c r="C108" s="3" t="s">
        <v>17</v>
      </c>
      <c r="D108" s="3">
        <f>D98</f>
        <v>16800</v>
      </c>
    </row>
    <row r="109" spans="1:7" ht="14.25" customHeight="1" x14ac:dyDescent="0.25">
      <c r="A109" s="3"/>
      <c r="B109" s="3"/>
      <c r="C109" s="6" t="s">
        <v>18</v>
      </c>
      <c r="D109" s="3">
        <f>(F103-F104-F105)*F106</f>
        <v>0</v>
      </c>
    </row>
    <row r="110" spans="1:7" ht="14.25" customHeight="1" x14ac:dyDescent="0.25">
      <c r="A110" s="3"/>
      <c r="B110" s="3"/>
      <c r="C110" s="6" t="s">
        <v>19</v>
      </c>
      <c r="D110" s="3">
        <v>0</v>
      </c>
    </row>
    <row r="111" spans="1:7" ht="14.25" customHeight="1" x14ac:dyDescent="0.25">
      <c r="A111" s="4" t="s">
        <v>7</v>
      </c>
      <c r="B111" s="4">
        <f>SUM(B106:B109)</f>
        <v>38050</v>
      </c>
      <c r="C111" s="4" t="s">
        <v>7</v>
      </c>
      <c r="D111" s="4">
        <f>SUM(D106:D110)</f>
        <v>38050</v>
      </c>
    </row>
    <row r="112" spans="1:7" ht="17.25" customHeight="1" x14ac:dyDescent="0.25"/>
    <row r="113" spans="1:7" ht="71.099999999999994" customHeight="1" x14ac:dyDescent="0.25">
      <c r="A113" s="16" t="s">
        <v>34</v>
      </c>
      <c r="B113" s="17"/>
      <c r="C113" s="17"/>
      <c r="D113" s="18"/>
      <c r="F113" s="3">
        <v>15000</v>
      </c>
      <c r="G113" s="3" t="s">
        <v>13</v>
      </c>
    </row>
    <row r="114" spans="1:7" ht="14.25" customHeight="1" x14ac:dyDescent="0.25">
      <c r="F114" s="3">
        <v>5000</v>
      </c>
      <c r="G114" s="4" t="s">
        <v>14</v>
      </c>
    </row>
    <row r="115" spans="1:7" ht="14.25" customHeight="1" x14ac:dyDescent="0.25">
      <c r="A115" s="2" t="s">
        <v>2</v>
      </c>
      <c r="B115" s="2" t="s">
        <v>3</v>
      </c>
      <c r="C115" s="2" t="s">
        <v>4</v>
      </c>
      <c r="D115" s="2" t="s">
        <v>3</v>
      </c>
      <c r="F115" s="3">
        <v>3000</v>
      </c>
      <c r="G115" s="3" t="s">
        <v>15</v>
      </c>
    </row>
    <row r="116" spans="1:7" ht="14.25" customHeight="1" x14ac:dyDescent="0.25">
      <c r="A116" s="3" t="s">
        <v>5</v>
      </c>
      <c r="B116" s="3">
        <f>B106+F113</f>
        <v>28050</v>
      </c>
      <c r="C116" s="3" t="s">
        <v>6</v>
      </c>
      <c r="D116" s="3">
        <f>$F$5</f>
        <v>20000</v>
      </c>
      <c r="F116" s="5">
        <v>0.4</v>
      </c>
      <c r="G116" s="3" t="s">
        <v>16</v>
      </c>
    </row>
    <row r="117" spans="1:7" ht="14.25" customHeight="1" x14ac:dyDescent="0.25">
      <c r="A117" s="3" t="s">
        <v>11</v>
      </c>
      <c r="B117" s="3">
        <f>B107</f>
        <v>15000</v>
      </c>
      <c r="C117" s="3" t="s">
        <v>9</v>
      </c>
      <c r="D117" s="3">
        <f>$D$97</f>
        <v>1250</v>
      </c>
    </row>
    <row r="118" spans="1:7" ht="14.25" customHeight="1" x14ac:dyDescent="0.25">
      <c r="A118" s="3" t="s">
        <v>12</v>
      </c>
      <c r="B118" s="3">
        <f>B108-F114</f>
        <v>5000</v>
      </c>
      <c r="C118" s="3" t="s">
        <v>17</v>
      </c>
      <c r="D118" s="3">
        <f>D108+F113-F114-F115-D119</f>
        <v>21000</v>
      </c>
    </row>
    <row r="119" spans="1:7" ht="14.25" customHeight="1" x14ac:dyDescent="0.25">
      <c r="A119" s="3"/>
      <c r="B119" s="3"/>
      <c r="C119" s="6" t="s">
        <v>18</v>
      </c>
      <c r="D119" s="3">
        <f>(F113-F115-F114)*F116</f>
        <v>2800</v>
      </c>
    </row>
    <row r="120" spans="1:7" ht="14.25" customHeight="1" x14ac:dyDescent="0.25">
      <c r="A120" s="3"/>
      <c r="B120" s="3"/>
      <c r="C120" s="6" t="s">
        <v>19</v>
      </c>
      <c r="D120" s="3">
        <f>F115</f>
        <v>3000</v>
      </c>
    </row>
    <row r="121" spans="1:7" ht="14.25" customHeight="1" x14ac:dyDescent="0.25">
      <c r="A121" s="4" t="s">
        <v>7</v>
      </c>
      <c r="B121" s="4">
        <f>SUM(B116:B119)</f>
        <v>48050</v>
      </c>
      <c r="C121" s="4" t="s">
        <v>7</v>
      </c>
      <c r="D121" s="4">
        <f>SUM(D116:D120)</f>
        <v>48050</v>
      </c>
    </row>
    <row r="122" spans="1:7" ht="14.25" customHeight="1" x14ac:dyDescent="0.25"/>
    <row r="123" spans="1:7" ht="36.6" customHeight="1" x14ac:dyDescent="0.25">
      <c r="A123" s="11" t="s">
        <v>35</v>
      </c>
      <c r="B123" s="21"/>
      <c r="C123" s="21"/>
      <c r="D123" s="21"/>
    </row>
    <row r="124" spans="1:7" ht="14.25" customHeight="1" x14ac:dyDescent="0.25">
      <c r="A124" s="7"/>
      <c r="B124" s="7"/>
      <c r="C124" s="7"/>
      <c r="D124" s="7"/>
    </row>
    <row r="125" spans="1:7" ht="14.25" customHeight="1" x14ac:dyDescent="0.25">
      <c r="A125" s="2" t="s">
        <v>2</v>
      </c>
      <c r="B125" s="2" t="s">
        <v>3</v>
      </c>
      <c r="C125" s="2" t="s">
        <v>4</v>
      </c>
      <c r="D125" s="2" t="s">
        <v>3</v>
      </c>
    </row>
    <row r="126" spans="1:7" ht="14.25" customHeight="1" x14ac:dyDescent="0.25">
      <c r="A126" s="3" t="s">
        <v>5</v>
      </c>
      <c r="B126" s="3">
        <f>B116-D117-D119-D120</f>
        <v>21000</v>
      </c>
      <c r="C126" s="3" t="s">
        <v>6</v>
      </c>
      <c r="D126" s="3">
        <f>$F$5</f>
        <v>20000</v>
      </c>
    </row>
    <row r="127" spans="1:7" ht="14.25" customHeight="1" x14ac:dyDescent="0.25">
      <c r="A127" s="3" t="s">
        <v>11</v>
      </c>
      <c r="B127" s="3">
        <f>B117</f>
        <v>15000</v>
      </c>
      <c r="C127" s="3" t="s">
        <v>9</v>
      </c>
      <c r="D127" s="3">
        <f>D117*F125</f>
        <v>0</v>
      </c>
    </row>
    <row r="128" spans="1:7" ht="14.25" customHeight="1" x14ac:dyDescent="0.25">
      <c r="A128" s="3" t="s">
        <v>12</v>
      </c>
      <c r="B128" s="3">
        <f>B118</f>
        <v>5000</v>
      </c>
      <c r="C128" s="3" t="s">
        <v>17</v>
      </c>
      <c r="D128" s="3">
        <f>D118</f>
        <v>21000</v>
      </c>
    </row>
    <row r="129" spans="1:4" ht="14.25" customHeight="1" x14ac:dyDescent="0.25">
      <c r="A129" s="3"/>
      <c r="B129" s="3"/>
      <c r="C129" s="6" t="s">
        <v>18</v>
      </c>
      <c r="D129" s="3">
        <f>(F123-F124-F125)*F126</f>
        <v>0</v>
      </c>
    </row>
    <row r="130" spans="1:4" ht="14.25" customHeight="1" x14ac:dyDescent="0.25">
      <c r="A130" s="3"/>
      <c r="B130" s="3"/>
      <c r="C130" s="6" t="s">
        <v>19</v>
      </c>
      <c r="D130" s="3">
        <v>0</v>
      </c>
    </row>
    <row r="131" spans="1:4" ht="14.25" customHeight="1" x14ac:dyDescent="0.25">
      <c r="A131" s="4" t="s">
        <v>7</v>
      </c>
      <c r="B131" s="4">
        <f>SUM(B126:B129)</f>
        <v>41000</v>
      </c>
      <c r="C131" s="4" t="s">
        <v>7</v>
      </c>
      <c r="D131" s="4">
        <f>SUM(D126:D130)</f>
        <v>41000</v>
      </c>
    </row>
    <row r="132" spans="1:4" ht="14.25" customHeight="1" x14ac:dyDescent="0.25"/>
    <row r="133" spans="1:4" ht="14.25" customHeight="1" x14ac:dyDescent="0.25"/>
    <row r="134" spans="1:4" ht="14.25" customHeight="1" x14ac:dyDescent="0.25"/>
    <row r="135" spans="1:4" ht="14.25" customHeight="1" x14ac:dyDescent="0.25"/>
    <row r="136" spans="1:4" ht="14.25" customHeight="1" x14ac:dyDescent="0.25"/>
    <row r="137" spans="1:4" ht="14.25" customHeight="1" x14ac:dyDescent="0.25"/>
    <row r="138" spans="1:4" ht="14.25" customHeight="1" x14ac:dyDescent="0.25"/>
    <row r="139" spans="1:4" ht="14.25" customHeight="1" x14ac:dyDescent="0.25"/>
    <row r="140" spans="1:4" ht="14.25" customHeight="1" x14ac:dyDescent="0.25"/>
    <row r="141" spans="1:4" ht="14.25" customHeight="1" x14ac:dyDescent="0.25"/>
    <row r="142" spans="1:4" ht="14.25" customHeight="1" x14ac:dyDescent="0.25"/>
    <row r="143" spans="1:4" ht="14.25" customHeight="1" x14ac:dyDescent="0.25"/>
    <row r="144" spans="1: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6">
    <mergeCell ref="A93:D93"/>
    <mergeCell ref="A103:D103"/>
    <mergeCell ref="A113:D113"/>
    <mergeCell ref="A123:D123"/>
    <mergeCell ref="A63:D63"/>
    <mergeCell ref="A73:D73"/>
    <mergeCell ref="A83:D83"/>
    <mergeCell ref="A32:D32"/>
    <mergeCell ref="A42:D42"/>
    <mergeCell ref="A44:D44"/>
    <mergeCell ref="A53:D53"/>
    <mergeCell ref="A2:D2"/>
    <mergeCell ref="A4:D4"/>
    <mergeCell ref="A9:D9"/>
    <mergeCell ref="A15:D15"/>
    <mergeCell ref="A23:D2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умова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Yuliia</dc:creator>
  <cp:lastModifiedBy>RePack by Diakov</cp:lastModifiedBy>
  <dcterms:created xsi:type="dcterms:W3CDTF">2024-02-06T01:21:43Z</dcterms:created>
  <dcterms:modified xsi:type="dcterms:W3CDTF">2025-02-19T07:58:19Z</dcterms:modified>
</cp:coreProperties>
</file>