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1\Documents\"/>
    </mc:Choice>
  </mc:AlternateContent>
  <xr:revisionPtr revIDLastSave="0" documentId="13_ncr:1_{CFFBF278-94C3-454C-8B05-DA5A80DAD9EC}" xr6:coauthVersionLast="47" xr6:coauthVersionMax="47" xr10:uidLastSave="{00000000-0000-0000-0000-000000000000}"/>
  <bookViews>
    <workbookView xWindow="-110" yWindow="-110" windowWidth="19420" windowHeight="10300" xr2:uid="{9F5DEA65-C0D2-41C8-9F21-D8F38B0189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F6" i="1"/>
  <c r="E6" i="1"/>
  <c r="E4" i="1"/>
  <c r="E3" i="1"/>
  <c r="E2" i="1"/>
  <c r="D5" i="1"/>
  <c r="D4" i="1"/>
  <c r="D3" i="1"/>
  <c r="D2" i="1"/>
  <c r="C6" i="1"/>
  <c r="B6" i="1"/>
  <c r="B5" i="1"/>
  <c r="C5" i="1" s="1"/>
  <c r="B4" i="1"/>
  <c r="C4" i="1" s="1"/>
  <c r="B2" i="1"/>
  <c r="C2" i="1" s="1"/>
  <c r="B3" i="1"/>
  <c r="C3" i="1" s="1"/>
</calcChain>
</file>

<file path=xl/sharedStrings.xml><?xml version="1.0" encoding="utf-8"?>
<sst xmlns="http://schemas.openxmlformats.org/spreadsheetml/2006/main" count="35" uniqueCount="35">
  <si>
    <t>Table Name</t>
  </si>
  <si>
    <t>Table Pages</t>
  </si>
  <si>
    <t>BOOKS</t>
  </si>
  <si>
    <t>SPEAKERS</t>
  </si>
  <si>
    <t>STOCK</t>
  </si>
  <si>
    <t>REORDER</t>
  </si>
  <si>
    <t>AUTHOR</t>
  </si>
  <si>
    <t>comments</t>
  </si>
  <si>
    <t>Number of rows per page</t>
  </si>
  <si>
    <t>Index Size(bytes)</t>
  </si>
  <si>
    <t>LOB Size(bytes)</t>
  </si>
  <si>
    <t>average row size (bytes)</t>
  </si>
  <si>
    <t>Index size für AUTHNO = 2,200; Index size for NAME = 7200; Summe = 9400</t>
  </si>
  <si>
    <t>lob_data_obj für BIO = 4608000; lob_data_obj für PICTURE = 2304000; Summe = 6912000</t>
  </si>
  <si>
    <t>&lt;-- PARTA</t>
  </si>
  <si>
    <t>PARTB --&gt;</t>
  </si>
  <si>
    <t>Table Space Name</t>
  </si>
  <si>
    <t>Container Location</t>
  </si>
  <si>
    <t>Number of pages in each container</t>
  </si>
  <si>
    <t>Extent Size(number of pages)</t>
  </si>
  <si>
    <t>DMS01</t>
  </si>
  <si>
    <t>DMS02</t>
  </si>
  <si>
    <t>DMS03</t>
  </si>
  <si>
    <t>DMS04</t>
  </si>
  <si>
    <t>DMS05</t>
  </si>
  <si>
    <t>DMS06</t>
  </si>
  <si>
    <t>SMS01</t>
  </si>
  <si>
    <t>/home/db2inst1/dms/dms01.data</t>
  </si>
  <si>
    <t>/home/db2inst1/dms/dms02.data</t>
  </si>
  <si>
    <t>/home/db2inst1/dms/dms03.data</t>
  </si>
  <si>
    <t>/home/db2inst1/dms/dms04.data</t>
  </si>
  <si>
    <t>/home/db2inst1/dms/dms05.data</t>
  </si>
  <si>
    <t>/home/db2inst1/dms/dms06.data</t>
  </si>
  <si>
    <t>/home/db2inst1/sms/sms01,
/home/db2inst1/sms/sms02</t>
  </si>
  <si>
    <t>&lt;--Ziemlich unsicher ob das richtig 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</si>
</sst>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Arial"/>
      <family val="2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5" fillId="0" borderId="0" xfId="0" applyFont="1"/>
    <xf numFmtId="0" fontId="1" fillId="0" borderId="0" xfId="0" applyFon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69850</xdr:rowOff>
    </xdr:from>
    <xdr:ext cx="11309350" cy="62928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BA0CE0-5033-D115-E87E-68708A1E129A}"/>
            </a:ext>
          </a:extLst>
        </xdr:cNvPr>
        <xdr:cNvSpPr txBox="1"/>
      </xdr:nvSpPr>
      <xdr:spPr>
        <a:xfrm>
          <a:off x="0" y="2133600"/>
          <a:ext cx="11309350" cy="629285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de-DE" sz="1100" b="1" u="sng" kern="1200"/>
            <a:t>example</a:t>
          </a:r>
          <a:r>
            <a:rPr lang="de-DE" sz="1100" b="1" u="sng" kern="1200" baseline="0"/>
            <a:t> calculations BOOKS</a:t>
          </a:r>
        </a:p>
        <a:p>
          <a:endParaRPr lang="de-DE" sz="1100" b="1" u="none" kern="1200" baseline="0"/>
        </a:p>
        <a:p>
          <a:r>
            <a:rPr lang="de-DE" sz="1100" b="1" u="none" kern="1200" baseline="0"/>
            <a:t>0. average row size:</a:t>
          </a:r>
        </a:p>
        <a:p>
          <a:endParaRPr lang="de-DE" sz="1100" b="0" u="none" kern="1200" baseline="0"/>
        </a:p>
        <a:p>
          <a:r>
            <a:rPr lang="de-DE" sz="1100" b="0" u="none" kern="1200" baseline="0"/>
            <a:t>average row size = </a:t>
          </a:r>
          <a:r>
            <a:rPr lang="de-DE" sz="1100" b="1" u="none" kern="1200" baseline="0">
              <a:solidFill>
                <a:srgbClr val="FF0000"/>
              </a:solidFill>
            </a:rPr>
            <a:t>VARCHAR</a:t>
          </a:r>
          <a:r>
            <a:rPr lang="de-DE" sz="1100" b="0" u="none" kern="1200" baseline="0"/>
            <a:t> + smallint + smallint </a:t>
          </a:r>
        </a:p>
        <a:p>
          <a:endParaRPr lang="de-DE" sz="1100" b="0" u="none" kern="1200" baseline="0"/>
        </a:p>
        <a:p>
          <a:r>
            <a:rPr lang="de-DE" sz="1100" b="0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//We will make the assumption that all the tables containing columns with a type VARCHAR are 50% full</a:t>
          </a:r>
        </a:p>
        <a:p>
          <a:endParaRPr lang="de-DE" sz="1100" b="0" u="none" kern="1200" baseline="0">
            <a:solidFill>
              <a:schemeClr val="accent6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average row size =  </a:t>
          </a:r>
          <a:r>
            <a:rPr lang="de-DE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50/2 + 2 </a:t>
          </a:r>
          <a:r>
            <a:rPr lang="de-DE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+ 2 </a:t>
          </a:r>
          <a:r>
            <a:rPr lang="de-DE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+ 2 = 31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>
              <a:solidFill>
                <a:schemeClr val="accent6"/>
              </a:solidFill>
              <a:effectLst/>
            </a:rPr>
            <a:t>//</a:t>
          </a:r>
          <a:r>
            <a:rPr lang="de-DE" sz="1100" b="0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We add additional</a:t>
          </a:r>
          <a:r>
            <a:rPr lang="de-DE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two bytes </a:t>
          </a:r>
          <a:r>
            <a:rPr lang="de-DE" sz="1100" b="0" i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when estimating the column size for a VARCHAR column, because VARCHAR</a:t>
          </a:r>
          <a:r>
            <a:rPr lang="de-DE" sz="1100" b="0" i="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 columns in db2 store their length as part of the data </a:t>
          </a:r>
          <a:r>
            <a:rPr lang="de-DE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(+2 bytes)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="1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de-DE" sz="1100" b="0" u="none" kern="1200" baseline="0"/>
        </a:p>
        <a:p>
          <a:r>
            <a:rPr lang="de-DE" sz="1100" b="1" u="none" kern="1200" baseline="0"/>
            <a:t>1. number of rows per page:</a:t>
          </a:r>
        </a:p>
        <a:p>
          <a:endParaRPr lang="de-DE" sz="1100" b="1" u="none" kern="1200" baseline="0"/>
        </a:p>
        <a:p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Rows per page = round down (4028 / (average row size + 10)) </a:t>
          </a:r>
          <a:r>
            <a:rPr lang="de-DE" sz="1100" b="0" i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//Overhead von 10 Bytes pro Zeile stammt aus der Speicherarchitektur von DB2</a:t>
          </a:r>
        </a:p>
        <a:p>
          <a:endParaRPr lang="de-DE" sz="1100" b="0" i="0">
            <a:solidFill>
              <a:schemeClr val="accent6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Rows per page = round down(4028/(</a:t>
          </a:r>
          <a:r>
            <a:rPr lang="de-DE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31+10)) = 98</a:t>
          </a:r>
          <a:endParaRPr lang="de-DE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de-DE" sz="1100" b="0" i="0" u="none" kern="1200" baseline="0">
            <a:solidFill>
              <a:schemeClr val="accent6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de-DE">
            <a:effectLst/>
          </a:endParaRPr>
        </a:p>
        <a:p>
          <a:r>
            <a:rPr lang="de-DE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de-DE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Pages</a:t>
          </a:r>
          <a:r>
            <a:rPr lang="de-DE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endParaRPr lang="de-DE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Pages = round up ((total number of rows / rows per page) * 1.1)</a:t>
          </a:r>
        </a:p>
        <a:p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Pages = round up ((300/98)*1.1) = 4</a:t>
          </a:r>
        </a:p>
        <a:p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Index</a:t>
          </a:r>
          <a:r>
            <a:rPr lang="de-DE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Size</a:t>
          </a:r>
          <a:endParaRPr lang="de-DE" sz="11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de-DE" sz="11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Index size = (average index key size + 9) * number of rows * 2</a:t>
          </a:r>
        </a:p>
        <a:p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Index size = (2 [Index size for </a:t>
          </a:r>
          <a:r>
            <a:rPr lang="de-DE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BOOKNO</a:t>
          </a:r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 + 9) * 300 * 2 = 6600</a:t>
          </a:r>
          <a:endParaRPr lang="de-DE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de-DE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LOB Size</a:t>
          </a:r>
        </a:p>
        <a:p>
          <a:r>
            <a:rPr lang="de-DE" b="1">
              <a:effectLst/>
            </a:rPr>
            <a:t>	</a:t>
          </a:r>
        </a:p>
        <a:p>
          <a:r>
            <a:rPr lang="de-DE" sz="1100" b="0" i="0">
              <a:solidFill>
                <a:schemeClr val="accent6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//Da die Tabelle BOOKS keine LOB-Spalten hat, beträgt die LOB-Größe 0 Bytes.</a:t>
          </a:r>
          <a:endParaRPr lang="de-DE" b="1">
            <a:solidFill>
              <a:schemeClr val="accent6">
                <a:lumMod val="60000"/>
                <a:lumOff val="40000"/>
              </a:schemeClr>
            </a:solidFill>
            <a:effectLst/>
          </a:endParaRPr>
        </a:p>
        <a:p>
          <a:endParaRPr lang="de-DE" sz="1100" b="1" u="none" kern="1200" baseline="0">
            <a:solidFill>
              <a:schemeClr val="accent6">
                <a:lumMod val="75000"/>
              </a:schemeClr>
            </a:solidFill>
          </a:endParaRPr>
        </a:p>
        <a:p>
          <a:endParaRPr lang="de-DE" sz="1100" b="1" u="none" kern="1200" baseline="0">
            <a:solidFill>
              <a:schemeClr val="accent6">
                <a:lumMod val="75000"/>
              </a:schemeClr>
            </a:solidFill>
          </a:endParaRPr>
        </a:p>
        <a:p>
          <a:endParaRPr lang="de-DE" sz="1100" b="0" u="none" kern="1200" baseline="0"/>
        </a:p>
      </xdr:txBody>
    </xdr:sp>
    <xdr:clientData/>
  </xdr:oneCellAnchor>
  <xdr:twoCellAnchor editAs="oneCell">
    <xdr:from>
      <xdr:col>3</xdr:col>
      <xdr:colOff>342900</xdr:colOff>
      <xdr:row>30</xdr:row>
      <xdr:rowOff>94813</xdr:rowOff>
    </xdr:from>
    <xdr:to>
      <xdr:col>5</xdr:col>
      <xdr:colOff>774700</xdr:colOff>
      <xdr:row>36</xdr:row>
      <xdr:rowOff>135097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70C47ED-D7F9-D704-0D9F-A3AA6684F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657413"/>
          <a:ext cx="2546350" cy="1145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2178051</xdr:colOff>
      <xdr:row>7</xdr:row>
      <xdr:rowOff>0</xdr:rowOff>
    </xdr:from>
    <xdr:ext cx="4298950" cy="107843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A013EB-05BB-9F1C-AD62-275CB1BC1D47}"/>
            </a:ext>
          </a:extLst>
        </xdr:cNvPr>
        <xdr:cNvSpPr txBox="1"/>
      </xdr:nvSpPr>
      <xdr:spPr>
        <a:xfrm>
          <a:off x="8420101" y="1327150"/>
          <a:ext cx="4298950" cy="1078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171450" indent="-171450" fontAlgn="base">
            <a:buFont typeface="Arial" panose="020B0604020202020204" pitchFamily="34" charset="0"/>
            <a:buChar char="•"/>
          </a:pPr>
          <a:r>
            <a:rPr lang="de-DE" sz="9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Der LOB-Descriptor enthält nicht die eigentlichen Daten, sondern nur die Verwaltungsinformationen (=144 Bytes)</a:t>
          </a:r>
        </a:p>
        <a:p>
          <a:pPr marL="171450" indent="-171450" fontAlgn="base">
            <a:buFont typeface="Arial" panose="020B0604020202020204" pitchFamily="34" charset="0"/>
            <a:buChar char="•"/>
          </a:pPr>
          <a:r>
            <a:rPr lang="de-DE" sz="9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Die angegebenen Längen (BIO 1,024,000 und PICTURE 512,000) sind die maximal möglichen Datenlängen und beziehen sich auf die</a:t>
          </a:r>
          <a:br>
            <a:rPr lang="de-DE" sz="9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de-DE" sz="9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physisch ausgelagerten Large Objects, die in einem separaten Tablespace gespeichert sind</a:t>
          </a:r>
        </a:p>
        <a:p>
          <a:endParaRPr lang="de-DE" sz="900" kern="12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158750</xdr:colOff>
      <xdr:row>11</xdr:row>
      <xdr:rowOff>44450</xdr:rowOff>
    </xdr:from>
    <xdr:ext cx="8026400" cy="560358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1800499-EEE3-EEFE-C26A-147F06987210}"/>
            </a:ext>
          </a:extLst>
        </xdr:cNvPr>
        <xdr:cNvSpPr txBox="1"/>
      </xdr:nvSpPr>
      <xdr:spPr>
        <a:xfrm>
          <a:off x="14865350" y="2305050"/>
          <a:ext cx="8026400" cy="56035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 b="1" u="sng" kern="1200"/>
            <a:t>Beispiel DMS01:</a:t>
          </a:r>
        </a:p>
        <a:p>
          <a:endParaRPr lang="de-DE" sz="1100" b="1" u="sng" kern="1200"/>
        </a:p>
        <a:p>
          <a:r>
            <a:rPr lang="de-DE" sz="1100" b="0" u="none" kern="1200"/>
            <a:t>number</a:t>
          </a:r>
          <a:r>
            <a:rPr lang="de-DE" sz="1100" b="0" u="none" kern="1200" baseline="0"/>
            <a:t> of extents = </a:t>
          </a:r>
          <a:r>
            <a:rPr lang="de-DE" sz="1100" b="0" u="none" kern="1200"/>
            <a:t>round</a:t>
          </a:r>
          <a:r>
            <a:rPr lang="de-DE" sz="1100" b="0" u="none" kern="1200" baseline="0"/>
            <a:t> up(pages/Extent Size) + 3 + 1 overhead = round up(10/4) + 4 overhead = 7 extents</a:t>
          </a:r>
        </a:p>
        <a:p>
          <a:endParaRPr lang="de-DE" sz="1100" b="0" u="none" kern="1200" baseline="0"/>
        </a:p>
        <a:p>
          <a:r>
            <a:rPr lang="de-DE" sz="1100" b="0" u="none" kern="1200" baseline="0"/>
            <a:t>number of pages in container = extent size*number of extent = 4 * 7 =  28 pages</a:t>
          </a:r>
        </a:p>
        <a:p>
          <a:endParaRPr lang="de-DE" sz="1100" b="0" u="none" kern="12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Beispiel DMS02: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="1" u="sng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</a:t>
          </a:r>
          <a:r>
            <a:rPr lang="de-DE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extents = </a:t>
          </a:r>
          <a:r>
            <a:rPr lang="de-DE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round</a:t>
          </a:r>
          <a:r>
            <a:rPr lang="de-DE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up(pages/Extent Size) + 3 + 1 overhead = round up(10/2) + round up (5/2) + 4 overhead  = 12</a:t>
          </a:r>
          <a:endParaRPr lang="de-DE">
            <a:effectLst/>
          </a:endParaRPr>
        </a:p>
        <a:p>
          <a:r>
            <a:rPr lang="de-DE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 of pages in container = extent size*number of extent = 2 * 12 =  24 pages</a:t>
          </a:r>
          <a:endParaRPr lang="de-DE">
            <a:effectLst/>
          </a:endParaRPr>
        </a:p>
        <a:p>
          <a:endParaRPr lang="de-DE" sz="1100" b="0" u="none" kern="12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Beispiel DMS03: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="1" u="sng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</a:t>
          </a:r>
          <a:r>
            <a:rPr lang="de-DE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extents = </a:t>
          </a:r>
          <a:r>
            <a:rPr lang="de-DE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round</a:t>
          </a:r>
          <a:r>
            <a:rPr lang="de-DE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up(pages/Extent Size) + 3  + 1 overhead = round up(10/8) +  6 overhead  = 8</a:t>
          </a:r>
          <a:endParaRPr lang="de-DE">
            <a:effectLst/>
          </a:endParaRPr>
        </a:p>
        <a:p>
          <a:r>
            <a:rPr lang="de-DE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 of pages in container = extent size*number of extent = 8 * 8 =  48 pages</a:t>
          </a:r>
        </a:p>
        <a:p>
          <a:endParaRPr lang="de-DE" sz="11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de-DE">
            <a:effectLst/>
          </a:endParaRPr>
        </a:p>
        <a:p>
          <a:pPr eaLnBrk="1" fontAlgn="auto" latinLnBrk="0" hangingPunct="1"/>
          <a:r>
            <a:rPr lang="de-DE" sz="11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Beispiel DMS04:</a:t>
          </a:r>
          <a:endParaRPr lang="de-DE">
            <a:effectLst/>
          </a:endParaRPr>
        </a:p>
        <a:p>
          <a:r>
            <a:rPr lang="de-DE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</a:t>
          </a:r>
          <a:r>
            <a:rPr lang="de-DE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extents = </a:t>
          </a:r>
          <a:r>
            <a:rPr lang="de-DE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round</a:t>
          </a:r>
          <a:r>
            <a:rPr lang="de-DE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up(pages/Extent Size) + 3  + 1 + 1 overhead = round up(2/2) + round up(4/2) +  4 overhead  = 7</a:t>
          </a:r>
          <a:endParaRPr lang="de-DE">
            <a:effectLst/>
          </a:endParaRPr>
        </a:p>
        <a:p>
          <a:r>
            <a:rPr lang="de-DE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 of pages in container = extent size*number of extent = 2 * 7 =  14 pages</a:t>
          </a:r>
        </a:p>
        <a:p>
          <a:endParaRPr lang="de-DE" sz="11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de-DE" sz="11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Beispiel DMS05:</a:t>
          </a:r>
          <a:endParaRPr lang="de-DE">
            <a:effectLst/>
          </a:endParaRPr>
        </a:p>
        <a:p>
          <a:r>
            <a:rPr lang="de-DE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</a:t>
          </a:r>
          <a:r>
            <a:rPr lang="de-DE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extents = </a:t>
          </a:r>
          <a:r>
            <a:rPr lang="de-DE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round</a:t>
          </a:r>
          <a:r>
            <a:rPr lang="de-DE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up(pages/Extent Size) + 3 + 1 overhead = round up(4/2) +  4 overhead  = 8</a:t>
          </a:r>
          <a:endParaRPr lang="de-DE">
            <a:effectLst/>
          </a:endParaRPr>
        </a:p>
        <a:p>
          <a:r>
            <a:rPr lang="de-DE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 of pages in container = extent size*number of extent = 2 * 8 =  16 pages</a:t>
          </a:r>
          <a:endParaRPr lang="de-DE">
            <a:effectLst/>
          </a:endParaRPr>
        </a:p>
        <a:p>
          <a:endParaRPr lang="de-DE">
            <a:effectLst/>
          </a:endParaRPr>
        </a:p>
        <a:p>
          <a:endParaRPr lang="de-DE">
            <a:effectLst/>
          </a:endParaRPr>
        </a:p>
        <a:p>
          <a:pPr eaLnBrk="1" fontAlgn="auto" latinLnBrk="0" hangingPunct="1"/>
          <a:r>
            <a:rPr lang="de-DE" sz="11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Beispiel DMS06:</a:t>
          </a:r>
          <a:endParaRPr lang="de-DE">
            <a:effectLst/>
          </a:endParaRPr>
        </a:p>
        <a:p>
          <a:r>
            <a:rPr lang="de-DE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</a:t>
          </a:r>
          <a:r>
            <a:rPr lang="de-DE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extents = </a:t>
          </a:r>
          <a:r>
            <a:rPr lang="de-DE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round</a:t>
          </a:r>
          <a:r>
            <a:rPr lang="de-DE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up(pages/Extent Size) + 3  + 1  overhead = round up(5/4)  +  4 overhead  = 6</a:t>
          </a:r>
          <a:endParaRPr lang="de-DE">
            <a:effectLst/>
          </a:endParaRPr>
        </a:p>
        <a:p>
          <a:r>
            <a:rPr lang="de-DE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 of pages in container = extent size*number of extent = 4 * 6 =  24 pages</a:t>
          </a:r>
          <a:endParaRPr lang="de-D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 b="1" u="sng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>
            <a:effectLst/>
          </a:endParaRPr>
        </a:p>
        <a:p>
          <a:endParaRPr lang="de-DE" sz="1100" b="0" u="none" kern="12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44FE-E580-4F31-9F48-0896F4808E97}">
  <dimension ref="A1:O12"/>
  <sheetViews>
    <sheetView tabSelected="1" topLeftCell="H1" workbookViewId="0">
      <selection activeCell="M9" sqref="M9"/>
    </sheetView>
  </sheetViews>
  <sheetFormatPr defaultRowHeight="14.5" x14ac:dyDescent="0.35"/>
  <cols>
    <col min="1" max="1" width="14.08984375" customWidth="1"/>
    <col min="2" max="2" width="22.7265625" customWidth="1"/>
    <col min="3" max="3" width="22.26953125" customWidth="1"/>
    <col min="4" max="4" width="14.08984375" customWidth="1"/>
    <col min="5" max="5" width="16.1796875" customWidth="1"/>
    <col min="6" max="6" width="31.36328125" customWidth="1"/>
    <col min="7" max="7" width="61.81640625" customWidth="1"/>
    <col min="8" max="8" width="10.54296875" customWidth="1"/>
    <col min="11" max="11" width="17.6328125" customWidth="1"/>
    <col min="12" max="12" width="30.1796875" customWidth="1"/>
    <col min="13" max="13" width="29.7265625" customWidth="1"/>
    <col min="14" max="14" width="25" customWidth="1"/>
    <col min="15" max="15" width="31" customWidth="1"/>
  </cols>
  <sheetData>
    <row r="1" spans="1:15" ht="15" thickBot="1" x14ac:dyDescent="0.4">
      <c r="A1" s="2" t="s">
        <v>0</v>
      </c>
      <c r="B1" s="2" t="s">
        <v>11</v>
      </c>
      <c r="C1" s="2" t="s">
        <v>8</v>
      </c>
      <c r="D1" s="2" t="s">
        <v>1</v>
      </c>
      <c r="E1" s="2" t="s">
        <v>9</v>
      </c>
      <c r="F1" s="2" t="s">
        <v>10</v>
      </c>
      <c r="G1" s="2" t="s">
        <v>7</v>
      </c>
      <c r="K1" s="2" t="s">
        <v>16</v>
      </c>
      <c r="L1" s="2" t="s">
        <v>17</v>
      </c>
      <c r="M1" s="2" t="s">
        <v>18</v>
      </c>
      <c r="N1" s="2" t="s">
        <v>19</v>
      </c>
    </row>
    <row r="2" spans="1:15" ht="15" thickBot="1" x14ac:dyDescent="0.4">
      <c r="A2" s="1" t="s">
        <v>2</v>
      </c>
      <c r="B2">
        <f>((50/2)+2+2+2)</f>
        <v>31</v>
      </c>
      <c r="C2">
        <f>ROUNDDOWN(4028/(B2+10),0)</f>
        <v>98</v>
      </c>
      <c r="D2">
        <f>ROUNDUP(((300/C2)*1.1), 0)</f>
        <v>4</v>
      </c>
      <c r="E2">
        <f>(2+9)*300*2</f>
        <v>6600</v>
      </c>
      <c r="F2">
        <v>0</v>
      </c>
      <c r="K2" s="1" t="s">
        <v>20</v>
      </c>
      <c r="L2" t="s">
        <v>27</v>
      </c>
      <c r="M2">
        <v>28</v>
      </c>
      <c r="N2">
        <v>4</v>
      </c>
    </row>
    <row r="3" spans="1:15" ht="15" thickBot="1" x14ac:dyDescent="0.4">
      <c r="A3" s="1" t="s">
        <v>3</v>
      </c>
      <c r="B3">
        <f>(25/2+2+4+2)</f>
        <v>20.5</v>
      </c>
      <c r="C3">
        <f t="shared" ref="C3:C6" si="0">ROUNDDOWN(4028/(B3+10),0)</f>
        <v>132</v>
      </c>
      <c r="D3">
        <f>ROUNDUP(((200/C3)*1.1), 0)</f>
        <v>2</v>
      </c>
      <c r="E3">
        <f>(2+9)*200*2</f>
        <v>4400</v>
      </c>
      <c r="F3">
        <v>0</v>
      </c>
      <c r="H3" s="7" t="s">
        <v>14</v>
      </c>
      <c r="J3" s="7" t="s">
        <v>15</v>
      </c>
      <c r="K3" s="1" t="s">
        <v>21</v>
      </c>
      <c r="L3" t="s">
        <v>28</v>
      </c>
      <c r="M3">
        <v>24</v>
      </c>
      <c r="N3">
        <v>2</v>
      </c>
    </row>
    <row r="4" spans="1:15" ht="15" thickBot="1" x14ac:dyDescent="0.4">
      <c r="A4" s="1" t="s">
        <v>4</v>
      </c>
      <c r="B4">
        <f>(2+6+4)</f>
        <v>12</v>
      </c>
      <c r="C4">
        <f t="shared" si="0"/>
        <v>183</v>
      </c>
      <c r="D4">
        <f>ROUNDUP(((800/C4)*1.1), 0)</f>
        <v>5</v>
      </c>
      <c r="E4">
        <f>(2+9)*800*2</f>
        <v>17600</v>
      </c>
      <c r="F4">
        <v>0</v>
      </c>
      <c r="K4" s="1" t="s">
        <v>22</v>
      </c>
      <c r="L4" t="s">
        <v>29</v>
      </c>
      <c r="M4">
        <v>48</v>
      </c>
      <c r="N4">
        <v>8</v>
      </c>
    </row>
    <row r="5" spans="1:15" ht="15" thickBot="1" x14ac:dyDescent="0.4">
      <c r="A5" s="1" t="s">
        <v>5</v>
      </c>
      <c r="B5">
        <f>(2+10)</f>
        <v>12</v>
      </c>
      <c r="C5">
        <f t="shared" si="0"/>
        <v>183</v>
      </c>
      <c r="D5">
        <f>ROUNDUP(((25/C5)*1.1), 0)</f>
        <v>1</v>
      </c>
      <c r="E5">
        <v>0</v>
      </c>
      <c r="F5">
        <v>0</v>
      </c>
      <c r="K5" s="1" t="s">
        <v>23</v>
      </c>
      <c r="L5" t="s">
        <v>30</v>
      </c>
      <c r="M5">
        <v>14</v>
      </c>
      <c r="N5">
        <v>2</v>
      </c>
      <c r="O5" s="7" t="s">
        <v>34</v>
      </c>
    </row>
    <row r="6" spans="1:15" ht="15" thickBot="1" x14ac:dyDescent="0.4">
      <c r="A6" s="1" t="s">
        <v>6</v>
      </c>
      <c r="B6">
        <f>(2+(50/2+2+144+144+1))</f>
        <v>318</v>
      </c>
      <c r="C6">
        <f t="shared" si="0"/>
        <v>12</v>
      </c>
      <c r="D6">
        <f>ROUNDUP(((100/C6)*1.1), 0)</f>
        <v>10</v>
      </c>
      <c r="E6" s="4" t="str">
        <f>_xlfn.TEXTJOIN(";", TRUE, (2+9)*100*2, (27+9)*100*2, 9400)</f>
        <v>2200;7200;9400</v>
      </c>
      <c r="F6" s="4" t="str">
        <f>_xlfn.TEXTJOIN(";",TRUE,1024000*3*1.5, 512000*3*1.5, 6912000)</f>
        <v>4608000;2304000;6912000</v>
      </c>
      <c r="G6" s="6" t="s">
        <v>12</v>
      </c>
      <c r="K6" s="9" t="s">
        <v>24</v>
      </c>
      <c r="L6" t="s">
        <v>31</v>
      </c>
      <c r="M6">
        <v>16</v>
      </c>
      <c r="N6">
        <v>2</v>
      </c>
    </row>
    <row r="7" spans="1:15" ht="15" thickBot="1" x14ac:dyDescent="0.4">
      <c r="G7" s="5" t="s">
        <v>13</v>
      </c>
      <c r="K7" s="1" t="s">
        <v>25</v>
      </c>
      <c r="L7" t="s">
        <v>32</v>
      </c>
      <c r="M7">
        <v>24</v>
      </c>
      <c r="N7">
        <v>4</v>
      </c>
    </row>
    <row r="8" spans="1:15" ht="29.5" thickBot="1" x14ac:dyDescent="0.4">
      <c r="K8" s="1" t="s">
        <v>26</v>
      </c>
      <c r="L8" s="3" t="s">
        <v>33</v>
      </c>
      <c r="M8">
        <v>36</v>
      </c>
      <c r="N8">
        <v>4</v>
      </c>
    </row>
    <row r="9" spans="1:15" x14ac:dyDescent="0.35">
      <c r="K9" s="8"/>
    </row>
    <row r="10" spans="1:15" x14ac:dyDescent="0.35">
      <c r="K10" s="8"/>
    </row>
    <row r="11" spans="1:15" x14ac:dyDescent="0.35">
      <c r="K11" s="8"/>
    </row>
    <row r="12" spans="1:15" x14ac:dyDescent="0.35">
      <c r="K12" s="8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Göke</dc:creator>
  <cp:lastModifiedBy>Sami Göke</cp:lastModifiedBy>
  <cp:lastPrinted>2024-11-29T14:43:29Z</cp:lastPrinted>
  <dcterms:created xsi:type="dcterms:W3CDTF">2024-11-29T07:38:07Z</dcterms:created>
  <dcterms:modified xsi:type="dcterms:W3CDTF">2024-12-08T19:48:53Z</dcterms:modified>
</cp:coreProperties>
</file>