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Veda\Veda_models\Demo_models\DemoS_004 - Indo\Exported_files\"/>
    </mc:Choice>
  </mc:AlternateContent>
  <xr:revisionPtr revIDLastSave="0" documentId="13_ncr:1_{8CD03B39-7449-46D7-89B6-EDB9EA277B57}" xr6:coauthVersionLast="47" xr6:coauthVersionMax="47" xr10:uidLastSave="{00000000-0000-0000-0000-000000000000}"/>
  <bookViews>
    <workbookView xWindow="9525" yWindow="0" windowWidth="9750" windowHeight="11355" xr2:uid="{00000000-000D-0000-FFFF-FFFF00000000}"/>
  </bookViews>
  <sheets>
    <sheet name="MC" sheetId="11" r:id="rId1"/>
    <sheet name="Recap" sheetId="12" r:id="rId2"/>
    <sheet name="CO2_00" sheetId="1" r:id="rId3"/>
    <sheet name="CO2_05" sheetId="2" r:id="rId4"/>
    <sheet name="CO2_10" sheetId="3" r:id="rId5"/>
    <sheet name="CO2_15" sheetId="4" r:id="rId6"/>
    <sheet name="CO2_20" sheetId="5" r:id="rId7"/>
    <sheet name="CO2_25" sheetId="6" r:id="rId8"/>
    <sheet name="CO2_30" sheetId="7" r:id="rId9"/>
    <sheet name="CO2_35" sheetId="8" r:id="rId10"/>
    <sheet name="CO2_40" sheetId="9" r:id="rId11"/>
    <sheet name="CO2_45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1" l="1"/>
  <c r="F5" i="11" s="1"/>
  <c r="J19" i="12"/>
  <c r="J20" i="12"/>
  <c r="J21" i="12"/>
  <c r="J22" i="12"/>
  <c r="O22" i="12" s="1"/>
  <c r="J23" i="12"/>
  <c r="J24" i="12"/>
  <c r="J25" i="12"/>
  <c r="J26" i="12"/>
  <c r="O26" i="12" s="1"/>
  <c r="J18" i="12"/>
  <c r="O18" i="12" s="1"/>
  <c r="O19" i="12"/>
  <c r="O20" i="12"/>
  <c r="O21" i="12"/>
  <c r="O23" i="12"/>
  <c r="O24" i="12"/>
  <c r="O25" i="12"/>
  <c r="D22" i="12"/>
  <c r="E22" i="12"/>
  <c r="F22" i="12"/>
  <c r="G22" i="12"/>
  <c r="H22" i="12"/>
  <c r="I22" i="12"/>
  <c r="C22" i="12"/>
  <c r="J33" i="7"/>
  <c r="I23" i="12" s="1"/>
  <c r="D17" i="12"/>
  <c r="E17" i="12"/>
  <c r="F17" i="12"/>
  <c r="G17" i="12"/>
  <c r="H17" i="12"/>
  <c r="I17" i="12"/>
  <c r="D18" i="12"/>
  <c r="E18" i="12"/>
  <c r="F18" i="12"/>
  <c r="G18" i="12"/>
  <c r="H18" i="12"/>
  <c r="I18" i="12"/>
  <c r="D19" i="12"/>
  <c r="E19" i="12"/>
  <c r="F19" i="12"/>
  <c r="G19" i="12"/>
  <c r="H19" i="12"/>
  <c r="I19" i="12"/>
  <c r="D20" i="12"/>
  <c r="E20" i="12"/>
  <c r="F20" i="12"/>
  <c r="G20" i="12"/>
  <c r="H20" i="12"/>
  <c r="I20" i="12"/>
  <c r="D21" i="12"/>
  <c r="E21" i="12"/>
  <c r="F21" i="12"/>
  <c r="G21" i="12"/>
  <c r="H21" i="12"/>
  <c r="I21" i="12"/>
  <c r="D23" i="12"/>
  <c r="E23" i="12"/>
  <c r="F23" i="12"/>
  <c r="G23" i="12"/>
  <c r="H23" i="12"/>
  <c r="D24" i="12"/>
  <c r="E24" i="12"/>
  <c r="F24" i="12"/>
  <c r="G24" i="12"/>
  <c r="H24" i="12"/>
  <c r="I24" i="12"/>
  <c r="D25" i="12"/>
  <c r="E25" i="12"/>
  <c r="F25" i="12"/>
  <c r="G25" i="12"/>
  <c r="H25" i="12"/>
  <c r="I25" i="12"/>
  <c r="D26" i="12"/>
  <c r="E26" i="12"/>
  <c r="F26" i="12"/>
  <c r="G26" i="12"/>
  <c r="H26" i="12"/>
  <c r="I26" i="12"/>
  <c r="C26" i="12"/>
  <c r="C25" i="12"/>
  <c r="C24" i="12"/>
  <c r="C23" i="12"/>
  <c r="C21" i="12"/>
  <c r="C20" i="12"/>
  <c r="C19" i="12"/>
  <c r="C18" i="12"/>
  <c r="C17" i="12"/>
  <c r="J6" i="12"/>
  <c r="J7" i="12"/>
  <c r="J8" i="12"/>
  <c r="J9" i="12"/>
  <c r="J10" i="12"/>
  <c r="J11" i="12"/>
  <c r="J12" i="12"/>
  <c r="J13" i="12"/>
  <c r="J5" i="12"/>
  <c r="D5" i="12"/>
  <c r="E5" i="12"/>
  <c r="F5" i="12"/>
  <c r="G5" i="12"/>
  <c r="H5" i="12"/>
  <c r="I5" i="12"/>
  <c r="D6" i="12"/>
  <c r="E6" i="12"/>
  <c r="F6" i="12"/>
  <c r="G6" i="12"/>
  <c r="H6" i="12"/>
  <c r="I6" i="12"/>
  <c r="D7" i="12"/>
  <c r="E7" i="12"/>
  <c r="F7" i="12"/>
  <c r="G7" i="12"/>
  <c r="H7" i="12"/>
  <c r="I7" i="12"/>
  <c r="D8" i="12"/>
  <c r="E8" i="12"/>
  <c r="F8" i="12"/>
  <c r="G8" i="12"/>
  <c r="H8" i="12"/>
  <c r="I8" i="12"/>
  <c r="D9" i="12"/>
  <c r="E9" i="12"/>
  <c r="F9" i="12"/>
  <c r="G9" i="12"/>
  <c r="H9" i="12"/>
  <c r="I9" i="12"/>
  <c r="D10" i="12"/>
  <c r="E10" i="12"/>
  <c r="F10" i="12"/>
  <c r="G10" i="12"/>
  <c r="H10" i="12"/>
  <c r="I10" i="12"/>
  <c r="D11" i="12"/>
  <c r="E11" i="12"/>
  <c r="F11" i="12"/>
  <c r="G11" i="12"/>
  <c r="H11" i="12"/>
  <c r="I11" i="12"/>
  <c r="D12" i="12"/>
  <c r="E12" i="12"/>
  <c r="F12" i="12"/>
  <c r="G12" i="12"/>
  <c r="H12" i="12"/>
  <c r="I12" i="12"/>
  <c r="D13" i="12"/>
  <c r="E13" i="12"/>
  <c r="F13" i="12"/>
  <c r="G13" i="12"/>
  <c r="H13" i="12"/>
  <c r="I13" i="12"/>
  <c r="C13" i="12"/>
  <c r="C12" i="12"/>
  <c r="C11" i="12"/>
  <c r="C10" i="12"/>
  <c r="C9" i="12"/>
  <c r="C8" i="12"/>
  <c r="C7" i="12"/>
  <c r="C6" i="12"/>
  <c r="C5" i="12"/>
  <c r="D4" i="12"/>
  <c r="E4" i="12"/>
  <c r="F4" i="12"/>
  <c r="G4" i="12"/>
  <c r="H4" i="12"/>
  <c r="I4" i="12"/>
  <c r="C4" i="12"/>
  <c r="D13" i="11"/>
  <c r="D12" i="11"/>
  <c r="D11" i="11"/>
  <c r="D10" i="11"/>
  <c r="D9" i="11"/>
  <c r="D8" i="11"/>
  <c r="D7" i="11"/>
  <c r="D6" i="11"/>
  <c r="D5" i="11"/>
  <c r="F10" i="11"/>
  <c r="G20" i="11"/>
  <c r="G21" i="11"/>
  <c r="G22" i="11"/>
  <c r="G23" i="11"/>
  <c r="G19" i="11"/>
  <c r="F8" i="11"/>
  <c r="F9" i="11"/>
  <c r="H6" i="11"/>
  <c r="H7" i="11"/>
  <c r="H8" i="11"/>
  <c r="H9" i="11"/>
  <c r="H11" i="11"/>
  <c r="H12" i="11"/>
  <c r="H13" i="11"/>
  <c r="H5" i="11"/>
  <c r="C13" i="11"/>
  <c r="C12" i="11"/>
  <c r="C11" i="11"/>
  <c r="C9" i="11"/>
  <c r="C8" i="11"/>
  <c r="C7" i="11"/>
  <c r="C6" i="11"/>
  <c r="C5" i="11"/>
  <c r="C4" i="11"/>
  <c r="C33" i="10"/>
  <c r="J33" i="10"/>
  <c r="I33" i="10"/>
  <c r="H33" i="10"/>
  <c r="G33" i="10"/>
  <c r="F33" i="10"/>
  <c r="E33" i="10"/>
  <c r="D33" i="10"/>
  <c r="K33" i="10"/>
  <c r="J33" i="9"/>
  <c r="I33" i="9"/>
  <c r="H33" i="9"/>
  <c r="G33" i="9"/>
  <c r="F33" i="9"/>
  <c r="E33" i="9"/>
  <c r="D33" i="9"/>
  <c r="C33" i="9"/>
  <c r="K33" i="9" s="1"/>
  <c r="J33" i="8"/>
  <c r="I33" i="8"/>
  <c r="H33" i="8"/>
  <c r="G33" i="8"/>
  <c r="F33" i="8"/>
  <c r="E33" i="8"/>
  <c r="D33" i="8"/>
  <c r="C33" i="8"/>
  <c r="K33" i="8" s="1"/>
  <c r="I33" i="7"/>
  <c r="H33" i="7"/>
  <c r="G33" i="7"/>
  <c r="F33" i="7"/>
  <c r="E33" i="7"/>
  <c r="D33" i="7"/>
  <c r="C33" i="7"/>
  <c r="J33" i="6"/>
  <c r="I33" i="6"/>
  <c r="H33" i="6"/>
  <c r="G33" i="6"/>
  <c r="F33" i="6"/>
  <c r="E33" i="6"/>
  <c r="D33" i="6"/>
  <c r="C33" i="6"/>
  <c r="K33" i="6" s="1"/>
  <c r="J33" i="5"/>
  <c r="I33" i="5"/>
  <c r="H33" i="5"/>
  <c r="G33" i="5"/>
  <c r="F33" i="5"/>
  <c r="E33" i="5"/>
  <c r="D33" i="5"/>
  <c r="C33" i="5"/>
  <c r="K33" i="5" s="1"/>
  <c r="J33" i="4"/>
  <c r="I33" i="4"/>
  <c r="H33" i="4"/>
  <c r="G33" i="4"/>
  <c r="F33" i="4"/>
  <c r="E33" i="4"/>
  <c r="D33" i="4"/>
  <c r="C33" i="4"/>
  <c r="K33" i="4" s="1"/>
  <c r="C33" i="3"/>
  <c r="J33" i="3"/>
  <c r="I33" i="3"/>
  <c r="H33" i="3"/>
  <c r="G33" i="3"/>
  <c r="F33" i="3"/>
  <c r="E33" i="3"/>
  <c r="D33" i="3"/>
  <c r="K33" i="3"/>
  <c r="D33" i="2"/>
  <c r="E33" i="2"/>
  <c r="F33" i="2"/>
  <c r="G33" i="2"/>
  <c r="H33" i="2"/>
  <c r="I33" i="2"/>
  <c r="J33" i="2"/>
  <c r="C33" i="2"/>
  <c r="K29" i="1"/>
  <c r="I13" i="10"/>
  <c r="H13" i="10"/>
  <c r="G13" i="10"/>
  <c r="F13" i="10"/>
  <c r="E13" i="10"/>
  <c r="D13" i="10"/>
  <c r="C13" i="10"/>
  <c r="J13" i="10" s="1"/>
  <c r="I12" i="10"/>
  <c r="H12" i="10"/>
  <c r="G12" i="10"/>
  <c r="F12" i="10"/>
  <c r="E12" i="10"/>
  <c r="D12" i="10"/>
  <c r="C12" i="10"/>
  <c r="J12" i="10" s="1"/>
  <c r="I11" i="10"/>
  <c r="H11" i="10"/>
  <c r="G11" i="10"/>
  <c r="F11" i="10"/>
  <c r="E11" i="10"/>
  <c r="D11" i="10"/>
  <c r="C11" i="10"/>
  <c r="I13" i="9"/>
  <c r="H13" i="9"/>
  <c r="G13" i="9"/>
  <c r="F13" i="9"/>
  <c r="E13" i="9"/>
  <c r="D13" i="9"/>
  <c r="C13" i="9"/>
  <c r="I12" i="9"/>
  <c r="H12" i="9"/>
  <c r="G12" i="9"/>
  <c r="F12" i="9"/>
  <c r="E12" i="9"/>
  <c r="D12" i="9"/>
  <c r="C12" i="9"/>
  <c r="I11" i="9"/>
  <c r="H11" i="9"/>
  <c r="G11" i="9"/>
  <c r="F11" i="9"/>
  <c r="E11" i="9"/>
  <c r="D11" i="9"/>
  <c r="C11" i="9"/>
  <c r="I13" i="8"/>
  <c r="H13" i="8"/>
  <c r="G13" i="8"/>
  <c r="F13" i="8"/>
  <c r="E13" i="8"/>
  <c r="D13" i="8"/>
  <c r="C13" i="8"/>
  <c r="I12" i="8"/>
  <c r="H12" i="8"/>
  <c r="G12" i="8"/>
  <c r="F12" i="8"/>
  <c r="E12" i="8"/>
  <c r="D12" i="8"/>
  <c r="C12" i="8"/>
  <c r="I11" i="8"/>
  <c r="H11" i="8"/>
  <c r="G11" i="8"/>
  <c r="F11" i="8"/>
  <c r="E11" i="8"/>
  <c r="D11" i="8"/>
  <c r="C11" i="8"/>
  <c r="I13" i="7"/>
  <c r="H13" i="7"/>
  <c r="G13" i="7"/>
  <c r="F13" i="7"/>
  <c r="E13" i="7"/>
  <c r="D13" i="7"/>
  <c r="C13" i="7"/>
  <c r="I12" i="7"/>
  <c r="H12" i="7"/>
  <c r="G12" i="7"/>
  <c r="F12" i="7"/>
  <c r="E12" i="7"/>
  <c r="D12" i="7"/>
  <c r="C12" i="7"/>
  <c r="I11" i="7"/>
  <c r="H11" i="7"/>
  <c r="G11" i="7"/>
  <c r="F11" i="7"/>
  <c r="E11" i="7"/>
  <c r="D11" i="7"/>
  <c r="C11" i="7"/>
  <c r="J11" i="7" s="1"/>
  <c r="I13" i="6"/>
  <c r="J13" i="6" s="1"/>
  <c r="H13" i="6"/>
  <c r="G13" i="6"/>
  <c r="F13" i="6"/>
  <c r="E13" i="6"/>
  <c r="D13" i="6"/>
  <c r="C13" i="6"/>
  <c r="I12" i="6"/>
  <c r="J12" i="6" s="1"/>
  <c r="H12" i="6"/>
  <c r="G12" i="6"/>
  <c r="F12" i="6"/>
  <c r="E12" i="6"/>
  <c r="D12" i="6"/>
  <c r="C12" i="6"/>
  <c r="I11" i="6"/>
  <c r="J11" i="6" s="1"/>
  <c r="H11" i="6"/>
  <c r="G11" i="6"/>
  <c r="F11" i="6"/>
  <c r="E11" i="6"/>
  <c r="D11" i="6"/>
  <c r="C11" i="6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3" i="4"/>
  <c r="J13" i="4" s="1"/>
  <c r="H13" i="4"/>
  <c r="G13" i="4"/>
  <c r="F13" i="4"/>
  <c r="E13" i="4"/>
  <c r="D13" i="4"/>
  <c r="C13" i="4"/>
  <c r="I12" i="4"/>
  <c r="J12" i="4" s="1"/>
  <c r="H12" i="4"/>
  <c r="G12" i="4"/>
  <c r="F12" i="4"/>
  <c r="E12" i="4"/>
  <c r="D12" i="4"/>
  <c r="C12" i="4"/>
  <c r="I11" i="4"/>
  <c r="J11" i="4" s="1"/>
  <c r="H11" i="4"/>
  <c r="G11" i="4"/>
  <c r="F11" i="4"/>
  <c r="E11" i="4"/>
  <c r="D11" i="4"/>
  <c r="C11" i="4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J12" i="3" s="1"/>
  <c r="I11" i="3"/>
  <c r="H11" i="3"/>
  <c r="G11" i="3"/>
  <c r="F11" i="3"/>
  <c r="E11" i="3"/>
  <c r="D11" i="3"/>
  <c r="C11" i="3"/>
  <c r="J11" i="3" s="1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D29" i="1"/>
  <c r="E29" i="1"/>
  <c r="F29" i="1"/>
  <c r="G29" i="1"/>
  <c r="H29" i="1"/>
  <c r="I29" i="1"/>
  <c r="J29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C13" i="1"/>
  <c r="J13" i="1" s="1"/>
  <c r="C12" i="1"/>
  <c r="J12" i="1" s="1"/>
  <c r="C11" i="1"/>
  <c r="K33" i="7" l="1"/>
  <c r="C10" i="11" s="1"/>
  <c r="H10" i="11" s="1"/>
  <c r="H4" i="11"/>
  <c r="F7" i="11"/>
  <c r="G5" i="11"/>
  <c r="F6" i="11"/>
  <c r="F13" i="11"/>
  <c r="F12" i="11"/>
  <c r="F11" i="11"/>
  <c r="K33" i="2"/>
  <c r="J11" i="10"/>
  <c r="J13" i="9"/>
  <c r="J12" i="9"/>
  <c r="J11" i="9"/>
  <c r="J13" i="8"/>
  <c r="J12" i="8"/>
  <c r="J11" i="8"/>
  <c r="J13" i="7"/>
  <c r="J12" i="7"/>
  <c r="J13" i="5"/>
  <c r="J12" i="5"/>
  <c r="J11" i="5"/>
  <c r="J13" i="3"/>
  <c r="J11" i="2"/>
  <c r="J13" i="2"/>
  <c r="J11" i="1"/>
  <c r="J12" i="2"/>
  <c r="E13" i="11" l="1"/>
  <c r="E6" i="11"/>
  <c r="E5" i="11"/>
  <c r="E7" i="11"/>
  <c r="E8" i="11"/>
  <c r="G8" i="11" s="1"/>
  <c r="E9" i="11"/>
  <c r="G9" i="11" s="1"/>
  <c r="E10" i="11"/>
  <c r="E11" i="11"/>
  <c r="E12" i="11"/>
  <c r="G13" i="11" l="1"/>
  <c r="G10" i="11"/>
  <c r="G11" i="11"/>
  <c r="G6" i="11"/>
  <c r="G7" i="11"/>
  <c r="G12" i="1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<sst xmlns="http://schemas.openxmlformats.org/spreadsheetml/2006/main" count="623" uniqueCount="64">
  <si>
    <t>Sum of Pv</t>
  </si>
  <si>
    <t>Commodity</t>
  </si>
  <si>
    <t>ELCCO2</t>
  </si>
  <si>
    <t>RSDCO2</t>
  </si>
  <si>
    <t>TRACO2</t>
  </si>
  <si>
    <t/>
  </si>
  <si>
    <t>Process</t>
  </si>
  <si>
    <t>ELCTEGAS00</t>
  </si>
  <si>
    <t>ELCTNGAS00</t>
  </si>
  <si>
    <t>ROTEGAS</t>
  </si>
  <si>
    <t>ROTNGAS</t>
  </si>
  <si>
    <t>TOTEOIL</t>
  </si>
  <si>
    <t>TOTNOIL</t>
  </si>
  <si>
    <t>Period</t>
  </si>
  <si>
    <t>Attribute</t>
  </si>
  <si>
    <t>Cost_Act</t>
  </si>
  <si>
    <t>Cost_Fom</t>
  </si>
  <si>
    <t>ELCRERNW00</t>
  </si>
  <si>
    <t>ELCTECOA00</t>
  </si>
  <si>
    <t>ELCTEOIL00</t>
  </si>
  <si>
    <t>Cost_Inv</t>
  </si>
  <si>
    <t>ELCTNRERNW00</t>
  </si>
  <si>
    <t>-</t>
  </si>
  <si>
    <t>Cost_Salv</t>
  </si>
  <si>
    <t>TOTAL</t>
  </si>
  <si>
    <t>Base</t>
  </si>
  <si>
    <t>Demos_004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</si>
  <si>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</si>
  <si>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</si>
  <si>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</si>
  <si>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</si>
  <si>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</si>
  <si>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</si>
  <si>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</si>
  <si>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</si>
  <si>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</si>
  <si>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Coeff Emms 5%</t>
  </si>
  <si>
    <t>Coeff Emms 10%</t>
  </si>
  <si>
    <t>Coeff Emms 15%</t>
  </si>
  <si>
    <t>Coeff Emms 20%</t>
  </si>
  <si>
    <t>Coeff Emms 25%</t>
  </si>
  <si>
    <t>Coeff Emms 30%</t>
  </si>
  <si>
    <t>Coeff Emms 35%</t>
  </si>
  <si>
    <t>Coeff Emms 40%</t>
  </si>
  <si>
    <t>Coeff Emms 45%</t>
  </si>
  <si>
    <t>MC (USD/Ton)</t>
  </si>
  <si>
    <t>Cost USD/Ton</t>
  </si>
  <si>
    <r>
      <rPr>
        <b/>
        <sz val="9"/>
        <color theme="1"/>
        <rFont val="Aptos Narrow"/>
        <family val="2"/>
      </rPr>
      <t xml:space="preserve">Total </t>
    </r>
    <r>
      <rPr>
        <b/>
        <sz val="9"/>
        <color theme="1"/>
        <rFont val="Calibri"/>
        <family val="2"/>
      </rPr>
      <t>Cost (MUSD)</t>
    </r>
  </si>
  <si>
    <r>
      <rPr>
        <b/>
        <sz val="9"/>
        <color theme="1"/>
        <rFont val="Aptos Narrow"/>
        <family val="2"/>
      </rPr>
      <t xml:space="preserve">Total </t>
    </r>
    <r>
      <rPr>
        <b/>
        <sz val="9"/>
        <color theme="1"/>
        <rFont val="Calibri"/>
        <family val="2"/>
      </rPr>
      <t>CO2 (MTon)</t>
    </r>
  </si>
  <si>
    <r>
      <rPr>
        <b/>
        <sz val="9"/>
        <color theme="1"/>
        <rFont val="Aptos Narrow"/>
        <family val="2"/>
      </rPr>
      <t>∆</t>
    </r>
    <r>
      <rPr>
        <b/>
        <sz val="9"/>
        <color theme="1"/>
        <rFont val="Calibri"/>
        <family val="2"/>
      </rPr>
      <t xml:space="preserve"> Cost (MUSD)</t>
    </r>
  </si>
  <si>
    <r>
      <rPr>
        <b/>
        <sz val="9"/>
        <color theme="1"/>
        <rFont val="Aptos Narrow"/>
        <family val="2"/>
      </rPr>
      <t>∆</t>
    </r>
    <r>
      <rPr>
        <b/>
        <sz val="9"/>
        <color theme="1"/>
        <rFont val="Calibri"/>
        <family val="2"/>
      </rPr>
      <t xml:space="preserve"> CO2 (MTon)</t>
    </r>
  </si>
  <si>
    <t>Reduction Amount (based on 2050 base emission)</t>
  </si>
  <si>
    <t>CO2 Emission</t>
  </si>
  <si>
    <t>Mio USD</t>
  </si>
  <si>
    <t>MC</t>
  </si>
  <si>
    <t>Coeff Emms 5% at 2030; 10% at 2050</t>
  </si>
  <si>
    <t>Coeff Emms 10% at 2030; 20% at 2050</t>
  </si>
  <si>
    <t>Coeff Emms 15% at 2030; 30% at 2050</t>
  </si>
  <si>
    <t>Coeff Emms 20% at 2030; 40% at 2050</t>
  </si>
  <si>
    <t>Coeff Emms 25% at 2030; 50% at 2050</t>
  </si>
  <si>
    <t>Coeff Emms 30% at 2030; 60% at 2050</t>
  </si>
  <si>
    <t>Coeff Emms 35% at 2030; 70% at 2050</t>
  </si>
  <si>
    <t>Coeff Emms 40% at 2030; 80% at 2050</t>
  </si>
  <si>
    <t>Coeff Emms 45% at 2030; 90% at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</si>
</sst>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#,000"/>
    <numFmt numFmtId="165" formatCode="_-* #,##0.00_-;\-* #,##0.00_-;_-* &quot;-&quot;_-;_-@_-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8.25"/>
      <color rgb="FF000000"/>
      <name val="Microsoft Sans Serif"/>
      <family val="2"/>
    </font>
    <font>
      <b/>
      <sz val="9"/>
      <color rgb="FF000000"/>
      <name val="Microsoft Sans Serif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B2C3C"/>
      <name val="Microsoft Sans Serif"/>
      <family val="2"/>
    </font>
    <font>
      <sz val="9"/>
      <color rgb="FF000000"/>
      <name val="Microsoft Sans Serif"/>
      <family val="2"/>
    </font>
    <font>
      <sz val="8"/>
      <name val="Calibri"/>
      <family val="2"/>
      <scheme val="minor"/>
    </font>
    <font>
      <sz val="8.25"/>
      <color rgb="FF2B2C3C"/>
      <name val="Microsoft Sans Serif"/>
      <family val="2"/>
    </font>
    <font>
      <sz val="8.25"/>
      <color rgb="FF000000"/>
      <name val="Microsoft Sans Serif"/>
      <family val="2"/>
    </font>
    <font>
      <b/>
      <sz val="9"/>
      <color theme="1"/>
      <name val="Calibri"/>
      <family val="2"/>
    </font>
    <font>
      <b/>
      <sz val="9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165" fontId="0" fillId="0" borderId="0" xfId="1" applyNumberFormat="1" applyFont="1"/>
    <xf numFmtId="0" fontId="4" fillId="3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165" fontId="6" fillId="0" borderId="0" xfId="1" applyNumberFormat="1" applyFont="1"/>
    <xf numFmtId="165" fontId="5" fillId="0" borderId="0" xfId="0" applyNumberFormat="1" applyFont="1"/>
    <xf numFmtId="49" fontId="7" fillId="2" borderId="1" xfId="0" applyNumberFormat="1" applyFont="1" applyFill="1" applyBorder="1" applyAlignment="1">
      <alignment horizontal="left" vertical="center"/>
    </xf>
    <xf numFmtId="0" fontId="6" fillId="0" borderId="0" xfId="0" applyFont="1"/>
    <xf numFmtId="0" fontId="8" fillId="3" borderId="1" xfId="0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left" vertical="center"/>
    </xf>
    <xf numFmtId="165" fontId="8" fillId="4" borderId="1" xfId="1" applyNumberFormat="1" applyFont="1" applyFill="1" applyBorder="1" applyAlignment="1">
      <alignment horizontal="right" vertical="center"/>
    </xf>
    <xf numFmtId="49" fontId="8" fillId="3" borderId="0" xfId="0" applyNumberFormat="1" applyFont="1" applyFill="1" applyAlignment="1">
      <alignment horizontal="left" vertical="center"/>
    </xf>
    <xf numFmtId="164" fontId="8" fillId="4" borderId="1" xfId="0" applyNumberFormat="1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/>
    <xf numFmtId="41" fontId="6" fillId="0" borderId="0" xfId="1" applyFont="1"/>
    <xf numFmtId="49" fontId="10" fillId="2" borderId="1" xfId="2" applyNumberFormat="1" applyFont="1" applyFill="1" applyBorder="1" applyAlignment="1">
      <alignment horizontal="left" vertical="center"/>
    </xf>
    <xf numFmtId="49" fontId="11" fillId="3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right" vertical="center"/>
    </xf>
    <xf numFmtId="164" fontId="11" fillId="4" borderId="1" xfId="2" applyNumberFormat="1" applyFont="1" applyFill="1" applyBorder="1" applyAlignment="1">
      <alignment horizontal="right" vertical="center"/>
    </xf>
    <xf numFmtId="0" fontId="11" fillId="3" borderId="1" xfId="2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0" fontId="1" fillId="0" borderId="0" xfId="2"/>
    <xf numFmtId="0" fontId="12" fillId="0" borderId="0" xfId="0" applyFont="1" applyAlignment="1">
      <alignment horizontal="center"/>
    </xf>
    <xf numFmtId="41" fontId="0" fillId="0" borderId="0" xfId="1" applyFont="1"/>
    <xf numFmtId="41" fontId="0" fillId="0" borderId="0" xfId="0" applyNumberFormat="1"/>
    <xf numFmtId="0" fontId="0" fillId="0" borderId="0" xfId="0" applyAlignment="1">
      <alignment horizontal="center"/>
    </xf>
  </cellXfs>
  <cellStyles count="3">
    <cellStyle name="Comma [0]" xfId="1" builtinId="6"/>
    <cellStyle name="Normal" xfId="0" builtinId="0"/>
    <cellStyle name="Normal 2" xfId="2" xr:uid="{6146C382-694B-4711-8D59-DFAD117F0F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MC!$F$3</c:f>
              <c:strCache>
                <c:ptCount val="1"/>
                <c:pt idx="0">
                  <c:v>∆ CO2 (MTon)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MC!$B$4:$B$13</c:f>
              <c:strCache>
                <c:ptCount val="10"/>
                <c:pt idx="0">
                  <c:v>Demos_004</c:v>
                </c:pt>
                <c:pt idx="1">
                  <c:v>Coeff Emms 5% at 2030; 10% at 2050</c:v>
                </c:pt>
                <c:pt idx="2">
                  <c:v>Coeff Emms 10% at 2030; 20% at 2050</c:v>
                </c:pt>
                <c:pt idx="3">
                  <c:v>Coeff Emms 15% at 2030; 30% at 2050</c:v>
                </c:pt>
                <c:pt idx="4">
                  <c:v>Coeff Emms 20% at 2030; 40% at 2050</c:v>
                </c:pt>
                <c:pt idx="5">
                  <c:v>Coeff Emms 25% at 2030; 50% at 2050</c:v>
                </c:pt>
                <c:pt idx="6">
                  <c:v>Coeff Emms 30% at 2030; 60% at 2050</c:v>
                </c:pt>
                <c:pt idx="7">
                  <c:v>Coeff Emms 35% at 2030; 70% at 2050</c:v>
                </c:pt>
                <c:pt idx="8">
                  <c:v>Coeff Emms 40% at 2030; 80% at 2050</c:v>
                </c:pt>
                <c:pt idx="9">
                  <c:v>Coeff Emms 45% at 2030; 90% at 2050</c:v>
                </c:pt>
              </c:strCache>
            </c:strRef>
          </c:cat>
          <c:val>
            <c:numRef>
              <c:f>MC!$F$4:$F$13</c:f>
              <c:numCache>
                <c:formatCode>_(* #,##0_);_(* \(#,##0\);_(* "-"_);_(@_)</c:formatCode>
                <c:ptCount val="10"/>
                <c:pt idx="1">
                  <c:v>73.453294516839151</c:v>
                </c:pt>
                <c:pt idx="2">
                  <c:v>165.7343734297931</c:v>
                </c:pt>
                <c:pt idx="3">
                  <c:v>277.97051906091224</c:v>
                </c:pt>
                <c:pt idx="4">
                  <c:v>395.73380078253501</c:v>
                </c:pt>
                <c:pt idx="5">
                  <c:v>513.49708250415733</c:v>
                </c:pt>
                <c:pt idx="6">
                  <c:v>631.26036422578045</c:v>
                </c:pt>
                <c:pt idx="7">
                  <c:v>749.023645947403</c:v>
                </c:pt>
                <c:pt idx="8">
                  <c:v>866.78692766902554</c:v>
                </c:pt>
                <c:pt idx="9">
                  <c:v>984.55020939064821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4EEA-B45D-D4F66BB0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197648"/>
        <c:axId val="1674205808"/>
      </c:barChart>
      <c:catAx>
        <c:axId val="16741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05808"/>
        <c:crosses val="autoZero"/>
        <c:auto val="1"/>
        <c:lblAlgn val="ctr"/>
        <c:lblOffset val="100"/>
        <c:noMultiLvlLbl val="0"/>
      </c:catAx>
      <c:valAx>
        <c:axId val="16742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334962</xdr:colOff>
      <xdr:row>18</xdr:row>
      <xdr:rowOff>112712</xdr:rowOff>
    </xdr:from>
    <xdr:to>
      <xdr:col>18</xdr:col>
      <xdr:colOff>30162</xdr:colOff>
      <xdr:row>33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A46BA-CF4B-2BDD-CA3D-E1E20216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EBF4-5AB3-4ACA-846F-F1CB316471F6}">
  <dimension ref="A3:R23"/>
  <sheetViews>
    <sheetView tabSelected="1" zoomScale="80" zoomScaleNormal="80" workbookViewId="0">
      <selection activeCell="E16" sqref="E16"/>
    </sheetView>
  </sheetViews>
  <sheetFormatPr defaultRowHeight="14.75" x14ac:dyDescent="0.75"/>
  <cols>
    <col min="1" max="1" width="9.6328125" bestFit="1" customWidth="1"/>
    <col min="2" max="2" width="27" bestFit="1" customWidth="1"/>
    <col min="3" max="7" width="14.6796875" customWidth="1"/>
    <col min="8" max="8" width="11.453125" customWidth="1"/>
  </cols>
  <sheetData>
    <row r="3" spans="1:18" x14ac:dyDescent="0.75">
      <c r="A3" s="7"/>
      <c r="B3" s="7"/>
      <c r="C3" s="25" t="s">
        <v>47</v>
      </c>
      <c r="D3" s="25" t="s">
        <v>48</v>
      </c>
      <c r="E3" s="25" t="s">
        <v>49</v>
      </c>
      <c r="F3" s="25" t="s">
        <v>50</v>
      </c>
      <c r="G3" s="3" t="s">
        <v>45</v>
      </c>
      <c r="H3" s="3" t="s">
        <v>46</v>
      </c>
    </row>
    <row r="4" spans="1:18" x14ac:dyDescent="0.75">
      <c r="A4" s="7" t="s">
        <v>25</v>
      </c>
      <c r="B4" s="7" t="s">
        <v>26</v>
      </c>
      <c r="C4" s="16">
        <f>CO2_00!K29</f>
        <v>21016.973402076201</v>
      </c>
      <c r="D4" s="16">
        <f>CO2_00!J11/1000</f>
        <v>1412.752197369115</v>
      </c>
      <c r="E4" s="16"/>
      <c r="F4" s="16"/>
      <c r="G4" s="4"/>
      <c r="H4" s="4">
        <f>C4/D4</f>
        <v>14.87661703249506</v>
      </c>
    </row>
    <row r="5" spans="1:18" x14ac:dyDescent="0.75">
      <c r="A5" s="7" t="s">
        <v>27</v>
      </c>
      <c r="B5" s="7" t="s">
        <v>55</v>
      </c>
      <c r="C5" s="16">
        <f>CO2_05!K33</f>
        <v>204935.41102445699</v>
      </c>
      <c r="D5" s="16">
        <f>CO2_05!J11/1000</f>
        <v>1339.2989028522759</v>
      </c>
      <c r="E5" s="16">
        <f>C5-$C$4</f>
        <v>183918.43762238079</v>
      </c>
      <c r="F5" s="16">
        <f>(D5-$D$4)*-1</f>
        <v>73.453294516839151</v>
      </c>
      <c r="G5" s="4">
        <f>E5/F5</f>
        <v>2503.8827575013333</v>
      </c>
      <c r="H5" s="4">
        <f>C5/D5</f>
        <v>153.01693340299948</v>
      </c>
    </row>
    <row r="6" spans="1:18" x14ac:dyDescent="0.75">
      <c r="A6" s="7" t="s">
        <v>28</v>
      </c>
      <c r="B6" s="7" t="s">
        <v>56</v>
      </c>
      <c r="C6" s="16">
        <f>CO2_10!K33</f>
        <v>404895.60096278717</v>
      </c>
      <c r="D6" s="16">
        <f>CO2_10!J11/1000</f>
        <v>1247.0178239393219</v>
      </c>
      <c r="E6" s="16">
        <f t="shared" ref="E6:E13" si="0">C6-$C$4</f>
        <v>383878.62756071094</v>
      </c>
      <c r="F6" s="16">
        <f t="shared" ref="F6:F13" si="1">(D6-$D$4)*-1</f>
        <v>165.7343734297931</v>
      </c>
      <c r="G6" s="4">
        <f t="shared" ref="G6:G13" si="2">E6/F6</f>
        <v>2316.2281886160818</v>
      </c>
      <c r="H6" s="4">
        <f t="shared" ref="H6:H13" si="3">C6/D6</f>
        <v>324.69110961359348</v>
      </c>
    </row>
    <row r="7" spans="1:18" x14ac:dyDescent="0.75">
      <c r="A7" s="7" t="s">
        <v>29</v>
      </c>
      <c r="B7" s="7" t="s">
        <v>57</v>
      </c>
      <c r="C7" s="16">
        <f>CO2_15!K33</f>
        <v>620476.71142235049</v>
      </c>
      <c r="D7" s="16">
        <f>CO2_15!J11/1000</f>
        <v>1134.7816783082028</v>
      </c>
      <c r="E7" s="16">
        <f t="shared" si="0"/>
        <v>599459.73802027432</v>
      </c>
      <c r="F7" s="16">
        <f t="shared" si="1"/>
        <v>277.97051906091224</v>
      </c>
      <c r="G7" s="4">
        <f t="shared" si="2"/>
        <v>2156.5586884734116</v>
      </c>
      <c r="H7" s="4">
        <f t="shared" si="3"/>
        <v>546.78069207760961</v>
      </c>
    </row>
    <row r="8" spans="1:18" x14ac:dyDescent="0.75">
      <c r="A8" s="7" t="s">
        <v>30</v>
      </c>
      <c r="B8" s="7" t="s">
        <v>58</v>
      </c>
      <c r="C8" s="16">
        <f>CO2_20!K33</f>
        <v>840385.7526376521</v>
      </c>
      <c r="D8" s="16">
        <f>CO2_20!J11/1000</f>
        <v>1017.01839658658</v>
      </c>
      <c r="E8" s="16">
        <f t="shared" si="0"/>
        <v>819368.77923557593</v>
      </c>
      <c r="F8" s="16">
        <f t="shared" si="1"/>
        <v>395.73380078253501</v>
      </c>
      <c r="G8" s="4">
        <f t="shared" si="2"/>
        <v>2070.5049142007415</v>
      </c>
      <c r="H8" s="4">
        <f t="shared" si="3"/>
        <v>826.32305910909747</v>
      </c>
      <c r="M8" s="28" t="e" vm="1">
        <v>#VALUE!</v>
      </c>
      <c r="N8" s="28"/>
      <c r="O8" s="28"/>
      <c r="P8" s="28"/>
      <c r="Q8" s="28"/>
      <c r="R8" s="28"/>
    </row>
    <row r="9" spans="1:18" x14ac:dyDescent="0.75">
      <c r="A9" s="7" t="s">
        <v>31</v>
      </c>
      <c r="B9" s="7" t="s">
        <v>59</v>
      </c>
      <c r="C9" s="16">
        <f>CO2_25!K33</f>
        <v>1060298.7097250489</v>
      </c>
      <c r="D9" s="16">
        <f>CO2_25!J11/1000</f>
        <v>899.2551148649577</v>
      </c>
      <c r="E9" s="16">
        <f t="shared" si="0"/>
        <v>1039281.7363229727</v>
      </c>
      <c r="F9" s="16">
        <f t="shared" si="1"/>
        <v>513.49708250415733</v>
      </c>
      <c r="G9" s="4">
        <f t="shared" si="2"/>
        <v>2023.9291940174919</v>
      </c>
      <c r="H9" s="4">
        <f t="shared" si="3"/>
        <v>1179.0855478028338</v>
      </c>
      <c r="M9" s="28"/>
      <c r="N9" s="28"/>
      <c r="O9" s="28"/>
      <c r="P9" s="28"/>
      <c r="Q9" s="28"/>
      <c r="R9" s="28"/>
    </row>
    <row r="10" spans="1:18" x14ac:dyDescent="0.75">
      <c r="A10" s="7" t="s">
        <v>32</v>
      </c>
      <c r="B10" s="7" t="s">
        <v>60</v>
      </c>
      <c r="C10" s="16">
        <f>CO2_30!K33</f>
        <v>1280211.6668124432</v>
      </c>
      <c r="D10" s="16">
        <f>CO2_30!J11/1000</f>
        <v>781.49183314333459</v>
      </c>
      <c r="E10" s="16">
        <f t="shared" si="0"/>
        <v>1259194.693410367</v>
      </c>
      <c r="F10" s="16">
        <f t="shared" si="1"/>
        <v>631.26036422578045</v>
      </c>
      <c r="G10" s="4">
        <f t="shared" si="2"/>
        <v>1994.7311201056109</v>
      </c>
      <c r="H10" s="4">
        <f t="shared" si="3"/>
        <v>1638.1638457604172</v>
      </c>
      <c r="M10" s="28"/>
      <c r="N10" s="28"/>
      <c r="O10" s="28"/>
      <c r="P10" s="28"/>
      <c r="Q10" s="28"/>
      <c r="R10" s="28"/>
    </row>
    <row r="11" spans="1:18" x14ac:dyDescent="0.75">
      <c r="A11" s="7" t="s">
        <v>33</v>
      </c>
      <c r="B11" s="7" t="s">
        <v>61</v>
      </c>
      <c r="C11" s="16">
        <f>CO2_35!K33</f>
        <v>1500124.6238998389</v>
      </c>
      <c r="D11" s="16">
        <f>CO2_35!J11/1000</f>
        <v>663.72855142171204</v>
      </c>
      <c r="E11" s="16">
        <f t="shared" si="0"/>
        <v>1479107.6504977627</v>
      </c>
      <c r="F11" s="16">
        <f t="shared" si="1"/>
        <v>749.023645947403</v>
      </c>
      <c r="G11" s="4">
        <f t="shared" si="2"/>
        <v>1974.7142276488648</v>
      </c>
      <c r="H11" s="4">
        <f t="shared" si="3"/>
        <v>2260.1477979010538</v>
      </c>
      <c r="M11" s="28"/>
      <c r="N11" s="28"/>
      <c r="O11" s="28"/>
      <c r="P11" s="28"/>
      <c r="Q11" s="28"/>
      <c r="R11" s="28"/>
    </row>
    <row r="12" spans="1:18" x14ac:dyDescent="0.75">
      <c r="A12" s="7" t="s">
        <v>34</v>
      </c>
      <c r="B12" s="7" t="s">
        <v>62</v>
      </c>
      <c r="C12" s="16">
        <f>CO2_40!K33</f>
        <v>1720038.1995782116</v>
      </c>
      <c r="D12" s="16">
        <f>CO2_40!J11/1000</f>
        <v>545.96526970008949</v>
      </c>
      <c r="E12" s="16">
        <f t="shared" si="0"/>
        <v>1699021.2261761355</v>
      </c>
      <c r="F12" s="16">
        <f t="shared" si="1"/>
        <v>866.78692766902554</v>
      </c>
      <c r="G12" s="4">
        <f t="shared" si="2"/>
        <v>1960.1371132178529</v>
      </c>
      <c r="H12" s="4">
        <f t="shared" si="3"/>
        <v>3150.4535087425356</v>
      </c>
      <c r="M12" s="28"/>
      <c r="N12" s="28"/>
      <c r="O12" s="28"/>
      <c r="P12" s="28"/>
      <c r="Q12" s="28"/>
      <c r="R12" s="28"/>
    </row>
    <row r="13" spans="1:18" x14ac:dyDescent="0.75">
      <c r="A13" s="7" t="s">
        <v>35</v>
      </c>
      <c r="B13" s="7" t="s">
        <v>63</v>
      </c>
      <c r="C13" s="16">
        <f>CO2_45!K33</f>
        <v>2005808.8875975779</v>
      </c>
      <c r="D13" s="16">
        <f>CO2_45!J11/1000</f>
        <v>428.20198797846683</v>
      </c>
      <c r="E13" s="16">
        <f t="shared" si="0"/>
        <v>1984791.9141955017</v>
      </c>
      <c r="F13" s="16">
        <f t="shared" si="1"/>
        <v>984.55020939064821</v>
      </c>
      <c r="G13" s="4">
        <f t="shared" si="2"/>
        <v>2015.9377300055799</v>
      </c>
      <c r="H13" s="4">
        <f t="shared" si="3"/>
        <v>4684.2587001217862</v>
      </c>
      <c r="M13" s="28"/>
      <c r="N13" s="28"/>
      <c r="O13" s="28"/>
      <c r="P13" s="28"/>
      <c r="Q13" s="28"/>
      <c r="R13" s="28"/>
    </row>
    <row r="14" spans="1:18" x14ac:dyDescent="0.75">
      <c r="A14" s="15"/>
      <c r="B14" s="15"/>
      <c r="M14" s="28"/>
      <c r="N14" s="28"/>
      <c r="O14" s="28"/>
      <c r="P14" s="28"/>
      <c r="Q14" s="28"/>
      <c r="R14" s="28"/>
    </row>
    <row r="15" spans="1:18" x14ac:dyDescent="0.75">
      <c r="M15" s="28"/>
      <c r="N15" s="28"/>
      <c r="O15" s="28"/>
      <c r="P15" s="28"/>
      <c r="Q15" s="28"/>
      <c r="R15" s="28"/>
    </row>
    <row r="16" spans="1:18" x14ac:dyDescent="0.75">
      <c r="M16" s="28"/>
      <c r="N16" s="28"/>
      <c r="O16" s="28"/>
      <c r="P16" s="28"/>
      <c r="Q16" s="28"/>
      <c r="R16" s="28"/>
    </row>
    <row r="17" spans="5:18" x14ac:dyDescent="0.75">
      <c r="M17" s="28"/>
      <c r="N17" s="28"/>
      <c r="O17" s="28"/>
      <c r="P17" s="28"/>
      <c r="Q17" s="28"/>
      <c r="R17" s="28"/>
    </row>
    <row r="18" spans="5:18" x14ac:dyDescent="0.75">
      <c r="M18" s="28"/>
      <c r="N18" s="28"/>
      <c r="O18" s="28"/>
      <c r="P18" s="28"/>
      <c r="Q18" s="28"/>
      <c r="R18" s="28"/>
    </row>
    <row r="19" spans="5:18" x14ac:dyDescent="0.75">
      <c r="E19" s="1">
        <v>1319.2</v>
      </c>
      <c r="F19" s="1">
        <v>53.53</v>
      </c>
      <c r="G19" s="1">
        <f>E19/F19</f>
        <v>24.644124789837473</v>
      </c>
    </row>
    <row r="20" spans="5:18" x14ac:dyDescent="0.75">
      <c r="E20" s="1">
        <v>2721.99</v>
      </c>
      <c r="F20" s="1">
        <v>107.39</v>
      </c>
      <c r="G20" s="1">
        <f t="shared" ref="G20:G23" si="4">E20/F20</f>
        <v>25.346773442592418</v>
      </c>
    </row>
    <row r="21" spans="5:18" x14ac:dyDescent="0.75">
      <c r="E21" s="1">
        <v>4769</v>
      </c>
      <c r="F21" s="1">
        <v>179.32</v>
      </c>
      <c r="G21" s="1">
        <f t="shared" si="4"/>
        <v>26.594914120008923</v>
      </c>
    </row>
    <row r="22" spans="5:18" x14ac:dyDescent="0.75">
      <c r="E22" s="1">
        <v>6818.39</v>
      </c>
      <c r="F22" s="1">
        <v>251.24</v>
      </c>
      <c r="G22" s="1">
        <f t="shared" si="4"/>
        <v>27.138950804012101</v>
      </c>
    </row>
    <row r="23" spans="5:18" x14ac:dyDescent="0.75">
      <c r="E23" s="1">
        <v>8867.77</v>
      </c>
      <c r="F23" s="1">
        <v>323.16000000000003</v>
      </c>
      <c r="G23" s="1">
        <f t="shared" si="4"/>
        <v>27.440803317242231</v>
      </c>
    </row>
  </sheetData>
  <mergeCells count="1">
    <mergeCell ref="M8:R18"/>
  </mergeCells>
  <phoneticPr fontId="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6EB-451C-4967-A239-4581FC224A57}">
  <dimension ref="A1:K33"/>
  <sheetViews>
    <sheetView zoomScale="80" zoomScaleNormal="80" workbookViewId="0">
      <selection activeCell="K1" sqref="K1:K104857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12">
        <v>25620.230895336001</v>
      </c>
      <c r="D3" s="12">
        <v>19457.963889210001</v>
      </c>
      <c r="E3" s="12">
        <v>5931.1281010151997</v>
      </c>
      <c r="F3" s="13"/>
      <c r="G3" s="13"/>
      <c r="H3" s="13"/>
      <c r="I3" s="13"/>
    </row>
    <row r="4" spans="1:10" x14ac:dyDescent="0.65">
      <c r="A4" s="9" t="s">
        <v>2</v>
      </c>
      <c r="B4" s="9" t="s">
        <v>8</v>
      </c>
      <c r="C4" s="12">
        <v>35643.608741440003</v>
      </c>
      <c r="D4" s="12">
        <v>65603.874267231993</v>
      </c>
      <c r="E4" s="12">
        <v>79407.646700070502</v>
      </c>
      <c r="F4" s="12">
        <v>94409.674763392395</v>
      </c>
      <c r="G4" s="12">
        <v>103480.574725699</v>
      </c>
      <c r="H4" s="12">
        <v>112551.47468800499</v>
      </c>
      <c r="I4" s="12">
        <v>121622.37465031201</v>
      </c>
    </row>
    <row r="5" spans="1:10" x14ac:dyDescent="0.65">
      <c r="A5" s="9" t="s">
        <v>3</v>
      </c>
      <c r="B5" s="9" t="s">
        <v>9</v>
      </c>
      <c r="C5" s="12">
        <v>119.036920464</v>
      </c>
      <c r="D5" s="12">
        <v>84.159102768048101</v>
      </c>
      <c r="E5" s="12">
        <v>24.045457933727999</v>
      </c>
      <c r="F5" s="13"/>
      <c r="G5" s="13"/>
      <c r="H5" s="13"/>
      <c r="I5" s="13"/>
    </row>
    <row r="6" spans="1:10" x14ac:dyDescent="0.65">
      <c r="A6" s="9" t="s">
        <v>3</v>
      </c>
      <c r="B6" s="9" t="s">
        <v>10</v>
      </c>
      <c r="C6" s="13"/>
      <c r="D6" s="12">
        <v>29.064848079959901</v>
      </c>
      <c r="E6" s="12">
        <v>79.159552108560007</v>
      </c>
      <c r="F6" s="12">
        <v>99.197433720000006</v>
      </c>
      <c r="G6" s="12">
        <v>99.197433720000006</v>
      </c>
      <c r="H6" s="12">
        <v>99.197433720000006</v>
      </c>
      <c r="I6" s="12">
        <v>99.197433720000006</v>
      </c>
    </row>
    <row r="7" spans="1:10" x14ac:dyDescent="0.65">
      <c r="A7" s="9" t="s">
        <v>4</v>
      </c>
      <c r="B7" s="9" t="s">
        <v>11</v>
      </c>
      <c r="C7" s="12">
        <v>163192.8350052</v>
      </c>
      <c r="D7" s="12">
        <v>115377.334348676</v>
      </c>
      <c r="E7" s="12">
        <v>32964.9526710504</v>
      </c>
      <c r="F7" s="13"/>
      <c r="G7" s="13"/>
      <c r="H7" s="13"/>
      <c r="I7" s="13"/>
    </row>
    <row r="8" spans="1:10" x14ac:dyDescent="0.65">
      <c r="A8" s="9" t="s">
        <v>4</v>
      </c>
      <c r="B8" s="9" t="s">
        <v>12</v>
      </c>
      <c r="C8" s="13"/>
      <c r="D8" s="12">
        <v>43468.636960475997</v>
      </c>
      <c r="E8" s="12">
        <v>118388.98394013599</v>
      </c>
      <c r="F8" s="12">
        <v>148357.12273199999</v>
      </c>
      <c r="G8" s="12">
        <v>148357.12273199999</v>
      </c>
      <c r="H8" s="12">
        <v>148357.12273199999</v>
      </c>
      <c r="I8" s="1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1" t="s">
        <v>2</v>
      </c>
      <c r="C11" s="4">
        <f>SUM(C3:C4)</f>
        <v>61263.839636776</v>
      </c>
      <c r="D11" s="4">
        <f t="shared" ref="D11:I11" si="0">SUM(D3:D4)</f>
        <v>85061.838156441998</v>
      </c>
      <c r="E11" s="4">
        <f t="shared" si="0"/>
        <v>85338.774801085703</v>
      </c>
      <c r="F11" s="4">
        <f t="shared" si="0"/>
        <v>94409.674763392395</v>
      </c>
      <c r="G11" s="4">
        <f t="shared" si="0"/>
        <v>103480.574725699</v>
      </c>
      <c r="H11" s="4">
        <f t="shared" si="0"/>
        <v>112551.47468800499</v>
      </c>
      <c r="I11" s="4">
        <f t="shared" si="0"/>
        <v>121622.37465031201</v>
      </c>
      <c r="J11" s="5">
        <f>SUM(C11:I11)</f>
        <v>663728.55142171204</v>
      </c>
    </row>
    <row r="12" spans="1:10" x14ac:dyDescent="0.65">
      <c r="A12" s="11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1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7" t="s">
        <v>0</v>
      </c>
      <c r="B16" s="24" t="s">
        <v>5</v>
      </c>
      <c r="C16" s="17" t="s">
        <v>13</v>
      </c>
      <c r="D16" s="24"/>
      <c r="E16" s="24"/>
      <c r="F16" s="24"/>
      <c r="G16" s="24"/>
      <c r="H16" s="24"/>
      <c r="I16" s="24"/>
      <c r="J16" s="24"/>
    </row>
    <row r="17" spans="1:11" x14ac:dyDescent="0.65">
      <c r="A17" s="17" t="s">
        <v>14</v>
      </c>
      <c r="B17" s="17" t="s">
        <v>6</v>
      </c>
      <c r="C17" s="18" t="s">
        <v>22</v>
      </c>
      <c r="D17" s="21">
        <v>2022</v>
      </c>
      <c r="E17" s="21">
        <v>2025</v>
      </c>
      <c r="F17" s="21">
        <v>2030</v>
      </c>
      <c r="G17" s="21">
        <v>2035</v>
      </c>
      <c r="H17" s="21">
        <v>2040</v>
      </c>
      <c r="I17" s="21">
        <v>2045</v>
      </c>
      <c r="J17" s="21">
        <v>2050</v>
      </c>
    </row>
    <row r="18" spans="1:11" x14ac:dyDescent="0.65">
      <c r="A18" s="18" t="s">
        <v>15</v>
      </c>
      <c r="B18" s="18" t="s">
        <v>7</v>
      </c>
      <c r="C18" s="19"/>
      <c r="D18" s="20">
        <v>146.14035448320001</v>
      </c>
      <c r="E18" s="20">
        <v>110.990168352</v>
      </c>
      <c r="F18" s="20">
        <v>33.8317467437587</v>
      </c>
      <c r="G18" s="19"/>
      <c r="H18" s="19"/>
      <c r="I18" s="19"/>
      <c r="J18" s="19"/>
    </row>
    <row r="19" spans="1:11" x14ac:dyDescent="0.65">
      <c r="A19" s="18" t="s">
        <v>15</v>
      </c>
      <c r="B19" s="18" t="s">
        <v>8</v>
      </c>
      <c r="C19" s="19"/>
      <c r="D19" s="20">
        <v>178.2180437072</v>
      </c>
      <c r="E19" s="20">
        <v>328.01937133616002</v>
      </c>
      <c r="F19" s="20">
        <v>397.03823350035202</v>
      </c>
      <c r="G19" s="20">
        <v>472.04837381696098</v>
      </c>
      <c r="H19" s="20">
        <v>517.40287362849404</v>
      </c>
      <c r="I19" s="20">
        <v>562.75737344002698</v>
      </c>
      <c r="J19" s="20">
        <v>608.11187325156004</v>
      </c>
    </row>
    <row r="20" spans="1:11" x14ac:dyDescent="0.65">
      <c r="A20" s="18" t="s">
        <v>15</v>
      </c>
      <c r="B20" s="18" t="s">
        <v>21</v>
      </c>
      <c r="C20" s="19"/>
      <c r="D20" s="19"/>
      <c r="E20" s="19"/>
      <c r="F20" s="20">
        <v>131.27383814763701</v>
      </c>
      <c r="G20" s="20">
        <v>247.35470935551399</v>
      </c>
      <c r="H20" s="20">
        <v>363.46578748012502</v>
      </c>
      <c r="I20" s="20">
        <v>587.14080924110306</v>
      </c>
      <c r="J20" s="20">
        <v>810.81583100208002</v>
      </c>
    </row>
    <row r="21" spans="1:11" x14ac:dyDescent="0.65">
      <c r="A21" s="18" t="s">
        <v>16</v>
      </c>
      <c r="B21" s="18" t="s">
        <v>17</v>
      </c>
      <c r="C21" s="19"/>
      <c r="D21" s="20">
        <v>219.32074181594601</v>
      </c>
      <c r="E21" s="20">
        <v>137.07546363496601</v>
      </c>
      <c r="F21" s="19"/>
      <c r="G21" s="19"/>
      <c r="H21" s="19"/>
      <c r="I21" s="19"/>
      <c r="J21" s="19"/>
    </row>
    <row r="22" spans="1:11" x14ac:dyDescent="0.65">
      <c r="A22" s="18" t="s">
        <v>16</v>
      </c>
      <c r="B22" s="18" t="s">
        <v>18</v>
      </c>
      <c r="C22" s="19"/>
      <c r="D22" s="20">
        <v>1113.11545318292</v>
      </c>
      <c r="E22" s="20">
        <v>785.64090823932395</v>
      </c>
      <c r="F22" s="20">
        <v>239.85</v>
      </c>
      <c r="G22" s="19"/>
      <c r="H22" s="19"/>
      <c r="I22" s="19"/>
      <c r="J22" s="19"/>
    </row>
    <row r="23" spans="1:11" x14ac:dyDescent="0.65">
      <c r="A23" s="18" t="s">
        <v>16</v>
      </c>
      <c r="B23" s="18" t="s">
        <v>7</v>
      </c>
      <c r="C23" s="19"/>
      <c r="D23" s="20">
        <v>347.55601808219302</v>
      </c>
      <c r="E23" s="20">
        <v>263.96063630137002</v>
      </c>
      <c r="F23" s="20">
        <v>124.63500000000001</v>
      </c>
      <c r="G23" s="19"/>
      <c r="H23" s="19"/>
      <c r="I23" s="19"/>
      <c r="J23" s="19"/>
    </row>
    <row r="24" spans="1:11" x14ac:dyDescent="0.65">
      <c r="A24" s="18" t="s">
        <v>16</v>
      </c>
      <c r="B24" s="18" t="s">
        <v>19</v>
      </c>
      <c r="C24" s="19"/>
      <c r="D24" s="20">
        <v>45.187207622884799</v>
      </c>
      <c r="E24" s="20">
        <v>45.187207622884799</v>
      </c>
      <c r="F24" s="20">
        <v>45.187207622884799</v>
      </c>
      <c r="G24" s="19"/>
      <c r="H24" s="19"/>
      <c r="I24" s="19"/>
      <c r="J24" s="19"/>
    </row>
    <row r="25" spans="1:11" x14ac:dyDescent="0.65">
      <c r="A25" s="18" t="s">
        <v>16</v>
      </c>
      <c r="B25" s="18" t="s">
        <v>8</v>
      </c>
      <c r="C25" s="19"/>
      <c r="D25" s="20">
        <v>270.69046583311001</v>
      </c>
      <c r="E25" s="20">
        <v>498.219566224998</v>
      </c>
      <c r="F25" s="20">
        <v>603.05041029593201</v>
      </c>
      <c r="G25" s="20">
        <v>844.69391082976801</v>
      </c>
      <c r="H25" s="20">
        <v>967.86591419156605</v>
      </c>
      <c r="I25" s="20">
        <v>1139.97553585433</v>
      </c>
      <c r="J25" s="20">
        <v>1361.0733095349699</v>
      </c>
    </row>
    <row r="26" spans="1:11" x14ac:dyDescent="0.65">
      <c r="A26" s="18" t="s">
        <v>16</v>
      </c>
      <c r="B26" s="18" t="s">
        <v>21</v>
      </c>
      <c r="C26" s="19"/>
      <c r="D26" s="19"/>
      <c r="E26" s="19"/>
      <c r="F26" s="20">
        <v>12768.9052567452</v>
      </c>
      <c r="G26" s="20">
        <v>24060.002306157501</v>
      </c>
      <c r="H26" s="20">
        <v>35354.037559124597</v>
      </c>
      <c r="I26" s="20">
        <v>57110.734868105901</v>
      </c>
      <c r="J26" s="20">
        <v>78867.432177087103</v>
      </c>
    </row>
    <row r="27" spans="1:11" x14ac:dyDescent="0.65">
      <c r="A27" s="18" t="s">
        <v>20</v>
      </c>
      <c r="B27" s="18" t="s">
        <v>8</v>
      </c>
      <c r="C27" s="19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</row>
    <row r="28" spans="1:11" x14ac:dyDescent="0.65">
      <c r="A28" s="18" t="s">
        <v>20</v>
      </c>
      <c r="B28" s="18" t="s">
        <v>21</v>
      </c>
      <c r="C28" s="19"/>
      <c r="D28" s="19"/>
      <c r="E28" s="19"/>
      <c r="F28" s="20">
        <v>34850.951441474899</v>
      </c>
      <c r="G28" s="20">
        <v>65668.430863383706</v>
      </c>
      <c r="H28" s="20">
        <v>96493.929703351707</v>
      </c>
      <c r="I28" s="20">
        <v>155875.809840776</v>
      </c>
      <c r="J28" s="20">
        <v>215257.689978201</v>
      </c>
    </row>
    <row r="29" spans="1:11" x14ac:dyDescent="0.65">
      <c r="A29" s="18" t="s">
        <v>23</v>
      </c>
      <c r="B29" s="18" t="s">
        <v>8</v>
      </c>
      <c r="C29" s="20">
        <v>0</v>
      </c>
      <c r="D29" s="19"/>
      <c r="E29" s="19"/>
      <c r="F29" s="19"/>
      <c r="G29" s="19"/>
      <c r="H29" s="19"/>
      <c r="I29" s="19"/>
      <c r="J29" s="19"/>
    </row>
    <row r="30" spans="1:11" x14ac:dyDescent="0.65">
      <c r="A30" s="18" t="s">
        <v>23</v>
      </c>
      <c r="B30" s="18" t="s">
        <v>21</v>
      </c>
      <c r="C30" s="20">
        <v>709269.80556105496</v>
      </c>
      <c r="D30" s="19"/>
      <c r="E30" s="19"/>
      <c r="F30" s="19"/>
      <c r="G30" s="19"/>
      <c r="H30" s="19"/>
      <c r="I30" s="19"/>
      <c r="J30" s="19"/>
    </row>
    <row r="32" spans="1:11" x14ac:dyDescent="0.65">
      <c r="C32" s="23" t="s">
        <v>22</v>
      </c>
      <c r="D32" s="22">
        <v>2022</v>
      </c>
      <c r="E32" s="22">
        <v>2025</v>
      </c>
      <c r="F32" s="22">
        <v>2030</v>
      </c>
      <c r="G32" s="22">
        <v>2035</v>
      </c>
      <c r="H32" s="22">
        <v>2040</v>
      </c>
      <c r="I32" s="22">
        <v>2045</v>
      </c>
      <c r="J32" s="22">
        <v>2050</v>
      </c>
      <c r="K32" s="3" t="s">
        <v>24</v>
      </c>
    </row>
    <row r="33" spans="1:11" x14ac:dyDescent="0.65">
      <c r="A33" s="11" t="s">
        <v>2</v>
      </c>
      <c r="C33" s="4">
        <f>SUM(C18:C30)</f>
        <v>709269.80556105496</v>
      </c>
      <c r="D33" s="4">
        <f t="shared" ref="D33:J33" si="4">SUM(D18:D30)</f>
        <v>2320.2282847274537</v>
      </c>
      <c r="E33" s="4">
        <f t="shared" si="4"/>
        <v>2169.0933217117031</v>
      </c>
      <c r="F33" s="4">
        <f t="shared" si="4"/>
        <v>49194.723134530665</v>
      </c>
      <c r="G33" s="4">
        <f t="shared" si="4"/>
        <v>91292.530163543444</v>
      </c>
      <c r="H33" s="4">
        <f t="shared" si="4"/>
        <v>133696.70183777649</v>
      </c>
      <c r="I33" s="4">
        <f t="shared" si="4"/>
        <v>215276.41842741735</v>
      </c>
      <c r="J33" s="4">
        <f t="shared" si="4"/>
        <v>296905.12316907675</v>
      </c>
      <c r="K33" s="5">
        <f>SUM(C33:J33)</f>
        <v>1500124.6238998389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1BBB-797A-4B8C-B231-637DF342A64A}">
  <dimension ref="A1:K33"/>
  <sheetViews>
    <sheetView zoomScale="80" zoomScaleNormal="80" workbookViewId="0">
      <selection activeCell="K1" sqref="K1:K104857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12">
        <v>25620.230895336001</v>
      </c>
      <c r="D3" s="12">
        <v>19457.963889210001</v>
      </c>
      <c r="E3" s="12">
        <v>5271.6215321194504</v>
      </c>
      <c r="F3" s="13"/>
      <c r="G3" s="13"/>
      <c r="H3" s="13"/>
      <c r="I3" s="13"/>
    </row>
    <row r="4" spans="1:10" x14ac:dyDescent="0.65">
      <c r="A4" s="9" t="s">
        <v>2</v>
      </c>
      <c r="B4" s="9" t="s">
        <v>8</v>
      </c>
      <c r="C4" s="12">
        <v>35643.608741440003</v>
      </c>
      <c r="D4" s="12">
        <v>65603.874267231993</v>
      </c>
      <c r="E4" s="12">
        <v>73502.632130421203</v>
      </c>
      <c r="F4" s="12">
        <v>79351.086021957497</v>
      </c>
      <c r="G4" s="12">
        <v>79927.9183813743</v>
      </c>
      <c r="H4" s="12">
        <v>80504.750740791103</v>
      </c>
      <c r="I4" s="12">
        <v>81081.583100207907</v>
      </c>
    </row>
    <row r="5" spans="1:10" x14ac:dyDescent="0.65">
      <c r="A5" s="9" t="s">
        <v>3</v>
      </c>
      <c r="B5" s="9" t="s">
        <v>9</v>
      </c>
      <c r="C5" s="12">
        <v>119.036920464</v>
      </c>
      <c r="D5" s="12">
        <v>84.159102768048101</v>
      </c>
      <c r="E5" s="12">
        <v>24.045457933727999</v>
      </c>
      <c r="F5" s="13"/>
      <c r="G5" s="13"/>
      <c r="H5" s="13"/>
      <c r="I5" s="13"/>
    </row>
    <row r="6" spans="1:10" x14ac:dyDescent="0.65">
      <c r="A6" s="9" t="s">
        <v>3</v>
      </c>
      <c r="B6" s="9" t="s">
        <v>10</v>
      </c>
      <c r="C6" s="13"/>
      <c r="D6" s="12">
        <v>29.064848079959901</v>
      </c>
      <c r="E6" s="12">
        <v>79.159552108560007</v>
      </c>
      <c r="F6" s="12">
        <v>99.197433720000006</v>
      </c>
      <c r="G6" s="12">
        <v>99.197433720000006</v>
      </c>
      <c r="H6" s="12">
        <v>99.197433720000006</v>
      </c>
      <c r="I6" s="12">
        <v>99.197433720000006</v>
      </c>
    </row>
    <row r="7" spans="1:10" x14ac:dyDescent="0.65">
      <c r="A7" s="9" t="s">
        <v>4</v>
      </c>
      <c r="B7" s="9" t="s">
        <v>11</v>
      </c>
      <c r="C7" s="12">
        <v>163192.8350052</v>
      </c>
      <c r="D7" s="12">
        <v>115377.334348676</v>
      </c>
      <c r="E7" s="12">
        <v>32964.9526710504</v>
      </c>
      <c r="F7" s="13"/>
      <c r="G7" s="13"/>
      <c r="H7" s="13"/>
      <c r="I7" s="13"/>
    </row>
    <row r="8" spans="1:10" x14ac:dyDescent="0.65">
      <c r="A8" s="9" t="s">
        <v>4</v>
      </c>
      <c r="B8" s="9" t="s">
        <v>12</v>
      </c>
      <c r="C8" s="13"/>
      <c r="D8" s="12">
        <v>43468.636960475997</v>
      </c>
      <c r="E8" s="12">
        <v>118388.98394013599</v>
      </c>
      <c r="F8" s="12">
        <v>148357.12273199999</v>
      </c>
      <c r="G8" s="12">
        <v>148357.12273199999</v>
      </c>
      <c r="H8" s="12">
        <v>148357.12273199999</v>
      </c>
      <c r="I8" s="1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1" t="s">
        <v>2</v>
      </c>
      <c r="C11" s="4">
        <f>SUM(C3:C4)</f>
        <v>61263.839636776</v>
      </c>
      <c r="D11" s="4">
        <f t="shared" ref="D11:I11" si="0">SUM(D3:D4)</f>
        <v>85061.838156441998</v>
      </c>
      <c r="E11" s="4">
        <f t="shared" si="0"/>
        <v>78774.25366254065</v>
      </c>
      <c r="F11" s="4">
        <f t="shared" si="0"/>
        <v>79351.086021957497</v>
      </c>
      <c r="G11" s="4">
        <f t="shared" si="0"/>
        <v>79927.9183813743</v>
      </c>
      <c r="H11" s="4">
        <f t="shared" si="0"/>
        <v>80504.750740791103</v>
      </c>
      <c r="I11" s="4">
        <f t="shared" si="0"/>
        <v>81081.583100207907</v>
      </c>
      <c r="J11" s="5">
        <f>SUM(C11:I11)</f>
        <v>545965.26970008947</v>
      </c>
    </row>
    <row r="12" spans="1:10" x14ac:dyDescent="0.65">
      <c r="A12" s="11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1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7" t="s">
        <v>0</v>
      </c>
      <c r="B16" s="24" t="s">
        <v>5</v>
      </c>
      <c r="C16" s="17" t="s">
        <v>13</v>
      </c>
      <c r="D16" s="24"/>
      <c r="E16" s="24"/>
      <c r="F16" s="24"/>
      <c r="G16" s="24"/>
      <c r="H16" s="24"/>
      <c r="I16" s="24"/>
      <c r="J16" s="24"/>
    </row>
    <row r="17" spans="1:11" x14ac:dyDescent="0.65">
      <c r="A17" s="17" t="s">
        <v>14</v>
      </c>
      <c r="B17" s="17" t="s">
        <v>6</v>
      </c>
      <c r="C17" s="18" t="s">
        <v>22</v>
      </c>
      <c r="D17" s="21">
        <v>2022</v>
      </c>
      <c r="E17" s="21">
        <v>2025</v>
      </c>
      <c r="F17" s="21">
        <v>2030</v>
      </c>
      <c r="G17" s="21">
        <v>2035</v>
      </c>
      <c r="H17" s="21">
        <v>2040</v>
      </c>
      <c r="I17" s="21">
        <v>2045</v>
      </c>
      <c r="J17" s="21">
        <v>2050</v>
      </c>
    </row>
    <row r="18" spans="1:11" x14ac:dyDescent="0.65">
      <c r="A18" s="18" t="s">
        <v>15</v>
      </c>
      <c r="B18" s="18" t="s">
        <v>7</v>
      </c>
      <c r="C18" s="19"/>
      <c r="D18" s="20">
        <v>146.14035448320001</v>
      </c>
      <c r="E18" s="20">
        <v>110.990168352</v>
      </c>
      <c r="F18" s="20">
        <v>30.069855441679501</v>
      </c>
      <c r="G18" s="19"/>
      <c r="H18" s="19"/>
      <c r="I18" s="19"/>
      <c r="J18" s="19"/>
    </row>
    <row r="19" spans="1:11" x14ac:dyDescent="0.65">
      <c r="A19" s="18" t="s">
        <v>15</v>
      </c>
      <c r="B19" s="18" t="s">
        <v>8</v>
      </c>
      <c r="C19" s="19"/>
      <c r="D19" s="20">
        <v>178.2180437072</v>
      </c>
      <c r="E19" s="20">
        <v>328.01937133616002</v>
      </c>
      <c r="F19" s="20">
        <v>367.51316065210602</v>
      </c>
      <c r="G19" s="20">
        <v>396.75543010978703</v>
      </c>
      <c r="H19" s="20">
        <v>399.63959190687098</v>
      </c>
      <c r="I19" s="20">
        <v>402.523753703956</v>
      </c>
      <c r="J19" s="20">
        <v>405.40791550104001</v>
      </c>
    </row>
    <row r="20" spans="1:11" x14ac:dyDescent="0.65">
      <c r="A20" s="18" t="s">
        <v>15</v>
      </c>
      <c r="B20" s="18" t="s">
        <v>21</v>
      </c>
      <c r="C20" s="19"/>
      <c r="D20" s="19"/>
      <c r="E20" s="19"/>
      <c r="F20" s="20">
        <v>150.02625399767501</v>
      </c>
      <c r="G20" s="20">
        <v>290.379248616756</v>
      </c>
      <c r="H20" s="20">
        <v>430.75909132105301</v>
      </c>
      <c r="I20" s="20">
        <v>678.70287766171498</v>
      </c>
      <c r="J20" s="20">
        <v>926.64666400237695</v>
      </c>
    </row>
    <row r="21" spans="1:11" x14ac:dyDescent="0.65">
      <c r="A21" s="18" t="s">
        <v>16</v>
      </c>
      <c r="B21" s="18" t="s">
        <v>17</v>
      </c>
      <c r="C21" s="19"/>
      <c r="D21" s="20">
        <v>219.32074181594601</v>
      </c>
      <c r="E21" s="20">
        <v>137.07546363496601</v>
      </c>
      <c r="F21" s="19"/>
      <c r="G21" s="19"/>
      <c r="H21" s="19"/>
      <c r="I21" s="19"/>
      <c r="J21" s="19"/>
    </row>
    <row r="22" spans="1:11" x14ac:dyDescent="0.65">
      <c r="A22" s="18" t="s">
        <v>16</v>
      </c>
      <c r="B22" s="18" t="s">
        <v>18</v>
      </c>
      <c r="C22" s="19"/>
      <c r="D22" s="20">
        <v>1113.11545318292</v>
      </c>
      <c r="E22" s="20">
        <v>785.64090823932395</v>
      </c>
      <c r="F22" s="20">
        <v>239.85</v>
      </c>
      <c r="G22" s="19"/>
      <c r="H22" s="19"/>
      <c r="I22" s="19"/>
      <c r="J22" s="19"/>
    </row>
    <row r="23" spans="1:11" x14ac:dyDescent="0.65">
      <c r="A23" s="18" t="s">
        <v>16</v>
      </c>
      <c r="B23" s="18" t="s">
        <v>7</v>
      </c>
      <c r="C23" s="19"/>
      <c r="D23" s="20">
        <v>347.55601808219302</v>
      </c>
      <c r="E23" s="20">
        <v>263.96063630137002</v>
      </c>
      <c r="F23" s="20">
        <v>124.63500000000001</v>
      </c>
      <c r="G23" s="19"/>
      <c r="H23" s="19"/>
      <c r="I23" s="19"/>
      <c r="J23" s="19"/>
    </row>
    <row r="24" spans="1:11" x14ac:dyDescent="0.65">
      <c r="A24" s="18" t="s">
        <v>16</v>
      </c>
      <c r="B24" s="18" t="s">
        <v>19</v>
      </c>
      <c r="C24" s="19"/>
      <c r="D24" s="20">
        <v>45.187207622884799</v>
      </c>
      <c r="E24" s="20">
        <v>45.187207622884799</v>
      </c>
      <c r="F24" s="20">
        <v>45.187207622884799</v>
      </c>
      <c r="G24" s="19"/>
      <c r="H24" s="19"/>
      <c r="I24" s="19"/>
      <c r="J24" s="19"/>
    </row>
    <row r="25" spans="1:11" x14ac:dyDescent="0.65">
      <c r="A25" s="18" t="s">
        <v>16</v>
      </c>
      <c r="B25" s="18" t="s">
        <v>8</v>
      </c>
      <c r="C25" s="19"/>
      <c r="D25" s="20">
        <v>270.69046583311001</v>
      </c>
      <c r="E25" s="20">
        <v>498.219566224998</v>
      </c>
      <c r="F25" s="20">
        <v>560.68265188284295</v>
      </c>
      <c r="G25" s="20">
        <v>747.48759353006301</v>
      </c>
      <c r="H25" s="20">
        <v>815.828626689472</v>
      </c>
      <c r="I25" s="20">
        <v>933.10727814984602</v>
      </c>
      <c r="J25" s="20">
        <v>1099.3740816280999</v>
      </c>
    </row>
    <row r="26" spans="1:11" x14ac:dyDescent="0.65">
      <c r="A26" s="18" t="s">
        <v>16</v>
      </c>
      <c r="B26" s="18" t="s">
        <v>21</v>
      </c>
      <c r="C26" s="19"/>
      <c r="D26" s="19"/>
      <c r="E26" s="19"/>
      <c r="F26" s="20">
        <v>14592.938321543101</v>
      </c>
      <c r="G26" s="20">
        <v>28244.966144299098</v>
      </c>
      <c r="H26" s="20">
        <v>41899.605459651699</v>
      </c>
      <c r="I26" s="20">
        <v>66016.906831018496</v>
      </c>
      <c r="J26" s="20">
        <v>90134.2082023853</v>
      </c>
    </row>
    <row r="27" spans="1:11" x14ac:dyDescent="0.65">
      <c r="A27" s="18" t="s">
        <v>20</v>
      </c>
      <c r="B27" s="18" t="s">
        <v>8</v>
      </c>
      <c r="C27" s="19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</row>
    <row r="28" spans="1:11" x14ac:dyDescent="0.65">
      <c r="A28" s="18" t="s">
        <v>20</v>
      </c>
      <c r="B28" s="18" t="s">
        <v>21</v>
      </c>
      <c r="C28" s="19"/>
      <c r="D28" s="19"/>
      <c r="E28" s="19"/>
      <c r="F28" s="20">
        <v>39829.396068537601</v>
      </c>
      <c r="G28" s="20">
        <v>77090.707759858895</v>
      </c>
      <c r="H28" s="20">
        <v>114359.147157107</v>
      </c>
      <c r="I28" s="20">
        <v>180183.967851811</v>
      </c>
      <c r="J28" s="20">
        <v>246008.78854651499</v>
      </c>
    </row>
    <row r="29" spans="1:11" x14ac:dyDescent="0.65">
      <c r="A29" s="18" t="s">
        <v>23</v>
      </c>
      <c r="B29" s="18" t="s">
        <v>8</v>
      </c>
      <c r="C29" s="20">
        <v>0</v>
      </c>
      <c r="D29" s="19"/>
      <c r="E29" s="19"/>
      <c r="F29" s="19"/>
      <c r="G29" s="19"/>
      <c r="H29" s="19"/>
      <c r="I29" s="19"/>
      <c r="J29" s="19"/>
    </row>
    <row r="30" spans="1:11" x14ac:dyDescent="0.65">
      <c r="A30" s="18" t="s">
        <v>23</v>
      </c>
      <c r="B30" s="18" t="s">
        <v>21</v>
      </c>
      <c r="C30" s="20">
        <v>808143.66934662696</v>
      </c>
      <c r="D30" s="19"/>
      <c r="E30" s="19"/>
      <c r="F30" s="19"/>
      <c r="G30" s="19"/>
      <c r="H30" s="19"/>
      <c r="I30" s="19"/>
      <c r="J30" s="19"/>
    </row>
    <row r="32" spans="1:11" x14ac:dyDescent="0.65">
      <c r="C32" s="23" t="s">
        <v>22</v>
      </c>
      <c r="D32" s="22">
        <v>2022</v>
      </c>
      <c r="E32" s="22">
        <v>2025</v>
      </c>
      <c r="F32" s="22">
        <v>2030</v>
      </c>
      <c r="G32" s="22">
        <v>2035</v>
      </c>
      <c r="H32" s="22">
        <v>2040</v>
      </c>
      <c r="I32" s="22">
        <v>2045</v>
      </c>
      <c r="J32" s="22">
        <v>2050</v>
      </c>
      <c r="K32" s="3" t="s">
        <v>24</v>
      </c>
    </row>
    <row r="33" spans="1:11" x14ac:dyDescent="0.65">
      <c r="A33" s="11" t="s">
        <v>2</v>
      </c>
      <c r="C33" s="4">
        <f>SUM(C18:C30)</f>
        <v>808143.66934662696</v>
      </c>
      <c r="D33" s="4">
        <f t="shared" ref="D33:J33" si="4">SUM(D18:D30)</f>
        <v>2320.2282847274537</v>
      </c>
      <c r="E33" s="4">
        <f t="shared" si="4"/>
        <v>2169.0933217117031</v>
      </c>
      <c r="F33" s="4">
        <f t="shared" si="4"/>
        <v>55940.29851967789</v>
      </c>
      <c r="G33" s="4">
        <f t="shared" si="4"/>
        <v>106770.2961764146</v>
      </c>
      <c r="H33" s="4">
        <f t="shared" si="4"/>
        <v>157904.97992667608</v>
      </c>
      <c r="I33" s="4">
        <f t="shared" si="4"/>
        <v>248215.20859234501</v>
      </c>
      <c r="J33" s="4">
        <f t="shared" si="4"/>
        <v>338574.42541003181</v>
      </c>
      <c r="K33" s="5">
        <f>SUM(C33:J33)</f>
        <v>1720038.1995782116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A120-C651-470F-A5DB-C040BADBB5C6}">
  <dimension ref="A1:K33"/>
  <sheetViews>
    <sheetView zoomScale="80" zoomScaleNormal="80" workbookViewId="0">
      <selection activeCell="K1" sqref="K1:K104857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12">
        <v>25620.230895336001</v>
      </c>
      <c r="D3" s="12">
        <v>19457.963889210001</v>
      </c>
      <c r="E3" s="12">
        <v>5271.6215321194404</v>
      </c>
      <c r="F3" s="13"/>
      <c r="G3" s="13"/>
      <c r="H3" s="13"/>
      <c r="I3" s="13"/>
    </row>
    <row r="4" spans="1:10" x14ac:dyDescent="0.65">
      <c r="A4" s="9" t="s">
        <v>2</v>
      </c>
      <c r="B4" s="9" t="s">
        <v>8</v>
      </c>
      <c r="C4" s="12">
        <v>35643.608741440003</v>
      </c>
      <c r="D4" s="12">
        <v>65603.874267231993</v>
      </c>
      <c r="E4" s="12">
        <v>66938.110991876107</v>
      </c>
      <c r="F4" s="12">
        <v>64292.497280522701</v>
      </c>
      <c r="G4" s="12">
        <v>56375.262037049702</v>
      </c>
      <c r="H4" s="12">
        <v>48458.026793576901</v>
      </c>
      <c r="I4" s="12">
        <v>40540.791550103997</v>
      </c>
    </row>
    <row r="5" spans="1:10" x14ac:dyDescent="0.65">
      <c r="A5" s="9" t="s">
        <v>3</v>
      </c>
      <c r="B5" s="9" t="s">
        <v>9</v>
      </c>
      <c r="C5" s="12">
        <v>119.036920464</v>
      </c>
      <c r="D5" s="12">
        <v>84.159102768048101</v>
      </c>
      <c r="E5" s="12">
        <v>24.045457933727999</v>
      </c>
      <c r="F5" s="13"/>
      <c r="G5" s="13"/>
      <c r="H5" s="13"/>
      <c r="I5" s="13"/>
    </row>
    <row r="6" spans="1:10" x14ac:dyDescent="0.65">
      <c r="A6" s="9" t="s">
        <v>3</v>
      </c>
      <c r="B6" s="9" t="s">
        <v>10</v>
      </c>
      <c r="C6" s="13"/>
      <c r="D6" s="12">
        <v>29.064848079959901</v>
      </c>
      <c r="E6" s="12">
        <v>79.159552108560007</v>
      </c>
      <c r="F6" s="12">
        <v>99.197433720000006</v>
      </c>
      <c r="G6" s="12">
        <v>99.197433720000006</v>
      </c>
      <c r="H6" s="12">
        <v>99.197433720000006</v>
      </c>
      <c r="I6" s="12">
        <v>99.197433720000006</v>
      </c>
    </row>
    <row r="7" spans="1:10" x14ac:dyDescent="0.65">
      <c r="A7" s="9" t="s">
        <v>4</v>
      </c>
      <c r="B7" s="9" t="s">
        <v>11</v>
      </c>
      <c r="C7" s="12">
        <v>163192.8350052</v>
      </c>
      <c r="D7" s="12">
        <v>115377.334348676</v>
      </c>
      <c r="E7" s="12">
        <v>32964.9526710504</v>
      </c>
      <c r="F7" s="13"/>
      <c r="G7" s="13"/>
      <c r="H7" s="13"/>
      <c r="I7" s="13"/>
    </row>
    <row r="8" spans="1:10" x14ac:dyDescent="0.65">
      <c r="A8" s="9" t="s">
        <v>4</v>
      </c>
      <c r="B8" s="9" t="s">
        <v>12</v>
      </c>
      <c r="C8" s="13"/>
      <c r="D8" s="12">
        <v>43468.636960475997</v>
      </c>
      <c r="E8" s="12">
        <v>118388.98394013599</v>
      </c>
      <c r="F8" s="12">
        <v>148357.12273199999</v>
      </c>
      <c r="G8" s="12">
        <v>148357.12273199999</v>
      </c>
      <c r="H8" s="12">
        <v>148357.12273199999</v>
      </c>
      <c r="I8" s="1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1" t="s">
        <v>2</v>
      </c>
      <c r="C11" s="4">
        <f>SUM(C3:C4)</f>
        <v>61263.839636776</v>
      </c>
      <c r="D11" s="4">
        <f t="shared" ref="D11:I11" si="0">SUM(D3:D4)</f>
        <v>85061.838156441998</v>
      </c>
      <c r="E11" s="4">
        <f t="shared" si="0"/>
        <v>72209.732523995553</v>
      </c>
      <c r="F11" s="4">
        <f t="shared" si="0"/>
        <v>64292.497280522701</v>
      </c>
      <c r="G11" s="4">
        <f t="shared" si="0"/>
        <v>56375.262037049702</v>
      </c>
      <c r="H11" s="4">
        <f t="shared" si="0"/>
        <v>48458.026793576901</v>
      </c>
      <c r="I11" s="4">
        <f t="shared" si="0"/>
        <v>40540.791550103997</v>
      </c>
      <c r="J11" s="5">
        <f>SUM(C11:I11)</f>
        <v>428201.98797846684</v>
      </c>
    </row>
    <row r="12" spans="1:10" x14ac:dyDescent="0.65">
      <c r="A12" s="11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1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7" t="s">
        <v>0</v>
      </c>
      <c r="B16" s="24" t="s">
        <v>5</v>
      </c>
      <c r="C16" s="17" t="s">
        <v>13</v>
      </c>
      <c r="D16" s="24"/>
      <c r="E16" s="24"/>
      <c r="F16" s="24"/>
      <c r="G16" s="24"/>
      <c r="H16" s="24"/>
      <c r="I16" s="24"/>
      <c r="J16" s="24"/>
    </row>
    <row r="17" spans="1:11" x14ac:dyDescent="0.65">
      <c r="A17" s="17" t="s">
        <v>14</v>
      </c>
      <c r="B17" s="17" t="s">
        <v>6</v>
      </c>
      <c r="C17" s="18" t="s">
        <v>22</v>
      </c>
      <c r="D17" s="21">
        <v>2022</v>
      </c>
      <c r="E17" s="21">
        <v>2025</v>
      </c>
      <c r="F17" s="21">
        <v>2030</v>
      </c>
      <c r="G17" s="21">
        <v>2035</v>
      </c>
      <c r="H17" s="21">
        <v>2040</v>
      </c>
      <c r="I17" s="21">
        <v>2045</v>
      </c>
      <c r="J17" s="21">
        <v>2050</v>
      </c>
    </row>
    <row r="18" spans="1:11" x14ac:dyDescent="0.65">
      <c r="A18" s="18" t="s">
        <v>15</v>
      </c>
      <c r="B18" s="18" t="s">
        <v>7</v>
      </c>
      <c r="C18" s="19"/>
      <c r="D18" s="20">
        <v>146.14035448320001</v>
      </c>
      <c r="E18" s="20">
        <v>110.990168352</v>
      </c>
      <c r="F18" s="20">
        <v>30.069855441679501</v>
      </c>
      <c r="G18" s="19"/>
      <c r="H18" s="19"/>
      <c r="I18" s="19"/>
      <c r="J18" s="19"/>
    </row>
    <row r="19" spans="1:11" x14ac:dyDescent="0.65">
      <c r="A19" s="18" t="s">
        <v>15</v>
      </c>
      <c r="B19" s="18" t="s">
        <v>8</v>
      </c>
      <c r="C19" s="19"/>
      <c r="D19" s="20">
        <v>178.2180437072</v>
      </c>
      <c r="E19" s="20">
        <v>328.01937133616002</v>
      </c>
      <c r="F19" s="20">
        <v>334.69055495938102</v>
      </c>
      <c r="G19" s="20">
        <v>321.46248640261302</v>
      </c>
      <c r="H19" s="20">
        <v>281.876310185249</v>
      </c>
      <c r="I19" s="20">
        <v>242.290133967884</v>
      </c>
      <c r="J19" s="20">
        <v>202.70395775052</v>
      </c>
    </row>
    <row r="20" spans="1:11" x14ac:dyDescent="0.65">
      <c r="A20" s="18" t="s">
        <v>15</v>
      </c>
      <c r="B20" s="18" t="s">
        <v>21</v>
      </c>
      <c r="C20" s="19"/>
      <c r="D20" s="19"/>
      <c r="E20" s="19"/>
      <c r="F20" s="20">
        <v>168.78202867923201</v>
      </c>
      <c r="G20" s="20">
        <v>333.40378787799801</v>
      </c>
      <c r="H20" s="20">
        <v>498.05239516197997</v>
      </c>
      <c r="I20" s="20">
        <v>770.26494608232701</v>
      </c>
      <c r="J20" s="20">
        <v>1042.4774970026699</v>
      </c>
    </row>
    <row r="21" spans="1:11" x14ac:dyDescent="0.65">
      <c r="A21" s="18" t="s">
        <v>16</v>
      </c>
      <c r="B21" s="18" t="s">
        <v>17</v>
      </c>
      <c r="C21" s="19"/>
      <c r="D21" s="20">
        <v>219.32074181594601</v>
      </c>
      <c r="E21" s="20">
        <v>137.07546363496601</v>
      </c>
      <c r="F21" s="19"/>
      <c r="G21" s="19"/>
      <c r="H21" s="19"/>
      <c r="I21" s="19"/>
      <c r="J21" s="19"/>
    </row>
    <row r="22" spans="1:11" x14ac:dyDescent="0.65">
      <c r="A22" s="18" t="s">
        <v>16</v>
      </c>
      <c r="B22" s="18" t="s">
        <v>18</v>
      </c>
      <c r="C22" s="19"/>
      <c r="D22" s="20">
        <v>1113.11545318292</v>
      </c>
      <c r="E22" s="20">
        <v>785.64090823932395</v>
      </c>
      <c r="F22" s="20">
        <v>239.85</v>
      </c>
      <c r="G22" s="19"/>
      <c r="H22" s="19"/>
      <c r="I22" s="19"/>
      <c r="J22" s="19"/>
    </row>
    <row r="23" spans="1:11" x14ac:dyDescent="0.65">
      <c r="A23" s="18" t="s">
        <v>16</v>
      </c>
      <c r="B23" s="18" t="s">
        <v>7</v>
      </c>
      <c r="C23" s="19"/>
      <c r="D23" s="20">
        <v>347.55601808219302</v>
      </c>
      <c r="E23" s="20">
        <v>263.96063630137002</v>
      </c>
      <c r="F23" s="20">
        <v>124.63500000000001</v>
      </c>
      <c r="G23" s="19"/>
      <c r="H23" s="19"/>
      <c r="I23" s="19"/>
      <c r="J23" s="19"/>
    </row>
    <row r="24" spans="1:11" x14ac:dyDescent="0.65">
      <c r="A24" s="18" t="s">
        <v>16</v>
      </c>
      <c r="B24" s="18" t="s">
        <v>19</v>
      </c>
      <c r="C24" s="19"/>
      <c r="D24" s="20">
        <v>45.187207622884799</v>
      </c>
      <c r="E24" s="20">
        <v>45.187207622884799</v>
      </c>
      <c r="F24" s="20">
        <v>45.187207622884799</v>
      </c>
      <c r="G24" s="19"/>
      <c r="H24" s="19"/>
      <c r="I24" s="19"/>
      <c r="J24" s="19"/>
    </row>
    <row r="25" spans="1:11" x14ac:dyDescent="0.65">
      <c r="A25" s="18" t="s">
        <v>16</v>
      </c>
      <c r="B25" s="18" t="s">
        <v>8</v>
      </c>
      <c r="C25" s="19"/>
      <c r="D25" s="20">
        <v>270.69046583311001</v>
      </c>
      <c r="E25" s="20">
        <v>498.219566224998</v>
      </c>
      <c r="F25" s="20">
        <v>518.30730478552698</v>
      </c>
      <c r="G25" s="20">
        <v>650.281276230358</v>
      </c>
      <c r="H25" s="20">
        <v>663.79133918737705</v>
      </c>
      <c r="I25" s="20">
        <v>726.23902044536101</v>
      </c>
      <c r="J25" s="20">
        <v>728.77565528175705</v>
      </c>
    </row>
    <row r="26" spans="1:11" x14ac:dyDescent="0.65">
      <c r="A26" s="18" t="s">
        <v>16</v>
      </c>
      <c r="B26" s="18" t="s">
        <v>21</v>
      </c>
      <c r="C26" s="19"/>
      <c r="D26" s="19"/>
      <c r="E26" s="19"/>
      <c r="F26" s="20">
        <v>16417.298097299201</v>
      </c>
      <c r="G26" s="20">
        <v>32429.929982440699</v>
      </c>
      <c r="H26" s="20">
        <v>48445.1733601788</v>
      </c>
      <c r="I26" s="20">
        <v>74923.078793931098</v>
      </c>
      <c r="J26" s="20">
        <v>106089.354491384</v>
      </c>
    </row>
    <row r="27" spans="1:11" x14ac:dyDescent="0.65">
      <c r="A27" s="18" t="s">
        <v>20</v>
      </c>
      <c r="B27" s="18" t="s">
        <v>8</v>
      </c>
      <c r="C27" s="19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</row>
    <row r="28" spans="1:11" x14ac:dyDescent="0.65">
      <c r="A28" s="18" t="s">
        <v>20</v>
      </c>
      <c r="B28" s="18" t="s">
        <v>21</v>
      </c>
      <c r="C28" s="19"/>
      <c r="D28" s="19"/>
      <c r="E28" s="19"/>
      <c r="F28" s="20">
        <v>44808.7324077331</v>
      </c>
      <c r="G28" s="20">
        <v>88512.984656333996</v>
      </c>
      <c r="H28" s="20">
        <v>132224.364610861</v>
      </c>
      <c r="I28" s="20">
        <v>204492.12586284499</v>
      </c>
      <c r="J28" s="20">
        <v>289556.141853548</v>
      </c>
    </row>
    <row r="29" spans="1:11" x14ac:dyDescent="0.65">
      <c r="A29" s="18" t="s">
        <v>23</v>
      </c>
      <c r="B29" s="18" t="s">
        <v>8</v>
      </c>
      <c r="C29" s="20">
        <v>0</v>
      </c>
      <c r="D29" s="19"/>
      <c r="E29" s="19"/>
      <c r="F29" s="19"/>
      <c r="G29" s="19"/>
      <c r="H29" s="19"/>
      <c r="I29" s="19"/>
      <c r="J29" s="19"/>
    </row>
    <row r="30" spans="1:11" x14ac:dyDescent="0.65">
      <c r="A30" s="18" t="s">
        <v>23</v>
      </c>
      <c r="B30" s="18" t="s">
        <v>21</v>
      </c>
      <c r="C30" s="20">
        <v>955497.24111751898</v>
      </c>
      <c r="D30" s="19"/>
      <c r="E30" s="19"/>
      <c r="F30" s="19"/>
      <c r="G30" s="19"/>
      <c r="H30" s="19"/>
      <c r="I30" s="19"/>
      <c r="J30" s="19"/>
    </row>
    <row r="32" spans="1:11" x14ac:dyDescent="0.65">
      <c r="C32" s="23" t="s">
        <v>22</v>
      </c>
      <c r="D32" s="22">
        <v>2022</v>
      </c>
      <c r="E32" s="22">
        <v>2025</v>
      </c>
      <c r="F32" s="22">
        <v>2030</v>
      </c>
      <c r="G32" s="22">
        <v>2035</v>
      </c>
      <c r="H32" s="22">
        <v>2040</v>
      </c>
      <c r="I32" s="22">
        <v>2045</v>
      </c>
      <c r="J32" s="22">
        <v>2050</v>
      </c>
      <c r="K32" s="3" t="s">
        <v>24</v>
      </c>
    </row>
    <row r="33" spans="1:11" x14ac:dyDescent="0.65">
      <c r="A33" s="11" t="s">
        <v>2</v>
      </c>
      <c r="C33" s="4">
        <f>SUM(C18:C30)</f>
        <v>955497.24111751898</v>
      </c>
      <c r="D33" s="4">
        <f t="shared" ref="D33:J33" si="4">SUM(D18:D30)</f>
        <v>2320.2282847274537</v>
      </c>
      <c r="E33" s="4">
        <f t="shared" si="4"/>
        <v>2169.0933217117031</v>
      </c>
      <c r="F33" s="4">
        <f t="shared" si="4"/>
        <v>62687.552456521007</v>
      </c>
      <c r="G33" s="4">
        <f t="shared" si="4"/>
        <v>122248.06218928567</v>
      </c>
      <c r="H33" s="4">
        <f t="shared" si="4"/>
        <v>182113.25801557442</v>
      </c>
      <c r="I33" s="4">
        <f t="shared" si="4"/>
        <v>281153.99875727168</v>
      </c>
      <c r="J33" s="4">
        <f t="shared" si="4"/>
        <v>397619.45345496695</v>
      </c>
      <c r="K33" s="5">
        <f>SUM(C33:J33)</f>
        <v>2005808.8875975779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E50-EAD7-4D26-987E-1676E8E1EC78}">
  <dimension ref="A3:O26"/>
  <sheetViews>
    <sheetView topLeftCell="F6" zoomScale="90" zoomScaleNormal="90" workbookViewId="0">
      <selection activeCell="P22" sqref="P22"/>
    </sheetView>
  </sheetViews>
  <sheetFormatPr defaultRowHeight="14.75" x14ac:dyDescent="0.75"/>
  <cols>
    <col min="2" max="2" width="11.76953125" bestFit="1" customWidth="1"/>
    <col min="9" max="9" width="10.86328125" customWidth="1"/>
  </cols>
  <sheetData>
    <row r="3" spans="1:15" x14ac:dyDescent="0.75">
      <c r="A3" t="s">
        <v>52</v>
      </c>
      <c r="C3" s="14">
        <v>2022</v>
      </c>
      <c r="D3" s="14">
        <v>2025</v>
      </c>
      <c r="E3" s="14">
        <v>2030</v>
      </c>
      <c r="F3" s="14">
        <v>2035</v>
      </c>
      <c r="G3" s="14">
        <v>2040</v>
      </c>
      <c r="H3" s="14">
        <v>2045</v>
      </c>
      <c r="I3" s="14">
        <v>2050</v>
      </c>
      <c r="J3" t="s">
        <v>51</v>
      </c>
    </row>
    <row r="4" spans="1:15" x14ac:dyDescent="0.75">
      <c r="A4" s="7" t="s">
        <v>25</v>
      </c>
      <c r="B4" s="7" t="s">
        <v>26</v>
      </c>
      <c r="C4" s="26">
        <f>CO2_00!C11</f>
        <v>61263.839636776</v>
      </c>
      <c r="D4" s="26">
        <f>CO2_00!D11</f>
        <v>85061.838156441998</v>
      </c>
      <c r="E4" s="26">
        <f>CO2_00!E11</f>
        <v>131290.422770901</v>
      </c>
      <c r="F4" s="26">
        <f>CO2_00!F11</f>
        <v>180983.823037822</v>
      </c>
      <c r="G4" s="26">
        <f>CO2_00!G11</f>
        <v>230693.60034374299</v>
      </c>
      <c r="H4" s="26">
        <f>CO2_00!H11</f>
        <v>318050.757922391</v>
      </c>
      <c r="I4" s="26">
        <f>CO2_00!I11</f>
        <v>405407.91550104</v>
      </c>
      <c r="J4">
        <v>0</v>
      </c>
    </row>
    <row r="5" spans="1:15" x14ac:dyDescent="0.75">
      <c r="A5" s="7" t="s">
        <v>27</v>
      </c>
      <c r="B5" s="7" t="s">
        <v>36</v>
      </c>
      <c r="C5" s="26">
        <f>CO2_05!C11</f>
        <v>61263.839636776</v>
      </c>
      <c r="D5" s="26">
        <f>CO2_05!D11</f>
        <v>85061.838156441998</v>
      </c>
      <c r="E5" s="26">
        <f>CO2_05!E11</f>
        <v>124725.90163235599</v>
      </c>
      <c r="F5" s="26">
        <f>CO2_05!F11</f>
        <v>174419.30189927699</v>
      </c>
      <c r="G5" s="26">
        <f>CO2_05!G11</f>
        <v>224129.07920519801</v>
      </c>
      <c r="H5" s="26">
        <f>CO2_05!H11</f>
        <v>304831.81837129098</v>
      </c>
      <c r="I5" s="26">
        <f>CO2_05!I11</f>
        <v>364867.12395093602</v>
      </c>
      <c r="J5" s="27">
        <f>$I$4-I5</f>
        <v>40540.791550103982</v>
      </c>
    </row>
    <row r="6" spans="1:15" x14ac:dyDescent="0.75">
      <c r="A6" s="7" t="s">
        <v>28</v>
      </c>
      <c r="B6" s="7" t="s">
        <v>37</v>
      </c>
      <c r="C6" s="26">
        <f>CO2_10!C11</f>
        <v>61263.839636776</v>
      </c>
      <c r="D6" s="26">
        <f>CO2_10!D11</f>
        <v>85061.838156441998</v>
      </c>
      <c r="E6" s="26">
        <f>CO2_10!E11</f>
        <v>118161.380493811</v>
      </c>
      <c r="F6" s="26">
        <f>CO2_10!F11</f>
        <v>167854.78076073201</v>
      </c>
      <c r="G6" s="26">
        <f>CO2_10!G11</f>
        <v>217564.55806665201</v>
      </c>
      <c r="H6" s="26">
        <f>CO2_10!H11</f>
        <v>272785.09442407702</v>
      </c>
      <c r="I6" s="26">
        <f>CO2_10!I11</f>
        <v>324326.33240083198</v>
      </c>
      <c r="J6" s="27">
        <f t="shared" ref="J6:J13" si="0">$I$4-I6</f>
        <v>81081.583100208023</v>
      </c>
    </row>
    <row r="7" spans="1:15" x14ac:dyDescent="0.75">
      <c r="A7" s="7" t="s">
        <v>29</v>
      </c>
      <c r="B7" s="7" t="s">
        <v>38</v>
      </c>
      <c r="C7" s="26">
        <f>CO2_15!C11</f>
        <v>61263.839636776</v>
      </c>
      <c r="D7" s="26">
        <f>CO2_15!D11</f>
        <v>85061.838156441998</v>
      </c>
      <c r="E7" s="26">
        <f>CO2_15!E11</f>
        <v>111596.859355266</v>
      </c>
      <c r="F7" s="26">
        <f>CO2_15!F11</f>
        <v>154644.029729131</v>
      </c>
      <c r="G7" s="26">
        <f>CO2_15!G11</f>
        <v>197691.20010299701</v>
      </c>
      <c r="H7" s="26">
        <f>CO2_15!H11</f>
        <v>240738.370476863</v>
      </c>
      <c r="I7" s="26">
        <f>CO2_15!I11</f>
        <v>283785.54085072799</v>
      </c>
      <c r="J7" s="27">
        <f t="shared" si="0"/>
        <v>121622.37465031201</v>
      </c>
    </row>
    <row r="8" spans="1:15" x14ac:dyDescent="0.75">
      <c r="A8" s="7" t="s">
        <v>30</v>
      </c>
      <c r="B8" s="7" t="s">
        <v>39</v>
      </c>
      <c r="C8" s="26">
        <f>CO2_20!C11</f>
        <v>61263.839636776</v>
      </c>
      <c r="D8" s="26">
        <f>CO2_20!D11</f>
        <v>85061.838156441998</v>
      </c>
      <c r="E8" s="26">
        <f>CO2_20!E11</f>
        <v>105032.33821672102</v>
      </c>
      <c r="F8" s="26">
        <f>CO2_20!F11</f>
        <v>139585.44098769699</v>
      </c>
      <c r="G8" s="26">
        <f>CO2_20!G11</f>
        <v>174138.54375867199</v>
      </c>
      <c r="H8" s="26">
        <f>CO2_20!H11</f>
        <v>208691.64652964799</v>
      </c>
      <c r="I8" s="26">
        <f>CO2_20!I11</f>
        <v>243244.74930062401</v>
      </c>
      <c r="J8" s="27">
        <f t="shared" si="0"/>
        <v>162163.16620041599</v>
      </c>
    </row>
    <row r="9" spans="1:15" x14ac:dyDescent="0.75">
      <c r="A9" s="7" t="s">
        <v>31</v>
      </c>
      <c r="B9" s="7" t="s">
        <v>40</v>
      </c>
      <c r="C9" s="26">
        <f>CO2_25!C11</f>
        <v>61263.839636776</v>
      </c>
      <c r="D9" s="26">
        <f>CO2_25!D11</f>
        <v>85061.838156441998</v>
      </c>
      <c r="E9" s="26">
        <f>CO2_25!E11</f>
        <v>98467.817078175722</v>
      </c>
      <c r="F9" s="26">
        <f>CO2_25!F11</f>
        <v>124526.852246262</v>
      </c>
      <c r="G9" s="26">
        <f>CO2_25!G11</f>
        <v>150585.88741434799</v>
      </c>
      <c r="H9" s="26">
        <f>CO2_25!H11</f>
        <v>176644.922582434</v>
      </c>
      <c r="I9" s="26">
        <f>CO2_25!I11</f>
        <v>202703.95775052</v>
      </c>
      <c r="J9" s="27">
        <f t="shared" si="0"/>
        <v>202703.95775052</v>
      </c>
    </row>
    <row r="10" spans="1:15" x14ac:dyDescent="0.75">
      <c r="A10" s="7" t="s">
        <v>32</v>
      </c>
      <c r="B10" s="7" t="s">
        <v>41</v>
      </c>
      <c r="C10" s="26">
        <f>CO2_30!C11</f>
        <v>61263.839636776</v>
      </c>
      <c r="D10" s="26">
        <f>CO2_30!D11</f>
        <v>85061.838156441998</v>
      </c>
      <c r="E10" s="26">
        <f>CO2_30!E11</f>
        <v>91903.295939630596</v>
      </c>
      <c r="F10" s="26">
        <f>CO2_30!F11</f>
        <v>109468.263504827</v>
      </c>
      <c r="G10" s="26">
        <f>CO2_30!G11</f>
        <v>127033.231070023</v>
      </c>
      <c r="H10" s="26">
        <f>CO2_30!H11</f>
        <v>144598.19863522</v>
      </c>
      <c r="I10" s="26">
        <f>CO2_30!I11</f>
        <v>162163.16620041599</v>
      </c>
      <c r="J10" s="27">
        <f t="shared" si="0"/>
        <v>243244.74930062401</v>
      </c>
    </row>
    <row r="11" spans="1:15" x14ac:dyDescent="0.75">
      <c r="A11" s="7" t="s">
        <v>33</v>
      </c>
      <c r="B11" s="7" t="s">
        <v>42</v>
      </c>
      <c r="C11" s="26">
        <f>CO2_35!C11</f>
        <v>61263.839636776</v>
      </c>
      <c r="D11" s="26">
        <f>CO2_35!D11</f>
        <v>85061.838156441998</v>
      </c>
      <c r="E11" s="26">
        <f>CO2_35!E11</f>
        <v>85338.774801085703</v>
      </c>
      <c r="F11" s="26">
        <f>CO2_35!F11</f>
        <v>94409.674763392395</v>
      </c>
      <c r="G11" s="26">
        <f>CO2_35!G11</f>
        <v>103480.574725699</v>
      </c>
      <c r="H11" s="26">
        <f>CO2_35!H11</f>
        <v>112551.47468800499</v>
      </c>
      <c r="I11" s="26">
        <f>CO2_35!I11</f>
        <v>121622.37465031201</v>
      </c>
      <c r="J11" s="27">
        <f t="shared" si="0"/>
        <v>283785.54085072799</v>
      </c>
    </row>
    <row r="12" spans="1:15" x14ac:dyDescent="0.75">
      <c r="A12" s="7" t="s">
        <v>34</v>
      </c>
      <c r="B12" s="7" t="s">
        <v>43</v>
      </c>
      <c r="C12" s="26">
        <f>CO2_40!C11</f>
        <v>61263.839636776</v>
      </c>
      <c r="D12" s="26">
        <f>CO2_40!D11</f>
        <v>85061.838156441998</v>
      </c>
      <c r="E12" s="26">
        <f>CO2_40!E11</f>
        <v>78774.25366254065</v>
      </c>
      <c r="F12" s="26">
        <f>CO2_40!F11</f>
        <v>79351.086021957497</v>
      </c>
      <c r="G12" s="26">
        <f>CO2_40!G11</f>
        <v>79927.9183813743</v>
      </c>
      <c r="H12" s="26">
        <f>CO2_40!H11</f>
        <v>80504.750740791103</v>
      </c>
      <c r="I12" s="26">
        <f>CO2_40!I11</f>
        <v>81081.583100207907</v>
      </c>
      <c r="J12" s="27">
        <f t="shared" si="0"/>
        <v>324326.33240083209</v>
      </c>
    </row>
    <row r="13" spans="1:15" x14ac:dyDescent="0.75">
      <c r="A13" s="7" t="s">
        <v>35</v>
      </c>
      <c r="B13" s="7" t="s">
        <v>44</v>
      </c>
      <c r="C13" s="26">
        <f>CO2_45!C11</f>
        <v>61263.839636776</v>
      </c>
      <c r="D13" s="26">
        <f>CO2_45!D11</f>
        <v>85061.838156441998</v>
      </c>
      <c r="E13" s="26">
        <f>CO2_45!E11</f>
        <v>72209.732523995553</v>
      </c>
      <c r="F13" s="26">
        <f>CO2_45!F11</f>
        <v>64292.497280522701</v>
      </c>
      <c r="G13" s="26">
        <f>CO2_45!G11</f>
        <v>56375.262037049702</v>
      </c>
      <c r="H13" s="26">
        <f>CO2_45!H11</f>
        <v>48458.026793576901</v>
      </c>
      <c r="I13" s="26">
        <f>CO2_45!I11</f>
        <v>40540.791550103997</v>
      </c>
      <c r="J13" s="27">
        <f t="shared" si="0"/>
        <v>364867.12395093602</v>
      </c>
    </row>
    <row r="16" spans="1:15" x14ac:dyDescent="0.75">
      <c r="A16" t="s">
        <v>53</v>
      </c>
      <c r="C16" s="14">
        <v>2022</v>
      </c>
      <c r="D16" s="14">
        <v>2025</v>
      </c>
      <c r="E16" s="14">
        <v>2030</v>
      </c>
      <c r="F16" s="14">
        <v>2035</v>
      </c>
      <c r="G16" s="14">
        <v>2040</v>
      </c>
      <c r="H16" s="14">
        <v>2045</v>
      </c>
      <c r="I16" s="14">
        <v>2050</v>
      </c>
      <c r="J16" t="s">
        <v>51</v>
      </c>
      <c r="O16" t="s">
        <v>54</v>
      </c>
    </row>
    <row r="17" spans="1:15" x14ac:dyDescent="0.75">
      <c r="A17" s="7" t="s">
        <v>25</v>
      </c>
      <c r="B17" s="7" t="s">
        <v>26</v>
      </c>
      <c r="C17" s="26">
        <f>CO2_00!D29</f>
        <v>2320.2282847274537</v>
      </c>
      <c r="D17" s="26">
        <f>CO2_00!E29</f>
        <v>2169.0933217117031</v>
      </c>
      <c r="E17" s="26">
        <f>CO2_00!F29</f>
        <v>1999.886898657476</v>
      </c>
      <c r="F17" s="26">
        <f>CO2_00!G29</f>
        <v>2308.4671305844599</v>
      </c>
      <c r="G17" s="26">
        <f>CO2_00!H29</f>
        <v>2942.5204125477399</v>
      </c>
      <c r="H17" s="26">
        <f>CO2_00!I29</f>
        <v>4056.7698714590797</v>
      </c>
      <c r="I17" s="26">
        <f>CO2_00!J29</f>
        <v>5220.0074823882896</v>
      </c>
      <c r="J17">
        <v>0</v>
      </c>
    </row>
    <row r="18" spans="1:15" x14ac:dyDescent="0.75">
      <c r="A18" s="7" t="s">
        <v>27</v>
      </c>
      <c r="B18" s="7" t="s">
        <v>36</v>
      </c>
      <c r="C18" s="26">
        <f>CO2_05!D33</f>
        <v>2320.2282847274537</v>
      </c>
      <c r="D18" s="26">
        <f>CO2_05!E33</f>
        <v>2169.0933217117031</v>
      </c>
      <c r="E18" s="26">
        <f>CO2_05!F33</f>
        <v>8739.6628330719413</v>
      </c>
      <c r="F18" s="26">
        <f>CO2_05!G33</f>
        <v>9055.7210674278722</v>
      </c>
      <c r="G18" s="26">
        <f>CO2_05!H33</f>
        <v>9689.7743493911476</v>
      </c>
      <c r="H18" s="26">
        <f>CO2_05!I33</f>
        <v>17643.677437853301</v>
      </c>
      <c r="I18" s="26">
        <f>CO2_05!J33</f>
        <v>46889.309723343584</v>
      </c>
      <c r="J18" s="27">
        <f>I18-$I$17</f>
        <v>41669.302240955294</v>
      </c>
      <c r="O18" s="1">
        <f>J18/J5</f>
        <v>1.0278364246898484</v>
      </c>
    </row>
    <row r="19" spans="1:15" x14ac:dyDescent="0.75">
      <c r="A19" s="7" t="s">
        <v>28</v>
      </c>
      <c r="B19" s="7" t="s">
        <v>37</v>
      </c>
      <c r="C19" s="26">
        <f>CO2_10!D33</f>
        <v>2320.2282847274537</v>
      </c>
      <c r="D19" s="26">
        <f>CO2_10!E33</f>
        <v>2169.0933217117031</v>
      </c>
      <c r="E19" s="26">
        <f>CO2_10!F33</f>
        <v>15479.43876748605</v>
      </c>
      <c r="F19" s="26">
        <f>CO2_10!G33</f>
        <v>15802.975004270913</v>
      </c>
      <c r="G19" s="26">
        <f>CO2_10!H33</f>
        <v>16437.028286234185</v>
      </c>
      <c r="H19" s="26">
        <f>CO2_10!I33</f>
        <v>50582.467602780671</v>
      </c>
      <c r="I19" s="26">
        <f>CO2_10!J33</f>
        <v>88558.611964299198</v>
      </c>
      <c r="J19" s="27">
        <f t="shared" ref="J19:J26" si="1">I19-$I$17</f>
        <v>83338.604481910908</v>
      </c>
      <c r="O19" s="1">
        <f t="shared" ref="O19:O26" si="2">J19/J6</f>
        <v>1.0278364246898517</v>
      </c>
    </row>
    <row r="20" spans="1:15" x14ac:dyDescent="0.75">
      <c r="A20" s="7" t="s">
        <v>29</v>
      </c>
      <c r="B20" s="7" t="s">
        <v>38</v>
      </c>
      <c r="C20" s="26">
        <f>CO2_15!D33</f>
        <v>2320.2282847274537</v>
      </c>
      <c r="D20" s="26">
        <f>CO2_15!E33</f>
        <v>2169.0933217117031</v>
      </c>
      <c r="E20" s="26">
        <f>CO2_15!F33</f>
        <v>22219.21470190015</v>
      </c>
      <c r="F20" s="26">
        <f>CO2_15!G33</f>
        <v>29381.466112058639</v>
      </c>
      <c r="G20" s="26">
        <f>CO2_15!H33</f>
        <v>36863.58948217929</v>
      </c>
      <c r="H20" s="26">
        <f>CO2_15!I33</f>
        <v>83521.257767707939</v>
      </c>
      <c r="I20" s="26">
        <f>CO2_15!J33</f>
        <v>130227.9142052544</v>
      </c>
      <c r="J20" s="27">
        <f t="shared" si="1"/>
        <v>125007.90672286612</v>
      </c>
      <c r="O20" s="1">
        <f t="shared" si="2"/>
        <v>1.0278364246898499</v>
      </c>
    </row>
    <row r="21" spans="1:15" x14ac:dyDescent="0.75">
      <c r="A21" s="7" t="s">
        <v>30</v>
      </c>
      <c r="B21" s="7" t="s">
        <v>39</v>
      </c>
      <c r="C21" s="26">
        <f>CO2_20!D33</f>
        <v>2320.2282847274537</v>
      </c>
      <c r="D21" s="26">
        <f>CO2_20!E33</f>
        <v>2169.0933217117031</v>
      </c>
      <c r="E21" s="26">
        <f>CO2_20!F33</f>
        <v>28960.491232198168</v>
      </c>
      <c r="F21" s="26">
        <f>CO2_20!G33</f>
        <v>44859.232124929666</v>
      </c>
      <c r="G21" s="26">
        <f>CO2_20!H33</f>
        <v>61071.867571078459</v>
      </c>
      <c r="H21" s="26">
        <f>CO2_20!I33</f>
        <v>116460.04793263518</v>
      </c>
      <c r="I21" s="26">
        <f>CO2_20!J33</f>
        <v>171897.2164462095</v>
      </c>
      <c r="J21" s="27">
        <f t="shared" si="1"/>
        <v>166677.20896382121</v>
      </c>
      <c r="O21" s="1">
        <f t="shared" si="2"/>
        <v>1.0278364246898481</v>
      </c>
    </row>
    <row r="22" spans="1:15" x14ac:dyDescent="0.75">
      <c r="A22" s="7" t="s">
        <v>31</v>
      </c>
      <c r="B22" s="7" t="s">
        <v>40</v>
      </c>
      <c r="C22" s="26">
        <f>CO2_25!D33</f>
        <v>2320.2282847274537</v>
      </c>
      <c r="D22" s="26">
        <f>CO2_25!E33</f>
        <v>2169.0933217117031</v>
      </c>
      <c r="E22" s="26">
        <f>CO2_25!F33</f>
        <v>35705.23519964247</v>
      </c>
      <c r="F22" s="26">
        <f>CO2_25!G33</f>
        <v>60336.998137801114</v>
      </c>
      <c r="G22" s="26">
        <f>CO2_25!H33</f>
        <v>85280.145659977861</v>
      </c>
      <c r="H22" s="26">
        <f>CO2_25!I33</f>
        <v>149398.83809756284</v>
      </c>
      <c r="I22" s="26">
        <f>CO2_25!J33</f>
        <v>213566.51868716552</v>
      </c>
      <c r="J22" s="27">
        <f t="shared" si="1"/>
        <v>208346.51120477723</v>
      </c>
      <c r="O22" s="1">
        <f t="shared" si="2"/>
        <v>1.0278364246898517</v>
      </c>
    </row>
    <row r="23" spans="1:15" x14ac:dyDescent="0.75">
      <c r="A23" s="7" t="s">
        <v>32</v>
      </c>
      <c r="B23" s="7" t="s">
        <v>41</v>
      </c>
      <c r="C23" s="26">
        <f>CO2_30!D33</f>
        <v>2320.2282847274537</v>
      </c>
      <c r="D23" s="26">
        <f>CO2_30!E33</f>
        <v>2169.0933217117031</v>
      </c>
      <c r="E23" s="26">
        <f>CO2_30!F33</f>
        <v>42449.979167086633</v>
      </c>
      <c r="F23" s="26">
        <f>CO2_30!G33</f>
        <v>75814.764150672287</v>
      </c>
      <c r="G23" s="26">
        <f>CO2_30!H33</f>
        <v>109488.42374887707</v>
      </c>
      <c r="H23" s="26">
        <f>CO2_30!I33</f>
        <v>182337.6282624896</v>
      </c>
      <c r="I23" s="26">
        <f>CO2_30!J33</f>
        <v>255235.82092812061</v>
      </c>
      <c r="J23" s="27">
        <f t="shared" si="1"/>
        <v>250015.81344573232</v>
      </c>
      <c r="O23" s="1">
        <f t="shared" si="2"/>
        <v>1.0278364246898501</v>
      </c>
    </row>
    <row r="24" spans="1:15" x14ac:dyDescent="0.75">
      <c r="A24" s="7" t="s">
        <v>33</v>
      </c>
      <c r="B24" s="7" t="s">
        <v>42</v>
      </c>
      <c r="C24" s="26">
        <f>CO2_35!D33</f>
        <v>2320.2282847274537</v>
      </c>
      <c r="D24" s="26">
        <f>CO2_35!E33</f>
        <v>2169.0933217117031</v>
      </c>
      <c r="E24" s="26">
        <f>CO2_35!F33</f>
        <v>49194.723134530665</v>
      </c>
      <c r="F24" s="26">
        <f>CO2_35!G33</f>
        <v>91292.530163543444</v>
      </c>
      <c r="G24" s="26">
        <f>CO2_35!H33</f>
        <v>133696.70183777649</v>
      </c>
      <c r="H24" s="26">
        <f>CO2_35!I33</f>
        <v>215276.41842741735</v>
      </c>
      <c r="I24" s="26">
        <f>CO2_35!J33</f>
        <v>296905.12316907675</v>
      </c>
      <c r="J24" s="27">
        <f t="shared" si="1"/>
        <v>291685.11568668846</v>
      </c>
      <c r="O24" s="1">
        <f t="shared" si="2"/>
        <v>1.0278364246898528</v>
      </c>
    </row>
    <row r="25" spans="1:15" x14ac:dyDescent="0.75">
      <c r="A25" s="7" t="s">
        <v>34</v>
      </c>
      <c r="B25" s="7" t="s">
        <v>43</v>
      </c>
      <c r="C25" s="26">
        <f>CO2_40!D33</f>
        <v>2320.2282847274537</v>
      </c>
      <c r="D25" s="26">
        <f>CO2_40!E33</f>
        <v>2169.0933217117031</v>
      </c>
      <c r="E25" s="26">
        <f>CO2_40!F33</f>
        <v>55940.29851967789</v>
      </c>
      <c r="F25" s="26">
        <f>CO2_40!G33</f>
        <v>106770.2961764146</v>
      </c>
      <c r="G25" s="26">
        <f>CO2_40!H33</f>
        <v>157904.97992667608</v>
      </c>
      <c r="H25" s="26">
        <f>CO2_40!I33</f>
        <v>248215.20859234501</v>
      </c>
      <c r="I25" s="26">
        <f>CO2_40!J33</f>
        <v>338574.42541003181</v>
      </c>
      <c r="J25" s="27">
        <f t="shared" si="1"/>
        <v>333354.41792764352</v>
      </c>
      <c r="O25" s="1">
        <f t="shared" si="2"/>
        <v>1.0278364246898513</v>
      </c>
    </row>
    <row r="26" spans="1:15" x14ac:dyDescent="0.75">
      <c r="A26" s="7" t="s">
        <v>35</v>
      </c>
      <c r="B26" s="7" t="s">
        <v>44</v>
      </c>
      <c r="C26" s="26">
        <f>CO2_45!D33</f>
        <v>2320.2282847274537</v>
      </c>
      <c r="D26" s="26">
        <f>CO2_45!E33</f>
        <v>2169.0933217117031</v>
      </c>
      <c r="E26" s="26">
        <f>CO2_45!F33</f>
        <v>62687.552456521007</v>
      </c>
      <c r="F26" s="26">
        <f>CO2_45!G33</f>
        <v>122248.06218928567</v>
      </c>
      <c r="G26" s="26">
        <f>CO2_45!H33</f>
        <v>182113.25801557442</v>
      </c>
      <c r="H26" s="26">
        <f>CO2_45!I33</f>
        <v>281153.99875727168</v>
      </c>
      <c r="I26" s="26">
        <f>CO2_45!J33</f>
        <v>397619.45345496695</v>
      </c>
      <c r="J26" s="27">
        <f t="shared" si="1"/>
        <v>392399.44597257866</v>
      </c>
      <c r="O26" s="1">
        <f t="shared" si="2"/>
        <v>1.075458489445448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zoomScale="70" zoomScaleNormal="70" workbookViewId="0">
      <selection activeCell="M17" sqref="M17"/>
    </sheetView>
  </sheetViews>
  <sheetFormatPr defaultColWidth="17.1328125" defaultRowHeight="12.25" x14ac:dyDescent="0.65"/>
  <cols>
    <col min="1" max="2" width="17.6796875" style="7" customWidth="1"/>
    <col min="3" max="10" width="14.6796875" style="7" customWidth="1"/>
    <col min="11" max="16384" width="17.1328125" style="7"/>
  </cols>
  <sheetData>
    <row r="1" spans="1:10" ht="18.75" customHeight="1" x14ac:dyDescent="0.65">
      <c r="A1" s="6" t="s">
        <v>0</v>
      </c>
      <c r="B1" s="7" t="s">
        <v>5</v>
      </c>
      <c r="C1" s="6" t="s">
        <v>13</v>
      </c>
    </row>
    <row r="2" spans="1:10" ht="18.75" customHeight="1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ht="18.75" customHeight="1" x14ac:dyDescent="0.65">
      <c r="A3" s="9" t="s">
        <v>2</v>
      </c>
      <c r="B3" s="9" t="s">
        <v>7</v>
      </c>
      <c r="C3" s="10">
        <v>25620.230895336001</v>
      </c>
      <c r="D3" s="10">
        <v>19457.963889210001</v>
      </c>
      <c r="E3" s="10">
        <v>9187.5188790000102</v>
      </c>
      <c r="F3" s="10"/>
      <c r="G3" s="10"/>
      <c r="H3" s="10"/>
      <c r="I3" s="10"/>
    </row>
    <row r="4" spans="1:10" ht="18.75" customHeight="1" x14ac:dyDescent="0.65">
      <c r="A4" s="9" t="s">
        <v>2</v>
      </c>
      <c r="B4" s="9" t="s">
        <v>8</v>
      </c>
      <c r="C4" s="10">
        <v>35643.608741440003</v>
      </c>
      <c r="D4" s="10">
        <v>65603.874267231993</v>
      </c>
      <c r="E4" s="10">
        <v>122102.90389190101</v>
      </c>
      <c r="F4" s="10">
        <v>180983.823037822</v>
      </c>
      <c r="G4" s="10">
        <v>230693.60034374299</v>
      </c>
      <c r="H4" s="10">
        <v>318050.757922391</v>
      </c>
      <c r="I4" s="10">
        <v>405407.91550104</v>
      </c>
    </row>
    <row r="5" spans="1:10" ht="18.75" customHeight="1" x14ac:dyDescent="0.65">
      <c r="A5" s="9" t="s">
        <v>3</v>
      </c>
      <c r="B5" s="9" t="s">
        <v>9</v>
      </c>
      <c r="C5" s="10">
        <v>119.036920464</v>
      </c>
      <c r="D5" s="10">
        <v>84.159102768048101</v>
      </c>
      <c r="E5" s="10">
        <v>24.045457933727999</v>
      </c>
      <c r="F5" s="10"/>
      <c r="G5" s="10"/>
      <c r="H5" s="10"/>
      <c r="I5" s="10"/>
    </row>
    <row r="6" spans="1:10" ht="18.75" customHeight="1" x14ac:dyDescent="0.65">
      <c r="A6" s="9" t="s">
        <v>3</v>
      </c>
      <c r="B6" s="9" t="s">
        <v>10</v>
      </c>
      <c r="C6" s="10"/>
      <c r="D6" s="10">
        <v>29.064848079959901</v>
      </c>
      <c r="E6" s="10">
        <v>79.159552108560007</v>
      </c>
      <c r="F6" s="10">
        <v>99.197433720000006</v>
      </c>
      <c r="G6" s="10">
        <v>99.197433720000006</v>
      </c>
      <c r="H6" s="10">
        <v>99.197433720000006</v>
      </c>
      <c r="I6" s="10">
        <v>99.197433720000006</v>
      </c>
    </row>
    <row r="7" spans="1:10" ht="18.75" customHeight="1" x14ac:dyDescent="0.65">
      <c r="A7" s="9" t="s">
        <v>4</v>
      </c>
      <c r="B7" s="9" t="s">
        <v>11</v>
      </c>
      <c r="C7" s="10">
        <v>163192.8350052</v>
      </c>
      <c r="D7" s="10">
        <v>115377.334348676</v>
      </c>
      <c r="E7" s="10">
        <v>32964.9526710504</v>
      </c>
      <c r="F7" s="10"/>
      <c r="G7" s="10"/>
      <c r="H7" s="10"/>
      <c r="I7" s="10"/>
    </row>
    <row r="8" spans="1:10" ht="18.75" customHeight="1" x14ac:dyDescent="0.65">
      <c r="A8" s="9" t="s">
        <v>4</v>
      </c>
      <c r="B8" s="9" t="s">
        <v>12</v>
      </c>
      <c r="C8" s="10"/>
      <c r="D8" s="10">
        <v>43468.636960475997</v>
      </c>
      <c r="E8" s="10">
        <v>118388.98394013599</v>
      </c>
      <c r="F8" s="10">
        <v>148357.12273199999</v>
      </c>
      <c r="G8" s="10">
        <v>148357.12273199999</v>
      </c>
      <c r="H8" s="10">
        <v>148357.12273199999</v>
      </c>
      <c r="I8" s="10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1" t="s">
        <v>2</v>
      </c>
      <c r="C11" s="4">
        <f>SUM(C3:C4)</f>
        <v>61263.839636776</v>
      </c>
      <c r="D11" s="4">
        <f t="shared" ref="D11:I11" si="0">SUM(D3:D4)</f>
        <v>85061.838156441998</v>
      </c>
      <c r="E11" s="4">
        <f t="shared" si="0"/>
        <v>131290.422770901</v>
      </c>
      <c r="F11" s="4">
        <f t="shared" si="0"/>
        <v>180983.823037822</v>
      </c>
      <c r="G11" s="4">
        <f t="shared" si="0"/>
        <v>230693.60034374299</v>
      </c>
      <c r="H11" s="4">
        <f t="shared" si="0"/>
        <v>318050.757922391</v>
      </c>
      <c r="I11" s="4">
        <f t="shared" si="0"/>
        <v>405407.91550104</v>
      </c>
      <c r="J11" s="5">
        <f>SUM(C11:I11)</f>
        <v>1412752.197369115</v>
      </c>
    </row>
    <row r="12" spans="1:10" x14ac:dyDescent="0.65">
      <c r="A12" s="11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1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x14ac:dyDescent="0.65">
      <c r="A16" s="6" t="s">
        <v>0</v>
      </c>
      <c r="B16" s="7" t="s">
        <v>5</v>
      </c>
      <c r="C16" s="6" t="s">
        <v>13</v>
      </c>
    </row>
    <row r="17" spans="1:11" x14ac:dyDescent="0.65">
      <c r="A17" s="17" t="s">
        <v>14</v>
      </c>
      <c r="B17" s="17" t="s">
        <v>6</v>
      </c>
      <c r="C17" s="18" t="s">
        <v>22</v>
      </c>
      <c r="D17" s="21">
        <v>2022</v>
      </c>
      <c r="E17" s="21">
        <v>2025</v>
      </c>
      <c r="F17" s="21">
        <v>2030</v>
      </c>
      <c r="G17" s="21">
        <v>2035</v>
      </c>
      <c r="H17" s="21">
        <v>2040</v>
      </c>
      <c r="I17" s="21">
        <v>2045</v>
      </c>
      <c r="J17" s="21">
        <v>2050</v>
      </c>
    </row>
    <row r="18" spans="1:11" x14ac:dyDescent="0.65">
      <c r="A18" s="18" t="s">
        <v>15</v>
      </c>
      <c r="B18" s="18" t="s">
        <v>7</v>
      </c>
      <c r="C18" s="19"/>
      <c r="D18" s="20">
        <v>146.14035448320001</v>
      </c>
      <c r="E18" s="20">
        <v>110.990168352</v>
      </c>
      <c r="F18" s="20">
        <v>52.4065248</v>
      </c>
      <c r="G18" s="19"/>
      <c r="H18" s="19"/>
      <c r="I18" s="19"/>
      <c r="J18" s="19"/>
    </row>
    <row r="19" spans="1:11" x14ac:dyDescent="0.65">
      <c r="A19" s="18" t="s">
        <v>15</v>
      </c>
      <c r="B19" s="18" t="s">
        <v>8</v>
      </c>
      <c r="C19" s="19"/>
      <c r="D19" s="20">
        <v>178.2180437072</v>
      </c>
      <c r="E19" s="20">
        <v>328.01937133616002</v>
      </c>
      <c r="F19" s="20">
        <v>610.51451945950703</v>
      </c>
      <c r="G19" s="20">
        <v>904.91911518911002</v>
      </c>
      <c r="H19" s="20">
        <v>1153.46800171871</v>
      </c>
      <c r="I19" s="20">
        <v>1590.25378961196</v>
      </c>
      <c r="J19" s="20">
        <v>2027.0395775052</v>
      </c>
    </row>
    <row r="20" spans="1:11" x14ac:dyDescent="0.65">
      <c r="A20" s="18" t="s">
        <v>16</v>
      </c>
      <c r="B20" s="18" t="s">
        <v>17</v>
      </c>
      <c r="C20" s="19"/>
      <c r="D20" s="20">
        <v>219.32074181594601</v>
      </c>
      <c r="E20" s="20">
        <v>137.07546363496601</v>
      </c>
      <c r="F20" s="19"/>
      <c r="G20" s="19"/>
      <c r="H20" s="19"/>
      <c r="I20" s="19"/>
      <c r="J20" s="19"/>
    </row>
    <row r="21" spans="1:11" x14ac:dyDescent="0.65">
      <c r="A21" s="18" t="s">
        <v>16</v>
      </c>
      <c r="B21" s="18" t="s">
        <v>18</v>
      </c>
      <c r="C21" s="19"/>
      <c r="D21" s="20">
        <v>1113.11545318292</v>
      </c>
      <c r="E21" s="20">
        <v>785.64090823932395</v>
      </c>
      <c r="F21" s="20">
        <v>239.85</v>
      </c>
      <c r="G21" s="19"/>
      <c r="H21" s="19"/>
      <c r="I21" s="19"/>
      <c r="J21" s="19"/>
    </row>
    <row r="22" spans="1:11" x14ac:dyDescent="0.65">
      <c r="A22" s="18" t="s">
        <v>16</v>
      </c>
      <c r="B22" s="18" t="s">
        <v>7</v>
      </c>
      <c r="C22" s="19"/>
      <c r="D22" s="20">
        <v>347.55601808219302</v>
      </c>
      <c r="E22" s="20">
        <v>263.96063630137002</v>
      </c>
      <c r="F22" s="20">
        <v>124.63500000000001</v>
      </c>
      <c r="G22" s="19"/>
      <c r="H22" s="19"/>
      <c r="I22" s="19"/>
      <c r="J22" s="19"/>
    </row>
    <row r="23" spans="1:11" x14ac:dyDescent="0.65">
      <c r="A23" s="18" t="s">
        <v>16</v>
      </c>
      <c r="B23" s="18" t="s">
        <v>19</v>
      </c>
      <c r="C23" s="19"/>
      <c r="D23" s="20">
        <v>45.187207622884799</v>
      </c>
      <c r="E23" s="20">
        <v>45.187207622884799</v>
      </c>
      <c r="F23" s="20">
        <v>45.187207622884799</v>
      </c>
      <c r="G23" s="19"/>
      <c r="H23" s="19"/>
      <c r="I23" s="19"/>
      <c r="J23" s="19"/>
    </row>
    <row r="24" spans="1:11" x14ac:dyDescent="0.65">
      <c r="A24" s="18" t="s">
        <v>16</v>
      </c>
      <c r="B24" s="18" t="s">
        <v>8</v>
      </c>
      <c r="C24" s="19"/>
      <c r="D24" s="20">
        <v>270.69046583311001</v>
      </c>
      <c r="E24" s="20">
        <v>498.219566224998</v>
      </c>
      <c r="F24" s="20">
        <v>927.29364677508397</v>
      </c>
      <c r="G24" s="20">
        <v>1403.5480153953499</v>
      </c>
      <c r="H24" s="20">
        <v>1789.0524108290299</v>
      </c>
      <c r="I24" s="20">
        <v>2466.5160818471199</v>
      </c>
      <c r="J24" s="20">
        <v>3192.9679048830899</v>
      </c>
    </row>
    <row r="25" spans="1:11" x14ac:dyDescent="0.65">
      <c r="A25" s="18" t="s">
        <v>20</v>
      </c>
      <c r="B25" s="18" t="s">
        <v>8</v>
      </c>
      <c r="C25" s="19"/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</row>
    <row r="26" spans="1:11" x14ac:dyDescent="0.65">
      <c r="A26" s="18" t="s">
        <v>23</v>
      </c>
      <c r="B26" s="18" t="s">
        <v>8</v>
      </c>
      <c r="C26" s="20">
        <v>0</v>
      </c>
      <c r="D26" s="19"/>
      <c r="E26" s="19"/>
      <c r="F26" s="19"/>
      <c r="G26" s="19"/>
      <c r="H26" s="19"/>
      <c r="I26" s="19"/>
      <c r="J26" s="19"/>
    </row>
    <row r="28" spans="1:11" x14ac:dyDescent="0.65">
      <c r="C28" s="23" t="s">
        <v>22</v>
      </c>
      <c r="D28" s="22">
        <v>2022</v>
      </c>
      <c r="E28" s="22">
        <v>2025</v>
      </c>
      <c r="F28" s="22">
        <v>2030</v>
      </c>
      <c r="G28" s="22">
        <v>2035</v>
      </c>
      <c r="H28" s="22">
        <v>2040</v>
      </c>
      <c r="I28" s="22">
        <v>2045</v>
      </c>
      <c r="J28" s="22">
        <v>2050</v>
      </c>
      <c r="K28" s="3" t="s">
        <v>24</v>
      </c>
    </row>
    <row r="29" spans="1:11" x14ac:dyDescent="0.65">
      <c r="A29" s="11" t="s">
        <v>2</v>
      </c>
      <c r="C29" s="7">
        <v>0</v>
      </c>
      <c r="D29" s="4">
        <f t="shared" ref="D29:J29" si="4">SUM(D18:D25)</f>
        <v>2320.2282847274537</v>
      </c>
      <c r="E29" s="4">
        <f t="shared" si="4"/>
        <v>2169.0933217117031</v>
      </c>
      <c r="F29" s="4">
        <f t="shared" si="4"/>
        <v>1999.886898657476</v>
      </c>
      <c r="G29" s="4">
        <f t="shared" si="4"/>
        <v>2308.4671305844599</v>
      </c>
      <c r="H29" s="4">
        <f t="shared" si="4"/>
        <v>2942.5204125477399</v>
      </c>
      <c r="I29" s="4">
        <f t="shared" si="4"/>
        <v>4056.7698714590797</v>
      </c>
      <c r="J29" s="4">
        <f t="shared" si="4"/>
        <v>5220.0074823882896</v>
      </c>
      <c r="K29" s="5">
        <f>SUM(C29:J29)</f>
        <v>21016.973402076201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BF4E-6794-4A96-B64A-CED509F88EA5}">
  <dimension ref="A1:K33"/>
  <sheetViews>
    <sheetView zoomScale="80" zoomScaleNormal="80" workbookViewId="0">
      <selection activeCell="E11" sqref="E11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12">
        <v>25620.230895336001</v>
      </c>
      <c r="D3" s="12">
        <v>19457.963889210001</v>
      </c>
      <c r="E3" s="12">
        <v>9187.5188789999993</v>
      </c>
      <c r="F3" s="13"/>
      <c r="G3" s="13"/>
      <c r="H3" s="13"/>
      <c r="I3" s="13"/>
    </row>
    <row r="4" spans="1:10" x14ac:dyDescent="0.65">
      <c r="A4" s="9" t="s">
        <v>2</v>
      </c>
      <c r="B4" s="9" t="s">
        <v>8</v>
      </c>
      <c r="C4" s="12">
        <v>35643.608741440003</v>
      </c>
      <c r="D4" s="12">
        <v>65603.874267231993</v>
      </c>
      <c r="E4" s="12">
        <v>115538.382753356</v>
      </c>
      <c r="F4" s="12">
        <v>174419.30189927699</v>
      </c>
      <c r="G4" s="12">
        <v>224129.07920519801</v>
      </c>
      <c r="H4" s="12">
        <v>304831.81837129098</v>
      </c>
      <c r="I4" s="12">
        <v>364867.12395093602</v>
      </c>
    </row>
    <row r="5" spans="1:10" x14ac:dyDescent="0.65">
      <c r="A5" s="9" t="s">
        <v>3</v>
      </c>
      <c r="B5" s="9" t="s">
        <v>9</v>
      </c>
      <c r="C5" s="12">
        <v>119.036920464</v>
      </c>
      <c r="D5" s="12">
        <v>84.159102768048101</v>
      </c>
      <c r="E5" s="12">
        <v>24.045457933727999</v>
      </c>
      <c r="F5" s="13"/>
      <c r="G5" s="13"/>
      <c r="H5" s="13"/>
      <c r="I5" s="13"/>
    </row>
    <row r="6" spans="1:10" x14ac:dyDescent="0.65">
      <c r="A6" s="9" t="s">
        <v>3</v>
      </c>
      <c r="B6" s="9" t="s">
        <v>10</v>
      </c>
      <c r="C6" s="13"/>
      <c r="D6" s="12">
        <v>29.064848079959901</v>
      </c>
      <c r="E6" s="12">
        <v>79.159552108560007</v>
      </c>
      <c r="F6" s="12">
        <v>99.197433720000006</v>
      </c>
      <c r="G6" s="12">
        <v>99.197433720000006</v>
      </c>
      <c r="H6" s="12">
        <v>99.197433720000006</v>
      </c>
      <c r="I6" s="12">
        <v>99.197433720000006</v>
      </c>
    </row>
    <row r="7" spans="1:10" x14ac:dyDescent="0.65">
      <c r="A7" s="9" t="s">
        <v>4</v>
      </c>
      <c r="B7" s="9" t="s">
        <v>11</v>
      </c>
      <c r="C7" s="12">
        <v>163192.8350052</v>
      </c>
      <c r="D7" s="12">
        <v>115377.334348676</v>
      </c>
      <c r="E7" s="12">
        <v>32964.9526710504</v>
      </c>
      <c r="F7" s="13"/>
      <c r="G7" s="13"/>
      <c r="H7" s="13"/>
      <c r="I7" s="13"/>
    </row>
    <row r="8" spans="1:10" x14ac:dyDescent="0.65">
      <c r="A8" s="9" t="s">
        <v>4</v>
      </c>
      <c r="B8" s="9" t="s">
        <v>12</v>
      </c>
      <c r="C8" s="13"/>
      <c r="D8" s="12">
        <v>43468.636960475997</v>
      </c>
      <c r="E8" s="12">
        <v>118388.98394013599</v>
      </c>
      <c r="F8" s="12">
        <v>148357.12273199999</v>
      </c>
      <c r="G8" s="12">
        <v>148357.12273199999</v>
      </c>
      <c r="H8" s="12">
        <v>148357.12273199999</v>
      </c>
      <c r="I8" s="1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1" t="s">
        <v>2</v>
      </c>
      <c r="C11" s="4">
        <f>SUM(C3:C4)</f>
        <v>61263.839636776</v>
      </c>
      <c r="D11" s="4">
        <f t="shared" ref="D11:I11" si="0">SUM(D3:D4)</f>
        <v>85061.838156441998</v>
      </c>
      <c r="E11" s="4">
        <f t="shared" si="0"/>
        <v>124725.90163235599</v>
      </c>
      <c r="F11" s="4">
        <f t="shared" si="0"/>
        <v>174419.30189927699</v>
      </c>
      <c r="G11" s="4">
        <f t="shared" si="0"/>
        <v>224129.07920519801</v>
      </c>
      <c r="H11" s="4">
        <f t="shared" si="0"/>
        <v>304831.81837129098</v>
      </c>
      <c r="I11" s="4">
        <f t="shared" si="0"/>
        <v>364867.12395093602</v>
      </c>
      <c r="J11" s="5">
        <f>SUM(C11:I11)</f>
        <v>1339298.9028522759</v>
      </c>
    </row>
    <row r="12" spans="1:10" x14ac:dyDescent="0.65">
      <c r="A12" s="11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1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7" t="s">
        <v>0</v>
      </c>
      <c r="B16" s="24" t="s">
        <v>5</v>
      </c>
      <c r="C16" s="17" t="s">
        <v>13</v>
      </c>
      <c r="D16" s="24"/>
      <c r="E16" s="24"/>
      <c r="F16" s="24"/>
      <c r="G16" s="24"/>
      <c r="H16" s="24"/>
      <c r="I16" s="24"/>
      <c r="J16" s="24"/>
    </row>
    <row r="17" spans="1:11" x14ac:dyDescent="0.65">
      <c r="A17" s="17" t="s">
        <v>14</v>
      </c>
      <c r="B17" s="17" t="s">
        <v>6</v>
      </c>
      <c r="C17" s="18" t="s">
        <v>22</v>
      </c>
      <c r="D17" s="21">
        <v>2022</v>
      </c>
      <c r="E17" s="21">
        <v>2025</v>
      </c>
      <c r="F17" s="21">
        <v>2030</v>
      </c>
      <c r="G17" s="21">
        <v>2035</v>
      </c>
      <c r="H17" s="21">
        <v>2040</v>
      </c>
      <c r="I17" s="21">
        <v>2045</v>
      </c>
      <c r="J17" s="21">
        <v>2050</v>
      </c>
    </row>
    <row r="18" spans="1:11" x14ac:dyDescent="0.65">
      <c r="A18" s="18" t="s">
        <v>15</v>
      </c>
      <c r="B18" s="18" t="s">
        <v>7</v>
      </c>
      <c r="C18" s="19"/>
      <c r="D18" s="20">
        <v>146.14035448320001</v>
      </c>
      <c r="E18" s="20">
        <v>110.990168352</v>
      </c>
      <c r="F18" s="20">
        <v>52.4065248</v>
      </c>
      <c r="G18" s="19"/>
      <c r="H18" s="19"/>
      <c r="I18" s="19"/>
      <c r="J18" s="19"/>
    </row>
    <row r="19" spans="1:11" x14ac:dyDescent="0.65">
      <c r="A19" s="18" t="s">
        <v>15</v>
      </c>
      <c r="B19" s="18" t="s">
        <v>8</v>
      </c>
      <c r="C19" s="19"/>
      <c r="D19" s="20">
        <v>178.2180437072</v>
      </c>
      <c r="E19" s="20">
        <v>328.01937133616002</v>
      </c>
      <c r="F19" s="20">
        <v>577.69191376677998</v>
      </c>
      <c r="G19" s="20">
        <v>872.09650949638296</v>
      </c>
      <c r="H19" s="20">
        <v>1120.6453960259901</v>
      </c>
      <c r="I19" s="20">
        <v>1524.15909185646</v>
      </c>
      <c r="J19" s="20">
        <v>1824.33561975468</v>
      </c>
    </row>
    <row r="20" spans="1:11" x14ac:dyDescent="0.65">
      <c r="A20" s="18" t="s">
        <v>15</v>
      </c>
      <c r="B20" s="18" t="s">
        <v>21</v>
      </c>
      <c r="C20" s="19"/>
      <c r="D20" s="19"/>
      <c r="E20" s="19"/>
      <c r="F20" s="20">
        <v>18.755774681558101</v>
      </c>
      <c r="G20" s="20">
        <v>18.755774681558101</v>
      </c>
      <c r="H20" s="20">
        <v>18.755774681558101</v>
      </c>
      <c r="I20" s="20">
        <v>37.768398717429399</v>
      </c>
      <c r="J20" s="20">
        <v>115.83083300029701</v>
      </c>
    </row>
    <row r="21" spans="1:11" x14ac:dyDescent="0.65">
      <c r="A21" s="18" t="s">
        <v>16</v>
      </c>
      <c r="B21" s="18" t="s">
        <v>17</v>
      </c>
      <c r="C21" s="19"/>
      <c r="D21" s="20">
        <v>219.32074181594601</v>
      </c>
      <c r="E21" s="20">
        <v>137.07546363496601</v>
      </c>
      <c r="F21" s="19"/>
      <c r="G21" s="19"/>
      <c r="H21" s="19"/>
      <c r="I21" s="19"/>
      <c r="J21" s="19"/>
    </row>
    <row r="22" spans="1:11" x14ac:dyDescent="0.65">
      <c r="A22" s="18" t="s">
        <v>16</v>
      </c>
      <c r="B22" s="18" t="s">
        <v>18</v>
      </c>
      <c r="C22" s="19"/>
      <c r="D22" s="20">
        <v>1113.11545318292</v>
      </c>
      <c r="E22" s="20">
        <v>785.64090823932395</v>
      </c>
      <c r="F22" s="20">
        <v>239.85</v>
      </c>
      <c r="G22" s="19"/>
      <c r="H22" s="19"/>
      <c r="I22" s="19"/>
      <c r="J22" s="19"/>
    </row>
    <row r="23" spans="1:11" x14ac:dyDescent="0.65">
      <c r="A23" s="18" t="s">
        <v>16</v>
      </c>
      <c r="B23" s="18" t="s">
        <v>7</v>
      </c>
      <c r="C23" s="19"/>
      <c r="D23" s="20">
        <v>347.55601808219302</v>
      </c>
      <c r="E23" s="20">
        <v>263.96063630137002</v>
      </c>
      <c r="F23" s="20">
        <v>124.63500000000001</v>
      </c>
      <c r="G23" s="19"/>
      <c r="H23" s="19"/>
      <c r="I23" s="19"/>
      <c r="J23" s="19"/>
    </row>
    <row r="24" spans="1:11" x14ac:dyDescent="0.65">
      <c r="A24" s="18" t="s">
        <v>16</v>
      </c>
      <c r="B24" s="18" t="s">
        <v>19</v>
      </c>
      <c r="C24" s="19"/>
      <c r="D24" s="20">
        <v>45.187207622884799</v>
      </c>
      <c r="E24" s="20">
        <v>45.187207622884799</v>
      </c>
      <c r="F24" s="20">
        <v>45.187207622884799</v>
      </c>
      <c r="G24" s="19"/>
      <c r="H24" s="19"/>
      <c r="I24" s="19"/>
      <c r="J24" s="19"/>
    </row>
    <row r="25" spans="1:11" x14ac:dyDescent="0.65">
      <c r="A25" s="18" t="s">
        <v>16</v>
      </c>
      <c r="B25" s="18" t="s">
        <v>8</v>
      </c>
      <c r="C25" s="19"/>
      <c r="D25" s="20">
        <v>270.69046583311001</v>
      </c>
      <c r="E25" s="20">
        <v>498.219566224998</v>
      </c>
      <c r="F25" s="20">
        <v>877.44029724882796</v>
      </c>
      <c r="G25" s="20">
        <v>1361.17266829804</v>
      </c>
      <c r="H25" s="20">
        <v>1746.6770637317099</v>
      </c>
      <c r="I25" s="20">
        <v>2381.1850820812401</v>
      </c>
      <c r="J25" s="20">
        <v>2931.2686769762099</v>
      </c>
    </row>
    <row r="26" spans="1:11" x14ac:dyDescent="0.65">
      <c r="A26" s="18" t="s">
        <v>16</v>
      </c>
      <c r="B26" s="18" t="s">
        <v>21</v>
      </c>
      <c r="C26" s="19"/>
      <c r="D26" s="19"/>
      <c r="E26" s="19"/>
      <c r="F26" s="20">
        <v>1824.3597757561799</v>
      </c>
      <c r="G26" s="20">
        <v>1824.3597757561799</v>
      </c>
      <c r="H26" s="20">
        <v>1824.3597757561799</v>
      </c>
      <c r="I26" s="20">
        <v>3673.7030906299701</v>
      </c>
      <c r="J26" s="20">
        <v>11266.776025298101</v>
      </c>
    </row>
    <row r="27" spans="1:11" x14ac:dyDescent="0.65">
      <c r="A27" s="18" t="s">
        <v>20</v>
      </c>
      <c r="B27" s="18" t="s">
        <v>8</v>
      </c>
      <c r="C27" s="19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</row>
    <row r="28" spans="1:11" x14ac:dyDescent="0.65">
      <c r="A28" s="18" t="s">
        <v>20</v>
      </c>
      <c r="B28" s="18" t="s">
        <v>21</v>
      </c>
      <c r="C28" s="19"/>
      <c r="D28" s="19"/>
      <c r="E28" s="19"/>
      <c r="F28" s="20">
        <v>4979.33633919571</v>
      </c>
      <c r="G28" s="20">
        <v>4979.33633919571</v>
      </c>
      <c r="H28" s="20">
        <v>4979.33633919571</v>
      </c>
      <c r="I28" s="20">
        <v>10026.8617745682</v>
      </c>
      <c r="J28" s="20">
        <v>30751.098568314301</v>
      </c>
    </row>
    <row r="29" spans="1:11" x14ac:dyDescent="0.65">
      <c r="A29" s="18" t="s">
        <v>23</v>
      </c>
      <c r="B29" s="18" t="s">
        <v>8</v>
      </c>
      <c r="C29" s="20">
        <v>0</v>
      </c>
      <c r="D29" s="19"/>
      <c r="E29" s="19"/>
      <c r="F29" s="19"/>
      <c r="G29" s="19"/>
      <c r="H29" s="19"/>
      <c r="I29" s="19"/>
      <c r="J29" s="19"/>
    </row>
    <row r="30" spans="1:11" x14ac:dyDescent="0.65">
      <c r="A30" s="18" t="s">
        <v>23</v>
      </c>
      <c r="B30" s="18" t="s">
        <v>21</v>
      </c>
      <c r="C30" s="20">
        <v>108427.94400693</v>
      </c>
      <c r="D30" s="19"/>
      <c r="E30" s="19"/>
      <c r="F30" s="19"/>
      <c r="G30" s="19"/>
      <c r="H30" s="19"/>
      <c r="I30" s="19"/>
      <c r="J30" s="19"/>
      <c r="K30" s="3"/>
    </row>
    <row r="32" spans="1:11" x14ac:dyDescent="0.65">
      <c r="C32" s="23" t="s">
        <v>22</v>
      </c>
      <c r="D32" s="22">
        <v>2022</v>
      </c>
      <c r="E32" s="22">
        <v>2025</v>
      </c>
      <c r="F32" s="22">
        <v>2030</v>
      </c>
      <c r="G32" s="22">
        <v>2035</v>
      </c>
      <c r="H32" s="22">
        <v>2040</v>
      </c>
      <c r="I32" s="22">
        <v>2045</v>
      </c>
      <c r="J32" s="22">
        <v>2050</v>
      </c>
      <c r="K32" s="3" t="s">
        <v>24</v>
      </c>
    </row>
    <row r="33" spans="1:11" x14ac:dyDescent="0.65">
      <c r="A33" s="11" t="s">
        <v>2</v>
      </c>
      <c r="C33" s="4">
        <f>SUM(C18:C30)</f>
        <v>108427.94400693</v>
      </c>
      <c r="D33" s="4">
        <f t="shared" ref="D33:J33" si="4">SUM(D18:D30)</f>
        <v>2320.2282847274537</v>
      </c>
      <c r="E33" s="4">
        <f t="shared" si="4"/>
        <v>2169.0933217117031</v>
      </c>
      <c r="F33" s="4">
        <f t="shared" si="4"/>
        <v>8739.6628330719413</v>
      </c>
      <c r="G33" s="4">
        <f t="shared" si="4"/>
        <v>9055.7210674278722</v>
      </c>
      <c r="H33" s="4">
        <f t="shared" si="4"/>
        <v>9689.7743493911476</v>
      </c>
      <c r="I33" s="4">
        <f t="shared" si="4"/>
        <v>17643.677437853301</v>
      </c>
      <c r="J33" s="4">
        <f t="shared" si="4"/>
        <v>46889.309723343584</v>
      </c>
      <c r="K33" s="5">
        <f>SUM(C33:J33)</f>
        <v>204935.41102445699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C454-8115-4E8A-BEC3-8F4CA7F54747}">
  <dimension ref="A1:K33"/>
  <sheetViews>
    <sheetView zoomScale="80" zoomScaleNormal="80" workbookViewId="0">
      <selection activeCell="K4" sqref="K1:K104857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12">
        <v>25620.230895336001</v>
      </c>
      <c r="D3" s="12">
        <v>19457.963889210001</v>
      </c>
      <c r="E3" s="12">
        <v>9187.5188789999993</v>
      </c>
      <c r="F3" s="13"/>
      <c r="G3" s="13"/>
      <c r="H3" s="13"/>
      <c r="I3" s="13"/>
    </row>
    <row r="4" spans="1:10" x14ac:dyDescent="0.65">
      <c r="A4" s="9" t="s">
        <v>2</v>
      </c>
      <c r="B4" s="9" t="s">
        <v>8</v>
      </c>
      <c r="C4" s="12">
        <v>35643.608741440003</v>
      </c>
      <c r="D4" s="12">
        <v>65603.874267231993</v>
      </c>
      <c r="E4" s="12">
        <v>108973.861614811</v>
      </c>
      <c r="F4" s="12">
        <v>167854.78076073201</v>
      </c>
      <c r="G4" s="12">
        <v>217564.55806665201</v>
      </c>
      <c r="H4" s="12">
        <v>272785.09442407702</v>
      </c>
      <c r="I4" s="12">
        <v>324326.33240083198</v>
      </c>
    </row>
    <row r="5" spans="1:10" x14ac:dyDescent="0.65">
      <c r="A5" s="9" t="s">
        <v>3</v>
      </c>
      <c r="B5" s="9" t="s">
        <v>9</v>
      </c>
      <c r="C5" s="12">
        <v>119.036920464</v>
      </c>
      <c r="D5" s="12">
        <v>84.159102768048101</v>
      </c>
      <c r="E5" s="12">
        <v>24.045457933727999</v>
      </c>
      <c r="F5" s="13"/>
      <c r="G5" s="13"/>
      <c r="H5" s="13"/>
      <c r="I5" s="13"/>
    </row>
    <row r="6" spans="1:10" x14ac:dyDescent="0.65">
      <c r="A6" s="9" t="s">
        <v>3</v>
      </c>
      <c r="B6" s="9" t="s">
        <v>10</v>
      </c>
      <c r="C6" s="13"/>
      <c r="D6" s="12">
        <v>29.064848079959901</v>
      </c>
      <c r="E6" s="12">
        <v>79.159552108560007</v>
      </c>
      <c r="F6" s="12">
        <v>99.197433720000006</v>
      </c>
      <c r="G6" s="12">
        <v>99.197433720000006</v>
      </c>
      <c r="H6" s="12">
        <v>99.197433720000006</v>
      </c>
      <c r="I6" s="12">
        <v>99.197433720000006</v>
      </c>
    </row>
    <row r="7" spans="1:10" x14ac:dyDescent="0.65">
      <c r="A7" s="9" t="s">
        <v>4</v>
      </c>
      <c r="B7" s="9" t="s">
        <v>11</v>
      </c>
      <c r="C7" s="12">
        <v>163192.8350052</v>
      </c>
      <c r="D7" s="12">
        <v>115377.334348676</v>
      </c>
      <c r="E7" s="12">
        <v>32964.9526710504</v>
      </c>
      <c r="F7" s="13"/>
      <c r="G7" s="13"/>
      <c r="H7" s="13"/>
      <c r="I7" s="13"/>
    </row>
    <row r="8" spans="1:10" x14ac:dyDescent="0.65">
      <c r="A8" s="9" t="s">
        <v>4</v>
      </c>
      <c r="B8" s="9" t="s">
        <v>12</v>
      </c>
      <c r="C8" s="13"/>
      <c r="D8" s="12">
        <v>43468.636960475997</v>
      </c>
      <c r="E8" s="12">
        <v>118388.98394013599</v>
      </c>
      <c r="F8" s="12">
        <v>148357.12273199999</v>
      </c>
      <c r="G8" s="12">
        <v>148357.12273199999</v>
      </c>
      <c r="H8" s="12">
        <v>148357.12273199999</v>
      </c>
      <c r="I8" s="1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1" t="s">
        <v>2</v>
      </c>
      <c r="C11" s="4">
        <f>SUM(C3:C4)</f>
        <v>61263.839636776</v>
      </c>
      <c r="D11" s="4">
        <f t="shared" ref="D11:I11" si="0">SUM(D3:D4)</f>
        <v>85061.838156441998</v>
      </c>
      <c r="E11" s="4">
        <f t="shared" si="0"/>
        <v>118161.380493811</v>
      </c>
      <c r="F11" s="4">
        <f t="shared" si="0"/>
        <v>167854.78076073201</v>
      </c>
      <c r="G11" s="4">
        <f t="shared" si="0"/>
        <v>217564.55806665201</v>
      </c>
      <c r="H11" s="4">
        <f t="shared" si="0"/>
        <v>272785.09442407702</v>
      </c>
      <c r="I11" s="4">
        <f t="shared" si="0"/>
        <v>324326.33240083198</v>
      </c>
      <c r="J11" s="5">
        <f>SUM(C11:I11)</f>
        <v>1247017.823939322</v>
      </c>
    </row>
    <row r="12" spans="1:10" x14ac:dyDescent="0.65">
      <c r="A12" s="11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1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7" t="s">
        <v>0</v>
      </c>
      <c r="B16" s="24" t="s">
        <v>5</v>
      </c>
      <c r="C16" s="17" t="s">
        <v>13</v>
      </c>
      <c r="D16" s="24"/>
      <c r="E16" s="24"/>
      <c r="F16" s="24"/>
      <c r="G16" s="24"/>
      <c r="H16" s="24"/>
      <c r="I16" s="24"/>
      <c r="J16" s="24"/>
    </row>
    <row r="17" spans="1:11" x14ac:dyDescent="0.65">
      <c r="A17" s="17" t="s">
        <v>14</v>
      </c>
      <c r="B17" s="17" t="s">
        <v>6</v>
      </c>
      <c r="C17" s="18" t="s">
        <v>22</v>
      </c>
      <c r="D17" s="21">
        <v>2022</v>
      </c>
      <c r="E17" s="21">
        <v>2025</v>
      </c>
      <c r="F17" s="21">
        <v>2030</v>
      </c>
      <c r="G17" s="21">
        <v>2035</v>
      </c>
      <c r="H17" s="21">
        <v>2040</v>
      </c>
      <c r="I17" s="21">
        <v>2045</v>
      </c>
      <c r="J17" s="21">
        <v>2050</v>
      </c>
    </row>
    <row r="18" spans="1:11" x14ac:dyDescent="0.65">
      <c r="A18" s="18" t="s">
        <v>15</v>
      </c>
      <c r="B18" s="18" t="s">
        <v>7</v>
      </c>
      <c r="C18" s="19"/>
      <c r="D18" s="20">
        <v>146.14035448320001</v>
      </c>
      <c r="E18" s="20">
        <v>110.990168352</v>
      </c>
      <c r="F18" s="20">
        <v>52.4065248</v>
      </c>
      <c r="G18" s="19"/>
      <c r="H18" s="19"/>
      <c r="I18" s="19"/>
      <c r="J18" s="19"/>
    </row>
    <row r="19" spans="1:11" x14ac:dyDescent="0.65">
      <c r="A19" s="18" t="s">
        <v>15</v>
      </c>
      <c r="B19" s="18" t="s">
        <v>8</v>
      </c>
      <c r="C19" s="19"/>
      <c r="D19" s="20">
        <v>178.2180437072</v>
      </c>
      <c r="E19" s="20">
        <v>328.01937133616002</v>
      </c>
      <c r="F19" s="20">
        <v>544.86930807405497</v>
      </c>
      <c r="G19" s="20">
        <v>839.27390380365796</v>
      </c>
      <c r="H19" s="20">
        <v>1087.8227903332599</v>
      </c>
      <c r="I19" s="20">
        <v>1363.9254721203799</v>
      </c>
      <c r="J19" s="20">
        <v>1621.63166200416</v>
      </c>
    </row>
    <row r="20" spans="1:11" x14ac:dyDescent="0.65">
      <c r="A20" s="18" t="s">
        <v>15</v>
      </c>
      <c r="B20" s="18" t="s">
        <v>21</v>
      </c>
      <c r="C20" s="19"/>
      <c r="D20" s="19"/>
      <c r="E20" s="19"/>
      <c r="F20" s="20">
        <v>37.5115493631153</v>
      </c>
      <c r="G20" s="20">
        <v>37.5115493631153</v>
      </c>
      <c r="H20" s="20">
        <v>37.5115493631153</v>
      </c>
      <c r="I20" s="20">
        <v>129.330467138042</v>
      </c>
      <c r="J20" s="20">
        <v>231.66166600059401</v>
      </c>
    </row>
    <row r="21" spans="1:11" x14ac:dyDescent="0.65">
      <c r="A21" s="18" t="s">
        <v>16</v>
      </c>
      <c r="B21" s="18" t="s">
        <v>17</v>
      </c>
      <c r="C21" s="19"/>
      <c r="D21" s="20">
        <v>219.32074181594601</v>
      </c>
      <c r="E21" s="20">
        <v>137.07546363496601</v>
      </c>
      <c r="F21" s="19"/>
      <c r="G21" s="19"/>
      <c r="H21" s="19"/>
      <c r="I21" s="19"/>
      <c r="J21" s="19"/>
    </row>
    <row r="22" spans="1:11" x14ac:dyDescent="0.65">
      <c r="A22" s="18" t="s">
        <v>16</v>
      </c>
      <c r="B22" s="18" t="s">
        <v>18</v>
      </c>
      <c r="C22" s="19"/>
      <c r="D22" s="20">
        <v>1113.11545318292</v>
      </c>
      <c r="E22" s="20">
        <v>785.64090823932395</v>
      </c>
      <c r="F22" s="20">
        <v>239.85</v>
      </c>
      <c r="G22" s="19"/>
      <c r="H22" s="19"/>
      <c r="I22" s="19"/>
      <c r="J22" s="19"/>
    </row>
    <row r="23" spans="1:11" x14ac:dyDescent="0.65">
      <c r="A23" s="18" t="s">
        <v>16</v>
      </c>
      <c r="B23" s="18" t="s">
        <v>7</v>
      </c>
      <c r="C23" s="19"/>
      <c r="D23" s="20">
        <v>347.55601808219302</v>
      </c>
      <c r="E23" s="20">
        <v>263.96063630137002</v>
      </c>
      <c r="F23" s="20">
        <v>124.63500000000001</v>
      </c>
      <c r="G23" s="19"/>
      <c r="H23" s="19"/>
      <c r="I23" s="19"/>
      <c r="J23" s="19"/>
    </row>
    <row r="24" spans="1:11" x14ac:dyDescent="0.65">
      <c r="A24" s="18" t="s">
        <v>16</v>
      </c>
      <c r="B24" s="18" t="s">
        <v>19</v>
      </c>
      <c r="C24" s="19"/>
      <c r="D24" s="20">
        <v>45.187207622884799</v>
      </c>
      <c r="E24" s="20">
        <v>45.187207622884799</v>
      </c>
      <c r="F24" s="20">
        <v>45.187207622884799</v>
      </c>
      <c r="G24" s="19"/>
      <c r="H24" s="19"/>
      <c r="I24" s="19"/>
      <c r="J24" s="19"/>
    </row>
    <row r="25" spans="1:11" x14ac:dyDescent="0.65">
      <c r="A25" s="18" t="s">
        <v>16</v>
      </c>
      <c r="B25" s="18" t="s">
        <v>8</v>
      </c>
      <c r="C25" s="19"/>
      <c r="D25" s="20">
        <v>270.69046583311001</v>
      </c>
      <c r="E25" s="20">
        <v>498.219566224998</v>
      </c>
      <c r="F25" s="20">
        <v>827.58694772257502</v>
      </c>
      <c r="G25" s="20">
        <v>1318.79732120072</v>
      </c>
      <c r="H25" s="20">
        <v>1704.30171663439</v>
      </c>
      <c r="I25" s="20">
        <v>2174.31682437675</v>
      </c>
      <c r="J25" s="20">
        <v>2669.56944906934</v>
      </c>
    </row>
    <row r="26" spans="1:11" x14ac:dyDescent="0.65">
      <c r="A26" s="18" t="s">
        <v>16</v>
      </c>
      <c r="B26" s="18" t="s">
        <v>21</v>
      </c>
      <c r="C26" s="19"/>
      <c r="D26" s="19"/>
      <c r="E26" s="19"/>
      <c r="F26" s="20">
        <v>3648.7195515122598</v>
      </c>
      <c r="G26" s="20">
        <v>3648.7195515122598</v>
      </c>
      <c r="H26" s="20">
        <v>3648.7195515122598</v>
      </c>
      <c r="I26" s="20">
        <v>12579.875053542601</v>
      </c>
      <c r="J26" s="20">
        <v>22533.5520505963</v>
      </c>
    </row>
    <row r="27" spans="1:11" x14ac:dyDescent="0.65">
      <c r="A27" s="18" t="s">
        <v>20</v>
      </c>
      <c r="B27" s="18" t="s">
        <v>8</v>
      </c>
      <c r="C27" s="19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</row>
    <row r="28" spans="1:11" x14ac:dyDescent="0.65">
      <c r="A28" s="18" t="s">
        <v>20</v>
      </c>
      <c r="B28" s="18" t="s">
        <v>21</v>
      </c>
      <c r="C28" s="19"/>
      <c r="D28" s="19"/>
      <c r="E28" s="19"/>
      <c r="F28" s="20">
        <v>9958.6726783911599</v>
      </c>
      <c r="G28" s="20">
        <v>9958.6726783911599</v>
      </c>
      <c r="H28" s="20">
        <v>9958.6726783911599</v>
      </c>
      <c r="I28" s="20">
        <v>34335.019785602897</v>
      </c>
      <c r="J28" s="20">
        <v>61502.197136628798</v>
      </c>
    </row>
    <row r="29" spans="1:11" x14ac:dyDescent="0.65">
      <c r="A29" s="18" t="s">
        <v>23</v>
      </c>
      <c r="B29" s="18" t="s">
        <v>8</v>
      </c>
      <c r="C29" s="20">
        <v>0</v>
      </c>
      <c r="D29" s="19"/>
      <c r="E29" s="19"/>
      <c r="F29" s="19"/>
      <c r="G29" s="19"/>
      <c r="H29" s="19"/>
      <c r="I29" s="19"/>
      <c r="J29" s="19"/>
    </row>
    <row r="30" spans="1:11" x14ac:dyDescent="0.65">
      <c r="A30" s="18" t="s">
        <v>23</v>
      </c>
      <c r="B30" s="18" t="s">
        <v>21</v>
      </c>
      <c r="C30" s="20">
        <v>213545.757731277</v>
      </c>
      <c r="D30" s="19"/>
      <c r="E30" s="19"/>
      <c r="F30" s="19"/>
      <c r="G30" s="19"/>
      <c r="H30" s="19"/>
      <c r="I30" s="19"/>
      <c r="J30" s="19"/>
    </row>
    <row r="32" spans="1:11" x14ac:dyDescent="0.65">
      <c r="C32" s="23" t="s">
        <v>22</v>
      </c>
      <c r="D32" s="22">
        <v>2022</v>
      </c>
      <c r="E32" s="22">
        <v>2025</v>
      </c>
      <c r="F32" s="22">
        <v>2030</v>
      </c>
      <c r="G32" s="22">
        <v>2035</v>
      </c>
      <c r="H32" s="22">
        <v>2040</v>
      </c>
      <c r="I32" s="22">
        <v>2045</v>
      </c>
      <c r="J32" s="22">
        <v>2050</v>
      </c>
      <c r="K32" s="3" t="s">
        <v>24</v>
      </c>
    </row>
    <row r="33" spans="1:11" x14ac:dyDescent="0.65">
      <c r="A33" s="11" t="s">
        <v>2</v>
      </c>
      <c r="C33" s="4">
        <f>SUM(C18:C30)</f>
        <v>213545.757731277</v>
      </c>
      <c r="D33" s="4">
        <f t="shared" ref="D33:J33" si="4">SUM(D18:D30)</f>
        <v>2320.2282847274537</v>
      </c>
      <c r="E33" s="4">
        <f t="shared" si="4"/>
        <v>2169.0933217117031</v>
      </c>
      <c r="F33" s="4">
        <f t="shared" si="4"/>
        <v>15479.43876748605</v>
      </c>
      <c r="G33" s="4">
        <f t="shared" si="4"/>
        <v>15802.975004270913</v>
      </c>
      <c r="H33" s="4">
        <f t="shared" si="4"/>
        <v>16437.028286234185</v>
      </c>
      <c r="I33" s="4">
        <f t="shared" si="4"/>
        <v>50582.467602780671</v>
      </c>
      <c r="J33" s="4">
        <f t="shared" si="4"/>
        <v>88558.611964299198</v>
      </c>
      <c r="K33" s="5">
        <f>SUM(C33:J33)</f>
        <v>404895.60096278717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C6FD-46B3-473E-AB07-E1272FBB0358}">
  <dimension ref="A1:K33"/>
  <sheetViews>
    <sheetView zoomScale="80" zoomScaleNormal="80" workbookViewId="0">
      <selection activeCell="K1" sqref="K1:K104857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12">
        <v>25620.230895336001</v>
      </c>
      <c r="D3" s="12">
        <v>19457.963889210001</v>
      </c>
      <c r="E3" s="12">
        <v>9187.5188789999993</v>
      </c>
      <c r="F3" s="13"/>
      <c r="G3" s="13"/>
      <c r="H3" s="13"/>
      <c r="I3" s="13"/>
    </row>
    <row r="4" spans="1:10" x14ac:dyDescent="0.65">
      <c r="A4" s="9" t="s">
        <v>2</v>
      </c>
      <c r="B4" s="9" t="s">
        <v>8</v>
      </c>
      <c r="C4" s="12">
        <v>35643.608741440003</v>
      </c>
      <c r="D4" s="12">
        <v>65603.874267231993</v>
      </c>
      <c r="E4" s="12">
        <v>102409.34047626601</v>
      </c>
      <c r="F4" s="12">
        <v>154644.029729131</v>
      </c>
      <c r="G4" s="12">
        <v>197691.20010299701</v>
      </c>
      <c r="H4" s="12">
        <v>240738.370476863</v>
      </c>
      <c r="I4" s="12">
        <v>283785.54085072799</v>
      </c>
    </row>
    <row r="5" spans="1:10" x14ac:dyDescent="0.65">
      <c r="A5" s="9" t="s">
        <v>3</v>
      </c>
      <c r="B5" s="9" t="s">
        <v>9</v>
      </c>
      <c r="C5" s="12">
        <v>119.036920464</v>
      </c>
      <c r="D5" s="12">
        <v>84.159102768048101</v>
      </c>
      <c r="E5" s="12">
        <v>24.045457933727999</v>
      </c>
      <c r="F5" s="13"/>
      <c r="G5" s="13"/>
      <c r="H5" s="13"/>
      <c r="I5" s="13"/>
    </row>
    <row r="6" spans="1:10" x14ac:dyDescent="0.65">
      <c r="A6" s="9" t="s">
        <v>3</v>
      </c>
      <c r="B6" s="9" t="s">
        <v>10</v>
      </c>
      <c r="C6" s="13"/>
      <c r="D6" s="12">
        <v>29.064848079959901</v>
      </c>
      <c r="E6" s="12">
        <v>79.159552108560007</v>
      </c>
      <c r="F6" s="12">
        <v>99.197433720000006</v>
      </c>
      <c r="G6" s="12">
        <v>99.197433720000006</v>
      </c>
      <c r="H6" s="12">
        <v>99.197433720000006</v>
      </c>
      <c r="I6" s="12">
        <v>99.197433720000006</v>
      </c>
    </row>
    <row r="7" spans="1:10" x14ac:dyDescent="0.65">
      <c r="A7" s="9" t="s">
        <v>4</v>
      </c>
      <c r="B7" s="9" t="s">
        <v>11</v>
      </c>
      <c r="C7" s="12">
        <v>163192.8350052</v>
      </c>
      <c r="D7" s="12">
        <v>115377.334348676</v>
      </c>
      <c r="E7" s="12">
        <v>32964.9526710504</v>
      </c>
      <c r="F7" s="13"/>
      <c r="G7" s="13"/>
      <c r="H7" s="13"/>
      <c r="I7" s="13"/>
    </row>
    <row r="8" spans="1:10" x14ac:dyDescent="0.65">
      <c r="A8" s="9" t="s">
        <v>4</v>
      </c>
      <c r="B8" s="9" t="s">
        <v>12</v>
      </c>
      <c r="C8" s="13"/>
      <c r="D8" s="12">
        <v>43468.636960475997</v>
      </c>
      <c r="E8" s="12">
        <v>118388.98394013599</v>
      </c>
      <c r="F8" s="12">
        <v>148357.12273199999</v>
      </c>
      <c r="G8" s="12">
        <v>148357.12273199999</v>
      </c>
      <c r="H8" s="12">
        <v>148357.12273199999</v>
      </c>
      <c r="I8" s="1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1" t="s">
        <v>2</v>
      </c>
      <c r="C11" s="4">
        <f>SUM(C3:C4)</f>
        <v>61263.839636776</v>
      </c>
      <c r="D11" s="4">
        <f t="shared" ref="D11:I11" si="0">SUM(D3:D4)</f>
        <v>85061.838156441998</v>
      </c>
      <c r="E11" s="4">
        <f t="shared" si="0"/>
        <v>111596.859355266</v>
      </c>
      <c r="F11" s="4">
        <f t="shared" si="0"/>
        <v>154644.029729131</v>
      </c>
      <c r="G11" s="4">
        <f t="shared" si="0"/>
        <v>197691.20010299701</v>
      </c>
      <c r="H11" s="4">
        <f t="shared" si="0"/>
        <v>240738.370476863</v>
      </c>
      <c r="I11" s="4">
        <f t="shared" si="0"/>
        <v>283785.54085072799</v>
      </c>
      <c r="J11" s="5">
        <f>SUM(C11:I11)</f>
        <v>1134781.6783082029</v>
      </c>
    </row>
    <row r="12" spans="1:10" x14ac:dyDescent="0.65">
      <c r="A12" s="11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1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7" t="s">
        <v>0</v>
      </c>
      <c r="B16" s="24" t="s">
        <v>5</v>
      </c>
      <c r="C16" s="17" t="s">
        <v>13</v>
      </c>
      <c r="D16" s="24"/>
      <c r="E16" s="24"/>
      <c r="F16" s="24"/>
      <c r="G16" s="24"/>
      <c r="H16" s="24"/>
      <c r="I16" s="24"/>
      <c r="J16" s="24"/>
    </row>
    <row r="17" spans="1:11" x14ac:dyDescent="0.65">
      <c r="A17" s="17" t="s">
        <v>14</v>
      </c>
      <c r="B17" s="17" t="s">
        <v>6</v>
      </c>
      <c r="C17" s="18" t="s">
        <v>22</v>
      </c>
      <c r="D17" s="21">
        <v>2022</v>
      </c>
      <c r="E17" s="21">
        <v>2025</v>
      </c>
      <c r="F17" s="21">
        <v>2030</v>
      </c>
      <c r="G17" s="21">
        <v>2035</v>
      </c>
      <c r="H17" s="21">
        <v>2040</v>
      </c>
      <c r="I17" s="21">
        <v>2045</v>
      </c>
      <c r="J17" s="21">
        <v>2050</v>
      </c>
    </row>
    <row r="18" spans="1:11" x14ac:dyDescent="0.65">
      <c r="A18" s="18" t="s">
        <v>15</v>
      </c>
      <c r="B18" s="18" t="s">
        <v>7</v>
      </c>
      <c r="C18" s="19"/>
      <c r="D18" s="20">
        <v>146.14035448320001</v>
      </c>
      <c r="E18" s="20">
        <v>110.990168352</v>
      </c>
      <c r="F18" s="20">
        <v>52.4065248</v>
      </c>
      <c r="G18" s="19"/>
      <c r="H18" s="19"/>
      <c r="I18" s="19"/>
      <c r="J18" s="19"/>
    </row>
    <row r="19" spans="1:11" x14ac:dyDescent="0.65">
      <c r="A19" s="18" t="s">
        <v>15</v>
      </c>
      <c r="B19" s="18" t="s">
        <v>8</v>
      </c>
      <c r="C19" s="19"/>
      <c r="D19" s="20">
        <v>178.2180437072</v>
      </c>
      <c r="E19" s="20">
        <v>328.01937133616002</v>
      </c>
      <c r="F19" s="20">
        <v>512.04670238132996</v>
      </c>
      <c r="G19" s="20">
        <v>773.22014864565699</v>
      </c>
      <c r="H19" s="20">
        <v>988.45600051498502</v>
      </c>
      <c r="I19" s="20">
        <v>1203.6918523843101</v>
      </c>
      <c r="J19" s="20">
        <v>1418.9277042536401</v>
      </c>
    </row>
    <row r="20" spans="1:11" x14ac:dyDescent="0.65">
      <c r="A20" s="18" t="s">
        <v>15</v>
      </c>
      <c r="B20" s="18" t="s">
        <v>21</v>
      </c>
      <c r="C20" s="19"/>
      <c r="D20" s="19"/>
      <c r="E20" s="19"/>
      <c r="F20" s="20">
        <v>56.267324044672399</v>
      </c>
      <c r="G20" s="20">
        <v>75.256552310544393</v>
      </c>
      <c r="H20" s="20">
        <v>94.292572116416196</v>
      </c>
      <c r="I20" s="20">
        <v>220.892535558654</v>
      </c>
      <c r="J20" s="20">
        <v>347.49249900089097</v>
      </c>
    </row>
    <row r="21" spans="1:11" x14ac:dyDescent="0.65">
      <c r="A21" s="18" t="s">
        <v>16</v>
      </c>
      <c r="B21" s="18" t="s">
        <v>17</v>
      </c>
      <c r="C21" s="19"/>
      <c r="D21" s="20">
        <v>219.32074181594601</v>
      </c>
      <c r="E21" s="20">
        <v>137.07546363496601</v>
      </c>
      <c r="F21" s="19"/>
      <c r="G21" s="19"/>
      <c r="H21" s="19"/>
      <c r="I21" s="19"/>
      <c r="J21" s="19"/>
    </row>
    <row r="22" spans="1:11" x14ac:dyDescent="0.65">
      <c r="A22" s="18" t="s">
        <v>16</v>
      </c>
      <c r="B22" s="18" t="s">
        <v>18</v>
      </c>
      <c r="C22" s="19"/>
      <c r="D22" s="20">
        <v>1113.11545318292</v>
      </c>
      <c r="E22" s="20">
        <v>785.64090823932395</v>
      </c>
      <c r="F22" s="20">
        <v>239.85</v>
      </c>
      <c r="G22" s="19"/>
      <c r="H22" s="19"/>
      <c r="I22" s="19"/>
      <c r="J22" s="19"/>
    </row>
    <row r="23" spans="1:11" x14ac:dyDescent="0.65">
      <c r="A23" s="18" t="s">
        <v>16</v>
      </c>
      <c r="B23" s="18" t="s">
        <v>7</v>
      </c>
      <c r="C23" s="19"/>
      <c r="D23" s="20">
        <v>347.55601808219302</v>
      </c>
      <c r="E23" s="20">
        <v>263.96063630137002</v>
      </c>
      <c r="F23" s="20">
        <v>124.63500000000001</v>
      </c>
      <c r="G23" s="19"/>
      <c r="H23" s="19"/>
      <c r="I23" s="19"/>
      <c r="J23" s="19"/>
    </row>
    <row r="24" spans="1:11" x14ac:dyDescent="0.65">
      <c r="A24" s="18" t="s">
        <v>16</v>
      </c>
      <c r="B24" s="18" t="s">
        <v>19</v>
      </c>
      <c r="C24" s="19"/>
      <c r="D24" s="20">
        <v>45.187207622884799</v>
      </c>
      <c r="E24" s="20">
        <v>45.187207622884799</v>
      </c>
      <c r="F24" s="20">
        <v>45.187207622884799</v>
      </c>
      <c r="G24" s="19"/>
      <c r="H24" s="19"/>
      <c r="I24" s="19"/>
      <c r="J24" s="19"/>
    </row>
    <row r="25" spans="1:11" x14ac:dyDescent="0.65">
      <c r="A25" s="18" t="s">
        <v>16</v>
      </c>
      <c r="B25" s="18" t="s">
        <v>8</v>
      </c>
      <c r="C25" s="19"/>
      <c r="D25" s="20">
        <v>270.69046583311001</v>
      </c>
      <c r="E25" s="20">
        <v>498.219566224998</v>
      </c>
      <c r="F25" s="20">
        <v>777.73359819632105</v>
      </c>
      <c r="G25" s="20">
        <v>1233.51918002859</v>
      </c>
      <c r="H25" s="20">
        <v>1576.0150641999501</v>
      </c>
      <c r="I25" s="20">
        <v>1967.4485666722701</v>
      </c>
      <c r="J25" s="20">
        <v>2407.87022116247</v>
      </c>
    </row>
    <row r="26" spans="1:11" x14ac:dyDescent="0.65">
      <c r="A26" s="18" t="s">
        <v>16</v>
      </c>
      <c r="B26" s="18" t="s">
        <v>21</v>
      </c>
      <c r="C26" s="19"/>
      <c r="D26" s="19"/>
      <c r="E26" s="19"/>
      <c r="F26" s="20">
        <v>5473.0793272683404</v>
      </c>
      <c r="G26" s="20">
        <v>7320.1469535910501</v>
      </c>
      <c r="H26" s="20">
        <v>9171.7659570160395</v>
      </c>
      <c r="I26" s="20">
        <v>21486.047016455199</v>
      </c>
      <c r="J26" s="20">
        <v>33800.328075894402</v>
      </c>
    </row>
    <row r="27" spans="1:11" x14ac:dyDescent="0.65">
      <c r="A27" s="18" t="s">
        <v>20</v>
      </c>
      <c r="B27" s="18" t="s">
        <v>8</v>
      </c>
      <c r="C27" s="19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</row>
    <row r="28" spans="1:11" x14ac:dyDescent="0.65">
      <c r="A28" s="18" t="s">
        <v>20</v>
      </c>
      <c r="B28" s="18" t="s">
        <v>21</v>
      </c>
      <c r="C28" s="19"/>
      <c r="D28" s="19"/>
      <c r="E28" s="19"/>
      <c r="F28" s="20">
        <v>14938.009017586601</v>
      </c>
      <c r="G28" s="20">
        <v>19979.323277482799</v>
      </c>
      <c r="H28" s="20">
        <v>25033.0598883319</v>
      </c>
      <c r="I28" s="20">
        <v>58643.177796637501</v>
      </c>
      <c r="J28" s="20">
        <v>92253.295704942997</v>
      </c>
    </row>
    <row r="29" spans="1:11" x14ac:dyDescent="0.65">
      <c r="A29" s="18" t="s">
        <v>23</v>
      </c>
      <c r="B29" s="18" t="s">
        <v>8</v>
      </c>
      <c r="C29" s="20">
        <v>0</v>
      </c>
      <c r="D29" s="19"/>
      <c r="E29" s="19"/>
      <c r="F29" s="19"/>
      <c r="G29" s="19"/>
      <c r="H29" s="19"/>
      <c r="I29" s="19"/>
      <c r="J29" s="19"/>
    </row>
    <row r="30" spans="1:11" x14ac:dyDescent="0.65">
      <c r="A30" s="18" t="s">
        <v>23</v>
      </c>
      <c r="B30" s="18" t="s">
        <v>21</v>
      </c>
      <c r="C30" s="20">
        <v>313773.94754681102</v>
      </c>
      <c r="D30" s="19"/>
      <c r="E30" s="19"/>
      <c r="F30" s="19"/>
      <c r="G30" s="19"/>
      <c r="H30" s="19"/>
      <c r="I30" s="19"/>
      <c r="J30" s="19"/>
    </row>
    <row r="32" spans="1:11" x14ac:dyDescent="0.65">
      <c r="C32" s="23" t="s">
        <v>22</v>
      </c>
      <c r="D32" s="22">
        <v>2022</v>
      </c>
      <c r="E32" s="22">
        <v>2025</v>
      </c>
      <c r="F32" s="22">
        <v>2030</v>
      </c>
      <c r="G32" s="22">
        <v>2035</v>
      </c>
      <c r="H32" s="22">
        <v>2040</v>
      </c>
      <c r="I32" s="22">
        <v>2045</v>
      </c>
      <c r="J32" s="22">
        <v>2050</v>
      </c>
      <c r="K32" s="3" t="s">
        <v>24</v>
      </c>
    </row>
    <row r="33" spans="1:11" x14ac:dyDescent="0.65">
      <c r="A33" s="11" t="s">
        <v>2</v>
      </c>
      <c r="C33" s="4">
        <f>SUM(C18:C30)</f>
        <v>313773.94754681102</v>
      </c>
      <c r="D33" s="4">
        <f t="shared" ref="D33:J33" si="4">SUM(D18:D30)</f>
        <v>2320.2282847274537</v>
      </c>
      <c r="E33" s="4">
        <f t="shared" si="4"/>
        <v>2169.0933217117031</v>
      </c>
      <c r="F33" s="4">
        <f t="shared" si="4"/>
        <v>22219.21470190015</v>
      </c>
      <c r="G33" s="4">
        <f t="shared" si="4"/>
        <v>29381.466112058639</v>
      </c>
      <c r="H33" s="4">
        <f t="shared" si="4"/>
        <v>36863.58948217929</v>
      </c>
      <c r="I33" s="4">
        <f t="shared" si="4"/>
        <v>83521.257767707939</v>
      </c>
      <c r="J33" s="4">
        <f t="shared" si="4"/>
        <v>130227.9142052544</v>
      </c>
      <c r="K33" s="5">
        <f>SUM(C33:J33)</f>
        <v>620476.71142235049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704E-D027-46B1-B7D0-752C41479DED}">
  <dimension ref="A1:K33"/>
  <sheetViews>
    <sheetView zoomScale="80" zoomScaleNormal="80" workbookViewId="0">
      <selection activeCell="K1" sqref="K1:K104857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12">
        <v>25620.230895336001</v>
      </c>
      <c r="D3" s="12">
        <v>19457.963889210001</v>
      </c>
      <c r="E3" s="12">
        <v>8889.6452150484201</v>
      </c>
      <c r="F3" s="13"/>
      <c r="G3" s="13"/>
      <c r="H3" s="13"/>
      <c r="I3" s="13"/>
    </row>
    <row r="4" spans="1:10" x14ac:dyDescent="0.65">
      <c r="A4" s="9" t="s">
        <v>2</v>
      </c>
      <c r="B4" s="9" t="s">
        <v>8</v>
      </c>
      <c r="C4" s="12">
        <v>35643.608741440003</v>
      </c>
      <c r="D4" s="12">
        <v>65603.874267231993</v>
      </c>
      <c r="E4" s="12">
        <v>96142.693001672596</v>
      </c>
      <c r="F4" s="12">
        <v>139585.44098769699</v>
      </c>
      <c r="G4" s="12">
        <v>174138.54375867199</v>
      </c>
      <c r="H4" s="12">
        <v>208691.64652964799</v>
      </c>
      <c r="I4" s="12">
        <v>243244.74930062401</v>
      </c>
    </row>
    <row r="5" spans="1:10" x14ac:dyDescent="0.65">
      <c r="A5" s="9" t="s">
        <v>3</v>
      </c>
      <c r="B5" s="9" t="s">
        <v>9</v>
      </c>
      <c r="C5" s="12">
        <v>119.036920464</v>
      </c>
      <c r="D5" s="12">
        <v>84.159102768048101</v>
      </c>
      <c r="E5" s="12">
        <v>24.045457933727999</v>
      </c>
      <c r="F5" s="13"/>
      <c r="G5" s="13"/>
      <c r="H5" s="13"/>
      <c r="I5" s="13"/>
    </row>
    <row r="6" spans="1:10" x14ac:dyDescent="0.65">
      <c r="A6" s="9" t="s">
        <v>3</v>
      </c>
      <c r="B6" s="9" t="s">
        <v>10</v>
      </c>
      <c r="C6" s="13"/>
      <c r="D6" s="12">
        <v>29.064848079959901</v>
      </c>
      <c r="E6" s="12">
        <v>79.159552108560007</v>
      </c>
      <c r="F6" s="12">
        <v>99.197433720000006</v>
      </c>
      <c r="G6" s="12">
        <v>99.197433720000006</v>
      </c>
      <c r="H6" s="12">
        <v>99.197433720000006</v>
      </c>
      <c r="I6" s="12">
        <v>99.197433720000006</v>
      </c>
    </row>
    <row r="7" spans="1:10" x14ac:dyDescent="0.65">
      <c r="A7" s="9" t="s">
        <v>4</v>
      </c>
      <c r="B7" s="9" t="s">
        <v>11</v>
      </c>
      <c r="C7" s="12">
        <v>163192.8350052</v>
      </c>
      <c r="D7" s="12">
        <v>115377.334348676</v>
      </c>
      <c r="E7" s="12">
        <v>32964.9526710504</v>
      </c>
      <c r="F7" s="13"/>
      <c r="G7" s="13"/>
      <c r="H7" s="13"/>
      <c r="I7" s="13"/>
    </row>
    <row r="8" spans="1:10" x14ac:dyDescent="0.65">
      <c r="A8" s="9" t="s">
        <v>4</v>
      </c>
      <c r="B8" s="9" t="s">
        <v>12</v>
      </c>
      <c r="C8" s="13"/>
      <c r="D8" s="12">
        <v>43468.636960475997</v>
      </c>
      <c r="E8" s="12">
        <v>118388.98394013599</v>
      </c>
      <c r="F8" s="12">
        <v>148357.12273199999</v>
      </c>
      <c r="G8" s="12">
        <v>148357.12273199999</v>
      </c>
      <c r="H8" s="12">
        <v>148357.12273199999</v>
      </c>
      <c r="I8" s="1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1" t="s">
        <v>2</v>
      </c>
      <c r="C11" s="4">
        <f>SUM(C3:C4)</f>
        <v>61263.839636776</v>
      </c>
      <c r="D11" s="4">
        <f t="shared" ref="D11:I11" si="0">SUM(D3:D4)</f>
        <v>85061.838156441998</v>
      </c>
      <c r="E11" s="4">
        <f t="shared" si="0"/>
        <v>105032.33821672102</v>
      </c>
      <c r="F11" s="4">
        <f t="shared" si="0"/>
        <v>139585.44098769699</v>
      </c>
      <c r="G11" s="4">
        <f t="shared" si="0"/>
        <v>174138.54375867199</v>
      </c>
      <c r="H11" s="4">
        <f t="shared" si="0"/>
        <v>208691.64652964799</v>
      </c>
      <c r="I11" s="4">
        <f t="shared" si="0"/>
        <v>243244.74930062401</v>
      </c>
      <c r="J11" s="5">
        <f>SUM(C11:I11)</f>
        <v>1017018.39658658</v>
      </c>
    </row>
    <row r="12" spans="1:10" x14ac:dyDescent="0.65">
      <c r="A12" s="11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1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7" t="s">
        <v>0</v>
      </c>
      <c r="B16" s="24" t="s">
        <v>5</v>
      </c>
      <c r="C16" s="17" t="s">
        <v>13</v>
      </c>
      <c r="D16" s="24"/>
      <c r="E16" s="24"/>
      <c r="F16" s="24"/>
      <c r="G16" s="24"/>
      <c r="H16" s="24"/>
      <c r="I16" s="24"/>
      <c r="J16" s="24"/>
    </row>
    <row r="17" spans="1:11" x14ac:dyDescent="0.65">
      <c r="A17" s="17" t="s">
        <v>14</v>
      </c>
      <c r="B17" s="17" t="s">
        <v>6</v>
      </c>
      <c r="C17" s="18" t="s">
        <v>22</v>
      </c>
      <c r="D17" s="21">
        <v>2022</v>
      </c>
      <c r="E17" s="21">
        <v>2025</v>
      </c>
      <c r="F17" s="21">
        <v>2030</v>
      </c>
      <c r="G17" s="21">
        <v>2035</v>
      </c>
      <c r="H17" s="21">
        <v>2040</v>
      </c>
      <c r="I17" s="21">
        <v>2045</v>
      </c>
      <c r="J17" s="21">
        <v>2050</v>
      </c>
    </row>
    <row r="18" spans="1:11" x14ac:dyDescent="0.65">
      <c r="A18" s="18" t="s">
        <v>15</v>
      </c>
      <c r="B18" s="18" t="s">
        <v>7</v>
      </c>
      <c r="C18" s="19"/>
      <c r="D18" s="20">
        <v>146.14035448320001</v>
      </c>
      <c r="E18" s="20">
        <v>110.990168352</v>
      </c>
      <c r="F18" s="20">
        <v>50.707423686550698</v>
      </c>
      <c r="G18" s="19"/>
      <c r="H18" s="19"/>
      <c r="I18" s="19"/>
      <c r="J18" s="19"/>
    </row>
    <row r="19" spans="1:11" x14ac:dyDescent="0.65">
      <c r="A19" s="18" t="s">
        <v>15</v>
      </c>
      <c r="B19" s="18" t="s">
        <v>8</v>
      </c>
      <c r="C19" s="19"/>
      <c r="D19" s="20">
        <v>178.2180437072</v>
      </c>
      <c r="E19" s="20">
        <v>328.01937133616002</v>
      </c>
      <c r="F19" s="20">
        <v>480.71346500836302</v>
      </c>
      <c r="G19" s="20">
        <v>697.92720493848401</v>
      </c>
      <c r="H19" s="20">
        <v>870.69271879336202</v>
      </c>
      <c r="I19" s="20">
        <v>1043.45823264824</v>
      </c>
      <c r="J19" s="20">
        <v>1216.2237465031201</v>
      </c>
    </row>
    <row r="20" spans="1:11" x14ac:dyDescent="0.65">
      <c r="A20" s="18" t="s">
        <v>15</v>
      </c>
      <c r="B20" s="18" t="s">
        <v>21</v>
      </c>
      <c r="C20" s="19"/>
      <c r="D20" s="19"/>
      <c r="E20" s="19"/>
      <c r="F20" s="20">
        <v>75.021581671663995</v>
      </c>
      <c r="G20" s="20">
        <v>118.281091571787</v>
      </c>
      <c r="H20" s="20">
        <v>161.58587595734301</v>
      </c>
      <c r="I20" s="20">
        <v>312.45460397926598</v>
      </c>
      <c r="J20" s="20">
        <v>463.32333200118802</v>
      </c>
    </row>
    <row r="21" spans="1:11" x14ac:dyDescent="0.65">
      <c r="A21" s="18" t="s">
        <v>16</v>
      </c>
      <c r="B21" s="18" t="s">
        <v>17</v>
      </c>
      <c r="C21" s="19"/>
      <c r="D21" s="20">
        <v>219.32074181594601</v>
      </c>
      <c r="E21" s="20">
        <v>137.07546363496601</v>
      </c>
      <c r="F21" s="19"/>
      <c r="G21" s="19"/>
      <c r="H21" s="19"/>
      <c r="I21" s="19"/>
      <c r="J21" s="19"/>
    </row>
    <row r="22" spans="1:11" x14ac:dyDescent="0.65">
      <c r="A22" s="18" t="s">
        <v>16</v>
      </c>
      <c r="B22" s="18" t="s">
        <v>18</v>
      </c>
      <c r="C22" s="19"/>
      <c r="D22" s="20">
        <v>1113.11545318292</v>
      </c>
      <c r="E22" s="20">
        <v>785.64090823932395</v>
      </c>
      <c r="F22" s="20">
        <v>239.85</v>
      </c>
      <c r="G22" s="19"/>
      <c r="H22" s="19"/>
      <c r="I22" s="19"/>
      <c r="J22" s="19"/>
    </row>
    <row r="23" spans="1:11" x14ac:dyDescent="0.65">
      <c r="A23" s="18" t="s">
        <v>16</v>
      </c>
      <c r="B23" s="18" t="s">
        <v>7</v>
      </c>
      <c r="C23" s="19"/>
      <c r="D23" s="20">
        <v>347.55601808219302</v>
      </c>
      <c r="E23" s="20">
        <v>263.96063630137002</v>
      </c>
      <c r="F23" s="20">
        <v>124.63500000000001</v>
      </c>
      <c r="G23" s="19"/>
      <c r="H23" s="19"/>
      <c r="I23" s="19"/>
      <c r="J23" s="19"/>
    </row>
    <row r="24" spans="1:11" x14ac:dyDescent="0.65">
      <c r="A24" s="18" t="s">
        <v>16</v>
      </c>
      <c r="B24" s="18" t="s">
        <v>19</v>
      </c>
      <c r="C24" s="19"/>
      <c r="D24" s="20">
        <v>45.187207622884799</v>
      </c>
      <c r="E24" s="20">
        <v>45.187207622884799</v>
      </c>
      <c r="F24" s="20">
        <v>45.187207622884799</v>
      </c>
      <c r="G24" s="19"/>
      <c r="H24" s="19"/>
      <c r="I24" s="19"/>
      <c r="J24" s="19"/>
    </row>
    <row r="25" spans="1:11" x14ac:dyDescent="0.65">
      <c r="A25" s="18" t="s">
        <v>16</v>
      </c>
      <c r="B25" s="18" t="s">
        <v>8</v>
      </c>
      <c r="C25" s="19"/>
      <c r="D25" s="20">
        <v>270.69046583311001</v>
      </c>
      <c r="E25" s="20">
        <v>498.219566224998</v>
      </c>
      <c r="F25" s="20">
        <v>730.142409088205</v>
      </c>
      <c r="G25" s="20">
        <v>1136.31286272889</v>
      </c>
      <c r="H25" s="20">
        <v>1423.97777669785</v>
      </c>
      <c r="I25" s="20">
        <v>1760.58030896778</v>
      </c>
      <c r="J25" s="20">
        <v>2146.17099325559</v>
      </c>
    </row>
    <row r="26" spans="1:11" x14ac:dyDescent="0.65">
      <c r="A26" s="18" t="s">
        <v>16</v>
      </c>
      <c r="B26" s="18" t="s">
        <v>21</v>
      </c>
      <c r="C26" s="19"/>
      <c r="D26" s="19"/>
      <c r="E26" s="19"/>
      <c r="F26" s="20">
        <v>7297.2915402937997</v>
      </c>
      <c r="G26" s="20">
        <v>11505.110791732601</v>
      </c>
      <c r="H26" s="20">
        <v>15717.333857543201</v>
      </c>
      <c r="I26" s="20">
        <v>30392.218979367899</v>
      </c>
      <c r="J26" s="20">
        <v>45067.104101192599</v>
      </c>
    </row>
    <row r="27" spans="1:11" x14ac:dyDescent="0.65">
      <c r="A27" s="18" t="s">
        <v>20</v>
      </c>
      <c r="B27" s="18" t="s">
        <v>8</v>
      </c>
      <c r="C27" s="19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</row>
    <row r="28" spans="1:11" x14ac:dyDescent="0.65">
      <c r="A28" s="18" t="s">
        <v>20</v>
      </c>
      <c r="B28" s="18" t="s">
        <v>21</v>
      </c>
      <c r="C28" s="19"/>
      <c r="D28" s="19"/>
      <c r="E28" s="19"/>
      <c r="F28" s="20">
        <v>19916.942604826701</v>
      </c>
      <c r="G28" s="20">
        <v>31401.600173957901</v>
      </c>
      <c r="H28" s="20">
        <v>42898.277342086702</v>
      </c>
      <c r="I28" s="20">
        <v>82951.335807672003</v>
      </c>
      <c r="J28" s="20">
        <v>123004.394273257</v>
      </c>
    </row>
    <row r="29" spans="1:11" x14ac:dyDescent="0.65">
      <c r="A29" s="18" t="s">
        <v>23</v>
      </c>
      <c r="B29" s="18" t="s">
        <v>8</v>
      </c>
      <c r="C29" s="20">
        <v>0</v>
      </c>
      <c r="D29" s="19"/>
      <c r="E29" s="19"/>
      <c r="F29" s="19"/>
      <c r="G29" s="19"/>
      <c r="H29" s="19"/>
      <c r="I29" s="19"/>
      <c r="J29" s="19"/>
    </row>
    <row r="30" spans="1:11" x14ac:dyDescent="0.65">
      <c r="A30" s="18" t="s">
        <v>23</v>
      </c>
      <c r="B30" s="18" t="s">
        <v>21</v>
      </c>
      <c r="C30" s="20">
        <v>412647.57572416199</v>
      </c>
      <c r="D30" s="19"/>
      <c r="E30" s="19"/>
      <c r="F30" s="19"/>
      <c r="G30" s="19"/>
      <c r="H30" s="19"/>
      <c r="I30" s="19"/>
      <c r="J30" s="19"/>
    </row>
    <row r="32" spans="1:11" x14ac:dyDescent="0.65">
      <c r="C32" s="23" t="s">
        <v>22</v>
      </c>
      <c r="D32" s="22">
        <v>2022</v>
      </c>
      <c r="E32" s="22">
        <v>2025</v>
      </c>
      <c r="F32" s="22">
        <v>2030</v>
      </c>
      <c r="G32" s="22">
        <v>2035</v>
      </c>
      <c r="H32" s="22">
        <v>2040</v>
      </c>
      <c r="I32" s="22">
        <v>2045</v>
      </c>
      <c r="J32" s="22">
        <v>2050</v>
      </c>
      <c r="K32" s="3" t="s">
        <v>24</v>
      </c>
    </row>
    <row r="33" spans="1:11" x14ac:dyDescent="0.65">
      <c r="A33" s="11" t="s">
        <v>2</v>
      </c>
      <c r="C33" s="4">
        <f>SUM(C18:C30)</f>
        <v>412647.57572416199</v>
      </c>
      <c r="D33" s="4">
        <f t="shared" ref="D33:J33" si="4">SUM(D18:D30)</f>
        <v>2320.2282847274537</v>
      </c>
      <c r="E33" s="4">
        <f t="shared" si="4"/>
        <v>2169.0933217117031</v>
      </c>
      <c r="F33" s="4">
        <f t="shared" si="4"/>
        <v>28960.491232198168</v>
      </c>
      <c r="G33" s="4">
        <f t="shared" si="4"/>
        <v>44859.232124929666</v>
      </c>
      <c r="H33" s="4">
        <f t="shared" si="4"/>
        <v>61071.867571078459</v>
      </c>
      <c r="I33" s="4">
        <f t="shared" si="4"/>
        <v>116460.04793263518</v>
      </c>
      <c r="J33" s="4">
        <f t="shared" si="4"/>
        <v>171897.2164462095</v>
      </c>
      <c r="K33" s="5">
        <f>SUM(C33:J33)</f>
        <v>840385.7526376521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9960-F597-4B91-BADB-E51185038D75}">
  <dimension ref="A1:K33"/>
  <sheetViews>
    <sheetView zoomScale="80" zoomScaleNormal="80" workbookViewId="0">
      <selection activeCell="J28" sqref="J28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12">
        <v>25620.230895336001</v>
      </c>
      <c r="D3" s="12">
        <v>19457.963889210001</v>
      </c>
      <c r="E3" s="12">
        <v>7903.4728437040103</v>
      </c>
      <c r="F3" s="13"/>
      <c r="G3" s="13"/>
      <c r="H3" s="13"/>
      <c r="I3" s="13"/>
    </row>
    <row r="4" spans="1:10" x14ac:dyDescent="0.65">
      <c r="A4" s="9" t="s">
        <v>2</v>
      </c>
      <c r="B4" s="9" t="s">
        <v>8</v>
      </c>
      <c r="C4" s="12">
        <v>35643.608741440003</v>
      </c>
      <c r="D4" s="12">
        <v>65603.874267231993</v>
      </c>
      <c r="E4" s="12">
        <v>90564.344234471704</v>
      </c>
      <c r="F4" s="12">
        <v>124526.852246262</v>
      </c>
      <c r="G4" s="12">
        <v>150585.88741434799</v>
      </c>
      <c r="H4" s="12">
        <v>176644.922582434</v>
      </c>
      <c r="I4" s="12">
        <v>202703.95775052</v>
      </c>
    </row>
    <row r="5" spans="1:10" x14ac:dyDescent="0.65">
      <c r="A5" s="9" t="s">
        <v>3</v>
      </c>
      <c r="B5" s="9" t="s">
        <v>9</v>
      </c>
      <c r="C5" s="12">
        <v>119.036920464</v>
      </c>
      <c r="D5" s="12">
        <v>84.159102768048101</v>
      </c>
      <c r="E5" s="12">
        <v>24.045457933727999</v>
      </c>
      <c r="F5" s="13"/>
      <c r="G5" s="13"/>
      <c r="H5" s="13"/>
      <c r="I5" s="13"/>
    </row>
    <row r="6" spans="1:10" x14ac:dyDescent="0.65">
      <c r="A6" s="9" t="s">
        <v>3</v>
      </c>
      <c r="B6" s="9" t="s">
        <v>10</v>
      </c>
      <c r="C6" s="13"/>
      <c r="D6" s="12">
        <v>29.064848079959901</v>
      </c>
      <c r="E6" s="12">
        <v>79.159552108560007</v>
      </c>
      <c r="F6" s="12">
        <v>99.197433720000006</v>
      </c>
      <c r="G6" s="12">
        <v>99.197433720000006</v>
      </c>
      <c r="H6" s="12">
        <v>99.197433720000006</v>
      </c>
      <c r="I6" s="12">
        <v>99.197433720000006</v>
      </c>
    </row>
    <row r="7" spans="1:10" x14ac:dyDescent="0.65">
      <c r="A7" s="9" t="s">
        <v>4</v>
      </c>
      <c r="B7" s="9" t="s">
        <v>11</v>
      </c>
      <c r="C7" s="12">
        <v>163192.8350052</v>
      </c>
      <c r="D7" s="12">
        <v>115377.334348676</v>
      </c>
      <c r="E7" s="12">
        <v>32964.9526710504</v>
      </c>
      <c r="F7" s="13"/>
      <c r="G7" s="13"/>
      <c r="H7" s="13"/>
      <c r="I7" s="13"/>
    </row>
    <row r="8" spans="1:10" x14ac:dyDescent="0.65">
      <c r="A8" s="9" t="s">
        <v>4</v>
      </c>
      <c r="B8" s="9" t="s">
        <v>12</v>
      </c>
      <c r="C8" s="13"/>
      <c r="D8" s="12">
        <v>43468.636960475997</v>
      </c>
      <c r="E8" s="12">
        <v>118388.98394013599</v>
      </c>
      <c r="F8" s="12">
        <v>148357.12273199999</v>
      </c>
      <c r="G8" s="12">
        <v>148357.12273199999</v>
      </c>
      <c r="H8" s="12">
        <v>148357.12273199999</v>
      </c>
      <c r="I8" s="1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1" t="s">
        <v>2</v>
      </c>
      <c r="C11" s="4">
        <f>SUM(C3:C4)</f>
        <v>61263.839636776</v>
      </c>
      <c r="D11" s="4">
        <f t="shared" ref="D11:I11" si="0">SUM(D3:D4)</f>
        <v>85061.838156441998</v>
      </c>
      <c r="E11" s="4">
        <f t="shared" si="0"/>
        <v>98467.817078175722</v>
      </c>
      <c r="F11" s="4">
        <f t="shared" si="0"/>
        <v>124526.852246262</v>
      </c>
      <c r="G11" s="4">
        <f t="shared" si="0"/>
        <v>150585.88741434799</v>
      </c>
      <c r="H11" s="4">
        <f t="shared" si="0"/>
        <v>176644.922582434</v>
      </c>
      <c r="I11" s="4">
        <f t="shared" si="0"/>
        <v>202703.95775052</v>
      </c>
      <c r="J11" s="5">
        <f>SUM(C11:I11)</f>
        <v>899255.11486495775</v>
      </c>
    </row>
    <row r="12" spans="1:10" x14ac:dyDescent="0.65">
      <c r="A12" s="11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1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7" t="s">
        <v>0</v>
      </c>
      <c r="B16" s="24" t="s">
        <v>5</v>
      </c>
      <c r="C16" s="17" t="s">
        <v>13</v>
      </c>
      <c r="D16" s="24"/>
      <c r="E16" s="24"/>
      <c r="F16" s="24"/>
      <c r="G16" s="24"/>
      <c r="H16" s="24"/>
      <c r="I16" s="24"/>
      <c r="J16" s="24"/>
    </row>
    <row r="17" spans="1:11" x14ac:dyDescent="0.65">
      <c r="A17" s="17" t="s">
        <v>14</v>
      </c>
      <c r="B17" s="17" t="s">
        <v>6</v>
      </c>
      <c r="C17" s="18" t="s">
        <v>22</v>
      </c>
      <c r="D17" s="21">
        <v>2022</v>
      </c>
      <c r="E17" s="21">
        <v>2025</v>
      </c>
      <c r="F17" s="21">
        <v>2030</v>
      </c>
      <c r="G17" s="21">
        <v>2035</v>
      </c>
      <c r="H17" s="21">
        <v>2040</v>
      </c>
      <c r="I17" s="21">
        <v>2045</v>
      </c>
      <c r="J17" s="21">
        <v>2050</v>
      </c>
    </row>
    <row r="18" spans="1:11" x14ac:dyDescent="0.65">
      <c r="A18" s="18" t="s">
        <v>15</v>
      </c>
      <c r="B18" s="18" t="s">
        <v>7</v>
      </c>
      <c r="C18" s="19"/>
      <c r="D18" s="20">
        <v>146.14035448320001</v>
      </c>
      <c r="E18" s="20">
        <v>110.990168352</v>
      </c>
      <c r="F18" s="20">
        <v>45.082198038953301</v>
      </c>
      <c r="G18" s="19"/>
      <c r="H18" s="19"/>
      <c r="I18" s="19"/>
      <c r="J18" s="19"/>
    </row>
    <row r="19" spans="1:11" x14ac:dyDescent="0.65">
      <c r="A19" s="18" t="s">
        <v>15</v>
      </c>
      <c r="B19" s="18" t="s">
        <v>8</v>
      </c>
      <c r="C19" s="19"/>
      <c r="D19" s="20">
        <v>178.2180437072</v>
      </c>
      <c r="E19" s="20">
        <v>328.01937133616002</v>
      </c>
      <c r="F19" s="20">
        <v>452.82172117235899</v>
      </c>
      <c r="G19" s="20">
        <v>622.63426123130898</v>
      </c>
      <c r="H19" s="20">
        <v>752.92943707173902</v>
      </c>
      <c r="I19" s="20">
        <v>883.22461291216996</v>
      </c>
      <c r="J19" s="20">
        <v>1013.5197887526</v>
      </c>
    </row>
    <row r="20" spans="1:11" x14ac:dyDescent="0.65">
      <c r="A20" s="18" t="s">
        <v>15</v>
      </c>
      <c r="B20" s="18" t="s">
        <v>21</v>
      </c>
      <c r="C20" s="19"/>
      <c r="D20" s="19"/>
      <c r="E20" s="19"/>
      <c r="F20" s="20">
        <v>93.772333830322097</v>
      </c>
      <c r="G20" s="20">
        <v>161.305630833029</v>
      </c>
      <c r="H20" s="20">
        <v>228.879179798271</v>
      </c>
      <c r="I20" s="20">
        <v>404.01667239987802</v>
      </c>
      <c r="J20" s="20">
        <v>579.15416500148501</v>
      </c>
    </row>
    <row r="21" spans="1:11" x14ac:dyDescent="0.65">
      <c r="A21" s="18" t="s">
        <v>16</v>
      </c>
      <c r="B21" s="18" t="s">
        <v>17</v>
      </c>
      <c r="C21" s="19"/>
      <c r="D21" s="20">
        <v>219.32074181594601</v>
      </c>
      <c r="E21" s="20">
        <v>137.07546363496601</v>
      </c>
      <c r="F21" s="19"/>
      <c r="G21" s="19"/>
      <c r="H21" s="19"/>
      <c r="I21" s="19"/>
      <c r="J21" s="19"/>
    </row>
    <row r="22" spans="1:11" x14ac:dyDescent="0.65">
      <c r="A22" s="18" t="s">
        <v>16</v>
      </c>
      <c r="B22" s="18" t="s">
        <v>18</v>
      </c>
      <c r="C22" s="19"/>
      <c r="D22" s="20">
        <v>1113.11545318292</v>
      </c>
      <c r="E22" s="20">
        <v>785.64090823932395</v>
      </c>
      <c r="F22" s="20">
        <v>239.85</v>
      </c>
      <c r="G22" s="19"/>
      <c r="H22" s="19"/>
      <c r="I22" s="19"/>
      <c r="J22" s="19"/>
    </row>
    <row r="23" spans="1:11" x14ac:dyDescent="0.65">
      <c r="A23" s="18" t="s">
        <v>16</v>
      </c>
      <c r="B23" s="18" t="s">
        <v>7</v>
      </c>
      <c r="C23" s="19"/>
      <c r="D23" s="20">
        <v>347.55601808219302</v>
      </c>
      <c r="E23" s="20">
        <v>263.96063630137002</v>
      </c>
      <c r="F23" s="20">
        <v>124.63500000000001</v>
      </c>
      <c r="G23" s="19"/>
      <c r="H23" s="19"/>
      <c r="I23" s="19"/>
      <c r="J23" s="19"/>
    </row>
    <row r="24" spans="1:11" x14ac:dyDescent="0.65">
      <c r="A24" s="18" t="s">
        <v>16</v>
      </c>
      <c r="B24" s="18" t="s">
        <v>19</v>
      </c>
      <c r="C24" s="19"/>
      <c r="D24" s="20">
        <v>45.187207622884799</v>
      </c>
      <c r="E24" s="20">
        <v>45.187207622884799</v>
      </c>
      <c r="F24" s="20">
        <v>45.187207622884799</v>
      </c>
      <c r="G24" s="19"/>
      <c r="H24" s="19"/>
      <c r="I24" s="19"/>
      <c r="J24" s="19"/>
    </row>
    <row r="25" spans="1:11" x14ac:dyDescent="0.65">
      <c r="A25" s="18" t="s">
        <v>16</v>
      </c>
      <c r="B25" s="18" t="s">
        <v>8</v>
      </c>
      <c r="C25" s="19"/>
      <c r="D25" s="20">
        <v>270.69046583311001</v>
      </c>
      <c r="E25" s="20">
        <v>498.219566224998</v>
      </c>
      <c r="F25" s="20">
        <v>687.77840949077995</v>
      </c>
      <c r="G25" s="20">
        <v>1039.10654542918</v>
      </c>
      <c r="H25" s="20">
        <v>1271.9404891957599</v>
      </c>
      <c r="I25" s="20">
        <v>1553.7120512633001</v>
      </c>
      <c r="J25" s="20">
        <v>1884.4717653487201</v>
      </c>
    </row>
    <row r="26" spans="1:11" x14ac:dyDescent="0.65">
      <c r="A26" s="18" t="s">
        <v>16</v>
      </c>
      <c r="B26" s="18" t="s">
        <v>21</v>
      </c>
      <c r="C26" s="19"/>
      <c r="D26" s="19"/>
      <c r="E26" s="19"/>
      <c r="F26" s="20">
        <v>9121.1627791109695</v>
      </c>
      <c r="G26" s="20">
        <v>15690.0746298743</v>
      </c>
      <c r="H26" s="20">
        <v>22262.9017580703</v>
      </c>
      <c r="I26" s="20">
        <v>39298.390942280501</v>
      </c>
      <c r="J26" s="20">
        <v>56333.880126490702</v>
      </c>
    </row>
    <row r="27" spans="1:11" x14ac:dyDescent="0.65">
      <c r="A27" s="18" t="s">
        <v>20</v>
      </c>
      <c r="B27" s="18" t="s">
        <v>8</v>
      </c>
      <c r="C27" s="19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</row>
    <row r="28" spans="1:11" x14ac:dyDescent="0.65">
      <c r="A28" s="18" t="s">
        <v>20</v>
      </c>
      <c r="B28" s="18" t="s">
        <v>21</v>
      </c>
      <c r="C28" s="19"/>
      <c r="D28" s="19"/>
      <c r="E28" s="19"/>
      <c r="F28" s="20">
        <v>24894.9455503762</v>
      </c>
      <c r="G28" s="20">
        <v>42823.8770704333</v>
      </c>
      <c r="H28" s="20">
        <v>60763.494795841798</v>
      </c>
      <c r="I28" s="20">
        <v>107259.49381870699</v>
      </c>
      <c r="J28" s="20">
        <v>153755.49284157201</v>
      </c>
    </row>
    <row r="29" spans="1:11" x14ac:dyDescent="0.65">
      <c r="A29" s="18" t="s">
        <v>23</v>
      </c>
      <c r="B29" s="18" t="s">
        <v>8</v>
      </c>
      <c r="C29" s="20">
        <v>0</v>
      </c>
      <c r="D29" s="19"/>
      <c r="E29" s="19"/>
      <c r="F29" s="19"/>
      <c r="G29" s="19"/>
      <c r="H29" s="19"/>
      <c r="I29" s="19"/>
      <c r="J29" s="19"/>
    </row>
    <row r="30" spans="1:11" x14ac:dyDescent="0.65">
      <c r="A30" s="18" t="s">
        <v>23</v>
      </c>
      <c r="B30" s="18" t="s">
        <v>21</v>
      </c>
      <c r="C30" s="20">
        <v>511521.65233646001</v>
      </c>
      <c r="D30" s="19"/>
      <c r="E30" s="19"/>
      <c r="F30" s="19"/>
      <c r="G30" s="19"/>
      <c r="H30" s="19"/>
      <c r="I30" s="19"/>
      <c r="J30" s="19"/>
    </row>
    <row r="32" spans="1:11" x14ac:dyDescent="0.65">
      <c r="C32" s="23" t="s">
        <v>22</v>
      </c>
      <c r="D32" s="22">
        <v>2022</v>
      </c>
      <c r="E32" s="22">
        <v>2025</v>
      </c>
      <c r="F32" s="22">
        <v>2030</v>
      </c>
      <c r="G32" s="22">
        <v>2035</v>
      </c>
      <c r="H32" s="22">
        <v>2040</v>
      </c>
      <c r="I32" s="22">
        <v>2045</v>
      </c>
      <c r="J32" s="22">
        <v>2050</v>
      </c>
      <c r="K32" s="3" t="s">
        <v>24</v>
      </c>
    </row>
    <row r="33" spans="1:11" x14ac:dyDescent="0.65">
      <c r="A33" s="11" t="s">
        <v>2</v>
      </c>
      <c r="C33" s="4">
        <f>SUM(C18:C30)</f>
        <v>511521.65233646001</v>
      </c>
      <c r="D33" s="4">
        <f t="shared" ref="D33:J33" si="4">SUM(D18:D30)</f>
        <v>2320.2282847274537</v>
      </c>
      <c r="E33" s="4">
        <f t="shared" si="4"/>
        <v>2169.0933217117031</v>
      </c>
      <c r="F33" s="4">
        <f t="shared" si="4"/>
        <v>35705.23519964247</v>
      </c>
      <c r="G33" s="4">
        <f t="shared" si="4"/>
        <v>60336.998137801114</v>
      </c>
      <c r="H33" s="4">
        <f t="shared" si="4"/>
        <v>85280.145659977861</v>
      </c>
      <c r="I33" s="4">
        <f t="shared" si="4"/>
        <v>149398.83809756284</v>
      </c>
      <c r="J33" s="4">
        <f t="shared" si="4"/>
        <v>213566.51868716552</v>
      </c>
      <c r="K33" s="5">
        <f>SUM(C33:J33)</f>
        <v>1060298.7097250489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9024-1FC9-4E33-9D58-EF3CE922080D}">
  <dimension ref="A1:K33"/>
  <sheetViews>
    <sheetView zoomScale="80" zoomScaleNormal="80" workbookViewId="0">
      <selection activeCell="N24" sqref="N24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12">
        <v>25620.230895336001</v>
      </c>
      <c r="D3" s="12">
        <v>19457.963889210001</v>
      </c>
      <c r="E3" s="12">
        <v>6917.3004723595996</v>
      </c>
      <c r="F3" s="13"/>
      <c r="G3" s="13"/>
      <c r="H3" s="13"/>
      <c r="I3" s="13"/>
    </row>
    <row r="4" spans="1:10" x14ac:dyDescent="0.65">
      <c r="A4" s="9" t="s">
        <v>2</v>
      </c>
      <c r="B4" s="9" t="s">
        <v>8</v>
      </c>
      <c r="C4" s="12">
        <v>35643.608741440003</v>
      </c>
      <c r="D4" s="12">
        <v>65603.874267231993</v>
      </c>
      <c r="E4" s="12">
        <v>84985.995467271001</v>
      </c>
      <c r="F4" s="12">
        <v>109468.263504827</v>
      </c>
      <c r="G4" s="12">
        <v>127033.231070023</v>
      </c>
      <c r="H4" s="12">
        <v>144598.19863522</v>
      </c>
      <c r="I4" s="12">
        <v>162163.16620041599</v>
      </c>
    </row>
    <row r="5" spans="1:10" x14ac:dyDescent="0.65">
      <c r="A5" s="9" t="s">
        <v>3</v>
      </c>
      <c r="B5" s="9" t="s">
        <v>9</v>
      </c>
      <c r="C5" s="12">
        <v>119.036920464</v>
      </c>
      <c r="D5" s="12">
        <v>84.159102768048101</v>
      </c>
      <c r="E5" s="12">
        <v>24.045457933727999</v>
      </c>
      <c r="F5" s="13"/>
      <c r="G5" s="13"/>
      <c r="H5" s="13"/>
      <c r="I5" s="13"/>
    </row>
    <row r="6" spans="1:10" x14ac:dyDescent="0.65">
      <c r="A6" s="9" t="s">
        <v>3</v>
      </c>
      <c r="B6" s="9" t="s">
        <v>10</v>
      </c>
      <c r="C6" s="13"/>
      <c r="D6" s="12">
        <v>29.064848079959901</v>
      </c>
      <c r="E6" s="12">
        <v>79.159552108560007</v>
      </c>
      <c r="F6" s="12">
        <v>99.197433720000006</v>
      </c>
      <c r="G6" s="12">
        <v>99.197433720000006</v>
      </c>
      <c r="H6" s="12">
        <v>99.197433720000006</v>
      </c>
      <c r="I6" s="12">
        <v>99.197433720000006</v>
      </c>
    </row>
    <row r="7" spans="1:10" x14ac:dyDescent="0.65">
      <c r="A7" s="9" t="s">
        <v>4</v>
      </c>
      <c r="B7" s="9" t="s">
        <v>11</v>
      </c>
      <c r="C7" s="12">
        <v>163192.8350052</v>
      </c>
      <c r="D7" s="12">
        <v>115377.334348676</v>
      </c>
      <c r="E7" s="12">
        <v>32964.9526710504</v>
      </c>
      <c r="F7" s="13"/>
      <c r="G7" s="13"/>
      <c r="H7" s="13"/>
      <c r="I7" s="13"/>
    </row>
    <row r="8" spans="1:10" x14ac:dyDescent="0.65">
      <c r="A8" s="9" t="s">
        <v>4</v>
      </c>
      <c r="B8" s="9" t="s">
        <v>12</v>
      </c>
      <c r="C8" s="13"/>
      <c r="D8" s="12">
        <v>43468.636960475997</v>
      </c>
      <c r="E8" s="12">
        <v>118388.98394013599</v>
      </c>
      <c r="F8" s="12">
        <v>148357.12273199999</v>
      </c>
      <c r="G8" s="12">
        <v>148357.12273199999</v>
      </c>
      <c r="H8" s="12">
        <v>148357.12273199999</v>
      </c>
      <c r="I8" s="1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1" t="s">
        <v>2</v>
      </c>
      <c r="C11" s="4">
        <f>SUM(C3:C4)</f>
        <v>61263.839636776</v>
      </c>
      <c r="D11" s="4">
        <f t="shared" ref="D11:I11" si="0">SUM(D3:D4)</f>
        <v>85061.838156441998</v>
      </c>
      <c r="E11" s="4">
        <f t="shared" si="0"/>
        <v>91903.295939630596</v>
      </c>
      <c r="F11" s="4">
        <f t="shared" si="0"/>
        <v>109468.263504827</v>
      </c>
      <c r="G11" s="4">
        <f t="shared" si="0"/>
        <v>127033.231070023</v>
      </c>
      <c r="H11" s="4">
        <f t="shared" si="0"/>
        <v>144598.19863522</v>
      </c>
      <c r="I11" s="4">
        <f t="shared" si="0"/>
        <v>162163.16620041599</v>
      </c>
      <c r="J11" s="5">
        <f>SUM(C11:I11)</f>
        <v>781491.8331433346</v>
      </c>
    </row>
    <row r="12" spans="1:10" x14ac:dyDescent="0.65">
      <c r="A12" s="11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1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7" t="s">
        <v>0</v>
      </c>
      <c r="B16" s="24" t="s">
        <v>5</v>
      </c>
      <c r="C16" s="17" t="s">
        <v>13</v>
      </c>
      <c r="D16" s="24"/>
      <c r="E16" s="24"/>
      <c r="F16" s="24"/>
      <c r="G16" s="24"/>
      <c r="H16" s="24"/>
      <c r="I16" s="24"/>
      <c r="J16" s="24"/>
    </row>
    <row r="17" spans="1:11" x14ac:dyDescent="0.65">
      <c r="A17" s="17" t="s">
        <v>14</v>
      </c>
      <c r="B17" s="17" t="s">
        <v>6</v>
      </c>
      <c r="C17" s="18" t="s">
        <v>22</v>
      </c>
      <c r="D17" s="21">
        <v>2022</v>
      </c>
      <c r="E17" s="21">
        <v>2025</v>
      </c>
      <c r="F17" s="21">
        <v>2030</v>
      </c>
      <c r="G17" s="21">
        <v>2035</v>
      </c>
      <c r="H17" s="21">
        <v>2040</v>
      </c>
      <c r="I17" s="21">
        <v>2045</v>
      </c>
      <c r="J17" s="21">
        <v>2050</v>
      </c>
    </row>
    <row r="18" spans="1:11" x14ac:dyDescent="0.65">
      <c r="A18" s="18" t="s">
        <v>15</v>
      </c>
      <c r="B18" s="18" t="s">
        <v>7</v>
      </c>
      <c r="C18" s="19"/>
      <c r="D18" s="20">
        <v>146.14035448320001</v>
      </c>
      <c r="E18" s="20">
        <v>110.990168352</v>
      </c>
      <c r="F18" s="20">
        <v>39.456972391355997</v>
      </c>
      <c r="G18" s="19"/>
      <c r="H18" s="19"/>
      <c r="I18" s="19"/>
      <c r="J18" s="19"/>
    </row>
    <row r="19" spans="1:11" x14ac:dyDescent="0.65">
      <c r="A19" s="18" t="s">
        <v>15</v>
      </c>
      <c r="B19" s="18" t="s">
        <v>8</v>
      </c>
      <c r="C19" s="19"/>
      <c r="D19" s="20">
        <v>178.2180437072</v>
      </c>
      <c r="E19" s="20">
        <v>328.01937133616002</v>
      </c>
      <c r="F19" s="20">
        <v>424.92997733635502</v>
      </c>
      <c r="G19" s="20">
        <v>547.34131752413498</v>
      </c>
      <c r="H19" s="20">
        <v>635.16615535011704</v>
      </c>
      <c r="I19" s="20">
        <v>722.99099317609796</v>
      </c>
      <c r="J19" s="20">
        <v>810.81583100208002</v>
      </c>
    </row>
    <row r="20" spans="1:11" x14ac:dyDescent="0.65">
      <c r="A20" s="18" t="s">
        <v>15</v>
      </c>
      <c r="B20" s="18" t="s">
        <v>21</v>
      </c>
      <c r="C20" s="19"/>
      <c r="D20" s="19"/>
      <c r="E20" s="19"/>
      <c r="F20" s="20">
        <v>112.52308598898</v>
      </c>
      <c r="G20" s="20">
        <v>204.33017009427201</v>
      </c>
      <c r="H20" s="20">
        <v>296.17248363919799</v>
      </c>
      <c r="I20" s="20">
        <v>495.57874082049102</v>
      </c>
      <c r="J20" s="20">
        <v>694.98499800178297</v>
      </c>
    </row>
    <row r="21" spans="1:11" x14ac:dyDescent="0.65">
      <c r="A21" s="18" t="s">
        <v>16</v>
      </c>
      <c r="B21" s="18" t="s">
        <v>17</v>
      </c>
      <c r="C21" s="19"/>
      <c r="D21" s="20">
        <v>219.32074181594601</v>
      </c>
      <c r="E21" s="20">
        <v>137.07546363496601</v>
      </c>
      <c r="F21" s="19"/>
      <c r="G21" s="19"/>
      <c r="H21" s="19"/>
      <c r="I21" s="19"/>
      <c r="J21" s="19"/>
    </row>
    <row r="22" spans="1:11" x14ac:dyDescent="0.65">
      <c r="A22" s="18" t="s">
        <v>16</v>
      </c>
      <c r="B22" s="18" t="s">
        <v>18</v>
      </c>
      <c r="C22" s="19"/>
      <c r="D22" s="20">
        <v>1113.11545318292</v>
      </c>
      <c r="E22" s="20">
        <v>785.64090823932395</v>
      </c>
      <c r="F22" s="20">
        <v>239.85</v>
      </c>
      <c r="G22" s="19"/>
      <c r="H22" s="19"/>
      <c r="I22" s="19"/>
      <c r="J22" s="19"/>
    </row>
    <row r="23" spans="1:11" x14ac:dyDescent="0.65">
      <c r="A23" s="18" t="s">
        <v>16</v>
      </c>
      <c r="B23" s="18" t="s">
        <v>7</v>
      </c>
      <c r="C23" s="19"/>
      <c r="D23" s="20">
        <v>347.55601808219302</v>
      </c>
      <c r="E23" s="20">
        <v>263.96063630137002</v>
      </c>
      <c r="F23" s="20">
        <v>124.63500000000001</v>
      </c>
      <c r="G23" s="19"/>
      <c r="H23" s="19"/>
      <c r="I23" s="19"/>
      <c r="J23" s="19"/>
    </row>
    <row r="24" spans="1:11" x14ac:dyDescent="0.65">
      <c r="A24" s="18" t="s">
        <v>16</v>
      </c>
      <c r="B24" s="18" t="s">
        <v>19</v>
      </c>
      <c r="C24" s="19"/>
      <c r="D24" s="20">
        <v>45.187207622884799</v>
      </c>
      <c r="E24" s="20">
        <v>45.187207622884799</v>
      </c>
      <c r="F24" s="20">
        <v>45.187207622884799</v>
      </c>
      <c r="G24" s="19"/>
      <c r="H24" s="19"/>
      <c r="I24" s="19"/>
      <c r="J24" s="19"/>
    </row>
    <row r="25" spans="1:11" x14ac:dyDescent="0.65">
      <c r="A25" s="18" t="s">
        <v>16</v>
      </c>
      <c r="B25" s="18" t="s">
        <v>8</v>
      </c>
      <c r="C25" s="19"/>
      <c r="D25" s="20">
        <v>270.69046583311001</v>
      </c>
      <c r="E25" s="20">
        <v>498.219566224998</v>
      </c>
      <c r="F25" s="20">
        <v>645.41440989335604</v>
      </c>
      <c r="G25" s="20">
        <v>941.90022812947404</v>
      </c>
      <c r="H25" s="20">
        <v>1119.9032016936601</v>
      </c>
      <c r="I25" s="20">
        <v>1346.8437935588099</v>
      </c>
      <c r="J25" s="20">
        <v>1622.7725374418401</v>
      </c>
    </row>
    <row r="26" spans="1:11" x14ac:dyDescent="0.65">
      <c r="A26" s="18" t="s">
        <v>16</v>
      </c>
      <c r="B26" s="18" t="s">
        <v>21</v>
      </c>
      <c r="C26" s="19"/>
      <c r="D26" s="19"/>
      <c r="E26" s="19"/>
      <c r="F26" s="20">
        <v>10945.034017928099</v>
      </c>
      <c r="G26" s="20">
        <v>19875.0384680159</v>
      </c>
      <c r="H26" s="20">
        <v>28808.469658597402</v>
      </c>
      <c r="I26" s="20">
        <v>48204.562905193197</v>
      </c>
      <c r="J26" s="20">
        <v>67600.656151788906</v>
      </c>
    </row>
    <row r="27" spans="1:11" x14ac:dyDescent="0.65">
      <c r="A27" s="18" t="s">
        <v>20</v>
      </c>
      <c r="B27" s="18" t="s">
        <v>8</v>
      </c>
      <c r="C27" s="19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</row>
    <row r="28" spans="1:11" x14ac:dyDescent="0.65">
      <c r="A28" s="18" t="s">
        <v>20</v>
      </c>
      <c r="B28" s="18" t="s">
        <v>21</v>
      </c>
      <c r="C28" s="19"/>
      <c r="D28" s="19"/>
      <c r="E28" s="19"/>
      <c r="F28" s="20">
        <v>29872.948495925601</v>
      </c>
      <c r="G28" s="20">
        <v>54246.153966908503</v>
      </c>
      <c r="H28" s="20">
        <v>78628.712249596705</v>
      </c>
      <c r="I28" s="20">
        <v>131567.65182974099</v>
      </c>
      <c r="J28" s="20">
        <v>184506.59140988599</v>
      </c>
    </row>
    <row r="29" spans="1:11" x14ac:dyDescent="0.65">
      <c r="A29" s="18" t="s">
        <v>23</v>
      </c>
      <c r="B29" s="18" t="s">
        <v>8</v>
      </c>
      <c r="C29" s="20">
        <v>0</v>
      </c>
      <c r="D29" s="19"/>
      <c r="E29" s="19"/>
      <c r="F29" s="19"/>
      <c r="G29" s="19"/>
      <c r="H29" s="19"/>
      <c r="I29" s="19"/>
      <c r="J29" s="19"/>
    </row>
    <row r="30" spans="1:11" x14ac:dyDescent="0.65">
      <c r="A30" s="18" t="s">
        <v>23</v>
      </c>
      <c r="B30" s="18" t="s">
        <v>21</v>
      </c>
      <c r="C30" s="20">
        <v>610395.72894875798</v>
      </c>
      <c r="D30" s="19"/>
      <c r="E30" s="19"/>
      <c r="F30" s="19"/>
      <c r="G30" s="19"/>
      <c r="H30" s="19"/>
      <c r="I30" s="19"/>
      <c r="J30" s="19"/>
    </row>
    <row r="32" spans="1:11" x14ac:dyDescent="0.65">
      <c r="C32" s="23" t="s">
        <v>22</v>
      </c>
      <c r="D32" s="22">
        <v>2022</v>
      </c>
      <c r="E32" s="22">
        <v>2025</v>
      </c>
      <c r="F32" s="22">
        <v>2030</v>
      </c>
      <c r="G32" s="22">
        <v>2035</v>
      </c>
      <c r="H32" s="22">
        <v>2040</v>
      </c>
      <c r="I32" s="22">
        <v>2045</v>
      </c>
      <c r="J32" s="22">
        <v>2050</v>
      </c>
      <c r="K32" s="3" t="s">
        <v>24</v>
      </c>
    </row>
    <row r="33" spans="1:11" x14ac:dyDescent="0.65">
      <c r="A33" s="11" t="s">
        <v>2</v>
      </c>
      <c r="C33" s="4">
        <f>SUM(C18:C30)</f>
        <v>610395.72894875798</v>
      </c>
      <c r="D33" s="4">
        <f t="shared" ref="D33:I33" si="4">SUM(D18:D30)</f>
        <v>2320.2282847274537</v>
      </c>
      <c r="E33" s="4">
        <f t="shared" si="4"/>
        <v>2169.0933217117031</v>
      </c>
      <c r="F33" s="4">
        <f t="shared" si="4"/>
        <v>42449.979167086633</v>
      </c>
      <c r="G33" s="4">
        <f t="shared" si="4"/>
        <v>75814.764150672287</v>
      </c>
      <c r="H33" s="4">
        <f t="shared" si="4"/>
        <v>109488.42374887707</v>
      </c>
      <c r="I33" s="4">
        <f t="shared" si="4"/>
        <v>182337.6282624896</v>
      </c>
      <c r="J33" s="4">
        <f>SUM(J18:J30)</f>
        <v>255235.82092812061</v>
      </c>
      <c r="K33" s="5">
        <f>SUM(C33:J33)</f>
        <v>1280211.6668124432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MC</vt:lpstr>
      <vt:lpstr>Recap</vt:lpstr>
      <vt:lpstr>CO2_00</vt:lpstr>
      <vt:lpstr>CO2_05</vt:lpstr>
      <vt:lpstr>CO2_10</vt:lpstr>
      <vt:lpstr>CO2_15</vt:lpstr>
      <vt:lpstr>CO2_20</vt:lpstr>
      <vt:lpstr>CO2_25</vt:lpstr>
      <vt:lpstr>CO2_30</vt:lpstr>
      <vt:lpstr>CO2_35</vt:lpstr>
      <vt:lpstr>CO2_40</vt:lpstr>
      <vt:lpstr>CO2_45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Haera</cp:lastModifiedBy>
  <dcterms:created xsi:type="dcterms:W3CDTF">2024-06-13T06:11:06Z</dcterms:created>
  <dcterms:modified xsi:type="dcterms:W3CDTF">2024-06-14T05:43:07Z</dcterms:modified>
</cp:coreProperties>
</file>