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Veda\Veda_models\Demo_models\DemoS_004 - Indo_2\Exported_files\"/>
    </mc:Choice>
  </mc:AlternateContent>
  <xr:revisionPtr revIDLastSave="0" documentId="13_ncr:1_{84513C9B-FFED-4F6D-A949-B017C2A81D0E}" xr6:coauthVersionLast="47" xr6:coauthVersionMax="47" xr10:uidLastSave="{00000000-0000-0000-0000-000000000000}"/>
  <bookViews>
    <workbookView xWindow="9525" yWindow="0" windowWidth="9750" windowHeight="11355" firstSheet="1" activeTab="1" xr2:uid="{00000000-000D-0000-FFFF-FFFF00000000}"/>
  </bookViews>
  <sheets>
    <sheet name="MC" sheetId="11" r:id="rId1"/>
    <sheet name="Recap" sheetId="12" r:id="rId2"/>
    <sheet name="CO2_00" sheetId="1" r:id="rId3"/>
    <sheet name="CO2_05" sheetId="2" r:id="rId4"/>
    <sheet name="CO2_10" sheetId="3" r:id="rId5"/>
    <sheet name="CO2_15" sheetId="4" r:id="rId6"/>
    <sheet name="CO2_20" sheetId="5" r:id="rId7"/>
    <sheet name="CO2_25" sheetId="6" r:id="rId8"/>
    <sheet name="CO2_30" sheetId="7" r:id="rId9"/>
    <sheet name="CO2_35" sheetId="8" r:id="rId10"/>
    <sheet name="CO2_40" sheetId="9" r:id="rId11"/>
    <sheet name="CO2_45" sheetId="10" r:id="rId12"/>
    <sheet name="CO2_50" sheetId="13" r:id="rId13"/>
    <sheet name="CO2_30_70" sheetId="14" r:id="rId14"/>
    <sheet name="CO2_30_80" sheetId="15" r:id="rId15"/>
    <sheet name="CO2_30_90" sheetId="16" r:id="rId16"/>
    <sheet name="CO2_30_100" sheetId="17" r:id="rId17"/>
    <sheet name="CO2_40_90" sheetId="18" r:id="rId18"/>
    <sheet name="CO2_40_100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2" l="1"/>
  <c r="F62" i="12"/>
  <c r="K26" i="12"/>
  <c r="L26" i="12"/>
  <c r="F56" i="12" l="1"/>
  <c r="F57" i="12"/>
  <c r="F58" i="12"/>
  <c r="F59" i="12"/>
  <c r="F60" i="12"/>
  <c r="F61" i="12"/>
  <c r="D56" i="12"/>
  <c r="D57" i="12"/>
  <c r="D58" i="12"/>
  <c r="D59" i="12"/>
  <c r="D60" i="12"/>
  <c r="D61" i="12"/>
  <c r="D62" i="12"/>
  <c r="E56" i="12"/>
  <c r="E57" i="12"/>
  <c r="E58" i="12"/>
  <c r="E59" i="12"/>
  <c r="E60" i="12"/>
  <c r="E61" i="12"/>
  <c r="E62" i="12"/>
  <c r="E55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25" i="12"/>
  <c r="M26" i="12" s="1"/>
  <c r="D55" i="12" s="1"/>
  <c r="F55" i="12" s="1"/>
  <c r="O35" i="12"/>
  <c r="O36" i="12"/>
  <c r="O37" i="12"/>
  <c r="O38" i="12"/>
  <c r="O39" i="12"/>
  <c r="O40" i="12"/>
  <c r="O41" i="12"/>
  <c r="L35" i="12"/>
  <c r="L36" i="12"/>
  <c r="L37" i="12"/>
  <c r="M37" i="12"/>
  <c r="P37" i="12" s="1"/>
  <c r="L38" i="12"/>
  <c r="L39" i="12"/>
  <c r="L40" i="12"/>
  <c r="L41" i="12"/>
  <c r="M41" i="12"/>
  <c r="P41" i="12" s="1"/>
  <c r="D35" i="12"/>
  <c r="E35" i="12"/>
  <c r="F35" i="12"/>
  <c r="G35" i="12"/>
  <c r="H35" i="12"/>
  <c r="I35" i="12"/>
  <c r="J35" i="12"/>
  <c r="D36" i="12"/>
  <c r="E36" i="12"/>
  <c r="F36" i="12"/>
  <c r="G36" i="12"/>
  <c r="H36" i="12"/>
  <c r="I36" i="12"/>
  <c r="J36" i="12"/>
  <c r="D37" i="12"/>
  <c r="E37" i="12"/>
  <c r="F37" i="12"/>
  <c r="G37" i="12"/>
  <c r="H37" i="12"/>
  <c r="I37" i="12"/>
  <c r="J37" i="12"/>
  <c r="D38" i="12"/>
  <c r="E38" i="12"/>
  <c r="F38" i="12"/>
  <c r="G38" i="12"/>
  <c r="H38" i="12"/>
  <c r="I38" i="12"/>
  <c r="J38" i="12"/>
  <c r="D39" i="12"/>
  <c r="E39" i="12"/>
  <c r="F39" i="12"/>
  <c r="G39" i="12"/>
  <c r="H39" i="12"/>
  <c r="I39" i="12"/>
  <c r="J39" i="12"/>
  <c r="D40" i="12"/>
  <c r="E40" i="12"/>
  <c r="F40" i="12"/>
  <c r="G40" i="12"/>
  <c r="H40" i="12"/>
  <c r="I40" i="12"/>
  <c r="J40" i="12"/>
  <c r="D41" i="12"/>
  <c r="E41" i="12"/>
  <c r="F41" i="12"/>
  <c r="G41" i="12"/>
  <c r="H41" i="12"/>
  <c r="I41" i="12"/>
  <c r="J41" i="12"/>
  <c r="C41" i="12"/>
  <c r="C40" i="12"/>
  <c r="C39" i="12"/>
  <c r="C38" i="12"/>
  <c r="C37" i="12"/>
  <c r="C36" i="12"/>
  <c r="C35" i="12"/>
  <c r="L14" i="12"/>
  <c r="M14" i="12"/>
  <c r="L15" i="12"/>
  <c r="M15" i="12"/>
  <c r="L16" i="12"/>
  <c r="M16" i="12"/>
  <c r="L17" i="12"/>
  <c r="M17" i="12"/>
  <c r="L18" i="12"/>
  <c r="M18" i="12"/>
  <c r="L19" i="12"/>
  <c r="M19" i="12"/>
  <c r="L20" i="12"/>
  <c r="M20" i="12"/>
  <c r="E14" i="12"/>
  <c r="F14" i="12"/>
  <c r="G14" i="12"/>
  <c r="H14" i="12"/>
  <c r="I14" i="12"/>
  <c r="J14" i="12"/>
  <c r="K14" i="12"/>
  <c r="E15" i="12"/>
  <c r="F15" i="12"/>
  <c r="G15" i="12"/>
  <c r="H15" i="12"/>
  <c r="I15" i="12"/>
  <c r="J15" i="12"/>
  <c r="K15" i="12"/>
  <c r="E16" i="12"/>
  <c r="F16" i="12"/>
  <c r="G16" i="12"/>
  <c r="H16" i="12"/>
  <c r="I16" i="12"/>
  <c r="J16" i="12"/>
  <c r="K16" i="12"/>
  <c r="E17" i="12"/>
  <c r="F17" i="12"/>
  <c r="G17" i="12"/>
  <c r="H17" i="12"/>
  <c r="I17" i="12"/>
  <c r="J17" i="12"/>
  <c r="K17" i="12"/>
  <c r="E18" i="12"/>
  <c r="F18" i="12"/>
  <c r="G18" i="12"/>
  <c r="H18" i="12"/>
  <c r="I18" i="12"/>
  <c r="J18" i="12"/>
  <c r="K18" i="12"/>
  <c r="E19" i="12"/>
  <c r="F19" i="12"/>
  <c r="G19" i="12"/>
  <c r="H19" i="12"/>
  <c r="I19" i="12"/>
  <c r="J19" i="12"/>
  <c r="K19" i="12"/>
  <c r="E20" i="12"/>
  <c r="F20" i="12"/>
  <c r="G20" i="12"/>
  <c r="H20" i="12"/>
  <c r="I20" i="12"/>
  <c r="J20" i="12"/>
  <c r="K20" i="12"/>
  <c r="D20" i="12"/>
  <c r="D19" i="12"/>
  <c r="D18" i="12"/>
  <c r="D17" i="12"/>
  <c r="D16" i="12"/>
  <c r="D15" i="12"/>
  <c r="D14" i="12"/>
  <c r="J33" i="19"/>
  <c r="I33" i="19"/>
  <c r="H33" i="19"/>
  <c r="G33" i="19"/>
  <c r="F33" i="19"/>
  <c r="E33" i="19"/>
  <c r="D33" i="19"/>
  <c r="C33" i="19"/>
  <c r="K33" i="19" s="1"/>
  <c r="K33" i="18"/>
  <c r="J33" i="18"/>
  <c r="I33" i="18"/>
  <c r="H33" i="18"/>
  <c r="G33" i="18"/>
  <c r="F33" i="18"/>
  <c r="E33" i="18"/>
  <c r="D33" i="18"/>
  <c r="C33" i="18"/>
  <c r="J33" i="17"/>
  <c r="I33" i="17"/>
  <c r="H33" i="17"/>
  <c r="G33" i="17"/>
  <c r="F33" i="17"/>
  <c r="E33" i="17"/>
  <c r="D33" i="17"/>
  <c r="C33" i="17"/>
  <c r="K33" i="17" s="1"/>
  <c r="K33" i="16"/>
  <c r="J33" i="16"/>
  <c r="I33" i="16"/>
  <c r="H33" i="16"/>
  <c r="G33" i="16"/>
  <c r="F33" i="16"/>
  <c r="E33" i="16"/>
  <c r="D33" i="16"/>
  <c r="C33" i="16"/>
  <c r="K33" i="15"/>
  <c r="J33" i="15"/>
  <c r="I33" i="15"/>
  <c r="H33" i="15"/>
  <c r="G33" i="15"/>
  <c r="F33" i="15"/>
  <c r="E33" i="15"/>
  <c r="D33" i="15"/>
  <c r="C33" i="15"/>
  <c r="K33" i="14"/>
  <c r="J33" i="14"/>
  <c r="I33" i="14"/>
  <c r="H33" i="14"/>
  <c r="G33" i="14"/>
  <c r="F33" i="14"/>
  <c r="E33" i="14"/>
  <c r="D33" i="14"/>
  <c r="C33" i="14"/>
  <c r="K33" i="13"/>
  <c r="J33" i="13"/>
  <c r="I33" i="13"/>
  <c r="H33" i="13"/>
  <c r="G33" i="13"/>
  <c r="F33" i="13"/>
  <c r="E33" i="13"/>
  <c r="D33" i="13"/>
  <c r="C33" i="13"/>
  <c r="I13" i="19"/>
  <c r="J13" i="19" s="1"/>
  <c r="H13" i="19"/>
  <c r="G13" i="19"/>
  <c r="F13" i="19"/>
  <c r="E13" i="19"/>
  <c r="D13" i="19"/>
  <c r="C13" i="19"/>
  <c r="I12" i="19"/>
  <c r="J12" i="19" s="1"/>
  <c r="H12" i="19"/>
  <c r="G12" i="19"/>
  <c r="F12" i="19"/>
  <c r="E12" i="19"/>
  <c r="D12" i="19"/>
  <c r="C12" i="19"/>
  <c r="I11" i="19"/>
  <c r="J11" i="19" s="1"/>
  <c r="H11" i="19"/>
  <c r="G11" i="19"/>
  <c r="F11" i="19"/>
  <c r="E11" i="19"/>
  <c r="D11" i="19"/>
  <c r="C11" i="19"/>
  <c r="J13" i="18"/>
  <c r="I13" i="18"/>
  <c r="H13" i="18"/>
  <c r="G13" i="18"/>
  <c r="F13" i="18"/>
  <c r="E13" i="18"/>
  <c r="D13" i="18"/>
  <c r="C13" i="18"/>
  <c r="J12" i="18"/>
  <c r="I12" i="18"/>
  <c r="H12" i="18"/>
  <c r="G12" i="18"/>
  <c r="F12" i="18"/>
  <c r="E12" i="18"/>
  <c r="D12" i="18"/>
  <c r="C12" i="18"/>
  <c r="J11" i="18"/>
  <c r="I11" i="18"/>
  <c r="H11" i="18"/>
  <c r="G11" i="18"/>
  <c r="F11" i="18"/>
  <c r="E11" i="18"/>
  <c r="D11" i="18"/>
  <c r="C11" i="18"/>
  <c r="J13" i="17"/>
  <c r="I13" i="17"/>
  <c r="H13" i="17"/>
  <c r="G13" i="17"/>
  <c r="F13" i="17"/>
  <c r="E13" i="17"/>
  <c r="D13" i="17"/>
  <c r="C13" i="17"/>
  <c r="J12" i="17"/>
  <c r="I12" i="17"/>
  <c r="H12" i="17"/>
  <c r="G12" i="17"/>
  <c r="F12" i="17"/>
  <c r="E12" i="17"/>
  <c r="D12" i="17"/>
  <c r="C12" i="17"/>
  <c r="J11" i="17"/>
  <c r="I11" i="17"/>
  <c r="H11" i="17"/>
  <c r="G11" i="17"/>
  <c r="F11" i="17"/>
  <c r="E11" i="17"/>
  <c r="D11" i="17"/>
  <c r="C11" i="17"/>
  <c r="I13" i="16"/>
  <c r="J13" i="16" s="1"/>
  <c r="H13" i="16"/>
  <c r="G13" i="16"/>
  <c r="F13" i="16"/>
  <c r="E13" i="16"/>
  <c r="D13" i="16"/>
  <c r="C13" i="16"/>
  <c r="I12" i="16"/>
  <c r="J12" i="16" s="1"/>
  <c r="H12" i="16"/>
  <c r="G12" i="16"/>
  <c r="F12" i="16"/>
  <c r="E12" i="16"/>
  <c r="D12" i="16"/>
  <c r="C12" i="16"/>
  <c r="I11" i="16"/>
  <c r="J11" i="16" s="1"/>
  <c r="H11" i="16"/>
  <c r="G11" i="16"/>
  <c r="F11" i="16"/>
  <c r="E11" i="16"/>
  <c r="D11" i="16"/>
  <c r="C11" i="16"/>
  <c r="I13" i="15"/>
  <c r="H13" i="15"/>
  <c r="G13" i="15"/>
  <c r="F13" i="15"/>
  <c r="E13" i="15"/>
  <c r="D13" i="15"/>
  <c r="C13" i="15"/>
  <c r="J13" i="15" s="1"/>
  <c r="I12" i="15"/>
  <c r="H12" i="15"/>
  <c r="G12" i="15"/>
  <c r="F12" i="15"/>
  <c r="E12" i="15"/>
  <c r="D12" i="15"/>
  <c r="C12" i="15"/>
  <c r="J12" i="15" s="1"/>
  <c r="I11" i="15"/>
  <c r="H11" i="15"/>
  <c r="G11" i="15"/>
  <c r="F11" i="15"/>
  <c r="E11" i="15"/>
  <c r="D11" i="15"/>
  <c r="C11" i="15"/>
  <c r="J11" i="15" s="1"/>
  <c r="I13" i="14"/>
  <c r="H13" i="14"/>
  <c r="G13" i="14"/>
  <c r="F13" i="14"/>
  <c r="E13" i="14"/>
  <c r="D13" i="14"/>
  <c r="C13" i="14"/>
  <c r="J13" i="14" s="1"/>
  <c r="I12" i="14"/>
  <c r="H12" i="14"/>
  <c r="G12" i="14"/>
  <c r="F12" i="14"/>
  <c r="E12" i="14"/>
  <c r="D12" i="14"/>
  <c r="C12" i="14"/>
  <c r="J12" i="14" s="1"/>
  <c r="I11" i="14"/>
  <c r="H11" i="14"/>
  <c r="G11" i="14"/>
  <c r="F11" i="14"/>
  <c r="E11" i="14"/>
  <c r="D11" i="14"/>
  <c r="C11" i="14"/>
  <c r="J11" i="14" s="1"/>
  <c r="I13" i="13"/>
  <c r="H13" i="13"/>
  <c r="G13" i="13"/>
  <c r="F13" i="13"/>
  <c r="E13" i="13"/>
  <c r="D13" i="13"/>
  <c r="C13" i="13"/>
  <c r="J13" i="13" s="1"/>
  <c r="I12" i="13"/>
  <c r="H12" i="13"/>
  <c r="G12" i="13"/>
  <c r="F12" i="13"/>
  <c r="E12" i="13"/>
  <c r="J12" i="13" s="1"/>
  <c r="D12" i="13"/>
  <c r="C12" i="13"/>
  <c r="I11" i="13"/>
  <c r="H11" i="13"/>
  <c r="G11" i="13"/>
  <c r="F11" i="13"/>
  <c r="E11" i="13"/>
  <c r="J11" i="13" s="1"/>
  <c r="D11" i="13"/>
  <c r="C11" i="13"/>
  <c r="M38" i="12" l="1"/>
  <c r="P38" i="12" s="1"/>
  <c r="M40" i="12"/>
  <c r="P40" i="12" s="1"/>
  <c r="M36" i="12"/>
  <c r="P36" i="12" s="1"/>
  <c r="M39" i="12"/>
  <c r="P39" i="12" s="1"/>
  <c r="M35" i="12"/>
  <c r="P35" i="12" s="1"/>
  <c r="D8" i="11"/>
  <c r="C34" i="12"/>
  <c r="C33" i="12"/>
  <c r="C32" i="12"/>
  <c r="C31" i="12"/>
  <c r="C30" i="12"/>
  <c r="C29" i="12"/>
  <c r="C28" i="12"/>
  <c r="C27" i="12"/>
  <c r="C26" i="12"/>
  <c r="C25" i="12"/>
  <c r="F5" i="11"/>
  <c r="E5" i="11"/>
  <c r="G5" i="11"/>
  <c r="D25" i="12"/>
  <c r="E4" i="12"/>
  <c r="F4" i="12"/>
  <c r="G4" i="12"/>
  <c r="H4" i="12"/>
  <c r="I4" i="12"/>
  <c r="J4" i="12"/>
  <c r="D4" i="12"/>
  <c r="K4" i="12" s="1"/>
  <c r="L4" i="12" l="1"/>
  <c r="M4" i="12"/>
  <c r="G19" i="11"/>
  <c r="C11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J11" i="1" l="1"/>
  <c r="J33" i="7" l="1"/>
  <c r="J31" i="12" s="1"/>
  <c r="J25" i="12"/>
  <c r="G26" i="12"/>
  <c r="I26" i="12"/>
  <c r="J27" i="12"/>
  <c r="J29" i="12"/>
  <c r="H31" i="12"/>
  <c r="H32" i="12"/>
  <c r="J32" i="12"/>
  <c r="J34" i="12"/>
  <c r="D29" i="12"/>
  <c r="F9" i="12"/>
  <c r="G20" i="11"/>
  <c r="G21" i="11"/>
  <c r="G22" i="11"/>
  <c r="G23" i="11"/>
  <c r="C33" i="10"/>
  <c r="J33" i="10"/>
  <c r="I33" i="10"/>
  <c r="I34" i="12" s="1"/>
  <c r="H33" i="10"/>
  <c r="H34" i="12" s="1"/>
  <c r="G33" i="10"/>
  <c r="G34" i="12" s="1"/>
  <c r="F33" i="10"/>
  <c r="F34" i="12" s="1"/>
  <c r="E33" i="10"/>
  <c r="E34" i="12" s="1"/>
  <c r="D33" i="10"/>
  <c r="K33" i="10" s="1"/>
  <c r="C13" i="11" s="1"/>
  <c r="J33" i="9"/>
  <c r="J33" i="12" s="1"/>
  <c r="I33" i="9"/>
  <c r="I33" i="12" s="1"/>
  <c r="H33" i="9"/>
  <c r="H33" i="12" s="1"/>
  <c r="G33" i="9"/>
  <c r="G33" i="12" s="1"/>
  <c r="F33" i="9"/>
  <c r="F33" i="12" s="1"/>
  <c r="E33" i="9"/>
  <c r="E33" i="12" s="1"/>
  <c r="D33" i="9"/>
  <c r="D33" i="12" s="1"/>
  <c r="C33" i="9"/>
  <c r="J33" i="8"/>
  <c r="I33" i="8"/>
  <c r="I32" i="12" s="1"/>
  <c r="H33" i="8"/>
  <c r="G33" i="8"/>
  <c r="G32" i="12" s="1"/>
  <c r="F33" i="8"/>
  <c r="F32" i="12" s="1"/>
  <c r="E33" i="8"/>
  <c r="E32" i="12" s="1"/>
  <c r="D33" i="8"/>
  <c r="D32" i="12" s="1"/>
  <c r="C33" i="8"/>
  <c r="I33" i="7"/>
  <c r="I31" i="12" s="1"/>
  <c r="H33" i="7"/>
  <c r="G33" i="7"/>
  <c r="G31" i="12" s="1"/>
  <c r="F33" i="7"/>
  <c r="F31" i="12" s="1"/>
  <c r="E33" i="7"/>
  <c r="E31" i="12" s="1"/>
  <c r="D33" i="7"/>
  <c r="D31" i="12" s="1"/>
  <c r="C33" i="7"/>
  <c r="J33" i="6"/>
  <c r="J30" i="12" s="1"/>
  <c r="I33" i="6"/>
  <c r="I30" i="12" s="1"/>
  <c r="H33" i="6"/>
  <c r="H30" i="12" s="1"/>
  <c r="G33" i="6"/>
  <c r="G30" i="12" s="1"/>
  <c r="F33" i="6"/>
  <c r="F30" i="12" s="1"/>
  <c r="E33" i="6"/>
  <c r="E30" i="12" s="1"/>
  <c r="D33" i="6"/>
  <c r="D30" i="12" s="1"/>
  <c r="C33" i="6"/>
  <c r="J33" i="5"/>
  <c r="I33" i="5"/>
  <c r="I29" i="12" s="1"/>
  <c r="H33" i="5"/>
  <c r="H29" i="12" s="1"/>
  <c r="G33" i="5"/>
  <c r="G29" i="12" s="1"/>
  <c r="F33" i="5"/>
  <c r="F29" i="12" s="1"/>
  <c r="E33" i="5"/>
  <c r="E29" i="12" s="1"/>
  <c r="D33" i="5"/>
  <c r="C33" i="5"/>
  <c r="J33" i="4"/>
  <c r="J28" i="12" s="1"/>
  <c r="I33" i="4"/>
  <c r="I28" i="12" s="1"/>
  <c r="H33" i="4"/>
  <c r="H28" i="12" s="1"/>
  <c r="G33" i="4"/>
  <c r="G28" i="12" s="1"/>
  <c r="F33" i="4"/>
  <c r="F28" i="12" s="1"/>
  <c r="E33" i="4"/>
  <c r="E28" i="12" s="1"/>
  <c r="D33" i="4"/>
  <c r="D28" i="12" s="1"/>
  <c r="C33" i="4"/>
  <c r="C33" i="3"/>
  <c r="J33" i="3"/>
  <c r="I33" i="3"/>
  <c r="I27" i="12" s="1"/>
  <c r="H33" i="3"/>
  <c r="H27" i="12" s="1"/>
  <c r="G33" i="3"/>
  <c r="G27" i="12" s="1"/>
  <c r="F33" i="3"/>
  <c r="F27" i="12" s="1"/>
  <c r="E33" i="3"/>
  <c r="K33" i="3" s="1"/>
  <c r="C6" i="11" s="1"/>
  <c r="D33" i="3"/>
  <c r="D27" i="12" s="1"/>
  <c r="D33" i="2"/>
  <c r="D26" i="12" s="1"/>
  <c r="E33" i="2"/>
  <c r="E26" i="12" s="1"/>
  <c r="F33" i="2"/>
  <c r="F26" i="12" s="1"/>
  <c r="G33" i="2"/>
  <c r="H33" i="2"/>
  <c r="H26" i="12" s="1"/>
  <c r="I33" i="2"/>
  <c r="J33" i="2"/>
  <c r="J26" i="12" s="1"/>
  <c r="C33" i="2"/>
  <c r="I13" i="10"/>
  <c r="H13" i="10"/>
  <c r="G13" i="10"/>
  <c r="F13" i="10"/>
  <c r="E13" i="10"/>
  <c r="D13" i="10"/>
  <c r="C13" i="10"/>
  <c r="I12" i="10"/>
  <c r="H12" i="10"/>
  <c r="G12" i="10"/>
  <c r="F12" i="10"/>
  <c r="E12" i="10"/>
  <c r="D12" i="10"/>
  <c r="C12" i="10"/>
  <c r="I11" i="10"/>
  <c r="J13" i="12" s="1"/>
  <c r="H11" i="10"/>
  <c r="I13" i="12" s="1"/>
  <c r="G11" i="10"/>
  <c r="H13" i="12" s="1"/>
  <c r="F11" i="10"/>
  <c r="G13" i="12" s="1"/>
  <c r="E11" i="10"/>
  <c r="F13" i="12" s="1"/>
  <c r="D11" i="10"/>
  <c r="E13" i="12" s="1"/>
  <c r="C11" i="10"/>
  <c r="D13" i="12" s="1"/>
  <c r="I13" i="9"/>
  <c r="H13" i="9"/>
  <c r="G13" i="9"/>
  <c r="F13" i="9"/>
  <c r="E13" i="9"/>
  <c r="D13" i="9"/>
  <c r="C13" i="9"/>
  <c r="I12" i="9"/>
  <c r="H12" i="9"/>
  <c r="G12" i="9"/>
  <c r="F12" i="9"/>
  <c r="E12" i="9"/>
  <c r="D12" i="9"/>
  <c r="C12" i="9"/>
  <c r="I11" i="9"/>
  <c r="J12" i="12" s="1"/>
  <c r="H11" i="9"/>
  <c r="I12" i="12" s="1"/>
  <c r="G11" i="9"/>
  <c r="H12" i="12" s="1"/>
  <c r="F11" i="9"/>
  <c r="G12" i="12" s="1"/>
  <c r="E11" i="9"/>
  <c r="F12" i="12" s="1"/>
  <c r="D11" i="9"/>
  <c r="E12" i="12" s="1"/>
  <c r="C11" i="9"/>
  <c r="D12" i="12" s="1"/>
  <c r="I13" i="8"/>
  <c r="H13" i="8"/>
  <c r="G13" i="8"/>
  <c r="F13" i="8"/>
  <c r="E13" i="8"/>
  <c r="D13" i="8"/>
  <c r="C13" i="8"/>
  <c r="I12" i="8"/>
  <c r="H12" i="8"/>
  <c r="G12" i="8"/>
  <c r="F12" i="8"/>
  <c r="E12" i="8"/>
  <c r="D12" i="8"/>
  <c r="C12" i="8"/>
  <c r="I11" i="8"/>
  <c r="J11" i="12" s="1"/>
  <c r="H11" i="8"/>
  <c r="I11" i="12" s="1"/>
  <c r="G11" i="8"/>
  <c r="H11" i="12" s="1"/>
  <c r="F11" i="8"/>
  <c r="G11" i="12" s="1"/>
  <c r="E11" i="8"/>
  <c r="F11" i="12" s="1"/>
  <c r="D11" i="8"/>
  <c r="E11" i="12" s="1"/>
  <c r="C11" i="8"/>
  <c r="D11" i="12" s="1"/>
  <c r="I13" i="7"/>
  <c r="H13" i="7"/>
  <c r="G13" i="7"/>
  <c r="F13" i="7"/>
  <c r="E13" i="7"/>
  <c r="D13" i="7"/>
  <c r="C13" i="7"/>
  <c r="I12" i="7"/>
  <c r="H12" i="7"/>
  <c r="G12" i="7"/>
  <c r="F12" i="7"/>
  <c r="E12" i="7"/>
  <c r="D12" i="7"/>
  <c r="C12" i="7"/>
  <c r="I11" i="7"/>
  <c r="J10" i="12" s="1"/>
  <c r="H11" i="7"/>
  <c r="I10" i="12" s="1"/>
  <c r="G11" i="7"/>
  <c r="H10" i="12" s="1"/>
  <c r="F11" i="7"/>
  <c r="G10" i="12" s="1"/>
  <c r="E11" i="7"/>
  <c r="F10" i="12" s="1"/>
  <c r="D11" i="7"/>
  <c r="E10" i="12" s="1"/>
  <c r="C11" i="7"/>
  <c r="I13" i="6"/>
  <c r="H13" i="6"/>
  <c r="G13" i="6"/>
  <c r="F13" i="6"/>
  <c r="E13" i="6"/>
  <c r="D13" i="6"/>
  <c r="C13" i="6"/>
  <c r="I12" i="6"/>
  <c r="H12" i="6"/>
  <c r="G12" i="6"/>
  <c r="F12" i="6"/>
  <c r="E12" i="6"/>
  <c r="D12" i="6"/>
  <c r="C12" i="6"/>
  <c r="I11" i="6"/>
  <c r="H11" i="6"/>
  <c r="I9" i="12" s="1"/>
  <c r="G11" i="6"/>
  <c r="H9" i="12" s="1"/>
  <c r="F11" i="6"/>
  <c r="G9" i="12" s="1"/>
  <c r="E11" i="6"/>
  <c r="D11" i="6"/>
  <c r="E9" i="12" s="1"/>
  <c r="C11" i="6"/>
  <c r="D9" i="12" s="1"/>
  <c r="I13" i="5"/>
  <c r="H13" i="5"/>
  <c r="G13" i="5"/>
  <c r="F13" i="5"/>
  <c r="E13" i="5"/>
  <c r="D13" i="5"/>
  <c r="C13" i="5"/>
  <c r="I12" i="5"/>
  <c r="H12" i="5"/>
  <c r="G12" i="5"/>
  <c r="F12" i="5"/>
  <c r="E12" i="5"/>
  <c r="D12" i="5"/>
  <c r="C12" i="5"/>
  <c r="I11" i="5"/>
  <c r="J8" i="12" s="1"/>
  <c r="H11" i="5"/>
  <c r="I8" i="12" s="1"/>
  <c r="G11" i="5"/>
  <c r="H8" i="12" s="1"/>
  <c r="F11" i="5"/>
  <c r="G8" i="12" s="1"/>
  <c r="E11" i="5"/>
  <c r="F8" i="12" s="1"/>
  <c r="D11" i="5"/>
  <c r="E8" i="12" s="1"/>
  <c r="C11" i="5"/>
  <c r="D8" i="12" s="1"/>
  <c r="I13" i="4"/>
  <c r="H13" i="4"/>
  <c r="G13" i="4"/>
  <c r="F13" i="4"/>
  <c r="E13" i="4"/>
  <c r="D13" i="4"/>
  <c r="C13" i="4"/>
  <c r="I12" i="4"/>
  <c r="H12" i="4"/>
  <c r="G12" i="4"/>
  <c r="F12" i="4"/>
  <c r="E12" i="4"/>
  <c r="D12" i="4"/>
  <c r="C12" i="4"/>
  <c r="I11" i="4"/>
  <c r="H11" i="4"/>
  <c r="I7" i="12" s="1"/>
  <c r="G11" i="4"/>
  <c r="H7" i="12" s="1"/>
  <c r="F11" i="4"/>
  <c r="G7" i="12" s="1"/>
  <c r="E11" i="4"/>
  <c r="F7" i="12" s="1"/>
  <c r="D11" i="4"/>
  <c r="E7" i="12" s="1"/>
  <c r="C11" i="4"/>
  <c r="D7" i="12" s="1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J6" i="12" s="1"/>
  <c r="L6" i="12" s="1"/>
  <c r="H11" i="3"/>
  <c r="I6" i="12" s="1"/>
  <c r="G11" i="3"/>
  <c r="H6" i="12" s="1"/>
  <c r="F11" i="3"/>
  <c r="G6" i="12" s="1"/>
  <c r="E11" i="3"/>
  <c r="F6" i="12" s="1"/>
  <c r="D11" i="3"/>
  <c r="E6" i="12" s="1"/>
  <c r="C11" i="3"/>
  <c r="D6" i="12" s="1"/>
  <c r="I13" i="2"/>
  <c r="H13" i="2"/>
  <c r="G13" i="2"/>
  <c r="F13" i="2"/>
  <c r="E13" i="2"/>
  <c r="D13" i="2"/>
  <c r="C13" i="2"/>
  <c r="I12" i="2"/>
  <c r="H12" i="2"/>
  <c r="G12" i="2"/>
  <c r="F12" i="2"/>
  <c r="E12" i="2"/>
  <c r="D12" i="2"/>
  <c r="C12" i="2"/>
  <c r="I11" i="2"/>
  <c r="J5" i="12" s="1"/>
  <c r="L5" i="12" s="1"/>
  <c r="H11" i="2"/>
  <c r="I5" i="12" s="1"/>
  <c r="G11" i="2"/>
  <c r="H5" i="12" s="1"/>
  <c r="F11" i="2"/>
  <c r="G5" i="12" s="1"/>
  <c r="E11" i="2"/>
  <c r="F5" i="12" s="1"/>
  <c r="D11" i="2"/>
  <c r="E5" i="12" s="1"/>
  <c r="C11" i="2"/>
  <c r="D5" i="12" s="1"/>
  <c r="D29" i="1"/>
  <c r="E29" i="1"/>
  <c r="E25" i="12" s="1"/>
  <c r="F29" i="1"/>
  <c r="F25" i="12" s="1"/>
  <c r="G29" i="1"/>
  <c r="G25" i="12" s="1"/>
  <c r="H29" i="1"/>
  <c r="H25" i="12" s="1"/>
  <c r="I29" i="1"/>
  <c r="I25" i="12" s="1"/>
  <c r="J29" i="1"/>
  <c r="J13" i="1"/>
  <c r="J12" i="1"/>
  <c r="K11" i="12" l="1"/>
  <c r="M11" i="12" s="1"/>
  <c r="M31" i="12"/>
  <c r="M29" i="12"/>
  <c r="P29" i="12" s="1"/>
  <c r="M32" i="12"/>
  <c r="P32" i="12" s="1"/>
  <c r="M28" i="12"/>
  <c r="M30" i="12"/>
  <c r="K6" i="12"/>
  <c r="M6" i="12" s="1"/>
  <c r="M33" i="12"/>
  <c r="K5" i="12"/>
  <c r="M5" i="12" s="1"/>
  <c r="P26" i="12" s="1"/>
  <c r="K13" i="12"/>
  <c r="M13" i="12" s="1"/>
  <c r="M25" i="12"/>
  <c r="L25" i="12"/>
  <c r="K8" i="12"/>
  <c r="M8" i="12" s="1"/>
  <c r="K7" i="12"/>
  <c r="M7" i="12" s="1"/>
  <c r="K12" i="12"/>
  <c r="M12" i="12" s="1"/>
  <c r="K33" i="5"/>
  <c r="C8" i="11" s="1"/>
  <c r="K33" i="4"/>
  <c r="C7" i="11" s="1"/>
  <c r="L33" i="12"/>
  <c r="L32" i="12"/>
  <c r="K29" i="1"/>
  <c r="C4" i="11" s="1"/>
  <c r="L29" i="12"/>
  <c r="O26" i="12"/>
  <c r="L34" i="12"/>
  <c r="L31" i="12"/>
  <c r="L28" i="12"/>
  <c r="L27" i="12"/>
  <c r="L30" i="12"/>
  <c r="J12" i="4"/>
  <c r="E27" i="12"/>
  <c r="K33" i="6"/>
  <c r="C9" i="11" s="1"/>
  <c r="K33" i="8"/>
  <c r="C11" i="11" s="1"/>
  <c r="K33" i="9"/>
  <c r="C12" i="11" s="1"/>
  <c r="D34" i="12"/>
  <c r="J13" i="10"/>
  <c r="J12" i="10"/>
  <c r="J11" i="7"/>
  <c r="D10" i="11" s="1"/>
  <c r="D10" i="12"/>
  <c r="K10" i="12" s="1"/>
  <c r="M10" i="12" s="1"/>
  <c r="J13" i="6"/>
  <c r="J12" i="6"/>
  <c r="J11" i="6"/>
  <c r="D9" i="11" s="1"/>
  <c r="J9" i="12"/>
  <c r="L9" i="12" s="1"/>
  <c r="J11" i="4"/>
  <c r="D7" i="11" s="1"/>
  <c r="J7" i="12"/>
  <c r="L7" i="12" s="1"/>
  <c r="J13" i="4"/>
  <c r="J12" i="3"/>
  <c r="J11" i="3"/>
  <c r="D6" i="11" s="1"/>
  <c r="H6" i="11" s="1"/>
  <c r="L8" i="12"/>
  <c r="O29" i="12" s="1"/>
  <c r="L13" i="12"/>
  <c r="L10" i="12"/>
  <c r="O27" i="12"/>
  <c r="L12" i="12"/>
  <c r="L11" i="12"/>
  <c r="O32" i="12" s="1"/>
  <c r="K33" i="7"/>
  <c r="C10" i="11" s="1"/>
  <c r="K33" i="2"/>
  <c r="C5" i="11" s="1"/>
  <c r="J11" i="10"/>
  <c r="D13" i="11" s="1"/>
  <c r="H13" i="11" s="1"/>
  <c r="J13" i="9"/>
  <c r="J12" i="9"/>
  <c r="J11" i="9"/>
  <c r="D12" i="11" s="1"/>
  <c r="J13" i="8"/>
  <c r="J12" i="8"/>
  <c r="J11" i="8"/>
  <c r="D11" i="11" s="1"/>
  <c r="J13" i="7"/>
  <c r="J12" i="7"/>
  <c r="J13" i="5"/>
  <c r="J12" i="5"/>
  <c r="J11" i="5"/>
  <c r="J13" i="3"/>
  <c r="J11" i="2"/>
  <c r="D5" i="11" s="1"/>
  <c r="J13" i="2"/>
  <c r="D4" i="11"/>
  <c r="H4" i="11" s="1"/>
  <c r="J12" i="2"/>
  <c r="P33" i="12" l="1"/>
  <c r="O30" i="12"/>
  <c r="M34" i="12"/>
  <c r="P34" i="12" s="1"/>
  <c r="M27" i="12"/>
  <c r="P27" i="12" s="1"/>
  <c r="P28" i="12"/>
  <c r="P31" i="12"/>
  <c r="K9" i="12"/>
  <c r="M9" i="12" s="1"/>
  <c r="P30" i="12" s="1"/>
  <c r="O33" i="12"/>
  <c r="O34" i="12"/>
  <c r="H11" i="11"/>
  <c r="O31" i="12"/>
  <c r="H8" i="11"/>
  <c r="H7" i="11"/>
  <c r="O28" i="12"/>
  <c r="H5" i="11"/>
  <c r="H9" i="11"/>
  <c r="H12" i="11"/>
  <c r="H10" i="11"/>
  <c r="F12" i="11"/>
  <c r="F13" i="11"/>
  <c r="F6" i="11"/>
  <c r="F7" i="11"/>
  <c r="F11" i="11"/>
  <c r="F10" i="11"/>
  <c r="F8" i="11"/>
  <c r="F9" i="11"/>
  <c r="E13" i="11"/>
  <c r="E6" i="11"/>
  <c r="E7" i="11"/>
  <c r="E8" i="11"/>
  <c r="E9" i="11"/>
  <c r="E10" i="11"/>
  <c r="E11" i="11"/>
  <c r="E12" i="11"/>
  <c r="G8" i="11" l="1"/>
  <c r="G9" i="11"/>
  <c r="G13" i="11"/>
  <c r="G10" i="11"/>
  <c r="G11" i="11"/>
  <c r="G6" i="11"/>
  <c r="G7" i="11"/>
  <c r="G12" i="1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<sst xmlns="http://schemas.openxmlformats.org/spreadsheetml/2006/main" count="1065" uniqueCount="79">
  <si>
    <t>Sum of Pv</t>
  </si>
  <si>
    <t>Commodity</t>
  </si>
  <si>
    <t>ELCCO2</t>
  </si>
  <si>
    <t>RSDCO2</t>
  </si>
  <si>
    <t>TRACO2</t>
  </si>
  <si>
    <t/>
  </si>
  <si>
    <t>Process</t>
  </si>
  <si>
    <t>ELCTEGAS00</t>
  </si>
  <si>
    <t>ELCTNGAS00</t>
  </si>
  <si>
    <t>ROTEGAS</t>
  </si>
  <si>
    <t>ROTNGAS</t>
  </si>
  <si>
    <t>TOTEOIL</t>
  </si>
  <si>
    <t>TOTNOIL</t>
  </si>
  <si>
    <t>Period</t>
  </si>
  <si>
    <t>Attribute</t>
  </si>
  <si>
    <t>Cost_Act</t>
  </si>
  <si>
    <t>Cost_Fom</t>
  </si>
  <si>
    <t>ELCRERNW00</t>
  </si>
  <si>
    <t>ELCTECOA00</t>
  </si>
  <si>
    <t>ELCTEOIL00</t>
  </si>
  <si>
    <t>Cost_Inv</t>
  </si>
  <si>
    <t>ELCTNRERNW00</t>
  </si>
  <si>
    <t>-</t>
  </si>
  <si>
    <t>Cost_Salv</t>
  </si>
  <si>
    <t>TOTAL</t>
  </si>
  <si>
    <t>Base</t>
  </si>
  <si>
    <t>Demos_004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</si>
  <si>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</si>
  <si>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</si>
  <si>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</si>
  <si>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</si>
  <si>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</si>
  <si>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</si>
  <si>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</si>
  <si>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</si>
  <si>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</si>
  <si>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MC (USD/Ton)</t>
  </si>
  <si>
    <t>Cost USD/Ton</t>
  </si>
  <si>
    <r>
      <rPr>
        <b/>
        <sz val="9"/>
        <color theme="1"/>
        <rFont val="Aptos Narrow"/>
        <family val="2"/>
      </rPr>
      <t xml:space="preserve">Total </t>
    </r>
    <r>
      <rPr>
        <b/>
        <sz val="9"/>
        <color theme="1"/>
        <rFont val="Calibri"/>
        <family val="2"/>
      </rPr>
      <t>Cost (MUSD)</t>
    </r>
  </si>
  <si>
    <r>
      <rPr>
        <b/>
        <sz val="9"/>
        <color theme="1"/>
        <rFont val="Aptos Narrow"/>
        <family val="2"/>
      </rPr>
      <t xml:space="preserve">Total </t>
    </r>
    <r>
      <rPr>
        <b/>
        <sz val="9"/>
        <color theme="1"/>
        <rFont val="Calibri"/>
        <family val="2"/>
      </rPr>
      <t>CO2 (MTon)</t>
    </r>
  </si>
  <si>
    <r>
      <rPr>
        <b/>
        <sz val="9"/>
        <color theme="1"/>
        <rFont val="Aptos Narrow"/>
        <family val="2"/>
      </rPr>
      <t>∆</t>
    </r>
    <r>
      <rPr>
        <b/>
        <sz val="9"/>
        <color theme="1"/>
        <rFont val="Calibri"/>
        <family val="2"/>
      </rPr>
      <t xml:space="preserve"> Cost (MUSD)</t>
    </r>
  </si>
  <si>
    <r>
      <rPr>
        <b/>
        <sz val="9"/>
        <color theme="1"/>
        <rFont val="Aptos Narrow"/>
        <family val="2"/>
      </rPr>
      <t>∆</t>
    </r>
    <r>
      <rPr>
        <b/>
        <sz val="9"/>
        <color theme="1"/>
        <rFont val="Calibri"/>
        <family val="2"/>
      </rPr>
      <t xml:space="preserve"> CO2 (MTon)</t>
    </r>
  </si>
  <si>
    <t>Reduction Amount (based on 2050 base emission)</t>
  </si>
  <si>
    <t>CO2 Emission</t>
  </si>
  <si>
    <t>Mio USD</t>
  </si>
  <si>
    <t>Coeff Emms 5% at 2030; 10% at 2050</t>
  </si>
  <si>
    <t>Coeff Emms 10% at 2030; 20% at 2050</t>
  </si>
  <si>
    <t>Coeff Emms 15% at 2030; 30% at 2050</t>
  </si>
  <si>
    <t>Coeff Emms 20% at 2030; 40% at 2050</t>
  </si>
  <si>
    <t>Coeff Emms 25% at 2030; 50% at 2050</t>
  </si>
  <si>
    <t>Coeff Emms 30% at 2030; 60% at 2050</t>
  </si>
  <si>
    <t>Coeff Emms 35% at 2030; 70% at 2050</t>
  </si>
  <si>
    <t>Coeff Emms 40% at 2030; 80% at 2050</t>
  </si>
  <si>
    <t>Coeff Emms 45% at 2030; 90% at 2050</t>
  </si>
  <si>
    <t>Total</t>
  </si>
  <si>
    <t>Reduction Amount (based on total base emission)</t>
  </si>
  <si>
    <t>MC based on 2050</t>
  </si>
  <si>
    <t>MC based on total</t>
  </si>
  <si>
    <t>Salvage</t>
  </si>
  <si>
    <t>Scenario_10</t>
  </si>
  <si>
    <t>Scenario_11</t>
  </si>
  <si>
    <t>Scenario_12</t>
  </si>
  <si>
    <t>Scenario_13</t>
  </si>
  <si>
    <t>Scenario_14</t>
  </si>
  <si>
    <t>Scenario_15</t>
  </si>
  <si>
    <t>Scenario_16</t>
  </si>
  <si>
    <t>Coeff Emms 50% at 2030; 100% at 2050</t>
  </si>
  <si>
    <t>Coeff Emms 30% at 2030; 70% at 2050</t>
  </si>
  <si>
    <t>Coeff Emms 30% at 2030; 80% at 2050</t>
  </si>
  <si>
    <t>Coeff Emms 30% at 2030; 90% at 2050</t>
  </si>
  <si>
    <t>Coeff Emms 30% at 2030; 100% at 2050</t>
  </si>
  <si>
    <t>Coeff Emms 40% at 2030; 90% at 2050</t>
  </si>
  <si>
    <t>Coeff Emms 40% at 2030; 100% at 2050</t>
  </si>
  <si>
    <t>Cost (based on 2050 base emission)</t>
  </si>
  <si>
    <t>Cost (based on total base emission)</t>
  </si>
  <si>
    <t>CO2</t>
  </si>
  <si>
    <t>Cost</t>
  </si>
  <si>
    <t>R square</t>
  </si>
  <si>
    <t>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</si>
</sst>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#,000"/>
    <numFmt numFmtId="165" formatCode="_-* #,##0.00_-;\-* #,##0.00_-;_-* &quot;-&quot;_-;_-@_-"/>
    <numFmt numFmtId="168" formatCode="_-* #,##0.0000_-;\-* #,##0.0000_-;_-* &quot;-&quot;_-;_-@_-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25"/>
      <color rgb="FF000000"/>
      <name val="Microsoft Sans Serif"/>
      <family val="2"/>
    </font>
    <font>
      <b/>
      <sz val="9"/>
      <color rgb="FF000000"/>
      <name val="Microsoft Sans Serif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B2C3C"/>
      <name val="Microsoft Sans Serif"/>
      <family val="2"/>
    </font>
    <font>
      <sz val="9"/>
      <color rgb="FF000000"/>
      <name val="Microsoft Sans Serif"/>
      <family val="2"/>
    </font>
    <font>
      <sz val="8"/>
      <name val="Calibri"/>
      <family val="2"/>
      <scheme val="minor"/>
    </font>
    <font>
      <sz val="8.25"/>
      <color rgb="FF2B2C3C"/>
      <name val="Microsoft Sans Serif"/>
      <family val="2"/>
    </font>
    <font>
      <sz val="8.25"/>
      <color rgb="FF000000"/>
      <name val="Microsoft Sans Serif"/>
      <family val="2"/>
    </font>
    <font>
      <b/>
      <sz val="9"/>
      <color theme="1"/>
      <name val="Calibri"/>
      <family val="2"/>
    </font>
    <font>
      <b/>
      <sz val="9"/>
      <color theme="1"/>
      <name val="Aptos Narrow"/>
      <family val="2"/>
    </font>
    <font>
      <sz val="8.25"/>
      <color rgb="FF000000"/>
      <name val="Microsoft Sans Serif"/>
      <family val="2"/>
    </font>
    <font>
      <sz val="8.25"/>
      <color rgb="FF2B2C3C"/>
      <name val="Microsoft Sans Serif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2" fillId="0" borderId="0"/>
  </cellStyleXfs>
  <cellXfs count="57">
    <xf numFmtId="0" fontId="0" fillId="0" borderId="0" xfId="0"/>
    <xf numFmtId="165" fontId="0" fillId="0" borderId="0" xfId="1" applyNumberFormat="1" applyFont="1"/>
    <xf numFmtId="0" fontId="5" fillId="3" borderId="1" xfId="0" applyFont="1" applyFill="1" applyBorder="1" applyAlignment="1">
      <alignment horizontal="right" vertical="center"/>
    </xf>
    <xf numFmtId="0" fontId="6" fillId="0" borderId="0" xfId="0" applyFont="1" applyAlignment="1">
      <alignment horizontal="center"/>
    </xf>
    <xf numFmtId="165" fontId="7" fillId="0" borderId="0" xfId="1" applyNumberFormat="1" applyFont="1"/>
    <xf numFmtId="165" fontId="6" fillId="0" borderId="0" xfId="0" applyNumberFormat="1" applyFont="1"/>
    <xf numFmtId="49" fontId="8" fillId="2" borderId="1" xfId="0" applyNumberFormat="1" applyFont="1" applyFill="1" applyBorder="1" applyAlignment="1">
      <alignment horizontal="left" vertical="center"/>
    </xf>
    <xf numFmtId="0" fontId="7" fillId="0" borderId="0" xfId="0" applyFont="1"/>
    <xf numFmtId="0" fontId="9" fillId="3" borderId="1" xfId="0" applyFont="1" applyFill="1" applyBorder="1" applyAlignment="1">
      <alignment horizontal="right" vertical="center"/>
    </xf>
    <xf numFmtId="49" fontId="9" fillId="3" borderId="1" xfId="0" applyNumberFormat="1" applyFont="1" applyFill="1" applyBorder="1" applyAlignment="1">
      <alignment horizontal="left" vertical="center"/>
    </xf>
    <xf numFmtId="49" fontId="9" fillId="3" borderId="0" xfId="0" applyNumberFormat="1" applyFont="1" applyFill="1" applyAlignment="1">
      <alignment horizontal="left" vertical="center"/>
    </xf>
    <xf numFmtId="0" fontId="2" fillId="0" borderId="0" xfId="0" applyFont="1"/>
    <xf numFmtId="41" fontId="7" fillId="0" borderId="0" xfId="1" applyFont="1"/>
    <xf numFmtId="49" fontId="11" fillId="2" borderId="1" xfId="2" applyNumberFormat="1" applyFont="1" applyFill="1" applyBorder="1" applyAlignment="1">
      <alignment horizontal="left" vertical="center"/>
    </xf>
    <xf numFmtId="49" fontId="12" fillId="3" borderId="1" xfId="2" applyNumberFormat="1" applyFont="1" applyFill="1" applyBorder="1" applyAlignment="1">
      <alignment horizontal="left" vertical="center"/>
    </xf>
    <xf numFmtId="0" fontId="12" fillId="3" borderId="1" xfId="2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2" fillId="0" borderId="0" xfId="2"/>
    <xf numFmtId="0" fontId="13" fillId="0" borderId="0" xfId="0" applyFont="1" applyAlignment="1">
      <alignment horizontal="center"/>
    </xf>
    <xf numFmtId="41" fontId="0" fillId="0" borderId="0" xfId="1" applyFont="1"/>
    <xf numFmtId="41" fontId="0" fillId="0" borderId="0" xfId="0" applyNumberFormat="1"/>
    <xf numFmtId="164" fontId="15" fillId="4" borderId="1" xfId="0" applyNumberFormat="1" applyFont="1" applyFill="1" applyBorder="1" applyAlignment="1">
      <alignment horizontal="right" vertical="center"/>
    </xf>
    <xf numFmtId="0" fontId="15" fillId="4" borderId="1" xfId="0" applyFont="1" applyFill="1" applyBorder="1" applyAlignment="1">
      <alignment horizontal="right" vertical="center"/>
    </xf>
    <xf numFmtId="0" fontId="0" fillId="0" borderId="0" xfId="0" applyAlignment="1">
      <alignment vertical="top"/>
    </xf>
    <xf numFmtId="49" fontId="16" fillId="2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right" vertical="center"/>
    </xf>
    <xf numFmtId="41" fontId="7" fillId="0" borderId="0" xfId="0" applyNumberFormat="1" applyFont="1"/>
    <xf numFmtId="0" fontId="0" fillId="0" borderId="0" xfId="0" applyAlignment="1">
      <alignment horizontal="center"/>
    </xf>
    <xf numFmtId="168" fontId="7" fillId="0" borderId="0" xfId="1" applyNumberFormat="1" applyFont="1"/>
    <xf numFmtId="0" fontId="1" fillId="0" borderId="0" xfId="0" applyFont="1"/>
    <xf numFmtId="0" fontId="7" fillId="8" borderId="2" xfId="0" applyFont="1" applyFill="1" applyBorder="1"/>
    <xf numFmtId="41" fontId="7" fillId="8" borderId="2" xfId="1" applyFont="1" applyFill="1" applyBorder="1"/>
    <xf numFmtId="41" fontId="7" fillId="8" borderId="2" xfId="0" applyNumberFormat="1" applyFont="1" applyFill="1" applyBorder="1"/>
    <xf numFmtId="0" fontId="17" fillId="7" borderId="2" xfId="0" applyFont="1" applyFill="1" applyBorder="1" applyAlignment="1">
      <alignment horizontal="center" vertical="top"/>
    </xf>
    <xf numFmtId="0" fontId="17" fillId="7" borderId="3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7" fillId="0" borderId="0" xfId="0" applyFont="1" applyFill="1"/>
    <xf numFmtId="41" fontId="7" fillId="0" borderId="0" xfId="1" applyFont="1" applyFill="1"/>
    <xf numFmtId="0" fontId="0" fillId="0" borderId="0" xfId="0" applyFill="1"/>
    <xf numFmtId="165" fontId="0" fillId="0" borderId="0" xfId="1" applyNumberFormat="1" applyFont="1" applyFill="1"/>
    <xf numFmtId="0" fontId="7" fillId="0" borderId="2" xfId="0" applyFont="1" applyFill="1" applyBorder="1"/>
    <xf numFmtId="41" fontId="7" fillId="0" borderId="2" xfId="1" applyFont="1" applyFill="1" applyBorder="1"/>
    <xf numFmtId="41" fontId="7" fillId="0" borderId="2" xfId="0" applyNumberFormat="1" applyFont="1" applyFill="1" applyBorder="1"/>
    <xf numFmtId="0" fontId="17" fillId="6" borderId="2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vertical="center"/>
    </xf>
    <xf numFmtId="0" fontId="17" fillId="6" borderId="2" xfId="0" applyFont="1" applyFill="1" applyBorder="1" applyAlignment="1">
      <alignment horizontal="center" vertical="center" wrapText="1"/>
    </xf>
    <xf numFmtId="0" fontId="7" fillId="5" borderId="2" xfId="0" applyFont="1" applyFill="1" applyBorder="1"/>
    <xf numFmtId="41" fontId="7" fillId="5" borderId="2" xfId="1" applyFont="1" applyFill="1" applyBorder="1"/>
    <xf numFmtId="0" fontId="0" fillId="5" borderId="2" xfId="0" applyFill="1" applyBorder="1"/>
    <xf numFmtId="165" fontId="0" fillId="5" borderId="2" xfId="1" applyNumberFormat="1" applyFont="1" applyFill="1" applyBorder="1"/>
  </cellXfs>
  <cellStyles count="3">
    <cellStyle name="Comma [0]" xfId="1" builtinId="6"/>
    <cellStyle name="Normal" xfId="0" builtinId="0"/>
    <cellStyle name="Normal 2" xfId="2" xr:uid="{6146C382-694B-4711-8D59-DFAD117F0F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eetMetadata" Target="metadata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MC!$F$3</c:f>
              <c:strCache>
                <c:ptCount val="1"/>
                <c:pt idx="0">
                  <c:v>∆ CO2 (MTon)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MC!$B$4:$B$13</c:f>
              <c:strCache>
                <c:ptCount val="10"/>
                <c:pt idx="0">
                  <c:v>Demos_004</c:v>
                </c:pt>
                <c:pt idx="1">
                  <c:v>Coeff Emms 5% at 2030; 10% at 2050</c:v>
                </c:pt>
                <c:pt idx="2">
                  <c:v>Coeff Emms 10% at 2030; 20% at 2050</c:v>
                </c:pt>
                <c:pt idx="3">
                  <c:v>Coeff Emms 15% at 2030; 30% at 2050</c:v>
                </c:pt>
                <c:pt idx="4">
                  <c:v>Coeff Emms 20% at 2030; 40% at 2050</c:v>
                </c:pt>
                <c:pt idx="5">
                  <c:v>Coeff Emms 25% at 2030; 50% at 2050</c:v>
                </c:pt>
                <c:pt idx="6">
                  <c:v>Coeff Emms 30% at 2030; 60% at 2050</c:v>
                </c:pt>
                <c:pt idx="7">
                  <c:v>Coeff Emms 35% at 2030; 70% at 2050</c:v>
                </c:pt>
                <c:pt idx="8">
                  <c:v>Coeff Emms 40% at 2030; 80% at 2050</c:v>
                </c:pt>
                <c:pt idx="9">
                  <c:v>Coeff Emms 45% at 2030; 90% at 2050</c:v>
                </c:pt>
              </c:strCache>
            </c:strRef>
          </c:cat>
          <c:val>
            <c:numRef>
              <c:f>MC!$F$4:$F$13</c:f>
              <c:numCache>
                <c:formatCode>_(* #,##0_);_(* \(#,##0\);_(* "-"_);_(@_)</c:formatCode>
                <c:ptCount val="10"/>
                <c:pt idx="1">
                  <c:v>70.866032971893446</c:v>
                </c:pt>
                <c:pt idx="2">
                  <c:v>160.55286195226404</c:v>
                </c:pt>
                <c:pt idx="3">
                  <c:v>272.01847548523665</c:v>
                </c:pt>
                <c:pt idx="4">
                  <c:v>387.78762474354494</c:v>
                </c:pt>
                <c:pt idx="5">
                  <c:v>503.55677400185141</c:v>
                </c:pt>
                <c:pt idx="6">
                  <c:v>619.32592326015993</c:v>
                </c:pt>
                <c:pt idx="7">
                  <c:v>735.09507251846742</c:v>
                </c:pt>
                <c:pt idx="8">
                  <c:v>850.86422177677514</c:v>
                </c:pt>
                <c:pt idx="9">
                  <c:v>966.63337103508297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C-4EEA-B45D-D4F66BB0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197648"/>
        <c:axId val="1674205808"/>
      </c:barChart>
      <c:catAx>
        <c:axId val="16741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05808"/>
        <c:crosses val="autoZero"/>
        <c:auto val="1"/>
        <c:lblAlgn val="ctr"/>
        <c:lblOffset val="100"/>
        <c:noMultiLvlLbl val="0"/>
      </c:catAx>
      <c:valAx>
        <c:axId val="16742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9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Recap!$A$55:$A$63</c:f>
              <c:strCache>
                <c:ptCount val="8"/>
                <c:pt idx="0">
                  <c:v>Scenario_1</c:v>
                </c:pt>
                <c:pt idx="1">
                  <c:v>Scenario_2</c:v>
                </c:pt>
                <c:pt idx="2">
                  <c:v>Scenario_3</c:v>
                </c:pt>
                <c:pt idx="3">
                  <c:v>Scenario_4</c:v>
                </c:pt>
                <c:pt idx="4">
                  <c:v>Scenario_5</c:v>
                </c:pt>
                <c:pt idx="5">
                  <c:v>Scenario_6</c:v>
                </c:pt>
                <c:pt idx="6">
                  <c:v>Scenario_7</c:v>
                </c:pt>
                <c:pt idx="7">
                  <c:v>Scenario_8</c:v>
                </c:pt>
              </c:strCache>
            </c:strRef>
          </c:cat>
          <c:val>
            <c:numRef>
              <c:f>Recap!$F$55:$F$62</c:f>
              <c:numCache>
                <c:formatCode>_-* #,##0.0000_-;\-* #,##0.0000_-;_-* "-"_-;_-@_-</c:formatCode>
                <c:ptCount val="8"/>
                <c:pt idx="0">
                  <c:v>1.0273196149315218</c:v>
                </c:pt>
                <c:pt idx="1">
                  <c:v>1.0274097414472634</c:v>
                </c:pt>
                <c:pt idx="2">
                  <c:v>1.0274227817948298</c:v>
                </c:pt>
                <c:pt idx="3">
                  <c:v>1.027464026921572</c:v>
                </c:pt>
                <c:pt idx="4">
                  <c:v>1.0274992188899739</c:v>
                </c:pt>
                <c:pt idx="5">
                  <c:v>1.0275427200116771</c:v>
                </c:pt>
                <c:pt idx="6">
                  <c:v>1.0275806901766384</c:v>
                </c:pt>
                <c:pt idx="7">
                  <c:v>1.0276419028125818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B-42BF-BA1D-8705150D1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77363183"/>
        <c:axId val="1477364623"/>
      </c:barChart>
      <c:catAx>
        <c:axId val="147736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364623"/>
        <c:crosses val="autoZero"/>
        <c:auto val="1"/>
        <c:lblAlgn val="ctr"/>
        <c:lblOffset val="100"/>
        <c:noMultiLvlLbl val="0"/>
      </c:catAx>
      <c:valAx>
        <c:axId val="14773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_-;\-* #,##0.00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36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334962</xdr:colOff>
      <xdr:row>18</xdr:row>
      <xdr:rowOff>112712</xdr:rowOff>
    </xdr:from>
    <xdr:to>
      <xdr:col>18</xdr:col>
      <xdr:colOff>30162</xdr:colOff>
      <xdr:row>33</xdr:row>
      <xdr:rowOff>46037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A46BA-CF4B-2BDD-CA3D-E1E20216C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41671</xdr:colOff>
      <xdr:row>53</xdr:row>
      <xdr:rowOff>162321</xdr:rowOff>
    </xdr:from>
    <xdr:to>
      <xdr:col>12</xdr:col>
      <xdr:colOff>569515</xdr:colOff>
      <xdr:row>68</xdr:row>
      <xdr:rowOff>107552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E8C9B-3527-496E-BFA7-37D4CAA79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EBF4-5AB3-4ACA-846F-F1CB316471F6}">
  <dimension ref="A3:R23"/>
  <sheetViews>
    <sheetView zoomScale="80" zoomScaleNormal="80" workbookViewId="0">
      <selection activeCell="B5" sqref="B5:B13"/>
    </sheetView>
  </sheetViews>
  <sheetFormatPr defaultRowHeight="14.75" x14ac:dyDescent="0.75"/>
  <cols>
    <col min="1" max="1" width="9.6328125" bestFit="1" customWidth="1"/>
    <col min="2" max="2" width="27" bestFit="1" customWidth="1"/>
    <col min="3" max="7" width="14.6796875" customWidth="1"/>
    <col min="8" max="8" width="11.453125" customWidth="1"/>
  </cols>
  <sheetData>
    <row r="3" spans="1:18" x14ac:dyDescent="0.75">
      <c r="A3" s="7"/>
      <c r="B3" s="7"/>
      <c r="C3" s="19" t="s">
        <v>38</v>
      </c>
      <c r="D3" s="19" t="s">
        <v>39</v>
      </c>
      <c r="E3" s="19" t="s">
        <v>40</v>
      </c>
      <c r="F3" s="19" t="s">
        <v>41</v>
      </c>
      <c r="G3" s="3" t="s">
        <v>36</v>
      </c>
      <c r="H3" s="3" t="s">
        <v>37</v>
      </c>
    </row>
    <row r="4" spans="1:18" x14ac:dyDescent="0.75">
      <c r="A4" s="7" t="s">
        <v>25</v>
      </c>
      <c r="B4" s="7" t="s">
        <v>26</v>
      </c>
      <c r="C4" s="12">
        <f>CO2_00!K29</f>
        <v>24535.213455714882</v>
      </c>
      <c r="D4" s="12">
        <f>CO2_00!J11/1000</f>
        <v>1366.8768203712257</v>
      </c>
      <c r="E4" s="12"/>
      <c r="F4" s="12"/>
      <c r="G4" s="4"/>
      <c r="H4" s="4">
        <f>C4/D4</f>
        <v>17.949835047353748</v>
      </c>
    </row>
    <row r="5" spans="1:18" x14ac:dyDescent="0.75">
      <c r="A5" s="7" t="s">
        <v>27</v>
      </c>
      <c r="B5" s="7" t="s">
        <v>45</v>
      </c>
      <c r="C5" s="12">
        <f>CO2_05!K33</f>
        <v>206490.37596619799</v>
      </c>
      <c r="D5" s="12">
        <f>CO2_05!J11/1000</f>
        <v>1296.0107873993322</v>
      </c>
      <c r="E5" s="12">
        <f>C5-$C$4</f>
        <v>181955.16251048312</v>
      </c>
      <c r="F5" s="12">
        <f>(D5-$D$4)*-1</f>
        <v>70.866032971893446</v>
      </c>
      <c r="G5" s="4">
        <f>E5/F5</f>
        <v>2567.5934559882776</v>
      </c>
      <c r="H5" s="4">
        <f>C5/D5</f>
        <v>159.32766761961628</v>
      </c>
    </row>
    <row r="6" spans="1:18" x14ac:dyDescent="0.75">
      <c r="A6" s="7" t="s">
        <v>28</v>
      </c>
      <c r="B6" s="7" t="s">
        <v>46</v>
      </c>
      <c r="C6" s="12">
        <f>CO2_10!K33</f>
        <v>404499.79251314269</v>
      </c>
      <c r="D6" s="12">
        <f>CO2_10!J11/1000</f>
        <v>1206.3239584189616</v>
      </c>
      <c r="E6" s="12">
        <f t="shared" ref="E6:E13" si="0">C6-$C$4</f>
        <v>379964.57905742782</v>
      </c>
      <c r="F6" s="12">
        <f t="shared" ref="F6:F13" si="1">(D6-$D$4)*-1</f>
        <v>160.55286195226404</v>
      </c>
      <c r="G6" s="4">
        <f t="shared" ref="G6:G13" si="2">E6/F6</f>
        <v>2366.6010959704959</v>
      </c>
      <c r="H6" s="4">
        <f t="shared" ref="H6:H13" si="3">C6/D6</f>
        <v>335.31605642922835</v>
      </c>
    </row>
    <row r="7" spans="1:18" x14ac:dyDescent="0.75">
      <c r="A7" s="7" t="s">
        <v>29</v>
      </c>
      <c r="B7" s="7" t="s">
        <v>47</v>
      </c>
      <c r="C7" s="12">
        <f>CO2_15!K33</f>
        <v>619544.02366407344</v>
      </c>
      <c r="D7" s="12">
        <f>CO2_15!J11/1000</f>
        <v>1094.858344885989</v>
      </c>
      <c r="E7" s="12">
        <f t="shared" si="0"/>
        <v>595008.81020835857</v>
      </c>
      <c r="F7" s="12">
        <f t="shared" si="1"/>
        <v>272.01847548523665</v>
      </c>
      <c r="G7" s="4">
        <f t="shared" si="2"/>
        <v>2187.3838133492945</v>
      </c>
      <c r="H7" s="4">
        <f t="shared" si="3"/>
        <v>565.86683250661849</v>
      </c>
    </row>
    <row r="8" spans="1:18" x14ac:dyDescent="0.75">
      <c r="A8" s="7" t="s">
        <v>30</v>
      </c>
      <c r="B8" s="7" t="s">
        <v>48</v>
      </c>
      <c r="C8" s="12">
        <f>CO2_20!K33</f>
        <v>837970.24151105201</v>
      </c>
      <c r="D8" s="12">
        <f>CO2_20!J11/1000</f>
        <v>979.08919562768074</v>
      </c>
      <c r="E8" s="12">
        <f t="shared" si="0"/>
        <v>813435.02805533714</v>
      </c>
      <c r="F8" s="12">
        <f t="shared" si="1"/>
        <v>387.78762474354494</v>
      </c>
      <c r="G8" s="4">
        <f t="shared" si="2"/>
        <v>2097.6301876401676</v>
      </c>
      <c r="H8" s="4">
        <f t="shared" si="3"/>
        <v>855.8671112429555</v>
      </c>
      <c r="M8" s="29" t="e" vm="1">
        <v>#VALUE!</v>
      </c>
      <c r="N8" s="29"/>
      <c r="O8" s="29"/>
      <c r="P8" s="29"/>
      <c r="Q8" s="29"/>
      <c r="R8" s="29"/>
    </row>
    <row r="9" spans="1:18" x14ac:dyDescent="0.75">
      <c r="A9" s="7" t="s">
        <v>31</v>
      </c>
      <c r="B9" s="7" t="s">
        <v>49</v>
      </c>
      <c r="C9" s="12">
        <f>CO2_25!K33</f>
        <v>1056403.3488866324</v>
      </c>
      <c r="D9" s="12">
        <f>CO2_25!J11/1000</f>
        <v>863.32004636937427</v>
      </c>
      <c r="E9" s="12">
        <f t="shared" si="0"/>
        <v>1031868.1354309175</v>
      </c>
      <c r="F9" s="12">
        <f t="shared" si="1"/>
        <v>503.55677400185141</v>
      </c>
      <c r="G9" s="4">
        <f t="shared" si="2"/>
        <v>2049.1594765580962</v>
      </c>
      <c r="H9" s="4">
        <f t="shared" si="3"/>
        <v>1223.6520550278601</v>
      </c>
      <c r="M9" s="29"/>
      <c r="N9" s="29"/>
      <c r="O9" s="29"/>
      <c r="P9" s="29"/>
      <c r="Q9" s="29"/>
      <c r="R9" s="29"/>
    </row>
    <row r="10" spans="1:18" x14ac:dyDescent="0.75">
      <c r="A10" s="7" t="s">
        <v>32</v>
      </c>
      <c r="B10" s="7" t="s">
        <v>50</v>
      </c>
      <c r="C10" s="12">
        <f>CO2_30!K33</f>
        <v>1274849.0804565861</v>
      </c>
      <c r="D10" s="12">
        <f>CO2_30!J11/1000</f>
        <v>747.55089711106575</v>
      </c>
      <c r="E10" s="12">
        <f t="shared" si="0"/>
        <v>1250313.8670008711</v>
      </c>
      <c r="F10" s="12">
        <f t="shared" si="1"/>
        <v>619.32592326015993</v>
      </c>
      <c r="G10" s="4">
        <f t="shared" si="2"/>
        <v>2018.8301830144003</v>
      </c>
      <c r="H10" s="4">
        <f t="shared" si="3"/>
        <v>1705.3676015683761</v>
      </c>
      <c r="M10" s="29"/>
      <c r="N10" s="29"/>
      <c r="O10" s="29"/>
      <c r="P10" s="29"/>
      <c r="Q10" s="29"/>
      <c r="R10" s="29"/>
    </row>
    <row r="11" spans="1:18" x14ac:dyDescent="0.75">
      <c r="A11" s="7" t="s">
        <v>33</v>
      </c>
      <c r="B11" s="7" t="s">
        <v>51</v>
      </c>
      <c r="C11" s="12">
        <f>CO2_35!K33</f>
        <v>1493301.5791541305</v>
      </c>
      <c r="D11" s="12">
        <f>CO2_35!J11/1000</f>
        <v>631.78174785275826</v>
      </c>
      <c r="E11" s="12">
        <f t="shared" si="0"/>
        <v>1468766.3656984156</v>
      </c>
      <c r="F11" s="12">
        <f t="shared" si="1"/>
        <v>735.09507251846742</v>
      </c>
      <c r="G11" s="4">
        <f t="shared" si="2"/>
        <v>1998.0631357878085</v>
      </c>
      <c r="H11" s="4">
        <f t="shared" si="3"/>
        <v>2363.6352019181095</v>
      </c>
      <c r="M11" s="29"/>
      <c r="N11" s="29"/>
      <c r="O11" s="29"/>
      <c r="P11" s="29"/>
      <c r="Q11" s="29"/>
      <c r="R11" s="29"/>
    </row>
    <row r="12" spans="1:18" x14ac:dyDescent="0.75">
      <c r="A12" s="7" t="s">
        <v>34</v>
      </c>
      <c r="B12" s="7" t="s">
        <v>52</v>
      </c>
      <c r="C12" s="12">
        <f>CO2_40!K33</f>
        <v>1711784.5323409229</v>
      </c>
      <c r="D12" s="12">
        <f>CO2_40!J11/1000</f>
        <v>516.01259859445054</v>
      </c>
      <c r="E12" s="12">
        <f t="shared" si="0"/>
        <v>1687249.3188852079</v>
      </c>
      <c r="F12" s="12">
        <f t="shared" si="1"/>
        <v>850.86422177677514</v>
      </c>
      <c r="G12" s="4">
        <f t="shared" si="2"/>
        <v>1982.9830373662826</v>
      </c>
      <c r="H12" s="4">
        <f t="shared" si="3"/>
        <v>3317.3308888263496</v>
      </c>
      <c r="M12" s="29"/>
      <c r="N12" s="29"/>
      <c r="O12" s="29"/>
      <c r="P12" s="29"/>
      <c r="Q12" s="29"/>
      <c r="R12" s="29"/>
    </row>
    <row r="13" spans="1:18" x14ac:dyDescent="0.75">
      <c r="A13" s="7" t="s">
        <v>35</v>
      </c>
      <c r="B13" s="7" t="s">
        <v>53</v>
      </c>
      <c r="C13" s="12">
        <f>CO2_45!K33</f>
        <v>1996818.5751919686</v>
      </c>
      <c r="D13" s="12">
        <f>CO2_45!J11/1000</f>
        <v>400.24344933614265</v>
      </c>
      <c r="E13" s="12">
        <f t="shared" si="0"/>
        <v>1972283.3617362536</v>
      </c>
      <c r="F13" s="12">
        <f t="shared" si="1"/>
        <v>966.63337103508297</v>
      </c>
      <c r="G13" s="4">
        <f t="shared" si="2"/>
        <v>2040.3634106117277</v>
      </c>
      <c r="H13" s="4">
        <f t="shared" si="3"/>
        <v>4989.010010042537</v>
      </c>
      <c r="M13" s="29"/>
      <c r="N13" s="29"/>
      <c r="O13" s="29"/>
      <c r="P13" s="29"/>
      <c r="Q13" s="29"/>
      <c r="R13" s="29"/>
    </row>
    <row r="14" spans="1:18" x14ac:dyDescent="0.75">
      <c r="A14" s="11"/>
      <c r="B14" s="11"/>
      <c r="M14" s="29"/>
      <c r="N14" s="29"/>
      <c r="O14" s="29"/>
      <c r="P14" s="29"/>
      <c r="Q14" s="29"/>
      <c r="R14" s="29"/>
    </row>
    <row r="15" spans="1:18" x14ac:dyDescent="0.75">
      <c r="M15" s="29"/>
      <c r="N15" s="29"/>
      <c r="O15" s="29"/>
      <c r="P15" s="29"/>
      <c r="Q15" s="29"/>
      <c r="R15" s="29"/>
    </row>
    <row r="16" spans="1:18" x14ac:dyDescent="0.75">
      <c r="M16" s="29"/>
      <c r="N16" s="29"/>
      <c r="O16" s="29"/>
      <c r="P16" s="29"/>
      <c r="Q16" s="29"/>
      <c r="R16" s="29"/>
    </row>
    <row r="17" spans="5:18" x14ac:dyDescent="0.75">
      <c r="M17" s="29"/>
      <c r="N17" s="29"/>
      <c r="O17" s="29"/>
      <c r="P17" s="29"/>
      <c r="Q17" s="29"/>
      <c r="R17" s="29"/>
    </row>
    <row r="18" spans="5:18" x14ac:dyDescent="0.75">
      <c r="M18" s="29"/>
      <c r="N18" s="29"/>
      <c r="O18" s="29"/>
      <c r="P18" s="29"/>
      <c r="Q18" s="29"/>
      <c r="R18" s="29"/>
    </row>
    <row r="19" spans="5:18" x14ac:dyDescent="0.75">
      <c r="E19" s="1">
        <v>1319.2</v>
      </c>
      <c r="F19" s="1">
        <v>53.53</v>
      </c>
      <c r="G19" s="1">
        <f>E19/F19</f>
        <v>24.644124789837473</v>
      </c>
    </row>
    <row r="20" spans="5:18" x14ac:dyDescent="0.75">
      <c r="E20" s="1">
        <v>2721.99</v>
      </c>
      <c r="F20" s="1">
        <v>107.39</v>
      </c>
      <c r="G20" s="1">
        <f t="shared" ref="G20:G23" si="4">E20/F20</f>
        <v>25.346773442592418</v>
      </c>
    </row>
    <row r="21" spans="5:18" x14ac:dyDescent="0.75">
      <c r="E21" s="1">
        <v>4769</v>
      </c>
      <c r="F21" s="1">
        <v>179.32</v>
      </c>
      <c r="G21" s="1">
        <f t="shared" si="4"/>
        <v>26.594914120008923</v>
      </c>
    </row>
    <row r="22" spans="5:18" x14ac:dyDescent="0.75">
      <c r="E22" s="1">
        <v>6818.39</v>
      </c>
      <c r="F22" s="1">
        <v>251.24</v>
      </c>
      <c r="G22" s="1">
        <f t="shared" si="4"/>
        <v>27.138950804012101</v>
      </c>
    </row>
    <row r="23" spans="5:18" x14ac:dyDescent="0.75">
      <c r="E23" s="1">
        <v>8867.77</v>
      </c>
      <c r="F23" s="1">
        <v>323.16000000000003</v>
      </c>
      <c r="G23" s="1">
        <f t="shared" si="4"/>
        <v>27.440803317242231</v>
      </c>
    </row>
  </sheetData>
  <mergeCells count="1">
    <mergeCell ref="M8:R18"/>
  </mergeCells>
  <phoneticPr fontId="10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A6EB-451C-4967-A239-4581FC224A57}">
  <dimension ref="A1:K33"/>
  <sheetViews>
    <sheetView zoomScale="80" zoomScaleNormal="80" workbookViewId="0">
      <selection activeCell="E15" sqref="E15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x14ac:dyDescent="0.65">
      <c r="A1" s="6" t="s">
        <v>0</v>
      </c>
      <c r="B1" s="7" t="s">
        <v>5</v>
      </c>
      <c r="C1" s="6" t="s">
        <v>13</v>
      </c>
    </row>
    <row r="2" spans="1:10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x14ac:dyDescent="0.65">
      <c r="A3" s="9" t="s">
        <v>2</v>
      </c>
      <c r="B3" s="9" t="s">
        <v>7</v>
      </c>
      <c r="C3" s="22">
        <v>25620.230895336001</v>
      </c>
      <c r="D3" s="22">
        <v>23859.583179300102</v>
      </c>
      <c r="E3" s="22">
        <v>19742.543393650099</v>
      </c>
      <c r="F3" s="22">
        <v>12582.9035174496</v>
      </c>
      <c r="G3" s="22">
        <v>8176.6327807593498</v>
      </c>
      <c r="H3" s="22">
        <v>6054.0469587200396</v>
      </c>
      <c r="I3" s="22">
        <v>4588.5154218750004</v>
      </c>
    </row>
    <row r="4" spans="1:10" x14ac:dyDescent="0.65">
      <c r="A4" s="9" t="s">
        <v>2</v>
      </c>
      <c r="B4" s="9" t="s">
        <v>8</v>
      </c>
      <c r="C4" s="22">
        <v>35643.608741440003</v>
      </c>
      <c r="D4" s="22">
        <v>55210.468935832003</v>
      </c>
      <c r="E4" s="22">
        <v>55210.468935832003</v>
      </c>
      <c r="F4" s="22">
        <v>74038.388257376297</v>
      </c>
      <c r="G4" s="22">
        <v>90112.938439410704</v>
      </c>
      <c r="H4" s="22">
        <v>103903.803706794</v>
      </c>
      <c r="I4" s="22">
        <v>117037.614688983</v>
      </c>
    </row>
    <row r="5" spans="1:10" x14ac:dyDescent="0.65">
      <c r="A5" s="9" t="s">
        <v>3</v>
      </c>
      <c r="B5" s="9" t="s">
        <v>9</v>
      </c>
      <c r="C5" s="22">
        <v>119.036920464</v>
      </c>
      <c r="D5" s="22">
        <v>84.159102768048101</v>
      </c>
      <c r="E5" s="22">
        <v>24.045457933727999</v>
      </c>
      <c r="F5" s="23"/>
      <c r="G5" s="23"/>
      <c r="H5" s="23"/>
      <c r="I5" s="23"/>
    </row>
    <row r="6" spans="1:10" x14ac:dyDescent="0.65">
      <c r="A6" s="9" t="s">
        <v>3</v>
      </c>
      <c r="B6" s="9" t="s">
        <v>10</v>
      </c>
      <c r="C6" s="23"/>
      <c r="D6" s="22">
        <v>29.064848079959901</v>
      </c>
      <c r="E6" s="22">
        <v>79.159552108560007</v>
      </c>
      <c r="F6" s="22">
        <v>99.197433720000006</v>
      </c>
      <c r="G6" s="22">
        <v>99.197433720000006</v>
      </c>
      <c r="H6" s="22">
        <v>99.197433720000006</v>
      </c>
      <c r="I6" s="22">
        <v>99.197433720000006</v>
      </c>
    </row>
    <row r="7" spans="1:10" x14ac:dyDescent="0.65">
      <c r="A7" s="9" t="s">
        <v>4</v>
      </c>
      <c r="B7" s="9" t="s">
        <v>11</v>
      </c>
      <c r="C7" s="22">
        <v>163192.8350052</v>
      </c>
      <c r="D7" s="22">
        <v>115377.334348676</v>
      </c>
      <c r="E7" s="22">
        <v>32964.9526710504</v>
      </c>
      <c r="F7" s="23"/>
      <c r="G7" s="23"/>
      <c r="H7" s="23"/>
      <c r="I7" s="23"/>
    </row>
    <row r="8" spans="1:10" x14ac:dyDescent="0.65">
      <c r="A8" s="9" t="s">
        <v>4</v>
      </c>
      <c r="B8" s="9" t="s">
        <v>12</v>
      </c>
      <c r="C8" s="23"/>
      <c r="D8" s="22">
        <v>43468.636960475997</v>
      </c>
      <c r="E8" s="22">
        <v>118388.98394013599</v>
      </c>
      <c r="F8" s="22">
        <v>148357.12273199999</v>
      </c>
      <c r="G8" s="22">
        <v>148357.12273199999</v>
      </c>
      <c r="H8" s="22">
        <v>148357.12273199999</v>
      </c>
      <c r="I8" s="22">
        <v>148357.12273199999</v>
      </c>
    </row>
    <row r="10" spans="1:10" x14ac:dyDescent="0.65"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65">
      <c r="A11" s="10" t="s">
        <v>2</v>
      </c>
      <c r="C11" s="4">
        <f>SUM(C3:C4)</f>
        <v>61263.839636776</v>
      </c>
      <c r="D11" s="4">
        <f t="shared" ref="D11:I11" si="0">SUM(D3:D4)</f>
        <v>79070.052115132101</v>
      </c>
      <c r="E11" s="4">
        <f t="shared" si="0"/>
        <v>74953.012329482095</v>
      </c>
      <c r="F11" s="4">
        <f t="shared" si="0"/>
        <v>86621.291774825891</v>
      </c>
      <c r="G11" s="4">
        <f t="shared" si="0"/>
        <v>98289.571220170052</v>
      </c>
      <c r="H11" s="4">
        <f t="shared" si="0"/>
        <v>109957.85066551404</v>
      </c>
      <c r="I11" s="4">
        <f t="shared" si="0"/>
        <v>121626.13011085799</v>
      </c>
      <c r="J11" s="5">
        <f>SUM(C11:I11)</f>
        <v>631781.74785275827</v>
      </c>
    </row>
    <row r="12" spans="1:10" x14ac:dyDescent="0.65">
      <c r="A12" s="10" t="s">
        <v>3</v>
      </c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65">
      <c r="A13" s="10" t="s">
        <v>4</v>
      </c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ht="14.75" x14ac:dyDescent="0.75">
      <c r="A16" s="13" t="s">
        <v>0</v>
      </c>
      <c r="B16" s="18" t="s">
        <v>5</v>
      </c>
      <c r="C16" s="13" t="s">
        <v>13</v>
      </c>
      <c r="D16" s="18"/>
      <c r="E16" s="18"/>
      <c r="F16" s="18"/>
      <c r="G16" s="18"/>
      <c r="H16" s="18"/>
      <c r="I16" s="18"/>
      <c r="J16" s="18"/>
    </row>
    <row r="17" spans="1:11" x14ac:dyDescent="0.65">
      <c r="A17" s="13" t="s">
        <v>14</v>
      </c>
      <c r="B17" s="13" t="s">
        <v>6</v>
      </c>
      <c r="C17" s="14" t="s">
        <v>22</v>
      </c>
      <c r="D17" s="15">
        <v>2022</v>
      </c>
      <c r="E17" s="15">
        <v>2025</v>
      </c>
      <c r="F17" s="15">
        <v>2030</v>
      </c>
      <c r="G17" s="15">
        <v>2035</v>
      </c>
      <c r="H17" s="15">
        <v>2040</v>
      </c>
      <c r="I17" s="15">
        <v>2045</v>
      </c>
      <c r="J17" s="15">
        <v>2050</v>
      </c>
    </row>
    <row r="18" spans="1:11" x14ac:dyDescent="0.65">
      <c r="A18" s="14" t="s">
        <v>15</v>
      </c>
      <c r="B18" s="14" t="s">
        <v>7</v>
      </c>
      <c r="C18" s="23"/>
      <c r="D18" s="22">
        <v>146.14035448320001</v>
      </c>
      <c r="E18" s="22">
        <v>136.09744416000001</v>
      </c>
      <c r="F18" s="22">
        <v>112.613438252549</v>
      </c>
      <c r="G18" s="22">
        <v>71.774137710942497</v>
      </c>
      <c r="H18" s="22">
        <v>46.640329587219099</v>
      </c>
      <c r="I18" s="22">
        <v>34.532888178082203</v>
      </c>
      <c r="J18" s="22">
        <v>26.173349999999999</v>
      </c>
    </row>
    <row r="19" spans="1:11" x14ac:dyDescent="0.65">
      <c r="A19" s="14" t="s">
        <v>15</v>
      </c>
      <c r="B19" s="14" t="s">
        <v>8</v>
      </c>
      <c r="C19" s="23"/>
      <c r="D19" s="22">
        <v>178.2180437072</v>
      </c>
      <c r="E19" s="22">
        <v>276.05234467916</v>
      </c>
      <c r="F19" s="22">
        <v>276.05234467916</v>
      </c>
      <c r="G19" s="22">
        <v>370.19194128688201</v>
      </c>
      <c r="H19" s="22">
        <v>450.56469219705298</v>
      </c>
      <c r="I19" s="22">
        <v>519.51901853396998</v>
      </c>
      <c r="J19" s="22">
        <v>585.18807344491495</v>
      </c>
    </row>
    <row r="20" spans="1:11" x14ac:dyDescent="0.65">
      <c r="A20" s="14" t="s">
        <v>15</v>
      </c>
      <c r="B20" s="14" t="s">
        <v>21</v>
      </c>
      <c r="C20" s="23"/>
      <c r="D20" s="23"/>
      <c r="E20" s="23"/>
      <c r="F20" s="22">
        <v>115.306303605352</v>
      </c>
      <c r="G20" s="22">
        <v>235.387704431516</v>
      </c>
      <c r="H20" s="22">
        <v>355.48312801876801</v>
      </c>
      <c r="I20" s="22">
        <v>583.154125926951</v>
      </c>
      <c r="J20" s="22">
        <v>810.82847017730501</v>
      </c>
    </row>
    <row r="21" spans="1:11" x14ac:dyDescent="0.65">
      <c r="A21" s="14" t="s">
        <v>16</v>
      </c>
      <c r="B21" s="14" t="s">
        <v>17</v>
      </c>
      <c r="C21" s="23"/>
      <c r="D21" s="22">
        <v>219.32074181594601</v>
      </c>
      <c r="E21" s="22">
        <v>195.822090907095</v>
      </c>
      <c r="F21" s="22">
        <v>156.65767272567601</v>
      </c>
      <c r="G21" s="22">
        <v>117.493254544257</v>
      </c>
      <c r="H21" s="22">
        <v>78.328836362837905</v>
      </c>
      <c r="I21" s="22">
        <v>39.164418181419002</v>
      </c>
      <c r="J21" s="23"/>
    </row>
    <row r="22" spans="1:11" x14ac:dyDescent="0.65">
      <c r="A22" s="14" t="s">
        <v>16</v>
      </c>
      <c r="B22" s="14" t="s">
        <v>18</v>
      </c>
      <c r="C22" s="23"/>
      <c r="D22" s="22">
        <v>1244.93175684931</v>
      </c>
      <c r="E22" s="22">
        <v>1137.2444257583199</v>
      </c>
      <c r="F22" s="22">
        <v>957.76554060665399</v>
      </c>
      <c r="G22" s="22">
        <v>778.28665545498995</v>
      </c>
      <c r="H22" s="22">
        <v>598.80777030332695</v>
      </c>
      <c r="I22" s="22">
        <v>419.32888515166297</v>
      </c>
      <c r="J22" s="22">
        <v>239.85</v>
      </c>
    </row>
    <row r="23" spans="1:11" x14ac:dyDescent="0.65">
      <c r="A23" s="14" t="s">
        <v>16</v>
      </c>
      <c r="B23" s="14" t="s">
        <v>7</v>
      </c>
      <c r="C23" s="23"/>
      <c r="D23" s="22">
        <v>347.55601808219302</v>
      </c>
      <c r="E23" s="22">
        <v>323.67162328767199</v>
      </c>
      <c r="F23" s="22">
        <v>283.86429863013802</v>
      </c>
      <c r="G23" s="22">
        <v>244.056973972603</v>
      </c>
      <c r="H23" s="22">
        <v>204.24964931506901</v>
      </c>
      <c r="I23" s="22">
        <v>164.44232465753399</v>
      </c>
      <c r="J23" s="22">
        <v>124.63500000000001</v>
      </c>
    </row>
    <row r="24" spans="1:11" x14ac:dyDescent="0.65">
      <c r="A24" s="14" t="s">
        <v>16</v>
      </c>
      <c r="B24" s="14" t="s">
        <v>19</v>
      </c>
      <c r="C24" s="23"/>
      <c r="D24" s="22">
        <v>37.903743236301302</v>
      </c>
      <c r="E24" s="22">
        <v>38.684114420578098</v>
      </c>
      <c r="F24" s="22">
        <v>39.9847330610394</v>
      </c>
      <c r="G24" s="22">
        <v>41.285351701500801</v>
      </c>
      <c r="H24" s="22">
        <v>42.585970341962103</v>
      </c>
      <c r="I24" s="22">
        <v>43.886588982423497</v>
      </c>
      <c r="J24" s="22">
        <v>45.187207622884799</v>
      </c>
    </row>
    <row r="25" spans="1:11" x14ac:dyDescent="0.65">
      <c r="A25" s="14" t="s">
        <v>16</v>
      </c>
      <c r="B25" s="14" t="s">
        <v>8</v>
      </c>
      <c r="C25" s="23"/>
      <c r="D25" s="22">
        <v>270.69046583311001</v>
      </c>
      <c r="E25" s="22">
        <v>419.288284290067</v>
      </c>
      <c r="F25" s="22">
        <v>419.288284290067</v>
      </c>
      <c r="G25" s="22">
        <v>562.41936952601498</v>
      </c>
      <c r="H25" s="22">
        <v>740.22565646584803</v>
      </c>
      <c r="I25" s="22">
        <v>966.94328423723505</v>
      </c>
      <c r="J25" s="22">
        <v>1193.6533515418701</v>
      </c>
    </row>
    <row r="26" spans="1:11" x14ac:dyDescent="0.65">
      <c r="A26" s="14" t="s">
        <v>16</v>
      </c>
      <c r="B26" s="14" t="s">
        <v>21</v>
      </c>
      <c r="C26" s="23"/>
      <c r="D26" s="23"/>
      <c r="E26" s="23"/>
      <c r="F26" s="22">
        <v>11215.755454536</v>
      </c>
      <c r="G26" s="22">
        <v>22895.9809425887</v>
      </c>
      <c r="H26" s="22">
        <v>34577.570413825597</v>
      </c>
      <c r="I26" s="22">
        <v>56722.953248817801</v>
      </c>
      <c r="J26" s="22">
        <v>78868.661579938795</v>
      </c>
    </row>
    <row r="27" spans="1:11" x14ac:dyDescent="0.65">
      <c r="A27" s="14" t="s">
        <v>20</v>
      </c>
      <c r="B27" s="14" t="s">
        <v>8</v>
      </c>
      <c r="C27" s="23"/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</row>
    <row r="28" spans="1:11" x14ac:dyDescent="0.65">
      <c r="A28" s="14" t="s">
        <v>20</v>
      </c>
      <c r="B28" s="14" t="s">
        <v>21</v>
      </c>
      <c r="C28" s="23"/>
      <c r="D28" s="23"/>
      <c r="E28" s="23"/>
      <c r="F28" s="22">
        <v>30611.845014591901</v>
      </c>
      <c r="G28" s="22">
        <v>62491.396403272403</v>
      </c>
      <c r="H28" s="22">
        <v>94374.670594398704</v>
      </c>
      <c r="I28" s="22">
        <v>154817.41383015801</v>
      </c>
      <c r="J28" s="22">
        <v>215261.04546234201</v>
      </c>
    </row>
    <row r="29" spans="1:11" x14ac:dyDescent="0.65">
      <c r="A29" s="14" t="s">
        <v>23</v>
      </c>
      <c r="B29" s="14" t="s">
        <v>8</v>
      </c>
      <c r="C29" s="22">
        <v>0</v>
      </c>
      <c r="D29" s="23"/>
      <c r="E29" s="23"/>
      <c r="F29" s="23"/>
      <c r="G29" s="23"/>
      <c r="H29" s="23"/>
      <c r="I29" s="23"/>
      <c r="J29" s="23"/>
    </row>
    <row r="30" spans="1:11" x14ac:dyDescent="0.65">
      <c r="A30" s="14" t="s">
        <v>23</v>
      </c>
      <c r="B30" s="14" t="s">
        <v>21</v>
      </c>
      <c r="C30" s="22">
        <v>713396.86373444297</v>
      </c>
      <c r="D30" s="23"/>
      <c r="E30" s="23"/>
      <c r="F30" s="23"/>
      <c r="G30" s="23"/>
      <c r="H30" s="23"/>
      <c r="I30" s="23"/>
      <c r="J30" s="23"/>
    </row>
    <row r="32" spans="1:11" x14ac:dyDescent="0.65">
      <c r="C32" s="17" t="s">
        <v>22</v>
      </c>
      <c r="D32" s="16">
        <v>2022</v>
      </c>
      <c r="E32" s="16">
        <v>2025</v>
      </c>
      <c r="F32" s="16">
        <v>2030</v>
      </c>
      <c r="G32" s="16">
        <v>2035</v>
      </c>
      <c r="H32" s="16">
        <v>2040</v>
      </c>
      <c r="I32" s="16">
        <v>2045</v>
      </c>
      <c r="J32" s="16">
        <v>2050</v>
      </c>
      <c r="K32" s="3" t="s">
        <v>24</v>
      </c>
    </row>
    <row r="33" spans="1:11" x14ac:dyDescent="0.65">
      <c r="A33" s="10" t="s">
        <v>2</v>
      </c>
      <c r="C33" s="4">
        <f>SUM(C18:C30)</f>
        <v>713396.86373444297</v>
      </c>
      <c r="D33" s="4">
        <f t="shared" ref="D33:J33" si="4">SUM(D18:D30)</f>
        <v>2444.7611240072602</v>
      </c>
      <c r="E33" s="4">
        <f t="shared" si="4"/>
        <v>2526.8603275028922</v>
      </c>
      <c r="F33" s="4">
        <f t="shared" si="4"/>
        <v>44189.133084978537</v>
      </c>
      <c r="G33" s="4">
        <f t="shared" si="4"/>
        <v>87808.272734489816</v>
      </c>
      <c r="H33" s="4">
        <f t="shared" si="4"/>
        <v>131469.12704081638</v>
      </c>
      <c r="I33" s="4">
        <f t="shared" si="4"/>
        <v>214311.33861282509</v>
      </c>
      <c r="J33" s="4">
        <f t="shared" si="4"/>
        <v>297155.22249506775</v>
      </c>
      <c r="K33" s="5">
        <f>SUM(C33:J33)</f>
        <v>1493301.5791541305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1BBB-797A-4B8C-B231-637DF342A64A}">
  <dimension ref="A1:K33"/>
  <sheetViews>
    <sheetView zoomScale="80" zoomScaleNormal="80" workbookViewId="0">
      <selection activeCell="E16" sqref="E16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x14ac:dyDescent="0.65">
      <c r="A1" s="6" t="s">
        <v>0</v>
      </c>
      <c r="B1" s="7" t="s">
        <v>5</v>
      </c>
      <c r="C1" s="6" t="s">
        <v>13</v>
      </c>
    </row>
    <row r="2" spans="1:10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x14ac:dyDescent="0.65">
      <c r="A3" s="9" t="s">
        <v>2</v>
      </c>
      <c r="B3" s="9" t="s">
        <v>7</v>
      </c>
      <c r="C3" s="22">
        <v>25620.230895336001</v>
      </c>
      <c r="D3" s="22">
        <v>23859.583179300102</v>
      </c>
      <c r="E3" s="22">
        <v>13976.927060612899</v>
      </c>
      <c r="F3" s="22">
        <v>12582.9035174496</v>
      </c>
      <c r="G3" s="22">
        <v>8176.6327807593398</v>
      </c>
      <c r="H3" s="22">
        <v>6054.0469587200396</v>
      </c>
      <c r="I3" s="22">
        <v>4588.5154218750004</v>
      </c>
    </row>
    <row r="4" spans="1:10" x14ac:dyDescent="0.65">
      <c r="A4" s="9" t="s">
        <v>2</v>
      </c>
      <c r="B4" s="9" t="s">
        <v>8</v>
      </c>
      <c r="C4" s="22">
        <v>35643.608741440003</v>
      </c>
      <c r="D4" s="22">
        <v>55210.468935832003</v>
      </c>
      <c r="E4" s="22">
        <v>55210.468935832003</v>
      </c>
      <c r="F4" s="22">
        <v>59578.665165027101</v>
      </c>
      <c r="G4" s="22">
        <v>66959.108587749201</v>
      </c>
      <c r="H4" s="22">
        <v>72055.867095820198</v>
      </c>
      <c r="I4" s="22">
        <v>76495.571318696995</v>
      </c>
    </row>
    <row r="5" spans="1:10" x14ac:dyDescent="0.65">
      <c r="A5" s="9" t="s">
        <v>3</v>
      </c>
      <c r="B5" s="9" t="s">
        <v>9</v>
      </c>
      <c r="C5" s="22">
        <v>119.036920464</v>
      </c>
      <c r="D5" s="22">
        <v>84.159102768048101</v>
      </c>
      <c r="E5" s="22">
        <v>24.045457933727999</v>
      </c>
      <c r="F5" s="23"/>
      <c r="G5" s="23"/>
      <c r="H5" s="23"/>
      <c r="I5" s="23"/>
    </row>
    <row r="6" spans="1:10" x14ac:dyDescent="0.65">
      <c r="A6" s="9" t="s">
        <v>3</v>
      </c>
      <c r="B6" s="9" t="s">
        <v>10</v>
      </c>
      <c r="C6" s="23"/>
      <c r="D6" s="22">
        <v>29.064848079959901</v>
      </c>
      <c r="E6" s="22">
        <v>79.159552108560007</v>
      </c>
      <c r="F6" s="22">
        <v>99.197433720000006</v>
      </c>
      <c r="G6" s="22">
        <v>99.197433720000006</v>
      </c>
      <c r="H6" s="22">
        <v>99.197433720000006</v>
      </c>
      <c r="I6" s="22">
        <v>99.197433720000006</v>
      </c>
    </row>
    <row r="7" spans="1:10" x14ac:dyDescent="0.65">
      <c r="A7" s="9" t="s">
        <v>4</v>
      </c>
      <c r="B7" s="9" t="s">
        <v>11</v>
      </c>
      <c r="C7" s="22">
        <v>163192.8350052</v>
      </c>
      <c r="D7" s="22">
        <v>115377.334348676</v>
      </c>
      <c r="E7" s="22">
        <v>32964.9526710504</v>
      </c>
      <c r="F7" s="23"/>
      <c r="G7" s="23"/>
      <c r="H7" s="23"/>
      <c r="I7" s="23"/>
    </row>
    <row r="8" spans="1:10" x14ac:dyDescent="0.65">
      <c r="A8" s="9" t="s">
        <v>4</v>
      </c>
      <c r="B8" s="9" t="s">
        <v>12</v>
      </c>
      <c r="C8" s="23"/>
      <c r="D8" s="22">
        <v>43468.636960475997</v>
      </c>
      <c r="E8" s="22">
        <v>118388.98394013599</v>
      </c>
      <c r="F8" s="22">
        <v>148357.12273199999</v>
      </c>
      <c r="G8" s="22">
        <v>148357.12273199999</v>
      </c>
      <c r="H8" s="22">
        <v>148357.12273199999</v>
      </c>
      <c r="I8" s="22">
        <v>148357.12273199999</v>
      </c>
    </row>
    <row r="10" spans="1:10" x14ac:dyDescent="0.65"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65">
      <c r="A11" s="10" t="s">
        <v>2</v>
      </c>
      <c r="C11" s="4">
        <f>SUM(C3:C4)</f>
        <v>61263.839636776</v>
      </c>
      <c r="D11" s="4">
        <f t="shared" ref="D11:I11" si="0">SUM(D3:D4)</f>
        <v>79070.052115132101</v>
      </c>
      <c r="E11" s="4">
        <f t="shared" si="0"/>
        <v>69187.395996444902</v>
      </c>
      <c r="F11" s="4">
        <f t="shared" si="0"/>
        <v>72161.568682476704</v>
      </c>
      <c r="G11" s="4">
        <f t="shared" si="0"/>
        <v>75135.741368508534</v>
      </c>
      <c r="H11" s="4">
        <f t="shared" si="0"/>
        <v>78109.914054540233</v>
      </c>
      <c r="I11" s="4">
        <f t="shared" si="0"/>
        <v>81084.086740571991</v>
      </c>
      <c r="J11" s="5">
        <f>SUM(C11:I11)</f>
        <v>516012.59859445051</v>
      </c>
    </row>
    <row r="12" spans="1:10" x14ac:dyDescent="0.65">
      <c r="A12" s="10" t="s">
        <v>3</v>
      </c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65">
      <c r="A13" s="10" t="s">
        <v>4</v>
      </c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ht="14.75" x14ac:dyDescent="0.75">
      <c r="A16" s="13" t="s">
        <v>0</v>
      </c>
      <c r="B16" s="18" t="s">
        <v>5</v>
      </c>
      <c r="C16" s="13" t="s">
        <v>13</v>
      </c>
      <c r="D16" s="18"/>
      <c r="E16" s="18"/>
      <c r="F16" s="18"/>
      <c r="G16" s="18"/>
      <c r="H16" s="18"/>
      <c r="I16" s="18"/>
      <c r="J16" s="18"/>
    </row>
    <row r="17" spans="1:11" x14ac:dyDescent="0.65">
      <c r="A17" s="13" t="s">
        <v>14</v>
      </c>
      <c r="B17" s="13" t="s">
        <v>6</v>
      </c>
      <c r="C17" s="14" t="s">
        <v>22</v>
      </c>
      <c r="D17" s="15">
        <v>2022</v>
      </c>
      <c r="E17" s="15">
        <v>2025</v>
      </c>
      <c r="F17" s="15">
        <v>2030</v>
      </c>
      <c r="G17" s="15">
        <v>2035</v>
      </c>
      <c r="H17" s="15">
        <v>2040</v>
      </c>
      <c r="I17" s="15">
        <v>2045</v>
      </c>
      <c r="J17" s="15">
        <v>2050</v>
      </c>
    </row>
    <row r="18" spans="1:11" x14ac:dyDescent="0.65">
      <c r="A18" s="14" t="s">
        <v>15</v>
      </c>
      <c r="B18" s="14" t="s">
        <v>7</v>
      </c>
      <c r="C18" s="23"/>
      <c r="D18" s="22">
        <v>146.14035448320001</v>
      </c>
      <c r="E18" s="22">
        <v>136.09744416000001</v>
      </c>
      <c r="F18" s="22">
        <v>79.725787155011304</v>
      </c>
      <c r="G18" s="22">
        <v>71.774137710942497</v>
      </c>
      <c r="H18" s="22">
        <v>46.640329587219099</v>
      </c>
      <c r="I18" s="22">
        <v>34.532888178082203</v>
      </c>
      <c r="J18" s="22">
        <v>26.173349999999999</v>
      </c>
    </row>
    <row r="19" spans="1:11" x14ac:dyDescent="0.65">
      <c r="A19" s="14" t="s">
        <v>15</v>
      </c>
      <c r="B19" s="14" t="s">
        <v>8</v>
      </c>
      <c r="C19" s="23"/>
      <c r="D19" s="22">
        <v>178.2180437072</v>
      </c>
      <c r="E19" s="22">
        <v>276.05234467916</v>
      </c>
      <c r="F19" s="22">
        <v>276.05234467916</v>
      </c>
      <c r="G19" s="22">
        <v>297.89332582513498</v>
      </c>
      <c r="H19" s="22">
        <v>334.795542938746</v>
      </c>
      <c r="I19" s="22">
        <v>360.27933547910101</v>
      </c>
      <c r="J19" s="22">
        <v>382.477856593485</v>
      </c>
    </row>
    <row r="20" spans="1:11" x14ac:dyDescent="0.65">
      <c r="A20" s="14" t="s">
        <v>15</v>
      </c>
      <c r="B20" s="14" t="s">
        <v>21</v>
      </c>
      <c r="C20" s="23"/>
      <c r="D20" s="23"/>
      <c r="E20" s="23"/>
      <c r="F20" s="22">
        <v>131.750129154121</v>
      </c>
      <c r="G20" s="22">
        <v>276.70119898108601</v>
      </c>
      <c r="H20" s="22">
        <v>421.63692759494398</v>
      </c>
      <c r="I20" s="22">
        <v>674.14823052973395</v>
      </c>
      <c r="J20" s="22">
        <v>926.66287980669404</v>
      </c>
    </row>
    <row r="21" spans="1:11" x14ac:dyDescent="0.65">
      <c r="A21" s="14" t="s">
        <v>16</v>
      </c>
      <c r="B21" s="14" t="s">
        <v>17</v>
      </c>
      <c r="C21" s="23"/>
      <c r="D21" s="22">
        <v>219.32074181594601</v>
      </c>
      <c r="E21" s="22">
        <v>195.822090907095</v>
      </c>
      <c r="F21" s="22">
        <v>156.65767272567601</v>
      </c>
      <c r="G21" s="22">
        <v>117.493254544257</v>
      </c>
      <c r="H21" s="22">
        <v>78.328836362837905</v>
      </c>
      <c r="I21" s="22">
        <v>39.164418181419002</v>
      </c>
      <c r="J21" s="23"/>
    </row>
    <row r="22" spans="1:11" x14ac:dyDescent="0.65">
      <c r="A22" s="14" t="s">
        <v>16</v>
      </c>
      <c r="B22" s="14" t="s">
        <v>18</v>
      </c>
      <c r="C22" s="23"/>
      <c r="D22" s="22">
        <v>1244.93175684931</v>
      </c>
      <c r="E22" s="22">
        <v>1137.2444257583199</v>
      </c>
      <c r="F22" s="22">
        <v>957.76554060665399</v>
      </c>
      <c r="G22" s="22">
        <v>778.28665545498995</v>
      </c>
      <c r="H22" s="22">
        <v>598.80777030332695</v>
      </c>
      <c r="I22" s="22">
        <v>419.32888515166297</v>
      </c>
      <c r="J22" s="22">
        <v>239.85</v>
      </c>
    </row>
    <row r="23" spans="1:11" x14ac:dyDescent="0.65">
      <c r="A23" s="14" t="s">
        <v>16</v>
      </c>
      <c r="B23" s="14" t="s">
        <v>7</v>
      </c>
      <c r="C23" s="23"/>
      <c r="D23" s="22">
        <v>347.55601808219302</v>
      </c>
      <c r="E23" s="22">
        <v>323.67162328767199</v>
      </c>
      <c r="F23" s="22">
        <v>283.86429863013802</v>
      </c>
      <c r="G23" s="22">
        <v>244.056973972603</v>
      </c>
      <c r="H23" s="22">
        <v>204.24964931506901</v>
      </c>
      <c r="I23" s="22">
        <v>164.44232465753399</v>
      </c>
      <c r="J23" s="22">
        <v>124.63500000000001</v>
      </c>
    </row>
    <row r="24" spans="1:11" x14ac:dyDescent="0.65">
      <c r="A24" s="14" t="s">
        <v>16</v>
      </c>
      <c r="B24" s="14" t="s">
        <v>19</v>
      </c>
      <c r="C24" s="23"/>
      <c r="D24" s="22">
        <v>37.903743236301302</v>
      </c>
      <c r="E24" s="22">
        <v>38.684114420578098</v>
      </c>
      <c r="F24" s="22">
        <v>39.9847330610394</v>
      </c>
      <c r="G24" s="22">
        <v>41.285351701500801</v>
      </c>
      <c r="H24" s="22">
        <v>42.585970341962103</v>
      </c>
      <c r="I24" s="22">
        <v>43.886588982423497</v>
      </c>
      <c r="J24" s="22">
        <v>45.187207622884799</v>
      </c>
    </row>
    <row r="25" spans="1:11" x14ac:dyDescent="0.65">
      <c r="A25" s="14" t="s">
        <v>16</v>
      </c>
      <c r="B25" s="14" t="s">
        <v>8</v>
      </c>
      <c r="C25" s="23"/>
      <c r="D25" s="22">
        <v>270.69046583311001</v>
      </c>
      <c r="E25" s="22">
        <v>419.288284290067</v>
      </c>
      <c r="F25" s="22">
        <v>419.288284290067</v>
      </c>
      <c r="G25" s="22">
        <v>469.07885434790597</v>
      </c>
      <c r="H25" s="22">
        <v>590.76287679174402</v>
      </c>
      <c r="I25" s="22">
        <v>761.35824006713494</v>
      </c>
      <c r="J25" s="22">
        <v>931.94604287576999</v>
      </c>
    </row>
    <row r="26" spans="1:11" x14ac:dyDescent="0.65">
      <c r="A26" s="14" t="s">
        <v>16</v>
      </c>
      <c r="B26" s="14" t="s">
        <v>21</v>
      </c>
      <c r="C26" s="23"/>
      <c r="D26" s="23"/>
      <c r="E26" s="23"/>
      <c r="F26" s="22">
        <v>12815.2337165682</v>
      </c>
      <c r="G26" s="22">
        <v>26914.512777814201</v>
      </c>
      <c r="H26" s="22">
        <v>41012.299611062197</v>
      </c>
      <c r="I26" s="22">
        <v>65573.879808065496</v>
      </c>
      <c r="J26" s="22">
        <v>90135.785501197606</v>
      </c>
    </row>
    <row r="27" spans="1:11" x14ac:dyDescent="0.65">
      <c r="A27" s="14" t="s">
        <v>20</v>
      </c>
      <c r="B27" s="14" t="s">
        <v>8</v>
      </c>
      <c r="C27" s="23"/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</row>
    <row r="28" spans="1:11" x14ac:dyDescent="0.65">
      <c r="A28" s="14" t="s">
        <v>20</v>
      </c>
      <c r="B28" s="14" t="s">
        <v>21</v>
      </c>
      <c r="C28" s="23"/>
      <c r="D28" s="23"/>
      <c r="E28" s="23"/>
      <c r="F28" s="22">
        <v>34977.398530805098</v>
      </c>
      <c r="G28" s="22">
        <v>73459.420289382804</v>
      </c>
      <c r="H28" s="22">
        <v>111937.36921912699</v>
      </c>
      <c r="I28" s="22">
        <v>178974.78719350501</v>
      </c>
      <c r="J28" s="22">
        <v>246013.093564307</v>
      </c>
    </row>
    <row r="29" spans="1:11" x14ac:dyDescent="0.65">
      <c r="A29" s="14" t="s">
        <v>23</v>
      </c>
      <c r="B29" s="14" t="s">
        <v>8</v>
      </c>
      <c r="C29" s="22">
        <v>0</v>
      </c>
      <c r="D29" s="23"/>
      <c r="E29" s="23"/>
      <c r="F29" s="23"/>
      <c r="G29" s="23"/>
      <c r="H29" s="23"/>
      <c r="I29" s="23"/>
      <c r="J29" s="23"/>
    </row>
    <row r="30" spans="1:11" x14ac:dyDescent="0.65">
      <c r="A30" s="14" t="s">
        <v>23</v>
      </c>
      <c r="B30" s="14" t="s">
        <v>21</v>
      </c>
      <c r="C30" s="22">
        <v>812865.59098337602</v>
      </c>
      <c r="D30" s="23"/>
      <c r="E30" s="23"/>
      <c r="F30" s="23"/>
      <c r="G30" s="23"/>
      <c r="H30" s="23"/>
      <c r="I30" s="23"/>
      <c r="J30" s="23"/>
    </row>
    <row r="32" spans="1:11" x14ac:dyDescent="0.65">
      <c r="C32" s="17" t="s">
        <v>22</v>
      </c>
      <c r="D32" s="16">
        <v>2022</v>
      </c>
      <c r="E32" s="16">
        <v>2025</v>
      </c>
      <c r="F32" s="16">
        <v>2030</v>
      </c>
      <c r="G32" s="16">
        <v>2035</v>
      </c>
      <c r="H32" s="16">
        <v>2040</v>
      </c>
      <c r="I32" s="16">
        <v>2045</v>
      </c>
      <c r="J32" s="16">
        <v>2050</v>
      </c>
      <c r="K32" s="3" t="s">
        <v>24</v>
      </c>
    </row>
    <row r="33" spans="1:11" x14ac:dyDescent="0.65">
      <c r="A33" s="10" t="s">
        <v>2</v>
      </c>
      <c r="C33" s="4">
        <f>SUM(C18:C30)</f>
        <v>812865.59098337602</v>
      </c>
      <c r="D33" s="4">
        <f t="shared" ref="D33:J33" si="4">SUM(D18:D30)</f>
        <v>2444.7611240072602</v>
      </c>
      <c r="E33" s="4">
        <f t="shared" si="4"/>
        <v>2526.8603275028922</v>
      </c>
      <c r="F33" s="4">
        <f t="shared" si="4"/>
        <v>50137.721037675161</v>
      </c>
      <c r="G33" s="4">
        <f t="shared" si="4"/>
        <v>102670.50281973543</v>
      </c>
      <c r="H33" s="4">
        <f t="shared" si="4"/>
        <v>155267.47673342505</v>
      </c>
      <c r="I33" s="4">
        <f t="shared" si="4"/>
        <v>247045.80791279761</v>
      </c>
      <c r="J33" s="4">
        <f t="shared" si="4"/>
        <v>338825.8114024034</v>
      </c>
      <c r="K33" s="5">
        <f>SUM(C33:J33)</f>
        <v>1711784.5323409229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0A120-C651-470F-A5DB-C040BADBB5C6}">
  <dimension ref="A1:K33"/>
  <sheetViews>
    <sheetView zoomScale="80" zoomScaleNormal="80" workbookViewId="0">
      <selection activeCell="C1" sqref="C1:J1048576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x14ac:dyDescent="0.65">
      <c r="A1" s="6" t="s">
        <v>0</v>
      </c>
      <c r="B1" s="7" t="s">
        <v>5</v>
      </c>
      <c r="C1" s="6" t="s">
        <v>13</v>
      </c>
    </row>
    <row r="2" spans="1:10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x14ac:dyDescent="0.65">
      <c r="A3" s="9" t="s">
        <v>2</v>
      </c>
      <c r="B3" s="9" t="s">
        <v>7</v>
      </c>
      <c r="C3" s="22">
        <v>25620.230895336001</v>
      </c>
      <c r="D3" s="22">
        <v>23859.583179300102</v>
      </c>
      <c r="E3" s="22">
        <v>8544.6587615626995</v>
      </c>
      <c r="F3" s="22">
        <v>9212.4292609949207</v>
      </c>
      <c r="G3" s="22">
        <v>8176.6327807593498</v>
      </c>
      <c r="H3" s="22">
        <v>6054.0469587200396</v>
      </c>
      <c r="I3" s="22">
        <v>4588.5154218750004</v>
      </c>
    </row>
    <row r="4" spans="1:10" x14ac:dyDescent="0.65">
      <c r="A4" s="9" t="s">
        <v>2</v>
      </c>
      <c r="B4" s="9" t="s">
        <v>8</v>
      </c>
      <c r="C4" s="22">
        <v>35643.608741440003</v>
      </c>
      <c r="D4" s="22">
        <v>55210.468935832003</v>
      </c>
      <c r="E4" s="22">
        <v>54877.120901845097</v>
      </c>
      <c r="F4" s="22">
        <v>48489.4163291324</v>
      </c>
      <c r="G4" s="22">
        <v>43805.278736087603</v>
      </c>
      <c r="H4" s="22">
        <v>40207.930484846402</v>
      </c>
      <c r="I4" s="22">
        <v>35953.527948411</v>
      </c>
    </row>
    <row r="5" spans="1:10" x14ac:dyDescent="0.65">
      <c r="A5" s="9" t="s">
        <v>3</v>
      </c>
      <c r="B5" s="9" t="s">
        <v>9</v>
      </c>
      <c r="C5" s="22">
        <v>119.036920464</v>
      </c>
      <c r="D5" s="22">
        <v>84.159102768048101</v>
      </c>
      <c r="E5" s="22">
        <v>24.045457933727999</v>
      </c>
      <c r="F5" s="23"/>
      <c r="G5" s="23"/>
      <c r="H5" s="23"/>
      <c r="I5" s="23"/>
    </row>
    <row r="6" spans="1:10" x14ac:dyDescent="0.65">
      <c r="A6" s="9" t="s">
        <v>3</v>
      </c>
      <c r="B6" s="9" t="s">
        <v>10</v>
      </c>
      <c r="C6" s="23"/>
      <c r="D6" s="22">
        <v>29.064848079959901</v>
      </c>
      <c r="E6" s="22">
        <v>79.159552108560007</v>
      </c>
      <c r="F6" s="22">
        <v>99.197433720000006</v>
      </c>
      <c r="G6" s="22">
        <v>99.197433720000006</v>
      </c>
      <c r="H6" s="22">
        <v>99.197433720000006</v>
      </c>
      <c r="I6" s="22">
        <v>99.197433720000006</v>
      </c>
    </row>
    <row r="7" spans="1:10" x14ac:dyDescent="0.65">
      <c r="A7" s="9" t="s">
        <v>4</v>
      </c>
      <c r="B7" s="9" t="s">
        <v>11</v>
      </c>
      <c r="C7" s="22">
        <v>163192.8350052</v>
      </c>
      <c r="D7" s="22">
        <v>115377.334348676</v>
      </c>
      <c r="E7" s="22">
        <v>32964.9526710504</v>
      </c>
      <c r="F7" s="23"/>
      <c r="G7" s="23"/>
      <c r="H7" s="23"/>
      <c r="I7" s="23"/>
    </row>
    <row r="8" spans="1:10" x14ac:dyDescent="0.65">
      <c r="A8" s="9" t="s">
        <v>4</v>
      </c>
      <c r="B8" s="9" t="s">
        <v>12</v>
      </c>
      <c r="C8" s="23"/>
      <c r="D8" s="22">
        <v>43468.636960475997</v>
      </c>
      <c r="E8" s="22">
        <v>118388.98394013599</v>
      </c>
      <c r="F8" s="22">
        <v>148357.12273199999</v>
      </c>
      <c r="G8" s="22">
        <v>148357.12273199999</v>
      </c>
      <c r="H8" s="22">
        <v>148357.12273199999</v>
      </c>
      <c r="I8" s="22">
        <v>148357.12273199999</v>
      </c>
    </row>
    <row r="10" spans="1:10" x14ac:dyDescent="0.65"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65">
      <c r="A11" s="10" t="s">
        <v>2</v>
      </c>
      <c r="C11" s="4">
        <f>SUM(C3:C4)</f>
        <v>61263.839636776</v>
      </c>
      <c r="D11" s="4">
        <f t="shared" ref="D11:I11" si="0">SUM(D3:D4)</f>
        <v>79070.052115132101</v>
      </c>
      <c r="E11" s="4">
        <f t="shared" si="0"/>
        <v>63421.779663407797</v>
      </c>
      <c r="F11" s="4">
        <f t="shared" si="0"/>
        <v>57701.845590127319</v>
      </c>
      <c r="G11" s="4">
        <f t="shared" si="0"/>
        <v>51981.911516846951</v>
      </c>
      <c r="H11" s="4">
        <f t="shared" si="0"/>
        <v>46261.977443566444</v>
      </c>
      <c r="I11" s="4">
        <f t="shared" si="0"/>
        <v>40542.043370286003</v>
      </c>
      <c r="J11" s="5">
        <f>SUM(C11:I11)</f>
        <v>400243.44933614263</v>
      </c>
    </row>
    <row r="12" spans="1:10" x14ac:dyDescent="0.65">
      <c r="A12" s="10" t="s">
        <v>3</v>
      </c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65">
      <c r="A13" s="10" t="s">
        <v>4</v>
      </c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ht="14.75" x14ac:dyDescent="0.75">
      <c r="A16" s="13" t="s">
        <v>0</v>
      </c>
      <c r="B16" s="18" t="s">
        <v>5</v>
      </c>
      <c r="C16" s="13" t="s">
        <v>13</v>
      </c>
      <c r="D16" s="18"/>
      <c r="E16" s="18"/>
      <c r="F16" s="18"/>
      <c r="G16" s="18"/>
      <c r="H16" s="18"/>
      <c r="I16" s="18"/>
      <c r="J16" s="18"/>
    </row>
    <row r="17" spans="1:11" x14ac:dyDescent="0.65">
      <c r="A17" s="13" t="s">
        <v>14</v>
      </c>
      <c r="B17" s="13" t="s">
        <v>6</v>
      </c>
      <c r="C17" s="14" t="s">
        <v>22</v>
      </c>
      <c r="D17" s="15">
        <v>2022</v>
      </c>
      <c r="E17" s="15">
        <v>2025</v>
      </c>
      <c r="F17" s="15">
        <v>2030</v>
      </c>
      <c r="G17" s="15">
        <v>2035</v>
      </c>
      <c r="H17" s="15">
        <v>2040</v>
      </c>
      <c r="I17" s="15">
        <v>2045</v>
      </c>
      <c r="J17" s="15">
        <v>2050</v>
      </c>
    </row>
    <row r="18" spans="1:11" x14ac:dyDescent="0.65">
      <c r="A18" s="14" t="s">
        <v>15</v>
      </c>
      <c r="B18" s="14" t="s">
        <v>7</v>
      </c>
      <c r="C18" s="23"/>
      <c r="D18" s="22">
        <v>146.14035448320001</v>
      </c>
      <c r="E18" s="22">
        <v>136.09744416000001</v>
      </c>
      <c r="F18" s="22">
        <v>48.739586518717701</v>
      </c>
      <c r="G18" s="22">
        <v>52.548616105496897</v>
      </c>
      <c r="H18" s="22">
        <v>46.640329587219099</v>
      </c>
      <c r="I18" s="22">
        <v>34.532888178082203</v>
      </c>
      <c r="J18" s="22">
        <v>26.173349999999999</v>
      </c>
    </row>
    <row r="19" spans="1:11" x14ac:dyDescent="0.65">
      <c r="A19" s="14" t="s">
        <v>15</v>
      </c>
      <c r="B19" s="14" t="s">
        <v>8</v>
      </c>
      <c r="C19" s="23"/>
      <c r="D19" s="22">
        <v>178.2180437072</v>
      </c>
      <c r="E19" s="22">
        <v>276.05234467916</v>
      </c>
      <c r="F19" s="22">
        <v>274.38560450922603</v>
      </c>
      <c r="G19" s="22">
        <v>242.447081645662</v>
      </c>
      <c r="H19" s="22">
        <v>219.02639368043799</v>
      </c>
      <c r="I19" s="22">
        <v>201.039652424232</v>
      </c>
      <c r="J19" s="22">
        <v>179.767639742055</v>
      </c>
    </row>
    <row r="20" spans="1:11" x14ac:dyDescent="0.65">
      <c r="A20" s="14" t="s">
        <v>15</v>
      </c>
      <c r="B20" s="14" t="s">
        <v>21</v>
      </c>
      <c r="C20" s="23"/>
      <c r="D20" s="23"/>
      <c r="E20" s="23"/>
      <c r="F20" s="22">
        <v>148.19565242651601</v>
      </c>
      <c r="G20" s="22">
        <v>317.99752788636499</v>
      </c>
      <c r="H20" s="22">
        <v>487.79072717111899</v>
      </c>
      <c r="I20" s="22">
        <v>765.142335132516</v>
      </c>
      <c r="J20" s="22">
        <v>1042.4972894360801</v>
      </c>
    </row>
    <row r="21" spans="1:11" x14ac:dyDescent="0.65">
      <c r="A21" s="14" t="s">
        <v>16</v>
      </c>
      <c r="B21" s="14" t="s">
        <v>17</v>
      </c>
      <c r="C21" s="23"/>
      <c r="D21" s="22">
        <v>219.32074181594601</v>
      </c>
      <c r="E21" s="22">
        <v>195.822090907095</v>
      </c>
      <c r="F21" s="22">
        <v>156.65767272567601</v>
      </c>
      <c r="G21" s="22">
        <v>117.493254544257</v>
      </c>
      <c r="H21" s="22">
        <v>78.328836362837905</v>
      </c>
      <c r="I21" s="22">
        <v>39.164418181419002</v>
      </c>
      <c r="J21" s="23"/>
    </row>
    <row r="22" spans="1:11" x14ac:dyDescent="0.65">
      <c r="A22" s="14" t="s">
        <v>16</v>
      </c>
      <c r="B22" s="14" t="s">
        <v>18</v>
      </c>
      <c r="C22" s="23"/>
      <c r="D22" s="22">
        <v>1244.93175684931</v>
      </c>
      <c r="E22" s="22">
        <v>1137.2444257583199</v>
      </c>
      <c r="F22" s="22">
        <v>957.76554060665399</v>
      </c>
      <c r="G22" s="22">
        <v>778.28665545498995</v>
      </c>
      <c r="H22" s="22">
        <v>598.80777030332695</v>
      </c>
      <c r="I22" s="22">
        <v>419.32888515166297</v>
      </c>
      <c r="J22" s="22">
        <v>239.85</v>
      </c>
    </row>
    <row r="23" spans="1:11" x14ac:dyDescent="0.65">
      <c r="A23" s="14" t="s">
        <v>16</v>
      </c>
      <c r="B23" s="14" t="s">
        <v>7</v>
      </c>
      <c r="C23" s="23"/>
      <c r="D23" s="22">
        <v>347.55601808219302</v>
      </c>
      <c r="E23" s="22">
        <v>323.67162328767199</v>
      </c>
      <c r="F23" s="22">
        <v>283.86429863013802</v>
      </c>
      <c r="G23" s="22">
        <v>244.056973972603</v>
      </c>
      <c r="H23" s="22">
        <v>204.24964931506901</v>
      </c>
      <c r="I23" s="22">
        <v>164.44232465753399</v>
      </c>
      <c r="J23" s="22">
        <v>124.63500000000001</v>
      </c>
    </row>
    <row r="24" spans="1:11" x14ac:dyDescent="0.65">
      <c r="A24" s="14" t="s">
        <v>16</v>
      </c>
      <c r="B24" s="14" t="s">
        <v>19</v>
      </c>
      <c r="C24" s="23"/>
      <c r="D24" s="22">
        <v>37.903743236301302</v>
      </c>
      <c r="E24" s="22">
        <v>38.684114420578098</v>
      </c>
      <c r="F24" s="22">
        <v>39.9847330610394</v>
      </c>
      <c r="G24" s="22">
        <v>41.285351701500801</v>
      </c>
      <c r="H24" s="22">
        <v>42.585970341962103</v>
      </c>
      <c r="I24" s="22">
        <v>43.886588982423497</v>
      </c>
      <c r="J24" s="22">
        <v>45.187207622884799</v>
      </c>
    </row>
    <row r="25" spans="1:11" x14ac:dyDescent="0.65">
      <c r="A25" s="14" t="s">
        <v>16</v>
      </c>
      <c r="B25" s="14" t="s">
        <v>8</v>
      </c>
      <c r="C25" s="23"/>
      <c r="D25" s="22">
        <v>270.69046583311001</v>
      </c>
      <c r="E25" s="22">
        <v>419.288284290067</v>
      </c>
      <c r="F25" s="22">
        <v>419.288284290067</v>
      </c>
      <c r="G25" s="22">
        <v>419.288284290067</v>
      </c>
      <c r="H25" s="22">
        <v>441.30009711764097</v>
      </c>
      <c r="I25" s="22">
        <v>551.00603115804699</v>
      </c>
      <c r="J25" s="22">
        <v>561.29466487176103</v>
      </c>
    </row>
    <row r="26" spans="1:11" x14ac:dyDescent="0.65">
      <c r="A26" s="14" t="s">
        <v>16</v>
      </c>
      <c r="B26" s="14" t="s">
        <v>21</v>
      </c>
      <c r="C26" s="23"/>
      <c r="D26" s="23"/>
      <c r="E26" s="23"/>
      <c r="F26" s="22">
        <v>14414.8771148716</v>
      </c>
      <c r="G26" s="22">
        <v>30931.374924023799</v>
      </c>
      <c r="H26" s="22">
        <v>47447.028808298601</v>
      </c>
      <c r="I26" s="22">
        <v>74630.044181040896</v>
      </c>
      <c r="J26" s="22">
        <v>106093.21148537099</v>
      </c>
    </row>
    <row r="27" spans="1:11" x14ac:dyDescent="0.65">
      <c r="A27" s="14" t="s">
        <v>20</v>
      </c>
      <c r="B27" s="14" t="s">
        <v>8</v>
      </c>
      <c r="C27" s="23"/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</row>
    <row r="28" spans="1:11" x14ac:dyDescent="0.65">
      <c r="A28" s="14" t="s">
        <v>20</v>
      </c>
      <c r="B28" s="14" t="s">
        <v>21</v>
      </c>
      <c r="C28" s="23"/>
      <c r="D28" s="23"/>
      <c r="E28" s="23"/>
      <c r="F28" s="22">
        <v>39343.402763509097</v>
      </c>
      <c r="G28" s="22">
        <v>84422.886991487103</v>
      </c>
      <c r="H28" s="22">
        <v>129500.067843856</v>
      </c>
      <c r="I28" s="22">
        <v>203692.32863206</v>
      </c>
      <c r="J28" s="22">
        <v>289566.66898233898</v>
      </c>
    </row>
    <row r="29" spans="1:11" x14ac:dyDescent="0.65">
      <c r="A29" s="14" t="s">
        <v>23</v>
      </c>
      <c r="B29" s="14" t="s">
        <v>8</v>
      </c>
      <c r="C29" s="22">
        <v>0</v>
      </c>
      <c r="D29" s="23"/>
      <c r="E29" s="23"/>
      <c r="F29" s="23"/>
      <c r="G29" s="23"/>
      <c r="H29" s="23"/>
      <c r="I29" s="23"/>
      <c r="J29" s="23"/>
    </row>
    <row r="30" spans="1:11" x14ac:dyDescent="0.65">
      <c r="A30" s="14" t="s">
        <v>23</v>
      </c>
      <c r="B30" s="14" t="s">
        <v>21</v>
      </c>
      <c r="C30" s="22">
        <v>960706.09884581401</v>
      </c>
      <c r="D30" s="23"/>
      <c r="E30" s="23"/>
      <c r="F30" s="23"/>
      <c r="G30" s="23"/>
      <c r="H30" s="23"/>
      <c r="I30" s="23"/>
      <c r="J30" s="23"/>
    </row>
    <row r="32" spans="1:11" x14ac:dyDescent="0.65">
      <c r="C32" s="17" t="s">
        <v>22</v>
      </c>
      <c r="D32" s="16">
        <v>2022</v>
      </c>
      <c r="E32" s="16">
        <v>2025</v>
      </c>
      <c r="F32" s="16">
        <v>2030</v>
      </c>
      <c r="G32" s="16">
        <v>2035</v>
      </c>
      <c r="H32" s="16">
        <v>2040</v>
      </c>
      <c r="I32" s="16">
        <v>2045</v>
      </c>
      <c r="J32" s="16">
        <v>2050</v>
      </c>
      <c r="K32" s="3" t="s">
        <v>24</v>
      </c>
    </row>
    <row r="33" spans="1:11" x14ac:dyDescent="0.65">
      <c r="A33" s="10" t="s">
        <v>2</v>
      </c>
      <c r="C33" s="4">
        <f>SUM(C18:C30)</f>
        <v>960706.09884581401</v>
      </c>
      <c r="D33" s="4">
        <f t="shared" ref="D33:J33" si="4">SUM(D18:D30)</f>
        <v>2444.7611240072602</v>
      </c>
      <c r="E33" s="4">
        <f t="shared" si="4"/>
        <v>2526.8603275028922</v>
      </c>
      <c r="F33" s="4">
        <f t="shared" si="4"/>
        <v>56087.161251148733</v>
      </c>
      <c r="G33" s="4">
        <f t="shared" si="4"/>
        <v>117567.66566111185</v>
      </c>
      <c r="H33" s="4">
        <f t="shared" si="4"/>
        <v>179065.82642603421</v>
      </c>
      <c r="I33" s="4">
        <f t="shared" si="4"/>
        <v>280540.91593696683</v>
      </c>
      <c r="J33" s="4">
        <f t="shared" si="4"/>
        <v>397879.28561938275</v>
      </c>
      <c r="K33" s="5">
        <f>SUM(C33:J33)</f>
        <v>1996818.5751919686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FDB-D1EC-4D2E-B160-F4C57312134E}">
  <dimension ref="A1:K33"/>
  <sheetViews>
    <sheetView topLeftCell="A13" zoomScale="80" zoomScaleNormal="80" workbookViewId="0">
      <selection activeCell="C16" sqref="C1:K1048576"/>
    </sheetView>
  </sheetViews>
  <sheetFormatPr defaultRowHeight="14.75" x14ac:dyDescent="0.75"/>
  <cols>
    <col min="1" max="2" width="17.6796875" customWidth="1"/>
    <col min="3" max="11" width="14.6796875" customWidth="1"/>
  </cols>
  <sheetData>
    <row r="1" spans="1:10" x14ac:dyDescent="0.75">
      <c r="A1" s="25" t="s">
        <v>0</v>
      </c>
      <c r="B1" t="s">
        <v>5</v>
      </c>
      <c r="C1" s="25" t="s">
        <v>13</v>
      </c>
    </row>
    <row r="2" spans="1:10" x14ac:dyDescent="0.75">
      <c r="A2" s="25" t="s">
        <v>1</v>
      </c>
      <c r="B2" s="25" t="s">
        <v>6</v>
      </c>
      <c r="C2" s="27">
        <v>2022</v>
      </c>
      <c r="D2" s="27">
        <v>2025</v>
      </c>
      <c r="E2" s="27">
        <v>2030</v>
      </c>
      <c r="F2" s="27">
        <v>2035</v>
      </c>
      <c r="G2" s="27">
        <v>2040</v>
      </c>
      <c r="H2" s="27">
        <v>2045</v>
      </c>
      <c r="I2" s="27">
        <v>2050</v>
      </c>
    </row>
    <row r="3" spans="1:10" x14ac:dyDescent="0.75">
      <c r="A3" s="26" t="s">
        <v>2</v>
      </c>
      <c r="B3" s="26" t="s">
        <v>7</v>
      </c>
      <c r="C3" s="22">
        <v>25620.230895336001</v>
      </c>
      <c r="D3" s="22">
        <v>23859.583179300102</v>
      </c>
      <c r="E3" s="22">
        <v>5664.2152742537901</v>
      </c>
      <c r="F3" s="22">
        <v>3684.1225333518901</v>
      </c>
      <c r="G3" s="22">
        <v>1626.7072989062699</v>
      </c>
      <c r="H3" s="23"/>
      <c r="I3" s="23"/>
    </row>
    <row r="4" spans="1:10" x14ac:dyDescent="0.75">
      <c r="A4" s="26" t="s">
        <v>2</v>
      </c>
      <c r="B4" s="26" t="s">
        <v>8</v>
      </c>
      <c r="C4" s="22">
        <v>35643.608741440003</v>
      </c>
      <c r="D4" s="22">
        <v>55210.468935832003</v>
      </c>
      <c r="E4" s="22">
        <v>51991.948056116897</v>
      </c>
      <c r="F4" s="22">
        <v>39557.999964426097</v>
      </c>
      <c r="G4" s="22">
        <v>27201.374366279098</v>
      </c>
      <c r="H4" s="22">
        <v>14414.0408325926</v>
      </c>
      <c r="I4" s="23"/>
    </row>
    <row r="5" spans="1:10" x14ac:dyDescent="0.75">
      <c r="A5" s="26" t="s">
        <v>3</v>
      </c>
      <c r="B5" s="26" t="s">
        <v>9</v>
      </c>
      <c r="C5" s="22">
        <v>119.036920464</v>
      </c>
      <c r="D5" s="22">
        <v>84.159102768048101</v>
      </c>
      <c r="E5" s="22">
        <v>24.045457933727999</v>
      </c>
      <c r="F5" s="23"/>
      <c r="G5" s="23"/>
      <c r="H5" s="23"/>
      <c r="I5" s="23"/>
    </row>
    <row r="6" spans="1:10" x14ac:dyDescent="0.75">
      <c r="A6" s="26" t="s">
        <v>3</v>
      </c>
      <c r="B6" s="26" t="s">
        <v>10</v>
      </c>
      <c r="C6" s="23"/>
      <c r="D6" s="22">
        <v>29.064848079959901</v>
      </c>
      <c r="E6" s="22">
        <v>79.159552108560007</v>
      </c>
      <c r="F6" s="22">
        <v>99.197433720000006</v>
      </c>
      <c r="G6" s="22">
        <v>99.197433720000006</v>
      </c>
      <c r="H6" s="22">
        <v>99.197433720000006</v>
      </c>
      <c r="I6" s="22">
        <v>99.197433720000006</v>
      </c>
    </row>
    <row r="7" spans="1:10" x14ac:dyDescent="0.75">
      <c r="A7" s="26" t="s">
        <v>4</v>
      </c>
      <c r="B7" s="26" t="s">
        <v>11</v>
      </c>
      <c r="C7" s="22">
        <v>163192.8350052</v>
      </c>
      <c r="D7" s="22">
        <v>115377.334348676</v>
      </c>
      <c r="E7" s="22">
        <v>32964.9526710504</v>
      </c>
      <c r="F7" s="23"/>
      <c r="G7" s="23"/>
      <c r="H7" s="23"/>
      <c r="I7" s="23"/>
    </row>
    <row r="8" spans="1:10" x14ac:dyDescent="0.75">
      <c r="A8" s="26" t="s">
        <v>4</v>
      </c>
      <c r="B8" s="26" t="s">
        <v>12</v>
      </c>
      <c r="C8" s="23"/>
      <c r="D8" s="22">
        <v>43468.636960475997</v>
      </c>
      <c r="E8" s="22">
        <v>118388.98394013599</v>
      </c>
      <c r="F8" s="22">
        <v>148357.12273199999</v>
      </c>
      <c r="G8" s="22">
        <v>148357.12273199999</v>
      </c>
      <c r="H8" s="22">
        <v>148357.12273199999</v>
      </c>
      <c r="I8" s="22">
        <v>148357.12273199999</v>
      </c>
    </row>
    <row r="10" spans="1:10" x14ac:dyDescent="0.75">
      <c r="A10" s="7"/>
      <c r="B10" s="7"/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75">
      <c r="A11" s="10" t="s">
        <v>2</v>
      </c>
      <c r="B11" s="7"/>
      <c r="C11" s="4">
        <f>SUM(C3:C4)</f>
        <v>61263.839636776</v>
      </c>
      <c r="D11" s="4">
        <f t="shared" ref="D11:I11" si="0">SUM(D3:D4)</f>
        <v>79070.052115132101</v>
      </c>
      <c r="E11" s="4">
        <f t="shared" si="0"/>
        <v>57656.163330370684</v>
      </c>
      <c r="F11" s="4">
        <f t="shared" si="0"/>
        <v>43242.122497777986</v>
      </c>
      <c r="G11" s="4">
        <f t="shared" si="0"/>
        <v>28828.081665185367</v>
      </c>
      <c r="H11" s="4">
        <f t="shared" si="0"/>
        <v>14414.0408325926</v>
      </c>
      <c r="I11" s="4">
        <f t="shared" si="0"/>
        <v>0</v>
      </c>
      <c r="J11" s="5">
        <f>SUM(C11:I11)</f>
        <v>284474.30007783469</v>
      </c>
    </row>
    <row r="12" spans="1:10" x14ac:dyDescent="0.75">
      <c r="A12" s="10" t="s">
        <v>3</v>
      </c>
      <c r="B12" s="7"/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75">
      <c r="A13" s="10" t="s">
        <v>4</v>
      </c>
      <c r="B13" s="7"/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x14ac:dyDescent="0.75">
      <c r="A16" s="25" t="s">
        <v>0</v>
      </c>
      <c r="B16" t="s">
        <v>5</v>
      </c>
      <c r="C16" s="25" t="s">
        <v>13</v>
      </c>
    </row>
    <row r="17" spans="1:11" x14ac:dyDescent="0.75">
      <c r="A17" s="25" t="s">
        <v>14</v>
      </c>
      <c r="B17" s="25" t="s">
        <v>6</v>
      </c>
      <c r="C17" s="26" t="s">
        <v>22</v>
      </c>
      <c r="D17" s="27">
        <v>2022</v>
      </c>
      <c r="E17" s="27">
        <v>2025</v>
      </c>
      <c r="F17" s="27">
        <v>2030</v>
      </c>
      <c r="G17" s="27">
        <v>2035</v>
      </c>
      <c r="H17" s="27">
        <v>2040</v>
      </c>
      <c r="I17" s="27">
        <v>2045</v>
      </c>
      <c r="J17" s="27">
        <v>2050</v>
      </c>
    </row>
    <row r="18" spans="1:11" x14ac:dyDescent="0.75">
      <c r="A18" s="26" t="s">
        <v>15</v>
      </c>
      <c r="B18" s="26" t="s">
        <v>7</v>
      </c>
      <c r="C18" s="23"/>
      <c r="D18" s="22">
        <v>146.14035448320001</v>
      </c>
      <c r="E18" s="22">
        <v>136.09744416000001</v>
      </c>
      <c r="F18" s="22">
        <v>32.309249336207003</v>
      </c>
      <c r="G18" s="22">
        <v>21.014602685786201</v>
      </c>
      <c r="H18" s="22">
        <v>9.2789008137256008</v>
      </c>
      <c r="I18" s="23"/>
      <c r="J18" s="23"/>
    </row>
    <row r="19" spans="1:11" x14ac:dyDescent="0.75">
      <c r="A19" s="26" t="s">
        <v>15</v>
      </c>
      <c r="B19" s="26" t="s">
        <v>8</v>
      </c>
      <c r="C19" s="23"/>
      <c r="D19" s="22">
        <v>178.2180437072</v>
      </c>
      <c r="E19" s="22">
        <v>276.05234467916</v>
      </c>
      <c r="F19" s="22">
        <v>259.95974028058498</v>
      </c>
      <c r="G19" s="22">
        <v>197.78999982213099</v>
      </c>
      <c r="H19" s="22">
        <v>136.00687183139499</v>
      </c>
      <c r="I19" s="22">
        <v>72.070204162963407</v>
      </c>
      <c r="J19" s="23"/>
    </row>
    <row r="20" spans="1:11" x14ac:dyDescent="0.75">
      <c r="A20" s="26" t="s">
        <v>15</v>
      </c>
      <c r="B20" s="26" t="s">
        <v>21</v>
      </c>
      <c r="C20" s="23"/>
      <c r="D20" s="23"/>
      <c r="E20" s="23"/>
      <c r="F20" s="22">
        <v>164.65417200556601</v>
      </c>
      <c r="G20" s="22">
        <v>359.28286706681001</v>
      </c>
      <c r="H20" s="22">
        <v>553.91116832874798</v>
      </c>
      <c r="I20" s="22">
        <v>856.105606799425</v>
      </c>
      <c r="J20" s="22">
        <v>1158.30833000297</v>
      </c>
    </row>
    <row r="21" spans="1:11" x14ac:dyDescent="0.75">
      <c r="A21" s="26" t="s">
        <v>16</v>
      </c>
      <c r="B21" s="26" t="s">
        <v>17</v>
      </c>
      <c r="C21" s="23"/>
      <c r="D21" s="22">
        <v>219.32074181594601</v>
      </c>
      <c r="E21" s="22">
        <v>195.822090907095</v>
      </c>
      <c r="F21" s="22">
        <v>156.65767272567601</v>
      </c>
      <c r="G21" s="22">
        <v>117.493254544257</v>
      </c>
      <c r="H21" s="22">
        <v>78.328836362837905</v>
      </c>
      <c r="I21" s="22">
        <v>39.164418181419002</v>
      </c>
      <c r="J21" s="23"/>
    </row>
    <row r="22" spans="1:11" x14ac:dyDescent="0.75">
      <c r="A22" s="26" t="s">
        <v>16</v>
      </c>
      <c r="B22" s="26" t="s">
        <v>18</v>
      </c>
      <c r="C22" s="23"/>
      <c r="D22" s="22">
        <v>1244.93175684931</v>
      </c>
      <c r="E22" s="22">
        <v>1137.2444257583199</v>
      </c>
      <c r="F22" s="22">
        <v>957.76554060665399</v>
      </c>
      <c r="G22" s="22">
        <v>778.28665545498995</v>
      </c>
      <c r="H22" s="22">
        <v>598.80777030332695</v>
      </c>
      <c r="I22" s="22">
        <v>419.32888515166297</v>
      </c>
      <c r="J22" s="22">
        <v>239.85</v>
      </c>
    </row>
    <row r="23" spans="1:11" x14ac:dyDescent="0.75">
      <c r="A23" s="26" t="s">
        <v>16</v>
      </c>
      <c r="B23" s="26" t="s">
        <v>7</v>
      </c>
      <c r="C23" s="23"/>
      <c r="D23" s="22">
        <v>347.55601808219302</v>
      </c>
      <c r="E23" s="22">
        <v>323.67162328767199</v>
      </c>
      <c r="F23" s="22">
        <v>283.86429863013802</v>
      </c>
      <c r="G23" s="22">
        <v>244.056973972603</v>
      </c>
      <c r="H23" s="22">
        <v>204.24964931506901</v>
      </c>
      <c r="I23" s="22">
        <v>164.44232465753399</v>
      </c>
      <c r="J23" s="22">
        <v>124.63500000000001</v>
      </c>
    </row>
    <row r="24" spans="1:11" x14ac:dyDescent="0.75">
      <c r="A24" s="26" t="s">
        <v>16</v>
      </c>
      <c r="B24" s="26" t="s">
        <v>19</v>
      </c>
      <c r="C24" s="23"/>
      <c r="D24" s="22">
        <v>37.903743236301302</v>
      </c>
      <c r="E24" s="22">
        <v>38.684114420578098</v>
      </c>
      <c r="F24" s="22">
        <v>39.9847330610394</v>
      </c>
      <c r="G24" s="22">
        <v>41.285351701500801</v>
      </c>
      <c r="H24" s="22">
        <v>42.585970341962103</v>
      </c>
      <c r="I24" s="22">
        <v>43.886588982423497</v>
      </c>
      <c r="J24" s="22">
        <v>45.187207622884799</v>
      </c>
    </row>
    <row r="25" spans="1:11" x14ac:dyDescent="0.75">
      <c r="A25" s="26" t="s">
        <v>16</v>
      </c>
      <c r="B25" s="26" t="s">
        <v>8</v>
      </c>
      <c r="C25" s="23"/>
      <c r="D25" s="22">
        <v>270.69046583311001</v>
      </c>
      <c r="E25" s="22">
        <v>419.288284290067</v>
      </c>
      <c r="F25" s="22">
        <v>419.288284290067</v>
      </c>
      <c r="G25" s="22">
        <v>419.288284290067</v>
      </c>
      <c r="H25" s="22">
        <v>419.288284290067</v>
      </c>
      <c r="I25" s="22">
        <v>419.288284290067</v>
      </c>
      <c r="J25" s="22">
        <v>419.288284290067</v>
      </c>
    </row>
    <row r="26" spans="1:11" x14ac:dyDescent="0.75">
      <c r="A26" s="26" t="s">
        <v>16</v>
      </c>
      <c r="B26" s="26" t="s">
        <v>21</v>
      </c>
      <c r="C26" s="23"/>
      <c r="D26" s="23"/>
      <c r="E26" s="23"/>
      <c r="F26" s="22">
        <v>16015.784653926101</v>
      </c>
      <c r="G26" s="22">
        <v>34947.168108152502</v>
      </c>
      <c r="H26" s="22">
        <v>54941.286688018903</v>
      </c>
      <c r="I26" s="22">
        <v>91800.614899498396</v>
      </c>
      <c r="J26" s="22">
        <v>135355.828089068</v>
      </c>
    </row>
    <row r="27" spans="1:11" x14ac:dyDescent="0.75">
      <c r="A27" s="26" t="s">
        <v>20</v>
      </c>
      <c r="B27" s="26" t="s">
        <v>8</v>
      </c>
      <c r="C27" s="23"/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</row>
    <row r="28" spans="1:11" x14ac:dyDescent="0.75">
      <c r="A28" s="26" t="s">
        <v>20</v>
      </c>
      <c r="B28" s="26" t="s">
        <v>21</v>
      </c>
      <c r="C28" s="23"/>
      <c r="D28" s="23"/>
      <c r="E28" s="23"/>
      <c r="F28" s="22">
        <v>43712.857292620603</v>
      </c>
      <c r="G28" s="22">
        <v>95383.436110225593</v>
      </c>
      <c r="H28" s="22">
        <v>149954.60268489501</v>
      </c>
      <c r="I28" s="22">
        <v>250557.013920194</v>
      </c>
      <c r="J28" s="22">
        <v>369434.91217156599</v>
      </c>
    </row>
    <row r="29" spans="1:11" x14ac:dyDescent="0.75">
      <c r="A29" s="26" t="s">
        <v>23</v>
      </c>
      <c r="B29" s="26" t="s">
        <v>8</v>
      </c>
      <c r="C29" s="22">
        <v>0</v>
      </c>
      <c r="D29" s="23"/>
      <c r="E29" s="23"/>
      <c r="F29" s="23"/>
      <c r="G29" s="23"/>
      <c r="H29" s="23"/>
      <c r="I29" s="23"/>
      <c r="J29" s="23"/>
    </row>
    <row r="30" spans="1:11" x14ac:dyDescent="0.75">
      <c r="A30" s="26" t="s">
        <v>23</v>
      </c>
      <c r="B30" s="26" t="s">
        <v>21</v>
      </c>
      <c r="C30" s="22">
        <v>1240139.7581665299</v>
      </c>
      <c r="D30" s="23"/>
      <c r="E30" s="23"/>
      <c r="F30" s="23"/>
      <c r="G30" s="23"/>
      <c r="H30" s="23"/>
      <c r="I30" s="23"/>
      <c r="J30" s="23"/>
    </row>
    <row r="32" spans="1:11" x14ac:dyDescent="0.75">
      <c r="A32" s="7"/>
      <c r="B32" s="7"/>
      <c r="C32" s="17" t="s">
        <v>22</v>
      </c>
      <c r="D32" s="16">
        <v>2022</v>
      </c>
      <c r="E32" s="16">
        <v>2025</v>
      </c>
      <c r="F32" s="16">
        <v>2030</v>
      </c>
      <c r="G32" s="16">
        <v>2035</v>
      </c>
      <c r="H32" s="16">
        <v>2040</v>
      </c>
      <c r="I32" s="16">
        <v>2045</v>
      </c>
      <c r="J32" s="16">
        <v>2050</v>
      </c>
      <c r="K32" s="3" t="s">
        <v>24</v>
      </c>
    </row>
    <row r="33" spans="1:11" x14ac:dyDescent="0.75">
      <c r="A33" s="10" t="s">
        <v>2</v>
      </c>
      <c r="B33" s="7"/>
      <c r="C33" s="4">
        <f>SUM(C18:C30)</f>
        <v>1240139.7581665299</v>
      </c>
      <c r="D33" s="4">
        <f t="shared" ref="D33:J33" si="4">SUM(D18:D30)</f>
        <v>2444.7611240072602</v>
      </c>
      <c r="E33" s="4">
        <f t="shared" si="4"/>
        <v>2526.8603275028922</v>
      </c>
      <c r="F33" s="4">
        <f t="shared" si="4"/>
        <v>62043.125637482633</v>
      </c>
      <c r="G33" s="4">
        <f t="shared" si="4"/>
        <v>132509.10220791624</v>
      </c>
      <c r="H33" s="4">
        <f t="shared" si="4"/>
        <v>206938.34682450106</v>
      </c>
      <c r="I33" s="4">
        <f t="shared" si="4"/>
        <v>344371.91513191792</v>
      </c>
      <c r="J33" s="4">
        <f t="shared" si="4"/>
        <v>506778.00908254995</v>
      </c>
      <c r="K33" s="5">
        <f>SUM(C33:J33)</f>
        <v>2497751.878502408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9F10-418C-4293-A27A-52729232EBEB}">
  <dimension ref="A1:K33"/>
  <sheetViews>
    <sheetView topLeftCell="A16" zoomScale="80" zoomScaleNormal="80" workbookViewId="0">
      <selection activeCell="M28" sqref="M28"/>
    </sheetView>
  </sheetViews>
  <sheetFormatPr defaultRowHeight="14.75" x14ac:dyDescent="0.75"/>
  <cols>
    <col min="1" max="2" width="17.6796875" customWidth="1"/>
    <col min="3" max="11" width="14.6796875" customWidth="1"/>
  </cols>
  <sheetData>
    <row r="1" spans="1:10" x14ac:dyDescent="0.75">
      <c r="A1" s="25" t="s">
        <v>0</v>
      </c>
      <c r="B1" t="s">
        <v>5</v>
      </c>
      <c r="C1" s="25" t="s">
        <v>13</v>
      </c>
    </row>
    <row r="2" spans="1:10" x14ac:dyDescent="0.75">
      <c r="A2" s="25" t="s">
        <v>1</v>
      </c>
      <c r="B2" s="25" t="s">
        <v>6</v>
      </c>
      <c r="C2" s="27">
        <v>2022</v>
      </c>
      <c r="D2" s="27">
        <v>2025</v>
      </c>
      <c r="E2" s="27">
        <v>2030</v>
      </c>
      <c r="F2" s="27">
        <v>2035</v>
      </c>
      <c r="G2" s="27">
        <v>2040</v>
      </c>
      <c r="H2" s="27">
        <v>2045</v>
      </c>
      <c r="I2" s="27">
        <v>2050</v>
      </c>
    </row>
    <row r="3" spans="1:10" x14ac:dyDescent="0.75">
      <c r="A3" s="26" t="s">
        <v>2</v>
      </c>
      <c r="B3" s="26" t="s">
        <v>7</v>
      </c>
      <c r="C3" s="22">
        <v>25620.230895336001</v>
      </c>
      <c r="D3" s="22">
        <v>23859.5831793</v>
      </c>
      <c r="E3" s="22">
        <v>20925.1703192401</v>
      </c>
      <c r="F3" s="22">
        <v>13213.3907820862</v>
      </c>
      <c r="G3" s="22">
        <v>8176.6327807593498</v>
      </c>
      <c r="H3" s="22">
        <v>6054.0469587200396</v>
      </c>
      <c r="I3" s="22">
        <v>4588.5154218750004</v>
      </c>
    </row>
    <row r="4" spans="1:10" x14ac:dyDescent="0.75">
      <c r="A4" s="26" t="s">
        <v>2</v>
      </c>
      <c r="B4" s="26" t="s">
        <v>8</v>
      </c>
      <c r="C4" s="22">
        <v>35643.608741440003</v>
      </c>
      <c r="D4" s="22">
        <v>55210.468935832097</v>
      </c>
      <c r="E4" s="22">
        <v>59793.4583432789</v>
      </c>
      <c r="F4" s="22">
        <v>77732.113242517502</v>
      </c>
      <c r="G4" s="22">
        <v>92995.746605929104</v>
      </c>
      <c r="H4" s="22">
        <v>105345.207790053</v>
      </c>
      <c r="I4" s="22">
        <v>117037.614688983</v>
      </c>
    </row>
    <row r="5" spans="1:10" x14ac:dyDescent="0.75">
      <c r="A5" s="26" t="s">
        <v>3</v>
      </c>
      <c r="B5" s="26" t="s">
        <v>9</v>
      </c>
      <c r="C5" s="22">
        <v>119.036920464</v>
      </c>
      <c r="D5" s="22">
        <v>84.159102768048101</v>
      </c>
      <c r="E5" s="22">
        <v>24.045457933727999</v>
      </c>
      <c r="F5" s="23"/>
      <c r="G5" s="23"/>
      <c r="H5" s="23"/>
      <c r="I5" s="23"/>
    </row>
    <row r="6" spans="1:10" x14ac:dyDescent="0.75">
      <c r="A6" s="26" t="s">
        <v>3</v>
      </c>
      <c r="B6" s="26" t="s">
        <v>10</v>
      </c>
      <c r="C6" s="23"/>
      <c r="D6" s="22">
        <v>29.064848079959901</v>
      </c>
      <c r="E6" s="22">
        <v>79.159552108560007</v>
      </c>
      <c r="F6" s="22">
        <v>99.197433720000006</v>
      </c>
      <c r="G6" s="22">
        <v>99.197433720000006</v>
      </c>
      <c r="H6" s="22">
        <v>99.197433720000006</v>
      </c>
      <c r="I6" s="22">
        <v>99.197433720000006</v>
      </c>
    </row>
    <row r="7" spans="1:10" x14ac:dyDescent="0.75">
      <c r="A7" s="26" t="s">
        <v>4</v>
      </c>
      <c r="B7" s="26" t="s">
        <v>11</v>
      </c>
      <c r="C7" s="22">
        <v>163192.8350052</v>
      </c>
      <c r="D7" s="22">
        <v>115377.334348676</v>
      </c>
      <c r="E7" s="22">
        <v>32964.9526710504</v>
      </c>
      <c r="F7" s="23"/>
      <c r="G7" s="23"/>
      <c r="H7" s="23"/>
      <c r="I7" s="23"/>
    </row>
    <row r="8" spans="1:10" x14ac:dyDescent="0.75">
      <c r="A8" s="26" t="s">
        <v>4</v>
      </c>
      <c r="B8" s="26" t="s">
        <v>12</v>
      </c>
      <c r="C8" s="23"/>
      <c r="D8" s="22">
        <v>43468.636960475997</v>
      </c>
      <c r="E8" s="22">
        <v>118388.98394013599</v>
      </c>
      <c r="F8" s="22">
        <v>148357.12273199999</v>
      </c>
      <c r="G8" s="22">
        <v>148357.12273199999</v>
      </c>
      <c r="H8" s="22">
        <v>148357.12273199999</v>
      </c>
      <c r="I8" s="22">
        <v>148357.12273199999</v>
      </c>
    </row>
    <row r="10" spans="1:10" x14ac:dyDescent="0.75">
      <c r="A10" s="7"/>
      <c r="B10" s="7"/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75">
      <c r="A11" s="10" t="s">
        <v>2</v>
      </c>
      <c r="B11" s="7"/>
      <c r="C11" s="4">
        <f>SUM(C3:C4)</f>
        <v>61263.839636776</v>
      </c>
      <c r="D11" s="4">
        <f t="shared" ref="D11:I11" si="0">SUM(D3:D4)</f>
        <v>79070.052115132101</v>
      </c>
      <c r="E11" s="4">
        <f t="shared" si="0"/>
        <v>80718.628662518997</v>
      </c>
      <c r="F11" s="4">
        <f t="shared" si="0"/>
        <v>90945.504024603695</v>
      </c>
      <c r="G11" s="4">
        <f t="shared" si="0"/>
        <v>101172.37938668845</v>
      </c>
      <c r="H11" s="4">
        <f t="shared" si="0"/>
        <v>111399.25474877303</v>
      </c>
      <c r="I11" s="4">
        <f t="shared" si="0"/>
        <v>121626.13011085799</v>
      </c>
      <c r="J11" s="5">
        <f>SUM(C11:I11)</f>
        <v>646195.78868535033</v>
      </c>
    </row>
    <row r="12" spans="1:10" x14ac:dyDescent="0.75">
      <c r="A12" s="10" t="s">
        <v>3</v>
      </c>
      <c r="B12" s="7"/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75">
      <c r="A13" s="10" t="s">
        <v>4</v>
      </c>
      <c r="B13" s="7"/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x14ac:dyDescent="0.75">
      <c r="A16" s="25" t="s">
        <v>0</v>
      </c>
      <c r="B16" t="s">
        <v>5</v>
      </c>
      <c r="C16" s="25" t="s">
        <v>13</v>
      </c>
    </row>
    <row r="17" spans="1:11" x14ac:dyDescent="0.75">
      <c r="A17" s="25" t="s">
        <v>14</v>
      </c>
      <c r="B17" s="25" t="s">
        <v>6</v>
      </c>
      <c r="C17" s="26" t="s">
        <v>22</v>
      </c>
      <c r="D17" s="27">
        <v>2022</v>
      </c>
      <c r="E17" s="27">
        <v>2025</v>
      </c>
      <c r="F17" s="27">
        <v>2030</v>
      </c>
      <c r="G17" s="27">
        <v>2035</v>
      </c>
      <c r="H17" s="27">
        <v>2040</v>
      </c>
      <c r="I17" s="27">
        <v>2045</v>
      </c>
      <c r="J17" s="27">
        <v>2050</v>
      </c>
    </row>
    <row r="18" spans="1:11" x14ac:dyDescent="0.75">
      <c r="A18" s="26" t="s">
        <v>15</v>
      </c>
      <c r="B18" s="26" t="s">
        <v>7</v>
      </c>
      <c r="C18" s="23"/>
      <c r="D18" s="22">
        <v>146.14035448320001</v>
      </c>
      <c r="E18" s="22">
        <v>136.09744416000001</v>
      </c>
      <c r="F18" s="22">
        <v>119.359260288</v>
      </c>
      <c r="G18" s="22">
        <v>75.370500004769696</v>
      </c>
      <c r="H18" s="22">
        <v>46.640329587219099</v>
      </c>
      <c r="I18" s="22">
        <v>34.532888178082203</v>
      </c>
      <c r="J18" s="22">
        <v>26.173349999999999</v>
      </c>
    </row>
    <row r="19" spans="1:11" x14ac:dyDescent="0.75">
      <c r="A19" s="26" t="s">
        <v>15</v>
      </c>
      <c r="B19" s="26" t="s">
        <v>8</v>
      </c>
      <c r="C19" s="23"/>
      <c r="D19" s="22">
        <v>178.2180437072</v>
      </c>
      <c r="E19" s="22">
        <v>276.05234467916</v>
      </c>
      <c r="F19" s="22">
        <v>298.96729171639498</v>
      </c>
      <c r="G19" s="22">
        <v>388.66056621258798</v>
      </c>
      <c r="H19" s="22">
        <v>464.97873302964598</v>
      </c>
      <c r="I19" s="22">
        <v>526.726038950266</v>
      </c>
      <c r="J19" s="22">
        <v>585.18807344491495</v>
      </c>
    </row>
    <row r="20" spans="1:11" x14ac:dyDescent="0.75">
      <c r="A20" s="26" t="s">
        <v>15</v>
      </c>
      <c r="B20" s="26" t="s">
        <v>21</v>
      </c>
      <c r="C20" s="23"/>
      <c r="D20" s="23"/>
      <c r="E20" s="23"/>
      <c r="F20" s="22">
        <v>98.839137137778195</v>
      </c>
      <c r="G20" s="22">
        <v>223.03602332705699</v>
      </c>
      <c r="H20" s="22">
        <v>347.24653325728599</v>
      </c>
      <c r="I20" s="22">
        <v>579.03582854621095</v>
      </c>
      <c r="J20" s="22">
        <v>810.82847017730501</v>
      </c>
    </row>
    <row r="21" spans="1:11" x14ac:dyDescent="0.75">
      <c r="A21" s="26" t="s">
        <v>16</v>
      </c>
      <c r="B21" s="26" t="s">
        <v>17</v>
      </c>
      <c r="C21" s="23"/>
      <c r="D21" s="22">
        <v>219.32074181594601</v>
      </c>
      <c r="E21" s="22">
        <v>195.822090907095</v>
      </c>
      <c r="F21" s="22">
        <v>156.65767272567601</v>
      </c>
      <c r="G21" s="22">
        <v>117.493254544257</v>
      </c>
      <c r="H21" s="22">
        <v>78.328836362837905</v>
      </c>
      <c r="I21" s="22">
        <v>39.164418181419002</v>
      </c>
      <c r="J21" s="23"/>
    </row>
    <row r="22" spans="1:11" x14ac:dyDescent="0.75">
      <c r="A22" s="26" t="s">
        <v>16</v>
      </c>
      <c r="B22" s="26" t="s">
        <v>18</v>
      </c>
      <c r="C22" s="23"/>
      <c r="D22" s="22">
        <v>1244.93175684931</v>
      </c>
      <c r="E22" s="22">
        <v>1137.2444257583199</v>
      </c>
      <c r="F22" s="22">
        <v>957.76554060665399</v>
      </c>
      <c r="G22" s="22">
        <v>778.28665545498995</v>
      </c>
      <c r="H22" s="22">
        <v>598.80777030332695</v>
      </c>
      <c r="I22" s="22">
        <v>419.32888515166297</v>
      </c>
      <c r="J22" s="22">
        <v>239.85</v>
      </c>
    </row>
    <row r="23" spans="1:11" x14ac:dyDescent="0.75">
      <c r="A23" s="26" t="s">
        <v>16</v>
      </c>
      <c r="B23" s="26" t="s">
        <v>7</v>
      </c>
      <c r="C23" s="23"/>
      <c r="D23" s="22">
        <v>347.55601808219302</v>
      </c>
      <c r="E23" s="22">
        <v>323.67162328767199</v>
      </c>
      <c r="F23" s="22">
        <v>283.86429863013802</v>
      </c>
      <c r="G23" s="22">
        <v>244.056973972603</v>
      </c>
      <c r="H23" s="22">
        <v>204.24964931506901</v>
      </c>
      <c r="I23" s="22">
        <v>164.44232465753399</v>
      </c>
      <c r="J23" s="22">
        <v>124.63500000000001</v>
      </c>
    </row>
    <row r="24" spans="1:11" x14ac:dyDescent="0.75">
      <c r="A24" s="26" t="s">
        <v>16</v>
      </c>
      <c r="B24" s="26" t="s">
        <v>19</v>
      </c>
      <c r="C24" s="23"/>
      <c r="D24" s="22">
        <v>37.903743236301302</v>
      </c>
      <c r="E24" s="22">
        <v>38.684114420578098</v>
      </c>
      <c r="F24" s="22">
        <v>39.9847330610394</v>
      </c>
      <c r="G24" s="22">
        <v>41.285351701500801</v>
      </c>
      <c r="H24" s="22">
        <v>42.585970341962103</v>
      </c>
      <c r="I24" s="22">
        <v>43.886588982423497</v>
      </c>
      <c r="J24" s="22">
        <v>45.187207622884799</v>
      </c>
    </row>
    <row r="25" spans="1:11" x14ac:dyDescent="0.75">
      <c r="A25" s="26" t="s">
        <v>16</v>
      </c>
      <c r="B25" s="26" t="s">
        <v>8</v>
      </c>
      <c r="C25" s="23"/>
      <c r="D25" s="22">
        <v>270.69046583311001</v>
      </c>
      <c r="E25" s="22">
        <v>419.288284290067</v>
      </c>
      <c r="F25" s="22">
        <v>454.09316464349001</v>
      </c>
      <c r="G25" s="22">
        <v>590.32580276715998</v>
      </c>
      <c r="H25" s="22">
        <v>758.83478180690395</v>
      </c>
      <c r="I25" s="22">
        <v>976.24784690776301</v>
      </c>
      <c r="J25" s="22">
        <v>1193.65335154186</v>
      </c>
    </row>
    <row r="26" spans="1:11" x14ac:dyDescent="0.75">
      <c r="A26" s="26" t="s">
        <v>16</v>
      </c>
      <c r="B26" s="26" t="s">
        <v>21</v>
      </c>
      <c r="C26" s="23"/>
      <c r="D26" s="23"/>
      <c r="E26" s="23"/>
      <c r="F26" s="22">
        <v>9614.0068392862195</v>
      </c>
      <c r="G26" s="22">
        <v>21694.542422850998</v>
      </c>
      <c r="H26" s="22">
        <v>33776.403177218403</v>
      </c>
      <c r="I26" s="22">
        <v>56322.3696305142</v>
      </c>
      <c r="J26" s="22">
        <v>78868.661579938795</v>
      </c>
    </row>
    <row r="27" spans="1:11" x14ac:dyDescent="0.75">
      <c r="A27" s="26" t="s">
        <v>20</v>
      </c>
      <c r="B27" s="26" t="s">
        <v>8</v>
      </c>
      <c r="C27" s="23"/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</row>
    <row r="28" spans="1:11" x14ac:dyDescent="0.75">
      <c r="A28" s="26" t="s">
        <v>20</v>
      </c>
      <c r="B28" s="26" t="s">
        <v>21</v>
      </c>
      <c r="C28" s="23"/>
      <c r="D28" s="23"/>
      <c r="E28" s="23"/>
      <c r="F28" s="22">
        <v>26240.094884953101</v>
      </c>
      <c r="G28" s="22">
        <v>59212.237018079497</v>
      </c>
      <c r="H28" s="22">
        <v>92187.996020652601</v>
      </c>
      <c r="I28" s="22">
        <v>153724.07654328499</v>
      </c>
      <c r="J28" s="22">
        <v>215261.04546234201</v>
      </c>
    </row>
    <row r="29" spans="1:11" x14ac:dyDescent="0.75">
      <c r="A29" s="26" t="s">
        <v>23</v>
      </c>
      <c r="B29" s="26" t="s">
        <v>8</v>
      </c>
      <c r="C29" s="22">
        <v>0</v>
      </c>
      <c r="D29" s="23"/>
      <c r="E29" s="23"/>
      <c r="F29" s="23"/>
      <c r="G29" s="23"/>
      <c r="H29" s="23"/>
      <c r="I29" s="23"/>
      <c r="J29" s="23"/>
    </row>
    <row r="30" spans="1:11" x14ac:dyDescent="0.75">
      <c r="A30" s="26" t="s">
        <v>23</v>
      </c>
      <c r="B30" s="26" t="s">
        <v>21</v>
      </c>
      <c r="C30" s="22">
        <v>717641.72267567797</v>
      </c>
      <c r="D30" s="23"/>
      <c r="E30" s="23"/>
      <c r="F30" s="23"/>
      <c r="G30" s="23"/>
      <c r="H30" s="23"/>
      <c r="I30" s="23"/>
      <c r="J30" s="23"/>
    </row>
    <row r="32" spans="1:11" x14ac:dyDescent="0.75">
      <c r="A32" s="7"/>
      <c r="B32" s="7"/>
      <c r="C32" s="17" t="s">
        <v>22</v>
      </c>
      <c r="D32" s="16">
        <v>2022</v>
      </c>
      <c r="E32" s="16">
        <v>2025</v>
      </c>
      <c r="F32" s="16">
        <v>2030</v>
      </c>
      <c r="G32" s="16">
        <v>2035</v>
      </c>
      <c r="H32" s="16">
        <v>2040</v>
      </c>
      <c r="I32" s="16">
        <v>2045</v>
      </c>
      <c r="J32" s="16">
        <v>2050</v>
      </c>
      <c r="K32" s="3" t="s">
        <v>24</v>
      </c>
    </row>
    <row r="33" spans="1:11" x14ac:dyDescent="0.75">
      <c r="A33" s="10" t="s">
        <v>2</v>
      </c>
      <c r="B33" s="7"/>
      <c r="C33" s="4">
        <f>SUM(C18:C30)</f>
        <v>717641.72267567797</v>
      </c>
      <c r="D33" s="4">
        <f t="shared" ref="D33:J33" si="4">SUM(D18:D30)</f>
        <v>2444.7611240072602</v>
      </c>
      <c r="E33" s="4">
        <f t="shared" si="4"/>
        <v>2526.8603275028922</v>
      </c>
      <c r="F33" s="4">
        <f t="shared" si="4"/>
        <v>38263.632823048494</v>
      </c>
      <c r="G33" s="4">
        <f t="shared" si="4"/>
        <v>83365.294568915415</v>
      </c>
      <c r="H33" s="4">
        <f t="shared" si="4"/>
        <v>128506.07180187525</v>
      </c>
      <c r="I33" s="4">
        <f t="shared" si="4"/>
        <v>212829.81099335453</v>
      </c>
      <c r="J33" s="4">
        <f t="shared" si="4"/>
        <v>297155.22249506775</v>
      </c>
      <c r="K33" s="5">
        <f>SUM(C33:J33)</f>
        <v>1482733.3768094499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6ACF-7F3A-461D-A06C-91B556D6934D}">
  <dimension ref="A1:K33"/>
  <sheetViews>
    <sheetView topLeftCell="A14" zoomScale="80" zoomScaleNormal="80" workbookViewId="0">
      <selection activeCell="N27" sqref="N27"/>
    </sheetView>
  </sheetViews>
  <sheetFormatPr defaultRowHeight="14.75" x14ac:dyDescent="0.75"/>
  <cols>
    <col min="1" max="2" width="17.6796875" customWidth="1"/>
    <col min="3" max="11" width="14.6796875" customWidth="1"/>
  </cols>
  <sheetData>
    <row r="1" spans="1:10" x14ac:dyDescent="0.75">
      <c r="A1" s="25" t="s">
        <v>0</v>
      </c>
      <c r="B1" t="s">
        <v>5</v>
      </c>
      <c r="C1" s="25" t="s">
        <v>13</v>
      </c>
    </row>
    <row r="2" spans="1:10" x14ac:dyDescent="0.75">
      <c r="A2" s="25" t="s">
        <v>1</v>
      </c>
      <c r="B2" s="25" t="s">
        <v>6</v>
      </c>
      <c r="C2" s="27">
        <v>2022</v>
      </c>
      <c r="D2" s="27">
        <v>2025</v>
      </c>
      <c r="E2" s="27">
        <v>2030</v>
      </c>
      <c r="F2" s="27">
        <v>2035</v>
      </c>
      <c r="G2" s="27">
        <v>2040</v>
      </c>
      <c r="H2" s="27">
        <v>2045</v>
      </c>
      <c r="I2" s="27">
        <v>2050</v>
      </c>
    </row>
    <row r="3" spans="1:10" x14ac:dyDescent="0.75">
      <c r="A3" s="26" t="s">
        <v>2</v>
      </c>
      <c r="B3" s="26" t="s">
        <v>7</v>
      </c>
      <c r="C3" s="22">
        <v>25620.230895336001</v>
      </c>
      <c r="D3" s="22">
        <v>23859.583179300102</v>
      </c>
      <c r="E3" s="22">
        <v>20925.1703192401</v>
      </c>
      <c r="F3" s="22">
        <v>12582.9035174496</v>
      </c>
      <c r="G3" s="22">
        <v>8176.6327807593398</v>
      </c>
      <c r="H3" s="22">
        <v>6054.0469587200396</v>
      </c>
      <c r="I3" s="22">
        <v>4588.5154218750004</v>
      </c>
    </row>
    <row r="4" spans="1:10" x14ac:dyDescent="0.75">
      <c r="A4" s="26" t="s">
        <v>2</v>
      </c>
      <c r="B4" s="26" t="s">
        <v>8</v>
      </c>
      <c r="C4" s="22">
        <v>35643.608741440003</v>
      </c>
      <c r="D4" s="22">
        <v>55210.468935832003</v>
      </c>
      <c r="E4" s="22">
        <v>59793.4583432789</v>
      </c>
      <c r="F4" s="22">
        <v>68227.089664582702</v>
      </c>
      <c r="G4" s="22">
        <v>72724.724920786102</v>
      </c>
      <c r="H4" s="22">
        <v>74938.6752623387</v>
      </c>
      <c r="I4" s="22">
        <v>76495.571318696995</v>
      </c>
    </row>
    <row r="5" spans="1:10" x14ac:dyDescent="0.75">
      <c r="A5" s="26" t="s">
        <v>3</v>
      </c>
      <c r="B5" s="26" t="s">
        <v>9</v>
      </c>
      <c r="C5" s="22">
        <v>119.036920464</v>
      </c>
      <c r="D5" s="22">
        <v>84.159102768048101</v>
      </c>
      <c r="E5" s="22">
        <v>24.045457933727999</v>
      </c>
      <c r="F5" s="23"/>
      <c r="G5" s="23"/>
      <c r="H5" s="23"/>
      <c r="I5" s="23"/>
    </row>
    <row r="6" spans="1:10" x14ac:dyDescent="0.75">
      <c r="A6" s="26" t="s">
        <v>3</v>
      </c>
      <c r="B6" s="26" t="s">
        <v>10</v>
      </c>
      <c r="C6" s="23"/>
      <c r="D6" s="22">
        <v>29.064848079959901</v>
      </c>
      <c r="E6" s="22">
        <v>79.159552108560007</v>
      </c>
      <c r="F6" s="22">
        <v>99.197433720000006</v>
      </c>
      <c r="G6" s="22">
        <v>99.197433720000006</v>
      </c>
      <c r="H6" s="22">
        <v>99.197433720000006</v>
      </c>
      <c r="I6" s="22">
        <v>99.197433720000006</v>
      </c>
    </row>
    <row r="7" spans="1:10" x14ac:dyDescent="0.75">
      <c r="A7" s="26" t="s">
        <v>4</v>
      </c>
      <c r="B7" s="26" t="s">
        <v>11</v>
      </c>
      <c r="C7" s="22">
        <v>163192.8350052</v>
      </c>
      <c r="D7" s="22">
        <v>115377.334348676</v>
      </c>
      <c r="E7" s="22">
        <v>32964.9526710504</v>
      </c>
      <c r="F7" s="23"/>
      <c r="G7" s="23"/>
      <c r="H7" s="23"/>
      <c r="I7" s="23"/>
    </row>
    <row r="8" spans="1:10" x14ac:dyDescent="0.75">
      <c r="A8" s="26" t="s">
        <v>4</v>
      </c>
      <c r="B8" s="26" t="s">
        <v>12</v>
      </c>
      <c r="C8" s="23"/>
      <c r="D8" s="22">
        <v>43468.636960475997</v>
      </c>
      <c r="E8" s="22">
        <v>118388.98394013599</v>
      </c>
      <c r="F8" s="22">
        <v>148357.12273199999</v>
      </c>
      <c r="G8" s="22">
        <v>148357.12273199999</v>
      </c>
      <c r="H8" s="22">
        <v>148357.12273199999</v>
      </c>
      <c r="I8" s="22">
        <v>148357.12273199999</v>
      </c>
    </row>
    <row r="10" spans="1:10" x14ac:dyDescent="0.75">
      <c r="A10" s="7"/>
      <c r="B10" s="7"/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75">
      <c r="A11" s="10" t="s">
        <v>2</v>
      </c>
      <c r="B11" s="7"/>
      <c r="C11" s="4">
        <f>SUM(C3:C4)</f>
        <v>61263.839636776</v>
      </c>
      <c r="D11" s="4">
        <f t="shared" ref="D11:I11" si="0">SUM(D3:D4)</f>
        <v>79070.052115132101</v>
      </c>
      <c r="E11" s="4">
        <f t="shared" si="0"/>
        <v>80718.628662518997</v>
      </c>
      <c r="F11" s="4">
        <f t="shared" si="0"/>
        <v>80809.993182032296</v>
      </c>
      <c r="G11" s="4">
        <f t="shared" si="0"/>
        <v>80901.357701545436</v>
      </c>
      <c r="H11" s="4">
        <f t="shared" si="0"/>
        <v>80992.722221058735</v>
      </c>
      <c r="I11" s="4">
        <f t="shared" si="0"/>
        <v>81084.086740571991</v>
      </c>
      <c r="J11" s="5">
        <f>SUM(C11:I11)</f>
        <v>544840.68025963556</v>
      </c>
    </row>
    <row r="12" spans="1:10" x14ac:dyDescent="0.75">
      <c r="A12" s="10" t="s">
        <v>3</v>
      </c>
      <c r="B12" s="7"/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75">
      <c r="A13" s="10" t="s">
        <v>4</v>
      </c>
      <c r="B13" s="7"/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x14ac:dyDescent="0.75">
      <c r="A16" s="25" t="s">
        <v>0</v>
      </c>
      <c r="B16" t="s">
        <v>5</v>
      </c>
      <c r="C16" s="25" t="s">
        <v>13</v>
      </c>
    </row>
    <row r="17" spans="1:11" x14ac:dyDescent="0.75">
      <c r="A17" s="25" t="s">
        <v>14</v>
      </c>
      <c r="B17" s="25" t="s">
        <v>6</v>
      </c>
      <c r="C17" s="26" t="s">
        <v>22</v>
      </c>
      <c r="D17" s="27">
        <v>2022</v>
      </c>
      <c r="E17" s="27">
        <v>2025</v>
      </c>
      <c r="F17" s="27">
        <v>2030</v>
      </c>
      <c r="G17" s="27">
        <v>2035</v>
      </c>
      <c r="H17" s="27">
        <v>2040</v>
      </c>
      <c r="I17" s="27">
        <v>2045</v>
      </c>
      <c r="J17" s="27">
        <v>2050</v>
      </c>
    </row>
    <row r="18" spans="1:11" x14ac:dyDescent="0.75">
      <c r="A18" s="26" t="s">
        <v>15</v>
      </c>
      <c r="B18" s="26" t="s">
        <v>7</v>
      </c>
      <c r="C18" s="23"/>
      <c r="D18" s="22">
        <v>146.14035448320001</v>
      </c>
      <c r="E18" s="22">
        <v>136.09744416000001</v>
      </c>
      <c r="F18" s="22">
        <v>119.359260288</v>
      </c>
      <c r="G18" s="22">
        <v>71.774137710942497</v>
      </c>
      <c r="H18" s="22">
        <v>46.640329587219099</v>
      </c>
      <c r="I18" s="22">
        <v>34.532888178082203</v>
      </c>
      <c r="J18" s="22">
        <v>26.173349999999999</v>
      </c>
    </row>
    <row r="19" spans="1:11" x14ac:dyDescent="0.75">
      <c r="A19" s="26" t="s">
        <v>15</v>
      </c>
      <c r="B19" s="26" t="s">
        <v>8</v>
      </c>
      <c r="C19" s="23"/>
      <c r="D19" s="22">
        <v>178.2180437072</v>
      </c>
      <c r="E19" s="22">
        <v>276.05234467916</v>
      </c>
      <c r="F19" s="22">
        <v>298.96729171639498</v>
      </c>
      <c r="G19" s="22">
        <v>341.13544832291302</v>
      </c>
      <c r="H19" s="22">
        <v>363.62362460393098</v>
      </c>
      <c r="I19" s="22">
        <v>374.69337631169401</v>
      </c>
      <c r="J19" s="22">
        <v>382.477856593485</v>
      </c>
    </row>
    <row r="20" spans="1:11" x14ac:dyDescent="0.75">
      <c r="A20" s="26" t="s">
        <v>15</v>
      </c>
      <c r="B20" s="26" t="s">
        <v>21</v>
      </c>
      <c r="C20" s="23"/>
      <c r="D20" s="23"/>
      <c r="E20" s="23"/>
      <c r="F20" s="22">
        <v>98.839137137778195</v>
      </c>
      <c r="G20" s="22">
        <v>251.99141469664099</v>
      </c>
      <c r="H20" s="22">
        <v>405.16373807198102</v>
      </c>
      <c r="I20" s="22">
        <v>665.91163576825204</v>
      </c>
      <c r="J20" s="22">
        <v>926.66287980669404</v>
      </c>
    </row>
    <row r="21" spans="1:11" x14ac:dyDescent="0.75">
      <c r="A21" s="26" t="s">
        <v>16</v>
      </c>
      <c r="B21" s="26" t="s">
        <v>17</v>
      </c>
      <c r="C21" s="23"/>
      <c r="D21" s="22">
        <v>219.32074181594601</v>
      </c>
      <c r="E21" s="22">
        <v>195.822090907095</v>
      </c>
      <c r="F21" s="22">
        <v>156.65767272567601</v>
      </c>
      <c r="G21" s="22">
        <v>117.493254544257</v>
      </c>
      <c r="H21" s="22">
        <v>78.328836362837905</v>
      </c>
      <c r="I21" s="22">
        <v>39.164418181419002</v>
      </c>
      <c r="J21" s="23"/>
    </row>
    <row r="22" spans="1:11" x14ac:dyDescent="0.75">
      <c r="A22" s="26" t="s">
        <v>16</v>
      </c>
      <c r="B22" s="26" t="s">
        <v>18</v>
      </c>
      <c r="C22" s="23"/>
      <c r="D22" s="22">
        <v>1244.93175684931</v>
      </c>
      <c r="E22" s="22">
        <v>1137.2444257583199</v>
      </c>
      <c r="F22" s="22">
        <v>957.76554060665399</v>
      </c>
      <c r="G22" s="22">
        <v>778.28665545498995</v>
      </c>
      <c r="H22" s="22">
        <v>598.80777030332695</v>
      </c>
      <c r="I22" s="22">
        <v>419.32888515166297</v>
      </c>
      <c r="J22" s="22">
        <v>239.85</v>
      </c>
    </row>
    <row r="23" spans="1:11" x14ac:dyDescent="0.75">
      <c r="A23" s="26" t="s">
        <v>16</v>
      </c>
      <c r="B23" s="26" t="s">
        <v>7</v>
      </c>
      <c r="C23" s="23"/>
      <c r="D23" s="22">
        <v>347.55601808219302</v>
      </c>
      <c r="E23" s="22">
        <v>323.67162328767199</v>
      </c>
      <c r="F23" s="22">
        <v>283.86429863013802</v>
      </c>
      <c r="G23" s="22">
        <v>244.056973972603</v>
      </c>
      <c r="H23" s="22">
        <v>204.24964931506901</v>
      </c>
      <c r="I23" s="22">
        <v>164.44232465753399</v>
      </c>
      <c r="J23" s="22">
        <v>124.63500000000001</v>
      </c>
    </row>
    <row r="24" spans="1:11" x14ac:dyDescent="0.75">
      <c r="A24" s="26" t="s">
        <v>16</v>
      </c>
      <c r="B24" s="26" t="s">
        <v>19</v>
      </c>
      <c r="C24" s="23"/>
      <c r="D24" s="22">
        <v>37.903743236301302</v>
      </c>
      <c r="E24" s="22">
        <v>38.684114420578098</v>
      </c>
      <c r="F24" s="22">
        <v>39.9847330610394</v>
      </c>
      <c r="G24" s="22">
        <v>41.285351701500801</v>
      </c>
      <c r="H24" s="22">
        <v>42.585970341962103</v>
      </c>
      <c r="I24" s="22">
        <v>43.886588982423497</v>
      </c>
      <c r="J24" s="22">
        <v>45.187207622884799</v>
      </c>
    </row>
    <row r="25" spans="1:11" x14ac:dyDescent="0.75">
      <c r="A25" s="26" t="s">
        <v>16</v>
      </c>
      <c r="B25" s="26" t="s">
        <v>8</v>
      </c>
      <c r="C25" s="23"/>
      <c r="D25" s="22">
        <v>270.69046583311001</v>
      </c>
      <c r="E25" s="22">
        <v>419.288284290067</v>
      </c>
      <c r="F25" s="22">
        <v>454.09316464349001</v>
      </c>
      <c r="G25" s="22">
        <v>524.90623037107605</v>
      </c>
      <c r="H25" s="22">
        <v>627.98112747385699</v>
      </c>
      <c r="I25" s="22">
        <v>779.96736540819199</v>
      </c>
      <c r="J25" s="22">
        <v>931.94604287576999</v>
      </c>
    </row>
    <row r="26" spans="1:11" x14ac:dyDescent="0.75">
      <c r="A26" s="26" t="s">
        <v>16</v>
      </c>
      <c r="B26" s="26" t="s">
        <v>21</v>
      </c>
      <c r="C26" s="23"/>
      <c r="D26" s="23"/>
      <c r="E26" s="23"/>
      <c r="F26" s="22">
        <v>9614.0068392862195</v>
      </c>
      <c r="G26" s="22">
        <v>24511.0110679926</v>
      </c>
      <c r="H26" s="22">
        <v>39409.965137847699</v>
      </c>
      <c r="I26" s="22">
        <v>64772.7125714582</v>
      </c>
      <c r="J26" s="22">
        <v>90135.785501197402</v>
      </c>
    </row>
    <row r="27" spans="1:11" x14ac:dyDescent="0.75">
      <c r="A27" s="26" t="s">
        <v>20</v>
      </c>
      <c r="B27" s="26" t="s">
        <v>8</v>
      </c>
      <c r="C27" s="23"/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</row>
    <row r="28" spans="1:11" x14ac:dyDescent="0.75">
      <c r="A28" s="26" t="s">
        <v>20</v>
      </c>
      <c r="B28" s="26" t="s">
        <v>21</v>
      </c>
      <c r="C28" s="23"/>
      <c r="D28" s="23"/>
      <c r="E28" s="23"/>
      <c r="F28" s="22">
        <v>26240.094884953101</v>
      </c>
      <c r="G28" s="22">
        <v>66899.396568144497</v>
      </c>
      <c r="H28" s="22">
        <v>107564.02007163499</v>
      </c>
      <c r="I28" s="22">
        <v>176788.112619758</v>
      </c>
      <c r="J28" s="22">
        <v>246013.093564307</v>
      </c>
    </row>
    <row r="29" spans="1:11" x14ac:dyDescent="0.75">
      <c r="A29" s="26" t="s">
        <v>23</v>
      </c>
      <c r="B29" s="26" t="s">
        <v>8</v>
      </c>
      <c r="C29" s="22">
        <v>0</v>
      </c>
      <c r="D29" s="23"/>
      <c r="E29" s="23"/>
      <c r="F29" s="23"/>
      <c r="G29" s="23"/>
      <c r="H29" s="23"/>
      <c r="I29" s="23"/>
      <c r="J29" s="23"/>
    </row>
    <row r="30" spans="1:11" x14ac:dyDescent="0.75">
      <c r="A30" s="26" t="s">
        <v>23</v>
      </c>
      <c r="B30" s="26" t="s">
        <v>21</v>
      </c>
      <c r="C30" s="22">
        <v>821352.96669095103</v>
      </c>
      <c r="D30" s="23"/>
      <c r="E30" s="23"/>
      <c r="F30" s="23"/>
      <c r="G30" s="23"/>
      <c r="H30" s="23"/>
      <c r="I30" s="23"/>
      <c r="J30" s="23"/>
    </row>
    <row r="32" spans="1:11" x14ac:dyDescent="0.75">
      <c r="A32" s="7"/>
      <c r="B32" s="7"/>
      <c r="C32" s="17" t="s">
        <v>22</v>
      </c>
      <c r="D32" s="16">
        <v>2022</v>
      </c>
      <c r="E32" s="16">
        <v>2025</v>
      </c>
      <c r="F32" s="16">
        <v>2030</v>
      </c>
      <c r="G32" s="16">
        <v>2035</v>
      </c>
      <c r="H32" s="16">
        <v>2040</v>
      </c>
      <c r="I32" s="16">
        <v>2045</v>
      </c>
      <c r="J32" s="16">
        <v>2050</v>
      </c>
      <c r="K32" s="3" t="s">
        <v>24</v>
      </c>
    </row>
    <row r="33" spans="1:11" x14ac:dyDescent="0.75">
      <c r="A33" s="10" t="s">
        <v>2</v>
      </c>
      <c r="B33" s="7"/>
      <c r="C33" s="4">
        <f>SUM(C18:C30)</f>
        <v>821352.96669095103</v>
      </c>
      <c r="D33" s="4">
        <f t="shared" ref="D33:J33" si="4">SUM(D18:D30)</f>
        <v>2444.7611240072602</v>
      </c>
      <c r="E33" s="4">
        <f t="shared" si="4"/>
        <v>2526.8603275028922</v>
      </c>
      <c r="F33" s="4">
        <f t="shared" si="4"/>
        <v>38263.632823048494</v>
      </c>
      <c r="G33" s="4">
        <f t="shared" si="4"/>
        <v>93781.337102912017</v>
      </c>
      <c r="H33" s="4">
        <f t="shared" si="4"/>
        <v>149341.36625554287</v>
      </c>
      <c r="I33" s="4">
        <f t="shared" si="4"/>
        <v>244082.75267385546</v>
      </c>
      <c r="J33" s="4">
        <f t="shared" si="4"/>
        <v>338825.81140240323</v>
      </c>
      <c r="K33" s="5">
        <f>SUM(C33:J33)</f>
        <v>1690619.4884002234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1F4D8-D34E-4263-9EB4-A8589B78765C}">
  <dimension ref="A1:K33"/>
  <sheetViews>
    <sheetView topLeftCell="A10" zoomScale="80" zoomScaleNormal="80" workbookViewId="0">
      <selection activeCell="N27" sqref="N27"/>
    </sheetView>
  </sheetViews>
  <sheetFormatPr defaultRowHeight="14.75" x14ac:dyDescent="0.75"/>
  <cols>
    <col min="1" max="2" width="17.6796875" customWidth="1"/>
    <col min="3" max="11" width="14.6796875" customWidth="1"/>
  </cols>
  <sheetData>
    <row r="1" spans="1:10" x14ac:dyDescent="0.75">
      <c r="A1" s="25" t="s">
        <v>0</v>
      </c>
      <c r="B1" t="s">
        <v>5</v>
      </c>
      <c r="C1" s="25" t="s">
        <v>13</v>
      </c>
    </row>
    <row r="2" spans="1:10" x14ac:dyDescent="0.75">
      <c r="A2" s="25" t="s">
        <v>1</v>
      </c>
      <c r="B2" s="25" t="s">
        <v>6</v>
      </c>
      <c r="C2" s="27">
        <v>2022</v>
      </c>
      <c r="D2" s="27">
        <v>2025</v>
      </c>
      <c r="E2" s="27">
        <v>2030</v>
      </c>
      <c r="F2" s="27">
        <v>2035</v>
      </c>
      <c r="G2" s="27">
        <v>2040</v>
      </c>
      <c r="H2" s="27">
        <v>2045</v>
      </c>
      <c r="I2" s="27">
        <v>2050</v>
      </c>
    </row>
    <row r="3" spans="1:10" x14ac:dyDescent="0.75">
      <c r="A3" s="26" t="s">
        <v>2</v>
      </c>
      <c r="B3" s="26" t="s">
        <v>7</v>
      </c>
      <c r="C3" s="22">
        <v>25620.230895336001</v>
      </c>
      <c r="D3" s="22">
        <v>23859.583179300102</v>
      </c>
      <c r="E3" s="22">
        <v>20925.1703192401</v>
      </c>
      <c r="F3" s="22">
        <v>12582.9035174496</v>
      </c>
      <c r="G3" s="22">
        <v>8176.6327807593498</v>
      </c>
      <c r="H3" s="22">
        <v>6054.0469587200396</v>
      </c>
      <c r="I3" s="22">
        <v>3721.51782317882</v>
      </c>
    </row>
    <row r="4" spans="1:10" x14ac:dyDescent="0.75">
      <c r="A4" s="26" t="s">
        <v>2</v>
      </c>
      <c r="B4" s="26" t="s">
        <v>8</v>
      </c>
      <c r="C4" s="22">
        <v>35643.608741440003</v>
      </c>
      <c r="D4" s="22">
        <v>55210.468935832003</v>
      </c>
      <c r="E4" s="22">
        <v>59793.4583432789</v>
      </c>
      <c r="F4" s="22">
        <v>58091.578822011099</v>
      </c>
      <c r="G4" s="22">
        <v>52453.703235643203</v>
      </c>
      <c r="H4" s="22">
        <v>44532.142734624198</v>
      </c>
      <c r="I4" s="22">
        <v>36820.5255471071</v>
      </c>
    </row>
    <row r="5" spans="1:10" x14ac:dyDescent="0.75">
      <c r="A5" s="26" t="s">
        <v>3</v>
      </c>
      <c r="B5" s="26" t="s">
        <v>9</v>
      </c>
      <c r="C5" s="22">
        <v>119.036920464</v>
      </c>
      <c r="D5" s="22">
        <v>84.159102768048101</v>
      </c>
      <c r="E5" s="22">
        <v>24.045457933727999</v>
      </c>
      <c r="F5" s="23"/>
      <c r="G5" s="23"/>
      <c r="H5" s="23"/>
      <c r="I5" s="23"/>
    </row>
    <row r="6" spans="1:10" x14ac:dyDescent="0.75">
      <c r="A6" s="26" t="s">
        <v>3</v>
      </c>
      <c r="B6" s="26" t="s">
        <v>10</v>
      </c>
      <c r="C6" s="23"/>
      <c r="D6" s="22">
        <v>29.064848079959901</v>
      </c>
      <c r="E6" s="22">
        <v>79.159552108560007</v>
      </c>
      <c r="F6" s="22">
        <v>99.197433720000006</v>
      </c>
      <c r="G6" s="22">
        <v>99.197433720000006</v>
      </c>
      <c r="H6" s="22">
        <v>99.197433720000006</v>
      </c>
      <c r="I6" s="22">
        <v>99.197433720000006</v>
      </c>
    </row>
    <row r="7" spans="1:10" x14ac:dyDescent="0.75">
      <c r="A7" s="26" t="s">
        <v>4</v>
      </c>
      <c r="B7" s="26" t="s">
        <v>11</v>
      </c>
      <c r="C7" s="22">
        <v>163192.8350052</v>
      </c>
      <c r="D7" s="22">
        <v>115377.334348676</v>
      </c>
      <c r="E7" s="22">
        <v>32964.9526710504</v>
      </c>
      <c r="F7" s="23"/>
      <c r="G7" s="23"/>
      <c r="H7" s="23"/>
      <c r="I7" s="23"/>
    </row>
    <row r="8" spans="1:10" x14ac:dyDescent="0.75">
      <c r="A8" s="26" t="s">
        <v>4</v>
      </c>
      <c r="B8" s="26" t="s">
        <v>12</v>
      </c>
      <c r="C8" s="23"/>
      <c r="D8" s="22">
        <v>43468.636960475997</v>
      </c>
      <c r="E8" s="22">
        <v>118388.98394013599</v>
      </c>
      <c r="F8" s="22">
        <v>148357.12273199999</v>
      </c>
      <c r="G8" s="22">
        <v>148357.12273199999</v>
      </c>
      <c r="H8" s="22">
        <v>148357.12273199999</v>
      </c>
      <c r="I8" s="22">
        <v>148357.12273199999</v>
      </c>
    </row>
    <row r="10" spans="1:10" x14ac:dyDescent="0.75">
      <c r="A10" s="7"/>
      <c r="B10" s="7"/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75">
      <c r="A11" s="10" t="s">
        <v>2</v>
      </c>
      <c r="B11" s="7"/>
      <c r="C11" s="4">
        <f>SUM(C3:C4)</f>
        <v>61263.839636776</v>
      </c>
      <c r="D11" s="4">
        <f t="shared" ref="D11:I11" si="0">SUM(D3:D4)</f>
        <v>79070.052115132101</v>
      </c>
      <c r="E11" s="4">
        <f t="shared" si="0"/>
        <v>80718.628662518997</v>
      </c>
      <c r="F11" s="4">
        <f t="shared" si="0"/>
        <v>70674.482339460694</v>
      </c>
      <c r="G11" s="4">
        <f t="shared" si="0"/>
        <v>60630.336016402551</v>
      </c>
      <c r="H11" s="4">
        <f t="shared" si="0"/>
        <v>50586.18969334424</v>
      </c>
      <c r="I11" s="4">
        <f t="shared" si="0"/>
        <v>40542.043370285923</v>
      </c>
      <c r="J11" s="5">
        <f>SUM(C11:I11)</f>
        <v>443485.57183392055</v>
      </c>
    </row>
    <row r="12" spans="1:10" x14ac:dyDescent="0.75">
      <c r="A12" s="10" t="s">
        <v>3</v>
      </c>
      <c r="B12" s="7"/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75">
      <c r="A13" s="10" t="s">
        <v>4</v>
      </c>
      <c r="B13" s="7"/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x14ac:dyDescent="0.75">
      <c r="A16" s="25" t="s">
        <v>0</v>
      </c>
      <c r="B16" t="s">
        <v>5</v>
      </c>
      <c r="C16" s="25" t="s">
        <v>13</v>
      </c>
    </row>
    <row r="17" spans="1:11" x14ac:dyDescent="0.75">
      <c r="A17" s="25" t="s">
        <v>14</v>
      </c>
      <c r="B17" s="25" t="s">
        <v>6</v>
      </c>
      <c r="C17" s="26" t="s">
        <v>22</v>
      </c>
      <c r="D17" s="27">
        <v>2022</v>
      </c>
      <c r="E17" s="27">
        <v>2025</v>
      </c>
      <c r="F17" s="27">
        <v>2030</v>
      </c>
      <c r="G17" s="27">
        <v>2035</v>
      </c>
      <c r="H17" s="27">
        <v>2040</v>
      </c>
      <c r="I17" s="27">
        <v>2045</v>
      </c>
      <c r="J17" s="27">
        <v>2050</v>
      </c>
    </row>
    <row r="18" spans="1:11" x14ac:dyDescent="0.75">
      <c r="A18" s="26" t="s">
        <v>15</v>
      </c>
      <c r="B18" s="26" t="s">
        <v>7</v>
      </c>
      <c r="C18" s="23"/>
      <c r="D18" s="22">
        <v>146.14035448320001</v>
      </c>
      <c r="E18" s="22">
        <v>136.09744416000001</v>
      </c>
      <c r="F18" s="22">
        <v>119.359260288</v>
      </c>
      <c r="G18" s="22">
        <v>71.774137710942497</v>
      </c>
      <c r="H18" s="22">
        <v>46.640329587219099</v>
      </c>
      <c r="I18" s="22">
        <v>34.532888178082203</v>
      </c>
      <c r="J18" s="22">
        <v>21.2279091518222</v>
      </c>
    </row>
    <row r="19" spans="1:11" x14ac:dyDescent="0.75">
      <c r="A19" s="26" t="s">
        <v>15</v>
      </c>
      <c r="B19" s="26" t="s">
        <v>8</v>
      </c>
      <c r="C19" s="23"/>
      <c r="D19" s="22">
        <v>178.2180437072</v>
      </c>
      <c r="E19" s="22">
        <v>276.05234467916</v>
      </c>
      <c r="F19" s="22">
        <v>298.96729171639498</v>
      </c>
      <c r="G19" s="22">
        <v>290.45789411005597</v>
      </c>
      <c r="H19" s="22">
        <v>262.26851617821598</v>
      </c>
      <c r="I19" s="22">
        <v>222.66071367312099</v>
      </c>
      <c r="J19" s="22">
        <v>184.102627735536</v>
      </c>
    </row>
    <row r="20" spans="1:11" x14ac:dyDescent="0.75">
      <c r="A20" s="26" t="s">
        <v>15</v>
      </c>
      <c r="B20" s="26" t="s">
        <v>21</v>
      </c>
      <c r="C20" s="23"/>
      <c r="D20" s="23"/>
      <c r="E20" s="23"/>
      <c r="F20" s="22">
        <v>98.839137137778195</v>
      </c>
      <c r="G20" s="22">
        <v>280.95001710398901</v>
      </c>
      <c r="H20" s="22">
        <v>463.08094288667502</v>
      </c>
      <c r="I20" s="22">
        <v>752.78744299029404</v>
      </c>
      <c r="J20" s="22">
        <v>1042.4928738639001</v>
      </c>
    </row>
    <row r="21" spans="1:11" x14ac:dyDescent="0.75">
      <c r="A21" s="26" t="s">
        <v>16</v>
      </c>
      <c r="B21" s="26" t="s">
        <v>17</v>
      </c>
      <c r="C21" s="23"/>
      <c r="D21" s="22">
        <v>219.32074181594601</v>
      </c>
      <c r="E21" s="22">
        <v>195.822090907095</v>
      </c>
      <c r="F21" s="22">
        <v>156.65767272567601</v>
      </c>
      <c r="G21" s="22">
        <v>117.493254544257</v>
      </c>
      <c r="H21" s="22">
        <v>78.328836362837905</v>
      </c>
      <c r="I21" s="22">
        <v>39.164418181419002</v>
      </c>
      <c r="J21" s="23"/>
    </row>
    <row r="22" spans="1:11" x14ac:dyDescent="0.75">
      <c r="A22" s="26" t="s">
        <v>16</v>
      </c>
      <c r="B22" s="26" t="s">
        <v>18</v>
      </c>
      <c r="C22" s="23"/>
      <c r="D22" s="22">
        <v>1244.93175684931</v>
      </c>
      <c r="E22" s="22">
        <v>1137.2444257583199</v>
      </c>
      <c r="F22" s="22">
        <v>957.76554060665399</v>
      </c>
      <c r="G22" s="22">
        <v>778.28665545498995</v>
      </c>
      <c r="H22" s="22">
        <v>598.80777030332695</v>
      </c>
      <c r="I22" s="22">
        <v>419.32888515166297</v>
      </c>
      <c r="J22" s="22">
        <v>239.85</v>
      </c>
    </row>
    <row r="23" spans="1:11" x14ac:dyDescent="0.75">
      <c r="A23" s="26" t="s">
        <v>16</v>
      </c>
      <c r="B23" s="26" t="s">
        <v>7</v>
      </c>
      <c r="C23" s="23"/>
      <c r="D23" s="22">
        <v>347.55601808219302</v>
      </c>
      <c r="E23" s="22">
        <v>323.67162328767199</v>
      </c>
      <c r="F23" s="22">
        <v>283.86429863013802</v>
      </c>
      <c r="G23" s="22">
        <v>244.056973972603</v>
      </c>
      <c r="H23" s="22">
        <v>204.24964931506901</v>
      </c>
      <c r="I23" s="22">
        <v>164.44232465753399</v>
      </c>
      <c r="J23" s="22">
        <v>124.63500000000001</v>
      </c>
    </row>
    <row r="24" spans="1:11" x14ac:dyDescent="0.75">
      <c r="A24" s="26" t="s">
        <v>16</v>
      </c>
      <c r="B24" s="26" t="s">
        <v>19</v>
      </c>
      <c r="C24" s="23"/>
      <c r="D24" s="22">
        <v>37.903743236301302</v>
      </c>
      <c r="E24" s="22">
        <v>38.684114420578098</v>
      </c>
      <c r="F24" s="22">
        <v>39.9847330610394</v>
      </c>
      <c r="G24" s="22">
        <v>41.285351701500801</v>
      </c>
      <c r="H24" s="22">
        <v>42.585970341962103</v>
      </c>
      <c r="I24" s="22">
        <v>43.886588982423497</v>
      </c>
      <c r="J24" s="22">
        <v>45.187207622884799</v>
      </c>
    </row>
    <row r="25" spans="1:11" x14ac:dyDescent="0.75">
      <c r="A25" s="26" t="s">
        <v>16</v>
      </c>
      <c r="B25" s="26" t="s">
        <v>8</v>
      </c>
      <c r="C25" s="23"/>
      <c r="D25" s="22">
        <v>270.69046583311001</v>
      </c>
      <c r="E25" s="22">
        <v>419.288284290067</v>
      </c>
      <c r="F25" s="22">
        <v>454.09316464349001</v>
      </c>
      <c r="G25" s="22">
        <v>459.479403204552</v>
      </c>
      <c r="H25" s="22">
        <v>497.12747314081003</v>
      </c>
      <c r="I25" s="22">
        <v>583.68688390862201</v>
      </c>
      <c r="J25" s="22">
        <v>583.68688390862201</v>
      </c>
    </row>
    <row r="26" spans="1:11" x14ac:dyDescent="0.75">
      <c r="A26" s="26" t="s">
        <v>16</v>
      </c>
      <c r="B26" s="26" t="s">
        <v>21</v>
      </c>
      <c r="C26" s="23"/>
      <c r="D26" s="23"/>
      <c r="E26" s="23"/>
      <c r="F26" s="22">
        <v>9614.0068392862195</v>
      </c>
      <c r="G26" s="22">
        <v>27327.792048307201</v>
      </c>
      <c r="H26" s="22">
        <v>45043.527098477003</v>
      </c>
      <c r="I26" s="22">
        <v>73223.055512402105</v>
      </c>
      <c r="J26" s="22">
        <v>106092.35101334</v>
      </c>
    </row>
    <row r="27" spans="1:11" x14ac:dyDescent="0.75">
      <c r="A27" s="26" t="s">
        <v>20</v>
      </c>
      <c r="B27" s="26" t="s">
        <v>8</v>
      </c>
      <c r="C27" s="23"/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</row>
    <row r="28" spans="1:11" x14ac:dyDescent="0.75">
      <c r="A28" s="26" t="s">
        <v>20</v>
      </c>
      <c r="B28" s="26" t="s">
        <v>21</v>
      </c>
      <c r="C28" s="23"/>
      <c r="D28" s="23"/>
      <c r="E28" s="23"/>
      <c r="F28" s="22">
        <v>26240.094884953101</v>
      </c>
      <c r="G28" s="22">
        <v>74587.408593635802</v>
      </c>
      <c r="H28" s="22">
        <v>122940.044122618</v>
      </c>
      <c r="I28" s="22">
        <v>199852.14869623201</v>
      </c>
      <c r="J28" s="22">
        <v>289564.32044357603</v>
      </c>
    </row>
    <row r="29" spans="1:11" x14ac:dyDescent="0.75">
      <c r="A29" s="26" t="s">
        <v>23</v>
      </c>
      <c r="B29" s="26" t="s">
        <v>8</v>
      </c>
      <c r="C29" s="22">
        <v>0</v>
      </c>
      <c r="D29" s="23"/>
      <c r="E29" s="23"/>
      <c r="F29" s="23"/>
      <c r="G29" s="23"/>
      <c r="H29" s="23"/>
      <c r="I29" s="23"/>
      <c r="J29" s="23"/>
    </row>
    <row r="30" spans="1:11" x14ac:dyDescent="0.75">
      <c r="A30" s="26" t="s">
        <v>23</v>
      </c>
      <c r="B30" s="26" t="s">
        <v>21</v>
      </c>
      <c r="C30" s="22">
        <v>973555.10458796599</v>
      </c>
      <c r="D30" s="23"/>
      <c r="E30" s="23"/>
      <c r="F30" s="23"/>
      <c r="G30" s="23"/>
      <c r="H30" s="23"/>
      <c r="I30" s="23"/>
      <c r="J30" s="23"/>
    </row>
    <row r="32" spans="1:11" x14ac:dyDescent="0.75">
      <c r="A32" s="7"/>
      <c r="B32" s="7"/>
      <c r="C32" s="17" t="s">
        <v>22</v>
      </c>
      <c r="D32" s="16">
        <v>2022</v>
      </c>
      <c r="E32" s="16">
        <v>2025</v>
      </c>
      <c r="F32" s="16">
        <v>2030</v>
      </c>
      <c r="G32" s="16">
        <v>2035</v>
      </c>
      <c r="H32" s="16">
        <v>2040</v>
      </c>
      <c r="I32" s="16">
        <v>2045</v>
      </c>
      <c r="J32" s="16">
        <v>2050</v>
      </c>
      <c r="K32" s="3" t="s">
        <v>24</v>
      </c>
    </row>
    <row r="33" spans="1:11" x14ac:dyDescent="0.75">
      <c r="A33" s="10" t="s">
        <v>2</v>
      </c>
      <c r="B33" s="7"/>
      <c r="C33" s="4">
        <f>SUM(C18:C30)</f>
        <v>973555.10458796599</v>
      </c>
      <c r="D33" s="4">
        <f t="shared" ref="D33:J33" si="4">SUM(D18:D30)</f>
        <v>2444.7611240072602</v>
      </c>
      <c r="E33" s="4">
        <f t="shared" si="4"/>
        <v>2526.8603275028922</v>
      </c>
      <c r="F33" s="4">
        <f t="shared" si="4"/>
        <v>38263.632823048494</v>
      </c>
      <c r="G33" s="4">
        <f t="shared" si="4"/>
        <v>104198.9843297459</v>
      </c>
      <c r="H33" s="4">
        <f t="shared" si="4"/>
        <v>170176.66070921111</v>
      </c>
      <c r="I33" s="4">
        <f t="shared" si="4"/>
        <v>275335.69435435726</v>
      </c>
      <c r="J33" s="4">
        <f t="shared" si="4"/>
        <v>397897.85395919881</v>
      </c>
      <c r="K33" s="5">
        <f>SUM(C33:J33)</f>
        <v>1964399.5522150379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B5DF-5B59-41A2-8EC9-55CECB981857}">
  <dimension ref="A1:K33"/>
  <sheetViews>
    <sheetView topLeftCell="A11" zoomScale="80" zoomScaleNormal="80" workbookViewId="0">
      <selection activeCell="M26" sqref="M26"/>
    </sheetView>
  </sheetViews>
  <sheetFormatPr defaultRowHeight="14.75" x14ac:dyDescent="0.75"/>
  <cols>
    <col min="1" max="2" width="17.6796875" customWidth="1"/>
    <col min="3" max="11" width="14.6796875" customWidth="1"/>
  </cols>
  <sheetData>
    <row r="1" spans="1:10" x14ac:dyDescent="0.75">
      <c r="A1" s="25" t="s">
        <v>0</v>
      </c>
      <c r="B1" t="s">
        <v>5</v>
      </c>
      <c r="C1" s="25" t="s">
        <v>13</v>
      </c>
    </row>
    <row r="2" spans="1:10" x14ac:dyDescent="0.75">
      <c r="A2" s="25" t="s">
        <v>1</v>
      </c>
      <c r="B2" s="25" t="s">
        <v>6</v>
      </c>
      <c r="C2" s="27">
        <v>2022</v>
      </c>
      <c r="D2" s="27">
        <v>2025</v>
      </c>
      <c r="E2" s="27">
        <v>2030</v>
      </c>
      <c r="F2" s="27">
        <v>2035</v>
      </c>
      <c r="G2" s="27">
        <v>2040</v>
      </c>
      <c r="H2" s="27">
        <v>2045</v>
      </c>
      <c r="I2" s="27">
        <v>2050</v>
      </c>
    </row>
    <row r="3" spans="1:10" x14ac:dyDescent="0.75">
      <c r="A3" s="26" t="s">
        <v>2</v>
      </c>
      <c r="B3" s="26" t="s">
        <v>7</v>
      </c>
      <c r="C3" s="22">
        <v>25620.230895336001</v>
      </c>
      <c r="D3" s="22">
        <v>23859.583179300102</v>
      </c>
      <c r="E3" s="22">
        <v>20925.1703192401</v>
      </c>
      <c r="F3" s="22">
        <v>7936.16383320357</v>
      </c>
      <c r="G3" s="22">
        <v>4118.0997417939398</v>
      </c>
      <c r="H3" s="23"/>
      <c r="I3" s="23"/>
    </row>
    <row r="4" spans="1:10" x14ac:dyDescent="0.75">
      <c r="A4" s="26" t="s">
        <v>2</v>
      </c>
      <c r="B4" s="26" t="s">
        <v>8</v>
      </c>
      <c r="C4" s="22">
        <v>35643.608741440003</v>
      </c>
      <c r="D4" s="22">
        <v>55210.468935832003</v>
      </c>
      <c r="E4" s="22">
        <v>59793.4583432789</v>
      </c>
      <c r="F4" s="22">
        <v>52602.8076636857</v>
      </c>
      <c r="G4" s="22">
        <v>36241.214589465599</v>
      </c>
      <c r="H4" s="22">
        <v>20179.6571656298</v>
      </c>
      <c r="I4" s="23"/>
    </row>
    <row r="5" spans="1:10" x14ac:dyDescent="0.75">
      <c r="A5" s="26" t="s">
        <v>3</v>
      </c>
      <c r="B5" s="26" t="s">
        <v>9</v>
      </c>
      <c r="C5" s="22">
        <v>119.036920464</v>
      </c>
      <c r="D5" s="22">
        <v>84.159102768048101</v>
      </c>
      <c r="E5" s="22">
        <v>24.045457933727999</v>
      </c>
      <c r="F5" s="23"/>
      <c r="G5" s="23"/>
      <c r="H5" s="23"/>
      <c r="I5" s="23"/>
    </row>
    <row r="6" spans="1:10" x14ac:dyDescent="0.75">
      <c r="A6" s="26" t="s">
        <v>3</v>
      </c>
      <c r="B6" s="26" t="s">
        <v>10</v>
      </c>
      <c r="C6" s="23"/>
      <c r="D6" s="22">
        <v>29.064848079959901</v>
      </c>
      <c r="E6" s="22">
        <v>79.159552108560007</v>
      </c>
      <c r="F6" s="22">
        <v>99.197433720000006</v>
      </c>
      <c r="G6" s="22">
        <v>99.197433720000006</v>
      </c>
      <c r="H6" s="22">
        <v>99.197433720000006</v>
      </c>
      <c r="I6" s="22">
        <v>99.197433720000006</v>
      </c>
    </row>
    <row r="7" spans="1:10" x14ac:dyDescent="0.75">
      <c r="A7" s="26" t="s">
        <v>4</v>
      </c>
      <c r="B7" s="26" t="s">
        <v>11</v>
      </c>
      <c r="C7" s="22">
        <v>163192.8350052</v>
      </c>
      <c r="D7" s="22">
        <v>115377.334348676</v>
      </c>
      <c r="E7" s="22">
        <v>32964.9526710504</v>
      </c>
      <c r="F7" s="23"/>
      <c r="G7" s="23"/>
      <c r="H7" s="23"/>
      <c r="I7" s="23"/>
    </row>
    <row r="8" spans="1:10" x14ac:dyDescent="0.75">
      <c r="A8" s="26" t="s">
        <v>4</v>
      </c>
      <c r="B8" s="26" t="s">
        <v>12</v>
      </c>
      <c r="C8" s="23"/>
      <c r="D8" s="22">
        <v>43468.636960475997</v>
      </c>
      <c r="E8" s="22">
        <v>118388.98394013599</v>
      </c>
      <c r="F8" s="22">
        <v>148357.12273199999</v>
      </c>
      <c r="G8" s="22">
        <v>148357.12273199999</v>
      </c>
      <c r="H8" s="22">
        <v>148357.12273199999</v>
      </c>
      <c r="I8" s="22">
        <v>148357.12273199999</v>
      </c>
    </row>
    <row r="10" spans="1:10" x14ac:dyDescent="0.75">
      <c r="A10" s="7"/>
      <c r="B10" s="7"/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75">
      <c r="A11" s="10" t="s">
        <v>2</v>
      </c>
      <c r="B11" s="7"/>
      <c r="C11" s="4">
        <f>SUM(C3:C4)</f>
        <v>61263.839636776</v>
      </c>
      <c r="D11" s="4">
        <f t="shared" ref="D11:I11" si="0">SUM(D3:D4)</f>
        <v>79070.052115132101</v>
      </c>
      <c r="E11" s="4">
        <f t="shared" si="0"/>
        <v>80718.628662518997</v>
      </c>
      <c r="F11" s="4">
        <f t="shared" si="0"/>
        <v>60538.971496889273</v>
      </c>
      <c r="G11" s="4">
        <f t="shared" si="0"/>
        <v>40359.314331259535</v>
      </c>
      <c r="H11" s="4">
        <f t="shared" si="0"/>
        <v>20179.6571656298</v>
      </c>
      <c r="I11" s="4">
        <f t="shared" si="0"/>
        <v>0</v>
      </c>
      <c r="J11" s="5">
        <f>SUM(C11:I11)</f>
        <v>342130.46340820566</v>
      </c>
    </row>
    <row r="12" spans="1:10" x14ac:dyDescent="0.75">
      <c r="A12" s="10" t="s">
        <v>3</v>
      </c>
      <c r="B12" s="7"/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75">
      <c r="A13" s="10" t="s">
        <v>4</v>
      </c>
      <c r="B13" s="7"/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x14ac:dyDescent="0.75">
      <c r="A16" s="25" t="s">
        <v>0</v>
      </c>
      <c r="B16" t="s">
        <v>5</v>
      </c>
      <c r="C16" s="25" t="s">
        <v>13</v>
      </c>
    </row>
    <row r="17" spans="1:11" x14ac:dyDescent="0.75">
      <c r="A17" s="25" t="s">
        <v>14</v>
      </c>
      <c r="B17" s="25" t="s">
        <v>6</v>
      </c>
      <c r="C17" s="26" t="s">
        <v>22</v>
      </c>
      <c r="D17" s="27">
        <v>2022</v>
      </c>
      <c r="E17" s="27">
        <v>2025</v>
      </c>
      <c r="F17" s="27">
        <v>2030</v>
      </c>
      <c r="G17" s="27">
        <v>2035</v>
      </c>
      <c r="H17" s="27">
        <v>2040</v>
      </c>
      <c r="I17" s="27">
        <v>2045</v>
      </c>
      <c r="J17" s="27">
        <v>2050</v>
      </c>
    </row>
    <row r="18" spans="1:11" x14ac:dyDescent="0.75">
      <c r="A18" s="26" t="s">
        <v>15</v>
      </c>
      <c r="B18" s="26" t="s">
        <v>7</v>
      </c>
      <c r="C18" s="23"/>
      <c r="D18" s="22">
        <v>146.14035448320001</v>
      </c>
      <c r="E18" s="22">
        <v>136.09744416000001</v>
      </c>
      <c r="F18" s="22">
        <v>119.359260288</v>
      </c>
      <c r="G18" s="22">
        <v>45.268670706330497</v>
      </c>
      <c r="H18" s="22">
        <v>23.490052003102701</v>
      </c>
      <c r="I18" s="23"/>
      <c r="J18" s="23"/>
    </row>
    <row r="19" spans="1:11" x14ac:dyDescent="0.75">
      <c r="A19" s="26" t="s">
        <v>15</v>
      </c>
      <c r="B19" s="26" t="s">
        <v>8</v>
      </c>
      <c r="C19" s="23"/>
      <c r="D19" s="22">
        <v>178.2180437072</v>
      </c>
      <c r="E19" s="22">
        <v>276.05234467916</v>
      </c>
      <c r="F19" s="22">
        <v>298.96729171639498</v>
      </c>
      <c r="G19" s="22">
        <v>263.01403831842902</v>
      </c>
      <c r="H19" s="22">
        <v>181.20607294732801</v>
      </c>
      <c r="I19" s="22">
        <v>100.898285828149</v>
      </c>
      <c r="J19" s="23"/>
    </row>
    <row r="20" spans="1:11" x14ac:dyDescent="0.75">
      <c r="A20" s="26" t="s">
        <v>15</v>
      </c>
      <c r="B20" s="26" t="s">
        <v>21</v>
      </c>
      <c r="C20" s="23"/>
      <c r="D20" s="23"/>
      <c r="E20" s="23"/>
      <c r="F20" s="22">
        <v>98.839137137778195</v>
      </c>
      <c r="G20" s="22">
        <v>309.88495391579602</v>
      </c>
      <c r="H20" s="22">
        <v>520.97747781066903</v>
      </c>
      <c r="I20" s="22">
        <v>839.63241727646198</v>
      </c>
      <c r="J20" s="22">
        <v>1158.30833000297</v>
      </c>
    </row>
    <row r="21" spans="1:11" x14ac:dyDescent="0.75">
      <c r="A21" s="26" t="s">
        <v>16</v>
      </c>
      <c r="B21" s="26" t="s">
        <v>17</v>
      </c>
      <c r="C21" s="23"/>
      <c r="D21" s="22">
        <v>219.32074181594601</v>
      </c>
      <c r="E21" s="22">
        <v>195.822090907095</v>
      </c>
      <c r="F21" s="22">
        <v>156.65767272567601</v>
      </c>
      <c r="G21" s="22">
        <v>117.493254544257</v>
      </c>
      <c r="H21" s="22">
        <v>78.328836362837905</v>
      </c>
      <c r="I21" s="22">
        <v>39.164418181419002</v>
      </c>
      <c r="J21" s="23"/>
    </row>
    <row r="22" spans="1:11" x14ac:dyDescent="0.75">
      <c r="A22" s="26" t="s">
        <v>16</v>
      </c>
      <c r="B22" s="26" t="s">
        <v>18</v>
      </c>
      <c r="C22" s="23"/>
      <c r="D22" s="22">
        <v>1244.93175684931</v>
      </c>
      <c r="E22" s="22">
        <v>1137.2444257583199</v>
      </c>
      <c r="F22" s="22">
        <v>957.76554060665399</v>
      </c>
      <c r="G22" s="22">
        <v>778.28665545498995</v>
      </c>
      <c r="H22" s="22">
        <v>598.80777030332695</v>
      </c>
      <c r="I22" s="22">
        <v>419.32888515166297</v>
      </c>
      <c r="J22" s="22">
        <v>239.85</v>
      </c>
    </row>
    <row r="23" spans="1:11" x14ac:dyDescent="0.75">
      <c r="A23" s="26" t="s">
        <v>16</v>
      </c>
      <c r="B23" s="26" t="s">
        <v>7</v>
      </c>
      <c r="C23" s="23"/>
      <c r="D23" s="22">
        <v>347.55601808219302</v>
      </c>
      <c r="E23" s="22">
        <v>323.67162328767199</v>
      </c>
      <c r="F23" s="22">
        <v>283.86429863013802</v>
      </c>
      <c r="G23" s="22">
        <v>244.056973972603</v>
      </c>
      <c r="H23" s="22">
        <v>204.24964931506901</v>
      </c>
      <c r="I23" s="22">
        <v>164.44232465753399</v>
      </c>
      <c r="J23" s="22">
        <v>124.63500000000001</v>
      </c>
    </row>
    <row r="24" spans="1:11" x14ac:dyDescent="0.75">
      <c r="A24" s="26" t="s">
        <v>16</v>
      </c>
      <c r="B24" s="26" t="s">
        <v>19</v>
      </c>
      <c r="C24" s="23"/>
      <c r="D24" s="22">
        <v>37.903743236301302</v>
      </c>
      <c r="E24" s="22">
        <v>38.684114420578098</v>
      </c>
      <c r="F24" s="22">
        <v>39.9847330610394</v>
      </c>
      <c r="G24" s="22">
        <v>41.285351701500801</v>
      </c>
      <c r="H24" s="22">
        <v>42.585970341962103</v>
      </c>
      <c r="I24" s="22">
        <v>43.886588982423497</v>
      </c>
      <c r="J24" s="22">
        <v>45.187207622884799</v>
      </c>
    </row>
    <row r="25" spans="1:11" x14ac:dyDescent="0.75">
      <c r="A25" s="26" t="s">
        <v>16</v>
      </c>
      <c r="B25" s="26" t="s">
        <v>8</v>
      </c>
      <c r="C25" s="23"/>
      <c r="D25" s="22">
        <v>270.69046583311001</v>
      </c>
      <c r="E25" s="22">
        <v>419.288284290067</v>
      </c>
      <c r="F25" s="22">
        <v>454.09316464349001</v>
      </c>
      <c r="G25" s="22">
        <v>454.09316464349001</v>
      </c>
      <c r="H25" s="22">
        <v>454.09316464349001</v>
      </c>
      <c r="I25" s="22">
        <v>454.09316464349001</v>
      </c>
      <c r="J25" s="22">
        <v>454.09316464349001</v>
      </c>
    </row>
    <row r="26" spans="1:11" x14ac:dyDescent="0.75">
      <c r="A26" s="26" t="s">
        <v>16</v>
      </c>
      <c r="B26" s="26" t="s">
        <v>21</v>
      </c>
      <c r="C26" s="23"/>
      <c r="D26" s="23"/>
      <c r="E26" s="23"/>
      <c r="F26" s="22">
        <v>9614.0068392862195</v>
      </c>
      <c r="G26" s="22">
        <v>30142.271094348001</v>
      </c>
      <c r="H26" s="22">
        <v>50675.078514737797</v>
      </c>
      <c r="I26" s="22">
        <v>88590.449093813193</v>
      </c>
      <c r="J26" s="22">
        <v>135355.828089068</v>
      </c>
    </row>
    <row r="27" spans="1:11" x14ac:dyDescent="0.75">
      <c r="A27" s="26" t="s">
        <v>20</v>
      </c>
      <c r="B27" s="26" t="s">
        <v>8</v>
      </c>
      <c r="C27" s="23"/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</row>
    <row r="28" spans="1:11" x14ac:dyDescent="0.75">
      <c r="A28" s="26" t="s">
        <v>20</v>
      </c>
      <c r="B28" s="26" t="s">
        <v>21</v>
      </c>
      <c r="C28" s="23"/>
      <c r="D28" s="23"/>
      <c r="E28" s="23"/>
      <c r="F28" s="22">
        <v>26240.094884953101</v>
      </c>
      <c r="G28" s="22">
        <v>82269.137809599793</v>
      </c>
      <c r="H28" s="22">
        <v>138310.58067230301</v>
      </c>
      <c r="I28" s="22">
        <v>241795.312712182</v>
      </c>
      <c r="J28" s="22">
        <v>369434.91217156599</v>
      </c>
    </row>
    <row r="29" spans="1:11" x14ac:dyDescent="0.75">
      <c r="A29" s="26" t="s">
        <v>23</v>
      </c>
      <c r="B29" s="26" t="s">
        <v>8</v>
      </c>
      <c r="C29" s="22">
        <v>0</v>
      </c>
      <c r="D29" s="23"/>
      <c r="E29" s="23"/>
      <c r="F29" s="23"/>
      <c r="G29" s="23"/>
      <c r="H29" s="23"/>
      <c r="I29" s="23"/>
      <c r="J29" s="23"/>
    </row>
    <row r="30" spans="1:11" x14ac:dyDescent="0.75">
      <c r="A30" s="26" t="s">
        <v>23</v>
      </c>
      <c r="B30" s="26" t="s">
        <v>21</v>
      </c>
      <c r="C30" s="22">
        <v>1258985.6650430199</v>
      </c>
      <c r="D30" s="23"/>
      <c r="E30" s="23"/>
      <c r="F30" s="23"/>
      <c r="G30" s="23"/>
      <c r="H30" s="23"/>
      <c r="I30" s="23"/>
      <c r="J30" s="23"/>
    </row>
    <row r="32" spans="1:11" x14ac:dyDescent="0.75">
      <c r="A32" s="7"/>
      <c r="B32" s="7"/>
      <c r="C32" s="17" t="s">
        <v>22</v>
      </c>
      <c r="D32" s="16">
        <v>2022</v>
      </c>
      <c r="E32" s="16">
        <v>2025</v>
      </c>
      <c r="F32" s="16">
        <v>2030</v>
      </c>
      <c r="G32" s="16">
        <v>2035</v>
      </c>
      <c r="H32" s="16">
        <v>2040</v>
      </c>
      <c r="I32" s="16">
        <v>2045</v>
      </c>
      <c r="J32" s="16">
        <v>2050</v>
      </c>
      <c r="K32" s="3" t="s">
        <v>24</v>
      </c>
    </row>
    <row r="33" spans="1:11" x14ac:dyDescent="0.75">
      <c r="A33" s="10" t="s">
        <v>2</v>
      </c>
      <c r="B33" s="7"/>
      <c r="C33" s="4">
        <f>SUM(C18:C30)</f>
        <v>1258985.6650430199</v>
      </c>
      <c r="D33" s="4">
        <f t="shared" ref="D33:J33" si="4">SUM(D18:D30)</f>
        <v>2444.7611240072602</v>
      </c>
      <c r="E33" s="4">
        <f t="shared" si="4"/>
        <v>2526.8603275028922</v>
      </c>
      <c r="F33" s="4">
        <f t="shared" si="4"/>
        <v>38263.632823048494</v>
      </c>
      <c r="G33" s="4">
        <f t="shared" si="4"/>
        <v>114664.79196720519</v>
      </c>
      <c r="H33" s="4">
        <f t="shared" si="4"/>
        <v>191089.39818076859</v>
      </c>
      <c r="I33" s="4">
        <f t="shared" si="4"/>
        <v>332447.20789071632</v>
      </c>
      <c r="J33" s="4">
        <f t="shared" si="4"/>
        <v>506812.81396290334</v>
      </c>
      <c r="K33" s="5">
        <f>SUM(C33:J33)</f>
        <v>2447235.1313191717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69E6-31E7-4D2D-BEDA-2E18D7B6B04B}">
  <dimension ref="A1:K33"/>
  <sheetViews>
    <sheetView topLeftCell="A11" zoomScale="80" zoomScaleNormal="80" workbookViewId="0">
      <selection activeCell="L29" sqref="L29"/>
    </sheetView>
  </sheetViews>
  <sheetFormatPr defaultRowHeight="14.75" x14ac:dyDescent="0.75"/>
  <cols>
    <col min="1" max="2" width="17.6796875" customWidth="1"/>
    <col min="3" max="11" width="14.6796875" customWidth="1"/>
  </cols>
  <sheetData>
    <row r="1" spans="1:10" x14ac:dyDescent="0.75">
      <c r="A1" s="25" t="s">
        <v>0</v>
      </c>
      <c r="B1" t="s">
        <v>5</v>
      </c>
      <c r="C1" s="25" t="s">
        <v>13</v>
      </c>
    </row>
    <row r="2" spans="1:10" x14ac:dyDescent="0.75">
      <c r="A2" s="25" t="s">
        <v>1</v>
      </c>
      <c r="B2" s="25" t="s">
        <v>6</v>
      </c>
      <c r="C2" s="27">
        <v>2022</v>
      </c>
      <c r="D2" s="27">
        <v>2025</v>
      </c>
      <c r="E2" s="27">
        <v>2030</v>
      </c>
      <c r="F2" s="27">
        <v>2035</v>
      </c>
      <c r="G2" s="27">
        <v>2040</v>
      </c>
      <c r="H2" s="27">
        <v>2045</v>
      </c>
      <c r="I2" s="27">
        <v>2050</v>
      </c>
    </row>
    <row r="3" spans="1:10" x14ac:dyDescent="0.75">
      <c r="A3" s="26" t="s">
        <v>2</v>
      </c>
      <c r="B3" s="26" t="s">
        <v>7</v>
      </c>
      <c r="C3" s="22">
        <v>25620.230895336001</v>
      </c>
      <c r="D3" s="22">
        <v>23859.583179300102</v>
      </c>
      <c r="E3" s="22">
        <v>13976.927060612899</v>
      </c>
      <c r="F3" s="22">
        <v>11372.761876476599</v>
      </c>
      <c r="G3" s="22">
        <v>8176.6327807593398</v>
      </c>
      <c r="H3" s="22">
        <v>6054.0469587200396</v>
      </c>
      <c r="I3" s="22">
        <v>4492.6128555208297</v>
      </c>
    </row>
    <row r="4" spans="1:10" x14ac:dyDescent="0.75">
      <c r="A4" s="26" t="s">
        <v>2</v>
      </c>
      <c r="B4" s="26" t="s">
        <v>8</v>
      </c>
      <c r="C4" s="22">
        <v>35643.608741440003</v>
      </c>
      <c r="D4" s="22">
        <v>55210.468935832003</v>
      </c>
      <c r="E4" s="22">
        <v>55210.468935832003</v>
      </c>
      <c r="F4" s="22">
        <v>50653.295963428602</v>
      </c>
      <c r="G4" s="22">
        <v>46688.086902606097</v>
      </c>
      <c r="H4" s="22">
        <v>41649.334568105798</v>
      </c>
      <c r="I4" s="22">
        <v>36049.430514765198</v>
      </c>
    </row>
    <row r="5" spans="1:10" x14ac:dyDescent="0.75">
      <c r="A5" s="26" t="s">
        <v>3</v>
      </c>
      <c r="B5" s="26" t="s">
        <v>9</v>
      </c>
      <c r="C5" s="22">
        <v>119.036920464</v>
      </c>
      <c r="D5" s="22">
        <v>84.159102768048101</v>
      </c>
      <c r="E5" s="22">
        <v>24.045457933727999</v>
      </c>
      <c r="F5" s="23"/>
      <c r="G5" s="23"/>
      <c r="H5" s="23"/>
      <c r="I5" s="23"/>
    </row>
    <row r="6" spans="1:10" x14ac:dyDescent="0.75">
      <c r="A6" s="26" t="s">
        <v>3</v>
      </c>
      <c r="B6" s="26" t="s">
        <v>10</v>
      </c>
      <c r="C6" s="23"/>
      <c r="D6" s="22">
        <v>29.064848079959901</v>
      </c>
      <c r="E6" s="22">
        <v>79.159552108560007</v>
      </c>
      <c r="F6" s="22">
        <v>99.197433720000006</v>
      </c>
      <c r="G6" s="22">
        <v>99.197433720000006</v>
      </c>
      <c r="H6" s="22">
        <v>99.197433720000006</v>
      </c>
      <c r="I6" s="22">
        <v>99.197433720000006</v>
      </c>
    </row>
    <row r="7" spans="1:10" x14ac:dyDescent="0.75">
      <c r="A7" s="26" t="s">
        <v>4</v>
      </c>
      <c r="B7" s="26" t="s">
        <v>11</v>
      </c>
      <c r="C7" s="22">
        <v>163192.8350052</v>
      </c>
      <c r="D7" s="22">
        <v>115377.334348676</v>
      </c>
      <c r="E7" s="22">
        <v>32964.9526710504</v>
      </c>
      <c r="F7" s="23"/>
      <c r="G7" s="23"/>
      <c r="H7" s="23"/>
      <c r="I7" s="23"/>
    </row>
    <row r="8" spans="1:10" x14ac:dyDescent="0.75">
      <c r="A8" s="26" t="s">
        <v>4</v>
      </c>
      <c r="B8" s="26" t="s">
        <v>12</v>
      </c>
      <c r="C8" s="23"/>
      <c r="D8" s="22">
        <v>43468.636960475997</v>
      </c>
      <c r="E8" s="22">
        <v>118388.98394013599</v>
      </c>
      <c r="F8" s="22">
        <v>148357.12273199999</v>
      </c>
      <c r="G8" s="22">
        <v>148357.12273199999</v>
      </c>
      <c r="H8" s="22">
        <v>148357.12273199999</v>
      </c>
      <c r="I8" s="22">
        <v>148357.12273199999</v>
      </c>
    </row>
    <row r="10" spans="1:10" x14ac:dyDescent="0.75">
      <c r="A10" s="7"/>
      <c r="B10" s="7"/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75">
      <c r="A11" s="10" t="s">
        <v>2</v>
      </c>
      <c r="B11" s="7"/>
      <c r="C11" s="4">
        <f>SUM(C3:C4)</f>
        <v>61263.839636776</v>
      </c>
      <c r="D11" s="4">
        <f t="shared" ref="D11:I11" si="0">SUM(D3:D4)</f>
        <v>79070.052115132101</v>
      </c>
      <c r="E11" s="4">
        <f t="shared" si="0"/>
        <v>69187.395996444902</v>
      </c>
      <c r="F11" s="4">
        <f t="shared" si="0"/>
        <v>62026.057839905203</v>
      </c>
      <c r="G11" s="4">
        <f t="shared" si="0"/>
        <v>54864.719683365438</v>
      </c>
      <c r="H11" s="4">
        <f t="shared" si="0"/>
        <v>47703.38152682584</v>
      </c>
      <c r="I11" s="4">
        <f t="shared" si="0"/>
        <v>40542.043370286025</v>
      </c>
      <c r="J11" s="5">
        <f>SUM(C11:I11)</f>
        <v>414657.4901687355</v>
      </c>
    </row>
    <row r="12" spans="1:10" x14ac:dyDescent="0.75">
      <c r="A12" s="10" t="s">
        <v>3</v>
      </c>
      <c r="B12" s="7"/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75">
      <c r="A13" s="10" t="s">
        <v>4</v>
      </c>
      <c r="B13" s="7"/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x14ac:dyDescent="0.75">
      <c r="A16" s="25" t="s">
        <v>0</v>
      </c>
      <c r="B16" t="s">
        <v>5</v>
      </c>
      <c r="C16" s="25" t="s">
        <v>13</v>
      </c>
    </row>
    <row r="17" spans="1:11" x14ac:dyDescent="0.75">
      <c r="A17" s="25" t="s">
        <v>14</v>
      </c>
      <c r="B17" s="25" t="s">
        <v>6</v>
      </c>
      <c r="C17" s="26" t="s">
        <v>22</v>
      </c>
      <c r="D17" s="27">
        <v>2022</v>
      </c>
      <c r="E17" s="27">
        <v>2025</v>
      </c>
      <c r="F17" s="27">
        <v>2030</v>
      </c>
      <c r="G17" s="27">
        <v>2035</v>
      </c>
      <c r="H17" s="27">
        <v>2040</v>
      </c>
      <c r="I17" s="27">
        <v>2045</v>
      </c>
      <c r="J17" s="27">
        <v>2050</v>
      </c>
    </row>
    <row r="18" spans="1:11" x14ac:dyDescent="0.75">
      <c r="A18" s="26" t="s">
        <v>15</v>
      </c>
      <c r="B18" s="26" t="s">
        <v>7</v>
      </c>
      <c r="C18" s="23"/>
      <c r="D18" s="22">
        <v>146.14035448320001</v>
      </c>
      <c r="E18" s="22">
        <v>136.09744416000001</v>
      </c>
      <c r="F18" s="22">
        <v>79.725787155011304</v>
      </c>
      <c r="G18" s="22">
        <v>64.871368992379999</v>
      </c>
      <c r="H18" s="22">
        <v>46.640329587219099</v>
      </c>
      <c r="I18" s="22">
        <v>34.532888178082203</v>
      </c>
      <c r="J18" s="22">
        <v>25.626312188354099</v>
      </c>
    </row>
    <row r="19" spans="1:11" x14ac:dyDescent="0.75">
      <c r="A19" s="26" t="s">
        <v>15</v>
      </c>
      <c r="B19" s="26" t="s">
        <v>8</v>
      </c>
      <c r="C19" s="23"/>
      <c r="D19" s="22">
        <v>178.2180437072</v>
      </c>
      <c r="E19" s="22">
        <v>276.05234467916</v>
      </c>
      <c r="F19" s="22">
        <v>276.05234467916</v>
      </c>
      <c r="G19" s="22">
        <v>253.26647981714299</v>
      </c>
      <c r="H19" s="22">
        <v>233.44043451303099</v>
      </c>
      <c r="I19" s="22">
        <v>208.24667284052899</v>
      </c>
      <c r="J19" s="22">
        <v>180.24715257382601</v>
      </c>
    </row>
    <row r="20" spans="1:11" x14ac:dyDescent="0.75">
      <c r="A20" s="26" t="s">
        <v>15</v>
      </c>
      <c r="B20" s="26" t="s">
        <v>21</v>
      </c>
      <c r="C20" s="23"/>
      <c r="D20" s="23"/>
      <c r="E20" s="23"/>
      <c r="F20" s="22">
        <v>131.750129154121</v>
      </c>
      <c r="G20" s="22">
        <v>305.65363820207699</v>
      </c>
      <c r="H20" s="22">
        <v>479.55413240963799</v>
      </c>
      <c r="I20" s="22">
        <v>761.02403775177504</v>
      </c>
      <c r="J20" s="22">
        <v>1042.4968010094699</v>
      </c>
    </row>
    <row r="21" spans="1:11" x14ac:dyDescent="0.75">
      <c r="A21" s="26" t="s">
        <v>16</v>
      </c>
      <c r="B21" s="26" t="s">
        <v>17</v>
      </c>
      <c r="C21" s="23"/>
      <c r="D21" s="22">
        <v>219.32074181594601</v>
      </c>
      <c r="E21" s="22">
        <v>195.822090907095</v>
      </c>
      <c r="F21" s="22">
        <v>156.65767272567601</v>
      </c>
      <c r="G21" s="22">
        <v>117.493254544257</v>
      </c>
      <c r="H21" s="22">
        <v>78.328836362837905</v>
      </c>
      <c r="I21" s="22">
        <v>39.164418181419002</v>
      </c>
      <c r="J21" s="23"/>
    </row>
    <row r="22" spans="1:11" x14ac:dyDescent="0.75">
      <c r="A22" s="26" t="s">
        <v>16</v>
      </c>
      <c r="B22" s="26" t="s">
        <v>18</v>
      </c>
      <c r="C22" s="23"/>
      <c r="D22" s="22">
        <v>1244.93175684931</v>
      </c>
      <c r="E22" s="22">
        <v>1137.2444257583199</v>
      </c>
      <c r="F22" s="22">
        <v>957.76554060665399</v>
      </c>
      <c r="G22" s="22">
        <v>778.28665545498995</v>
      </c>
      <c r="H22" s="22">
        <v>598.80777030332695</v>
      </c>
      <c r="I22" s="22">
        <v>419.32888515166297</v>
      </c>
      <c r="J22" s="22">
        <v>239.85</v>
      </c>
    </row>
    <row r="23" spans="1:11" x14ac:dyDescent="0.75">
      <c r="A23" s="26" t="s">
        <v>16</v>
      </c>
      <c r="B23" s="26" t="s">
        <v>7</v>
      </c>
      <c r="C23" s="23"/>
      <c r="D23" s="22">
        <v>347.55601808219302</v>
      </c>
      <c r="E23" s="22">
        <v>323.67162328767199</v>
      </c>
      <c r="F23" s="22">
        <v>283.86429863013802</v>
      </c>
      <c r="G23" s="22">
        <v>244.056973972603</v>
      </c>
      <c r="H23" s="22">
        <v>204.24964931506901</v>
      </c>
      <c r="I23" s="22">
        <v>164.44232465753399</v>
      </c>
      <c r="J23" s="22">
        <v>124.63500000000001</v>
      </c>
    </row>
    <row r="24" spans="1:11" x14ac:dyDescent="0.75">
      <c r="A24" s="26" t="s">
        <v>16</v>
      </c>
      <c r="B24" s="26" t="s">
        <v>19</v>
      </c>
      <c r="C24" s="23"/>
      <c r="D24" s="22">
        <v>37.903743236301302</v>
      </c>
      <c r="E24" s="22">
        <v>38.684114420578098</v>
      </c>
      <c r="F24" s="22">
        <v>39.9847330610394</v>
      </c>
      <c r="G24" s="22">
        <v>41.285351701500801</v>
      </c>
      <c r="H24" s="22">
        <v>42.585970341962103</v>
      </c>
      <c r="I24" s="22">
        <v>43.886588982423497</v>
      </c>
      <c r="J24" s="22">
        <v>45.187207622884799</v>
      </c>
    </row>
    <row r="25" spans="1:11" x14ac:dyDescent="0.75">
      <c r="A25" s="26" t="s">
        <v>16</v>
      </c>
      <c r="B25" s="26" t="s">
        <v>8</v>
      </c>
      <c r="C25" s="23"/>
      <c r="D25" s="22">
        <v>270.69046583311001</v>
      </c>
      <c r="E25" s="22">
        <v>419.288284290067</v>
      </c>
      <c r="F25" s="22">
        <v>419.288284290067</v>
      </c>
      <c r="G25" s="22">
        <v>419.288284290067</v>
      </c>
      <c r="H25" s="22">
        <v>459.909222458697</v>
      </c>
      <c r="I25" s="22">
        <v>563.77157054627298</v>
      </c>
      <c r="J25" s="22">
        <v>563.77157054627298</v>
      </c>
    </row>
    <row r="26" spans="1:11" x14ac:dyDescent="0.75">
      <c r="A26" s="26" t="s">
        <v>16</v>
      </c>
      <c r="B26" s="26" t="s">
        <v>21</v>
      </c>
      <c r="C26" s="23"/>
      <c r="D26" s="23"/>
      <c r="E26" s="23"/>
      <c r="F26" s="22">
        <v>12815.2337165682</v>
      </c>
      <c r="G26" s="22">
        <v>29730.6942697329</v>
      </c>
      <c r="H26" s="22">
        <v>46645.861571691399</v>
      </c>
      <c r="I26" s="22">
        <v>74080.457259139701</v>
      </c>
      <c r="J26" s="22">
        <v>106093.116304628</v>
      </c>
    </row>
    <row r="27" spans="1:11" x14ac:dyDescent="0.75">
      <c r="A27" s="26" t="s">
        <v>20</v>
      </c>
      <c r="B27" s="26" t="s">
        <v>8</v>
      </c>
      <c r="C27" s="23"/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</row>
    <row r="28" spans="1:11" x14ac:dyDescent="0.75">
      <c r="A28" s="26" t="s">
        <v>20</v>
      </c>
      <c r="B28" s="26" t="s">
        <v>21</v>
      </c>
      <c r="C28" s="23"/>
      <c r="D28" s="23"/>
      <c r="E28" s="23"/>
      <c r="F28" s="22">
        <v>34977.398530805098</v>
      </c>
      <c r="G28" s="22">
        <v>81145.796094653502</v>
      </c>
      <c r="H28" s="22">
        <v>127313.39327011</v>
      </c>
      <c r="I28" s="22">
        <v>202192.30754623201</v>
      </c>
      <c r="J28" s="22">
        <v>289566.40919973399</v>
      </c>
    </row>
    <row r="29" spans="1:11" x14ac:dyDescent="0.75">
      <c r="A29" s="26" t="s">
        <v>23</v>
      </c>
      <c r="B29" s="26" t="s">
        <v>8</v>
      </c>
      <c r="C29" s="22">
        <v>0</v>
      </c>
      <c r="D29" s="23"/>
      <c r="E29" s="23"/>
      <c r="F29" s="23"/>
      <c r="G29" s="23"/>
      <c r="H29" s="23"/>
      <c r="I29" s="23"/>
      <c r="J29" s="23"/>
    </row>
    <row r="30" spans="1:11" x14ac:dyDescent="0.75">
      <c r="A30" s="26" t="s">
        <v>23</v>
      </c>
      <c r="B30" s="26" t="s">
        <v>21</v>
      </c>
      <c r="C30" s="22">
        <v>965040.68542299594</v>
      </c>
      <c r="D30" s="23"/>
      <c r="E30" s="23"/>
      <c r="F30" s="23"/>
      <c r="G30" s="23"/>
      <c r="H30" s="23"/>
      <c r="I30" s="23"/>
      <c r="J30" s="23"/>
    </row>
    <row r="32" spans="1:11" x14ac:dyDescent="0.75">
      <c r="A32" s="7"/>
      <c r="B32" s="7"/>
      <c r="C32" s="17" t="s">
        <v>22</v>
      </c>
      <c r="D32" s="16">
        <v>2022</v>
      </c>
      <c r="E32" s="16">
        <v>2025</v>
      </c>
      <c r="F32" s="16">
        <v>2030</v>
      </c>
      <c r="G32" s="16">
        <v>2035</v>
      </c>
      <c r="H32" s="16">
        <v>2040</v>
      </c>
      <c r="I32" s="16">
        <v>2045</v>
      </c>
      <c r="J32" s="16">
        <v>2050</v>
      </c>
      <c r="K32" s="3" t="s">
        <v>24</v>
      </c>
    </row>
    <row r="33" spans="1:11" x14ac:dyDescent="0.75">
      <c r="A33" s="10" t="s">
        <v>2</v>
      </c>
      <c r="B33" s="7"/>
      <c r="C33" s="4">
        <f>SUM(C18:C30)</f>
        <v>965040.68542299594</v>
      </c>
      <c r="D33" s="4">
        <f t="shared" ref="D33:J33" si="4">SUM(D18:D30)</f>
        <v>2444.7611240072602</v>
      </c>
      <c r="E33" s="4">
        <f t="shared" si="4"/>
        <v>2526.8603275028922</v>
      </c>
      <c r="F33" s="4">
        <f t="shared" si="4"/>
        <v>50137.721037675161</v>
      </c>
      <c r="G33" s="4">
        <f t="shared" si="4"/>
        <v>113100.69237136142</v>
      </c>
      <c r="H33" s="4">
        <f t="shared" si="4"/>
        <v>176102.77118709317</v>
      </c>
      <c r="I33" s="4">
        <f t="shared" si="4"/>
        <v>278507.16219166142</v>
      </c>
      <c r="J33" s="4">
        <f t="shared" si="4"/>
        <v>397881.33954830281</v>
      </c>
      <c r="K33" s="5">
        <f>SUM(C33:J33)</f>
        <v>1985741.9932106002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CB3A-7F2E-4703-ADD5-76717967D2B1}">
  <dimension ref="A1:K33"/>
  <sheetViews>
    <sheetView topLeftCell="A19" workbookViewId="0">
      <selection activeCell="H19" sqref="H19"/>
    </sheetView>
  </sheetViews>
  <sheetFormatPr defaultRowHeight="14.75" x14ac:dyDescent="0.75"/>
  <cols>
    <col min="1" max="2" width="17.6796875" customWidth="1"/>
    <col min="3" max="11" width="14.6796875" customWidth="1"/>
  </cols>
  <sheetData>
    <row r="1" spans="1:10" x14ac:dyDescent="0.75">
      <c r="A1" s="25" t="s">
        <v>0</v>
      </c>
      <c r="B1" t="s">
        <v>5</v>
      </c>
      <c r="C1" s="25" t="s">
        <v>13</v>
      </c>
    </row>
    <row r="2" spans="1:10" x14ac:dyDescent="0.75">
      <c r="A2" s="25" t="s">
        <v>1</v>
      </c>
      <c r="B2" s="25" t="s">
        <v>6</v>
      </c>
      <c r="C2" s="27">
        <v>2022</v>
      </c>
      <c r="D2" s="27">
        <v>2025</v>
      </c>
      <c r="E2" s="27">
        <v>2030</v>
      </c>
      <c r="F2" s="27">
        <v>2035</v>
      </c>
      <c r="G2" s="27">
        <v>2040</v>
      </c>
      <c r="H2" s="27">
        <v>2045</v>
      </c>
      <c r="I2" s="27">
        <v>2050</v>
      </c>
    </row>
    <row r="3" spans="1:10" x14ac:dyDescent="0.75">
      <c r="A3" s="26" t="s">
        <v>2</v>
      </c>
      <c r="B3" s="26" t="s">
        <v>7</v>
      </c>
      <c r="C3" s="22">
        <v>25620.230895336001</v>
      </c>
      <c r="D3" s="22">
        <v>23859.583179300102</v>
      </c>
      <c r="E3" s="22">
        <v>13976.927060612899</v>
      </c>
      <c r="F3" s="22">
        <v>6309.16337968671</v>
      </c>
      <c r="G3" s="22">
        <v>3987.3064917352399</v>
      </c>
      <c r="H3" s="23"/>
      <c r="I3" s="23"/>
    </row>
    <row r="4" spans="1:10" x14ac:dyDescent="0.75">
      <c r="A4" s="26" t="s">
        <v>2</v>
      </c>
      <c r="B4" s="26" t="s">
        <v>8</v>
      </c>
      <c r="C4" s="22">
        <v>35643.608741440003</v>
      </c>
      <c r="D4" s="22">
        <v>55210.468935832003</v>
      </c>
      <c r="E4" s="22">
        <v>55210.468935832003</v>
      </c>
      <c r="F4" s="22">
        <v>45581.383617646898</v>
      </c>
      <c r="G4" s="22">
        <v>30606.391506487202</v>
      </c>
      <c r="H4" s="22">
        <v>17296.8489991112</v>
      </c>
      <c r="I4" s="23"/>
    </row>
    <row r="5" spans="1:10" x14ac:dyDescent="0.75">
      <c r="A5" s="26" t="s">
        <v>3</v>
      </c>
      <c r="B5" s="26" t="s">
        <v>9</v>
      </c>
      <c r="C5" s="22">
        <v>119.036920464</v>
      </c>
      <c r="D5" s="22">
        <v>84.159102768048101</v>
      </c>
      <c r="E5" s="22">
        <v>24.045457933727999</v>
      </c>
      <c r="F5" s="23"/>
      <c r="G5" s="23"/>
      <c r="H5" s="23"/>
      <c r="I5" s="23"/>
    </row>
    <row r="6" spans="1:10" x14ac:dyDescent="0.75">
      <c r="A6" s="26" t="s">
        <v>3</v>
      </c>
      <c r="B6" s="26" t="s">
        <v>10</v>
      </c>
      <c r="C6" s="23"/>
      <c r="D6" s="22">
        <v>29.064848079959901</v>
      </c>
      <c r="E6" s="22">
        <v>79.159552108560007</v>
      </c>
      <c r="F6" s="22">
        <v>99.197433720000006</v>
      </c>
      <c r="G6" s="22">
        <v>99.197433720000006</v>
      </c>
      <c r="H6" s="22">
        <v>99.197433720000006</v>
      </c>
      <c r="I6" s="22">
        <v>99.197433720000006</v>
      </c>
    </row>
    <row r="7" spans="1:10" x14ac:dyDescent="0.75">
      <c r="A7" s="26" t="s">
        <v>4</v>
      </c>
      <c r="B7" s="26" t="s">
        <v>11</v>
      </c>
      <c r="C7" s="22">
        <v>163192.8350052</v>
      </c>
      <c r="D7" s="22">
        <v>115377.334348676</v>
      </c>
      <c r="E7" s="22">
        <v>32964.9526710504</v>
      </c>
      <c r="F7" s="23"/>
      <c r="G7" s="23"/>
      <c r="H7" s="23"/>
      <c r="I7" s="23"/>
    </row>
    <row r="8" spans="1:10" x14ac:dyDescent="0.75">
      <c r="A8" s="26" t="s">
        <v>4</v>
      </c>
      <c r="B8" s="26" t="s">
        <v>12</v>
      </c>
      <c r="C8" s="23"/>
      <c r="D8" s="22">
        <v>43468.636960475997</v>
      </c>
      <c r="E8" s="22">
        <v>118388.98394013599</v>
      </c>
      <c r="F8" s="22">
        <v>148357.12273199999</v>
      </c>
      <c r="G8" s="22">
        <v>148357.12273199999</v>
      </c>
      <c r="H8" s="22">
        <v>148357.12273199999</v>
      </c>
      <c r="I8" s="22">
        <v>148357.12273199999</v>
      </c>
    </row>
    <row r="10" spans="1:10" x14ac:dyDescent="0.75">
      <c r="A10" s="7"/>
      <c r="B10" s="7"/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75">
      <c r="A11" s="10" t="s">
        <v>2</v>
      </c>
      <c r="B11" s="7"/>
      <c r="C11" s="4">
        <f>SUM(C3:C4)</f>
        <v>61263.839636776</v>
      </c>
      <c r="D11" s="4">
        <f t="shared" ref="D11:I11" si="0">SUM(D3:D4)</f>
        <v>79070.052115132101</v>
      </c>
      <c r="E11" s="4">
        <f t="shared" si="0"/>
        <v>69187.395996444902</v>
      </c>
      <c r="F11" s="4">
        <f t="shared" si="0"/>
        <v>51890.546997333608</v>
      </c>
      <c r="G11" s="4">
        <f t="shared" si="0"/>
        <v>34593.697998222444</v>
      </c>
      <c r="H11" s="4">
        <f t="shared" si="0"/>
        <v>17296.8489991112</v>
      </c>
      <c r="I11" s="4">
        <f t="shared" si="0"/>
        <v>0</v>
      </c>
      <c r="J11" s="5">
        <f>SUM(C11:I11)</f>
        <v>313302.38174302032</v>
      </c>
    </row>
    <row r="12" spans="1:10" x14ac:dyDescent="0.75">
      <c r="A12" s="10" t="s">
        <v>3</v>
      </c>
      <c r="B12" s="7"/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75">
      <c r="A13" s="10" t="s">
        <v>4</v>
      </c>
      <c r="B13" s="7"/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x14ac:dyDescent="0.75">
      <c r="A16" s="25" t="s">
        <v>0</v>
      </c>
      <c r="B16" t="s">
        <v>5</v>
      </c>
      <c r="C16" s="25" t="s">
        <v>13</v>
      </c>
    </row>
    <row r="17" spans="1:11" x14ac:dyDescent="0.75">
      <c r="A17" s="25" t="s">
        <v>14</v>
      </c>
      <c r="B17" s="25" t="s">
        <v>6</v>
      </c>
      <c r="C17" s="26" t="s">
        <v>22</v>
      </c>
      <c r="D17" s="27">
        <v>2022</v>
      </c>
      <c r="E17" s="27">
        <v>2025</v>
      </c>
      <c r="F17" s="27">
        <v>2030</v>
      </c>
      <c r="G17" s="27">
        <v>2035</v>
      </c>
      <c r="H17" s="27">
        <v>2040</v>
      </c>
      <c r="I17" s="27">
        <v>2045</v>
      </c>
      <c r="J17" s="27">
        <v>2050</v>
      </c>
    </row>
    <row r="18" spans="1:11" x14ac:dyDescent="0.75">
      <c r="A18" s="26" t="s">
        <v>15</v>
      </c>
      <c r="B18" s="26" t="s">
        <v>7</v>
      </c>
      <c r="C18" s="23"/>
      <c r="D18" s="22">
        <v>146.14035448320001</v>
      </c>
      <c r="E18" s="22">
        <v>136.09744416000001</v>
      </c>
      <c r="F18" s="22">
        <v>79.725787155011304</v>
      </c>
      <c r="G18" s="22">
        <v>35.988097709442897</v>
      </c>
      <c r="H18" s="22">
        <v>22.7439942487572</v>
      </c>
      <c r="I18" s="23"/>
      <c r="J18" s="23"/>
    </row>
    <row r="19" spans="1:11" x14ac:dyDescent="0.75">
      <c r="A19" s="26" t="s">
        <v>15</v>
      </c>
      <c r="B19" s="26" t="s">
        <v>8</v>
      </c>
      <c r="C19" s="23"/>
      <c r="D19" s="22">
        <v>178.2180437072</v>
      </c>
      <c r="E19" s="22">
        <v>276.05234467916</v>
      </c>
      <c r="F19" s="22">
        <v>276.05234467916</v>
      </c>
      <c r="G19" s="22">
        <v>227.90691808823499</v>
      </c>
      <c r="H19" s="22">
        <v>153.031957532436</v>
      </c>
      <c r="I19" s="22">
        <v>86.484244995556097</v>
      </c>
      <c r="J19" s="23"/>
    </row>
    <row r="20" spans="1:11" x14ac:dyDescent="0.75">
      <c r="A20" s="26" t="s">
        <v>15</v>
      </c>
      <c r="B20" s="26" t="s">
        <v>21</v>
      </c>
      <c r="C20" s="23"/>
      <c r="D20" s="23"/>
      <c r="E20" s="23"/>
      <c r="F20" s="22">
        <v>131.750129154121</v>
      </c>
      <c r="G20" s="22">
        <v>334.58645197434998</v>
      </c>
      <c r="H20" s="22">
        <v>537.45000121063697</v>
      </c>
      <c r="I20" s="22">
        <v>847.86901203794298</v>
      </c>
      <c r="J20" s="22">
        <v>1158.30833000297</v>
      </c>
    </row>
    <row r="21" spans="1:11" x14ac:dyDescent="0.75">
      <c r="A21" s="26" t="s">
        <v>16</v>
      </c>
      <c r="B21" s="26" t="s">
        <v>17</v>
      </c>
      <c r="C21" s="23"/>
      <c r="D21" s="22">
        <v>219.32074181594601</v>
      </c>
      <c r="E21" s="22">
        <v>195.822090907095</v>
      </c>
      <c r="F21" s="22">
        <v>156.65767272567601</v>
      </c>
      <c r="G21" s="22">
        <v>117.493254544257</v>
      </c>
      <c r="H21" s="22">
        <v>78.328836362837905</v>
      </c>
      <c r="I21" s="22">
        <v>39.164418181419002</v>
      </c>
      <c r="J21" s="23"/>
    </row>
    <row r="22" spans="1:11" x14ac:dyDescent="0.75">
      <c r="A22" s="26" t="s">
        <v>16</v>
      </c>
      <c r="B22" s="26" t="s">
        <v>18</v>
      </c>
      <c r="C22" s="23"/>
      <c r="D22" s="22">
        <v>1244.93175684931</v>
      </c>
      <c r="E22" s="22">
        <v>1137.2444257583199</v>
      </c>
      <c r="F22" s="22">
        <v>957.76554060665399</v>
      </c>
      <c r="G22" s="22">
        <v>778.28665545498995</v>
      </c>
      <c r="H22" s="22">
        <v>598.80777030332695</v>
      </c>
      <c r="I22" s="22">
        <v>419.32888515166297</v>
      </c>
      <c r="J22" s="22">
        <v>239.85</v>
      </c>
    </row>
    <row r="23" spans="1:11" x14ac:dyDescent="0.75">
      <c r="A23" s="26" t="s">
        <v>16</v>
      </c>
      <c r="B23" s="26" t="s">
        <v>7</v>
      </c>
      <c r="C23" s="23"/>
      <c r="D23" s="22">
        <v>347.55601808219302</v>
      </c>
      <c r="E23" s="22">
        <v>323.67162328767199</v>
      </c>
      <c r="F23" s="22">
        <v>283.86429863013802</v>
      </c>
      <c r="G23" s="22">
        <v>244.056973972603</v>
      </c>
      <c r="H23" s="22">
        <v>204.24964931506901</v>
      </c>
      <c r="I23" s="22">
        <v>164.44232465753399</v>
      </c>
      <c r="J23" s="22">
        <v>124.63500000000001</v>
      </c>
    </row>
    <row r="24" spans="1:11" x14ac:dyDescent="0.75">
      <c r="A24" s="26" t="s">
        <v>16</v>
      </c>
      <c r="B24" s="26" t="s">
        <v>19</v>
      </c>
      <c r="C24" s="23"/>
      <c r="D24" s="22">
        <v>37.903743236301302</v>
      </c>
      <c r="E24" s="22">
        <v>38.684114420578098</v>
      </c>
      <c r="F24" s="22">
        <v>39.9847330610394</v>
      </c>
      <c r="G24" s="22">
        <v>41.285351701500801</v>
      </c>
      <c r="H24" s="22">
        <v>42.585970341962103</v>
      </c>
      <c r="I24" s="22">
        <v>43.886588982423497</v>
      </c>
      <c r="J24" s="22">
        <v>45.187207622884799</v>
      </c>
    </row>
    <row r="25" spans="1:11" x14ac:dyDescent="0.75">
      <c r="A25" s="26" t="s">
        <v>16</v>
      </c>
      <c r="B25" s="26" t="s">
        <v>8</v>
      </c>
      <c r="C25" s="23"/>
      <c r="D25" s="22">
        <v>270.69046583311001</v>
      </c>
      <c r="E25" s="22">
        <v>419.288284290067</v>
      </c>
      <c r="F25" s="22">
        <v>419.288284290067</v>
      </c>
      <c r="G25" s="22">
        <v>419.288284290067</v>
      </c>
      <c r="H25" s="22">
        <v>419.288284290067</v>
      </c>
      <c r="I25" s="22">
        <v>419.288284290067</v>
      </c>
      <c r="J25" s="22">
        <v>419.288284290067</v>
      </c>
    </row>
    <row r="26" spans="1:11" x14ac:dyDescent="0.75">
      <c r="A26" s="26" t="s">
        <v>16</v>
      </c>
      <c r="B26" s="26" t="s">
        <v>21</v>
      </c>
      <c r="C26" s="23"/>
      <c r="D26" s="23"/>
      <c r="E26" s="23"/>
      <c r="F26" s="22">
        <v>12815.2337165682</v>
      </c>
      <c r="G26" s="22">
        <v>32544.966809351299</v>
      </c>
      <c r="H26" s="22">
        <v>52318.814436911802</v>
      </c>
      <c r="I26" s="22">
        <v>90195.531996655802</v>
      </c>
      <c r="J26" s="22">
        <v>135355.828089068</v>
      </c>
    </row>
    <row r="27" spans="1:11" x14ac:dyDescent="0.75">
      <c r="A27" s="26" t="s">
        <v>20</v>
      </c>
      <c r="B27" s="26" t="s">
        <v>8</v>
      </c>
      <c r="C27" s="23"/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</row>
    <row r="28" spans="1:11" x14ac:dyDescent="0.75">
      <c r="A28" s="26" t="s">
        <v>20</v>
      </c>
      <c r="B28" s="26" t="s">
        <v>21</v>
      </c>
      <c r="C28" s="23"/>
      <c r="D28" s="23"/>
      <c r="E28" s="23"/>
      <c r="F28" s="22">
        <v>34977.398530805098</v>
      </c>
      <c r="G28" s="22">
        <v>88826.961680051405</v>
      </c>
      <c r="H28" s="22">
        <v>142796.92931805199</v>
      </c>
      <c r="I28" s="22">
        <v>246176.163316188</v>
      </c>
      <c r="J28" s="22">
        <v>369434.91217156599</v>
      </c>
    </row>
    <row r="29" spans="1:11" x14ac:dyDescent="0.75">
      <c r="A29" s="26" t="s">
        <v>23</v>
      </c>
      <c r="B29" s="26" t="s">
        <v>8</v>
      </c>
      <c r="C29" s="22">
        <v>0</v>
      </c>
      <c r="D29" s="23"/>
      <c r="E29" s="23"/>
      <c r="F29" s="23"/>
      <c r="G29" s="23"/>
      <c r="H29" s="23"/>
      <c r="I29" s="23"/>
      <c r="J29" s="23"/>
    </row>
    <row r="30" spans="1:11" x14ac:dyDescent="0.75">
      <c r="A30" s="26" t="s">
        <v>23</v>
      </c>
      <c r="B30" s="26" t="s">
        <v>21</v>
      </c>
      <c r="C30" s="22">
        <v>1249957.12476715</v>
      </c>
      <c r="D30" s="23"/>
      <c r="E30" s="23"/>
      <c r="F30" s="23"/>
      <c r="G30" s="23"/>
      <c r="H30" s="23"/>
      <c r="I30" s="23"/>
      <c r="J30" s="23"/>
    </row>
    <row r="32" spans="1:11" x14ac:dyDescent="0.75">
      <c r="A32" s="7"/>
      <c r="B32" s="7"/>
      <c r="C32" s="17" t="s">
        <v>22</v>
      </c>
      <c r="D32" s="16">
        <v>2022</v>
      </c>
      <c r="E32" s="16">
        <v>2025</v>
      </c>
      <c r="F32" s="16">
        <v>2030</v>
      </c>
      <c r="G32" s="16">
        <v>2035</v>
      </c>
      <c r="H32" s="16">
        <v>2040</v>
      </c>
      <c r="I32" s="16">
        <v>2045</v>
      </c>
      <c r="J32" s="16">
        <v>2050</v>
      </c>
      <c r="K32" s="3" t="s">
        <v>24</v>
      </c>
    </row>
    <row r="33" spans="1:11" x14ac:dyDescent="0.75">
      <c r="A33" s="10" t="s">
        <v>2</v>
      </c>
      <c r="B33" s="7"/>
      <c r="C33" s="4">
        <f>SUM(C18:C30)</f>
        <v>1249957.12476715</v>
      </c>
      <c r="D33" s="4">
        <f t="shared" ref="D33:J33" si="4">SUM(D18:D30)</f>
        <v>2444.7611240072602</v>
      </c>
      <c r="E33" s="4">
        <f t="shared" si="4"/>
        <v>2526.8603275028922</v>
      </c>
      <c r="F33" s="4">
        <f t="shared" si="4"/>
        <v>50137.721037675161</v>
      </c>
      <c r="G33" s="4">
        <f t="shared" si="4"/>
        <v>123570.82047713816</v>
      </c>
      <c r="H33" s="4">
        <f t="shared" si="4"/>
        <v>197172.23021856887</v>
      </c>
      <c r="I33" s="4">
        <f t="shared" si="4"/>
        <v>338392.1590711404</v>
      </c>
      <c r="J33" s="4">
        <f t="shared" si="4"/>
        <v>506778.00908254995</v>
      </c>
      <c r="K33" s="5">
        <f>SUM(C33:J33)</f>
        <v>2470979.6861057328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E50-EAD7-4D26-987E-1676E8E1EC78}">
  <dimension ref="A3:P66"/>
  <sheetViews>
    <sheetView tabSelected="1" zoomScale="80" zoomScaleNormal="80" workbookViewId="0">
      <pane xSplit="2" ySplit="3" topLeftCell="K26" activePane="bottomRight" state="frozen"/>
      <selection pane="topRight" activeCell="C1" sqref="C1"/>
      <selection pane="bottomLeft" activeCell="A4" sqref="A4"/>
      <selection pane="bottomRight" activeCell="M33" sqref="M33"/>
    </sheetView>
  </sheetViews>
  <sheetFormatPr defaultRowHeight="14.75" x14ac:dyDescent="0.75"/>
  <cols>
    <col min="2" max="2" width="27.04296875" bestFit="1" customWidth="1"/>
    <col min="3" max="3" width="11.76953125" hidden="1" customWidth="1"/>
    <col min="4" max="4" width="9.953125" bestFit="1" customWidth="1"/>
    <col min="10" max="11" width="10.86328125" customWidth="1"/>
    <col min="12" max="12" width="18.6796875" hidden="1" customWidth="1"/>
    <col min="13" max="13" width="18.6796875" customWidth="1"/>
    <col min="15" max="15" width="10.7265625" customWidth="1"/>
    <col min="16" max="16" width="11.1328125" customWidth="1"/>
    <col min="17" max="17" width="11.36328125" customWidth="1"/>
  </cols>
  <sheetData>
    <row r="3" spans="1:13" s="24" customFormat="1" ht="30" customHeight="1" x14ac:dyDescent="0.75">
      <c r="A3" s="36" t="s">
        <v>43</v>
      </c>
      <c r="B3" s="37"/>
      <c r="C3" s="35"/>
      <c r="D3" s="38">
        <v>2022</v>
      </c>
      <c r="E3" s="38">
        <v>2025</v>
      </c>
      <c r="F3" s="38">
        <v>2030</v>
      </c>
      <c r="G3" s="38">
        <v>2035</v>
      </c>
      <c r="H3" s="38">
        <v>2040</v>
      </c>
      <c r="I3" s="38">
        <v>2045</v>
      </c>
      <c r="J3" s="38">
        <v>2050</v>
      </c>
      <c r="K3" s="38" t="s">
        <v>54</v>
      </c>
      <c r="L3" s="39" t="s">
        <v>42</v>
      </c>
      <c r="M3" s="39" t="s">
        <v>55</v>
      </c>
    </row>
    <row r="4" spans="1:13" x14ac:dyDescent="0.75">
      <c r="A4" s="32" t="s">
        <v>25</v>
      </c>
      <c r="B4" s="32" t="s">
        <v>26</v>
      </c>
      <c r="C4" s="32"/>
      <c r="D4" s="33">
        <f>CO2_00!C11</f>
        <v>61263.839636776</v>
      </c>
      <c r="E4" s="33">
        <f>CO2_00!D11</f>
        <v>79070.052115132101</v>
      </c>
      <c r="F4" s="33">
        <f>CO2_00!E11</f>
        <v>115312.3266607415</v>
      </c>
      <c r="G4" s="33">
        <f>CO2_00!F11</f>
        <v>169016.62799420199</v>
      </c>
      <c r="H4" s="33">
        <f>CO2_00!G11</f>
        <v>222720.92932766301</v>
      </c>
      <c r="I4" s="33">
        <f>CO2_00!H11</f>
        <v>314072.61093385099</v>
      </c>
      <c r="J4" s="33">
        <f>CO2_00!I11</f>
        <v>405420.43370286009</v>
      </c>
      <c r="K4" s="33">
        <f>SUM(D4:J4)</f>
        <v>1366876.8203712257</v>
      </c>
      <c r="L4" s="34">
        <f>$K$4-K4</f>
        <v>0</v>
      </c>
      <c r="M4" s="34">
        <f>$K$4-K4</f>
        <v>0</v>
      </c>
    </row>
    <row r="5" spans="1:13" x14ac:dyDescent="0.75">
      <c r="A5" s="32" t="s">
        <v>27</v>
      </c>
      <c r="B5" s="32" t="s">
        <v>45</v>
      </c>
      <c r="C5" s="32"/>
      <c r="D5" s="33">
        <f>CO2_05!C11</f>
        <v>61263.839636776</v>
      </c>
      <c r="E5" s="33">
        <f>CO2_05!D11</f>
        <v>79070.052115132101</v>
      </c>
      <c r="F5" s="33">
        <f>CO2_05!E11</f>
        <v>109546.7103277041</v>
      </c>
      <c r="G5" s="33">
        <f>CO2_05!F11</f>
        <v>163251.01166116499</v>
      </c>
      <c r="H5" s="33">
        <f>CO2_05!G11</f>
        <v>216955.31299462501</v>
      </c>
      <c r="I5" s="33">
        <f>CO2_05!H11</f>
        <v>301045.4703313561</v>
      </c>
      <c r="J5" s="33">
        <f>CO2_05!I11</f>
        <v>364878.39033257402</v>
      </c>
      <c r="K5" s="33">
        <f t="shared" ref="K5:K13" si="0">SUM(D5:J5)</f>
        <v>1296010.7873993323</v>
      </c>
      <c r="L5" s="34">
        <f t="shared" ref="L5:L13" si="1">$J$4-J5</f>
        <v>40542.043370286061</v>
      </c>
      <c r="M5" s="34">
        <f t="shared" ref="M5:M13" si="2">$K$4-K5</f>
        <v>70866.032971893437</v>
      </c>
    </row>
    <row r="6" spans="1:13" x14ac:dyDescent="0.75">
      <c r="A6" s="32" t="s">
        <v>28</v>
      </c>
      <c r="B6" s="32" t="s">
        <v>46</v>
      </c>
      <c r="C6" s="32"/>
      <c r="D6" s="33">
        <f>CO2_10!C11</f>
        <v>61263.839636776</v>
      </c>
      <c r="E6" s="33">
        <f>CO2_10!D11</f>
        <v>79070.052115132101</v>
      </c>
      <c r="F6" s="33">
        <f>CO2_10!E11</f>
        <v>103781.093994667</v>
      </c>
      <c r="G6" s="33">
        <f>CO2_10!F11</f>
        <v>157485.39532812798</v>
      </c>
      <c r="H6" s="33">
        <f>CO2_10!G11</f>
        <v>211189.69666158801</v>
      </c>
      <c r="I6" s="33">
        <f>CO2_10!H11</f>
        <v>269197.53372038243</v>
      </c>
      <c r="J6" s="33">
        <f>CO2_10!I11</f>
        <v>324336.34696228802</v>
      </c>
      <c r="K6" s="33">
        <f t="shared" si="0"/>
        <v>1206323.9584189616</v>
      </c>
      <c r="L6" s="34">
        <f t="shared" si="1"/>
        <v>81084.086740572064</v>
      </c>
      <c r="M6" s="34">
        <f t="shared" si="2"/>
        <v>160552.86195226409</v>
      </c>
    </row>
    <row r="7" spans="1:13" x14ac:dyDescent="0.75">
      <c r="A7" s="32" t="s">
        <v>29</v>
      </c>
      <c r="B7" s="32" t="s">
        <v>47</v>
      </c>
      <c r="C7" s="32"/>
      <c r="D7" s="33">
        <f>CO2_15!C11</f>
        <v>61263.839636776</v>
      </c>
      <c r="E7" s="33">
        <f>CO2_15!D11</f>
        <v>79070.052115132101</v>
      </c>
      <c r="F7" s="33">
        <f>CO2_15!E11</f>
        <v>98015.477661630401</v>
      </c>
      <c r="G7" s="33">
        <f>CO2_15!F11</f>
        <v>144460.18414422299</v>
      </c>
      <c r="H7" s="33">
        <f>CO2_15!G11</f>
        <v>190904.8906268164</v>
      </c>
      <c r="I7" s="33">
        <f>CO2_15!H11</f>
        <v>237349.59710940905</v>
      </c>
      <c r="J7" s="33">
        <f>CO2_15!I11</f>
        <v>283794.30359200202</v>
      </c>
      <c r="K7" s="33">
        <f t="shared" si="0"/>
        <v>1094858.3448859891</v>
      </c>
      <c r="L7" s="34">
        <f t="shared" si="1"/>
        <v>121626.13011085807</v>
      </c>
      <c r="M7" s="34">
        <f t="shared" si="2"/>
        <v>272018.47548523662</v>
      </c>
    </row>
    <row r="8" spans="1:13" x14ac:dyDescent="0.75">
      <c r="A8" s="32" t="s">
        <v>30</v>
      </c>
      <c r="B8" s="32" t="s">
        <v>48</v>
      </c>
      <c r="C8" s="32"/>
      <c r="D8" s="33">
        <f>CO2_20!C11</f>
        <v>61263.839636776</v>
      </c>
      <c r="E8" s="33">
        <f>CO2_20!D11</f>
        <v>79070.052115132101</v>
      </c>
      <c r="F8" s="33">
        <f>CO2_20!E11</f>
        <v>92249.86132859331</v>
      </c>
      <c r="G8" s="33">
        <f>CO2_20!F11</f>
        <v>130000.46105187401</v>
      </c>
      <c r="H8" s="33">
        <f>CO2_20!G11</f>
        <v>167751.0607751543</v>
      </c>
      <c r="I8" s="33">
        <f>CO2_20!H11</f>
        <v>205501.66049843506</v>
      </c>
      <c r="J8" s="33">
        <f>CO2_20!I11</f>
        <v>243252.26022171599</v>
      </c>
      <c r="K8" s="33">
        <f t="shared" si="0"/>
        <v>979089.19562768075</v>
      </c>
      <c r="L8" s="34">
        <f t="shared" si="1"/>
        <v>162168.1734811441</v>
      </c>
      <c r="M8" s="34">
        <f t="shared" si="2"/>
        <v>387787.62474354496</v>
      </c>
    </row>
    <row r="9" spans="1:13" x14ac:dyDescent="0.75">
      <c r="A9" s="32" t="s">
        <v>31</v>
      </c>
      <c r="B9" s="32" t="s">
        <v>49</v>
      </c>
      <c r="C9" s="32"/>
      <c r="D9" s="33">
        <f>CO2_25!C11</f>
        <v>61263.839636776</v>
      </c>
      <c r="E9" s="33">
        <f>CO2_25!D11</f>
        <v>79070.052115132101</v>
      </c>
      <c r="F9" s="33">
        <f>CO2_25!E11</f>
        <v>86484.244995556204</v>
      </c>
      <c r="G9" s="33">
        <f>CO2_25!F11</f>
        <v>115540.7379595245</v>
      </c>
      <c r="H9" s="33">
        <f>CO2_25!G11</f>
        <v>144597.23092349333</v>
      </c>
      <c r="I9" s="33">
        <f>CO2_25!H11</f>
        <v>173653.72388746205</v>
      </c>
      <c r="J9" s="33">
        <f>CO2_25!I11</f>
        <v>202710.21685142998</v>
      </c>
      <c r="K9" s="33">
        <f t="shared" si="0"/>
        <v>863320.04636937426</v>
      </c>
      <c r="L9" s="34">
        <f t="shared" si="1"/>
        <v>202710.2168514301</v>
      </c>
      <c r="M9" s="34">
        <f t="shared" si="2"/>
        <v>503556.77400185145</v>
      </c>
    </row>
    <row r="10" spans="1:13" x14ac:dyDescent="0.75">
      <c r="A10" s="32" t="s">
        <v>32</v>
      </c>
      <c r="B10" s="32" t="s">
        <v>50</v>
      </c>
      <c r="C10" s="32"/>
      <c r="D10" s="33">
        <f>CO2_30!C11</f>
        <v>61263.839636776</v>
      </c>
      <c r="E10" s="33">
        <f>CO2_30!D11</f>
        <v>79070.052115132101</v>
      </c>
      <c r="F10" s="33">
        <f>CO2_30!E11</f>
        <v>80718.628662518997</v>
      </c>
      <c r="G10" s="33">
        <f>CO2_30!F11</f>
        <v>101081.0148671753</v>
      </c>
      <c r="H10" s="33">
        <f>CO2_30!G11</f>
        <v>121443.40107183135</v>
      </c>
      <c r="I10" s="33">
        <f>CO2_30!H11</f>
        <v>141805.78727648806</v>
      </c>
      <c r="J10" s="33">
        <f>CO2_30!I11</f>
        <v>162168.17348114398</v>
      </c>
      <c r="K10" s="33">
        <f t="shared" si="0"/>
        <v>747550.8971110658</v>
      </c>
      <c r="L10" s="34">
        <f t="shared" si="1"/>
        <v>243252.2602217161</v>
      </c>
      <c r="M10" s="34">
        <f t="shared" si="2"/>
        <v>619325.92326015991</v>
      </c>
    </row>
    <row r="11" spans="1:13" x14ac:dyDescent="0.75">
      <c r="A11" s="32" t="s">
        <v>33</v>
      </c>
      <c r="B11" s="32" t="s">
        <v>51</v>
      </c>
      <c r="C11" s="32"/>
      <c r="D11" s="33">
        <f>CO2_35!C11</f>
        <v>61263.839636776</v>
      </c>
      <c r="E11" s="33">
        <f>CO2_35!D11</f>
        <v>79070.052115132101</v>
      </c>
      <c r="F11" s="33">
        <f>CO2_35!E11</f>
        <v>74953.012329482095</v>
      </c>
      <c r="G11" s="33">
        <f>CO2_35!F11</f>
        <v>86621.291774825891</v>
      </c>
      <c r="H11" s="33">
        <f>CO2_35!G11</f>
        <v>98289.571220170052</v>
      </c>
      <c r="I11" s="33">
        <f>CO2_35!H11</f>
        <v>109957.85066551404</v>
      </c>
      <c r="J11" s="33">
        <f>CO2_35!I11</f>
        <v>121626.13011085799</v>
      </c>
      <c r="K11" s="33">
        <f t="shared" si="0"/>
        <v>631781.74785275827</v>
      </c>
      <c r="L11" s="34">
        <f t="shared" si="1"/>
        <v>283794.30359200208</v>
      </c>
      <c r="M11" s="34">
        <f t="shared" si="2"/>
        <v>735095.07251846744</v>
      </c>
    </row>
    <row r="12" spans="1:13" x14ac:dyDescent="0.75">
      <c r="A12" s="32" t="s">
        <v>34</v>
      </c>
      <c r="B12" s="32" t="s">
        <v>52</v>
      </c>
      <c r="C12" s="32"/>
      <c r="D12" s="33">
        <f>CO2_40!C11</f>
        <v>61263.839636776</v>
      </c>
      <c r="E12" s="33">
        <f>CO2_40!D11</f>
        <v>79070.052115132101</v>
      </c>
      <c r="F12" s="33">
        <f>CO2_40!E11</f>
        <v>69187.395996444902</v>
      </c>
      <c r="G12" s="33">
        <f>CO2_40!F11</f>
        <v>72161.568682476704</v>
      </c>
      <c r="H12" s="33">
        <f>CO2_40!G11</f>
        <v>75135.741368508534</v>
      </c>
      <c r="I12" s="33">
        <f>CO2_40!H11</f>
        <v>78109.914054540233</v>
      </c>
      <c r="J12" s="33">
        <f>CO2_40!I11</f>
        <v>81084.086740571991</v>
      </c>
      <c r="K12" s="33">
        <f t="shared" si="0"/>
        <v>516012.59859445051</v>
      </c>
      <c r="L12" s="34">
        <f t="shared" si="1"/>
        <v>324336.34696228808</v>
      </c>
      <c r="M12" s="34">
        <f t="shared" si="2"/>
        <v>850864.2217767752</v>
      </c>
    </row>
    <row r="13" spans="1:13" x14ac:dyDescent="0.75">
      <c r="A13" s="45" t="s">
        <v>35</v>
      </c>
      <c r="B13" s="45" t="s">
        <v>53</v>
      </c>
      <c r="C13" s="45"/>
      <c r="D13" s="46">
        <f>CO2_45!C11</f>
        <v>61263.839636776</v>
      </c>
      <c r="E13" s="46">
        <f>CO2_45!D11</f>
        <v>79070.052115132101</v>
      </c>
      <c r="F13" s="46">
        <f>CO2_45!E11</f>
        <v>63421.779663407797</v>
      </c>
      <c r="G13" s="46">
        <f>CO2_45!F11</f>
        <v>57701.845590127319</v>
      </c>
      <c r="H13" s="46">
        <f>CO2_45!G11</f>
        <v>51981.911516846951</v>
      </c>
      <c r="I13" s="46">
        <f>CO2_45!H11</f>
        <v>46261.977443566444</v>
      </c>
      <c r="J13" s="46">
        <f>CO2_45!I11</f>
        <v>40542.043370286003</v>
      </c>
      <c r="K13" s="46">
        <f t="shared" si="0"/>
        <v>400243.44933614263</v>
      </c>
      <c r="L13" s="47">
        <f t="shared" si="1"/>
        <v>364878.39033257408</v>
      </c>
      <c r="M13" s="47">
        <f t="shared" si="2"/>
        <v>966633.37103508308</v>
      </c>
    </row>
    <row r="14" spans="1:13" x14ac:dyDescent="0.75">
      <c r="A14" s="7" t="s">
        <v>59</v>
      </c>
      <c r="B14" s="7" t="s">
        <v>66</v>
      </c>
      <c r="C14" s="7"/>
      <c r="D14" s="12">
        <f>CO2_50!C11</f>
        <v>61263.839636776</v>
      </c>
      <c r="E14" s="12">
        <f>CO2_50!D11</f>
        <v>79070.052115132101</v>
      </c>
      <c r="F14" s="12">
        <f>CO2_50!E11</f>
        <v>57656.163330370684</v>
      </c>
      <c r="G14" s="12">
        <f>CO2_50!F11</f>
        <v>43242.122497777986</v>
      </c>
      <c r="H14" s="12">
        <f>CO2_50!G11</f>
        <v>28828.081665185367</v>
      </c>
      <c r="I14" s="12">
        <f>CO2_50!H11</f>
        <v>14414.0408325926</v>
      </c>
      <c r="J14" s="12">
        <f>CO2_50!I11</f>
        <v>0</v>
      </c>
      <c r="K14" s="12">
        <f>CO2_50!J11</f>
        <v>284474.30007783469</v>
      </c>
      <c r="L14" s="28">
        <f t="shared" ref="L14:L20" si="3">$J$4-J14</f>
        <v>405420.43370286009</v>
      </c>
      <c r="M14" s="28">
        <f t="shared" ref="M14:M20" si="4">$K$4-K14</f>
        <v>1082402.5202933911</v>
      </c>
    </row>
    <row r="15" spans="1:13" x14ac:dyDescent="0.75">
      <c r="A15" s="7" t="s">
        <v>60</v>
      </c>
      <c r="B15" s="7" t="s">
        <v>67</v>
      </c>
      <c r="C15" s="7"/>
      <c r="D15" s="12">
        <f>CO2_30_70!C11</f>
        <v>61263.839636776</v>
      </c>
      <c r="E15" s="12">
        <f>CO2_30_70!D11</f>
        <v>79070.052115132101</v>
      </c>
      <c r="F15" s="12">
        <f>CO2_30_70!E11</f>
        <v>80718.628662518997</v>
      </c>
      <c r="G15" s="12">
        <f>CO2_30_70!F11</f>
        <v>90945.504024603695</v>
      </c>
      <c r="H15" s="12">
        <f>CO2_30_70!G11</f>
        <v>101172.37938668845</v>
      </c>
      <c r="I15" s="12">
        <f>CO2_30_70!H11</f>
        <v>111399.25474877303</v>
      </c>
      <c r="J15" s="12">
        <f>CO2_30_70!I11</f>
        <v>121626.13011085799</v>
      </c>
      <c r="K15" s="12">
        <f>CO2_30_70!J11</f>
        <v>646195.78868535033</v>
      </c>
      <c r="L15" s="28">
        <f t="shared" si="3"/>
        <v>283794.30359200208</v>
      </c>
      <c r="M15" s="28">
        <f t="shared" si="4"/>
        <v>720681.03168587538</v>
      </c>
    </row>
    <row r="16" spans="1:13" x14ac:dyDescent="0.75">
      <c r="A16" s="7" t="s">
        <v>61</v>
      </c>
      <c r="B16" s="7" t="s">
        <v>68</v>
      </c>
      <c r="C16" s="7"/>
      <c r="D16" s="12">
        <f>CO2_30_80!C11</f>
        <v>61263.839636776</v>
      </c>
      <c r="E16" s="12">
        <f>CO2_30_80!D11</f>
        <v>79070.052115132101</v>
      </c>
      <c r="F16" s="12">
        <f>CO2_30_80!E11</f>
        <v>80718.628662518997</v>
      </c>
      <c r="G16" s="12">
        <f>CO2_30_80!F11</f>
        <v>80809.993182032296</v>
      </c>
      <c r="H16" s="12">
        <f>CO2_30_80!G11</f>
        <v>80901.357701545436</v>
      </c>
      <c r="I16" s="12">
        <f>CO2_30_80!H11</f>
        <v>80992.722221058735</v>
      </c>
      <c r="J16" s="12">
        <f>CO2_30_80!I11</f>
        <v>81084.086740571991</v>
      </c>
      <c r="K16" s="12">
        <f>CO2_30_80!J11</f>
        <v>544840.68025963556</v>
      </c>
      <c r="L16" s="28">
        <f t="shared" si="3"/>
        <v>324336.34696228808</v>
      </c>
      <c r="M16" s="28">
        <f t="shared" si="4"/>
        <v>822036.14011159015</v>
      </c>
    </row>
    <row r="17" spans="1:16" x14ac:dyDescent="0.75">
      <c r="A17" s="7" t="s">
        <v>62</v>
      </c>
      <c r="B17" s="7" t="s">
        <v>69</v>
      </c>
      <c r="C17" s="7"/>
      <c r="D17" s="12">
        <f>CO2_30_90!C11</f>
        <v>61263.839636776</v>
      </c>
      <c r="E17" s="12">
        <f>CO2_30_90!D11</f>
        <v>79070.052115132101</v>
      </c>
      <c r="F17" s="12">
        <f>CO2_30_90!E11</f>
        <v>80718.628662518997</v>
      </c>
      <c r="G17" s="12">
        <f>CO2_30_90!F11</f>
        <v>70674.482339460694</v>
      </c>
      <c r="H17" s="12">
        <f>CO2_30_90!G11</f>
        <v>60630.336016402551</v>
      </c>
      <c r="I17" s="12">
        <f>CO2_30_90!H11</f>
        <v>50586.18969334424</v>
      </c>
      <c r="J17" s="12">
        <f>CO2_30_90!I11</f>
        <v>40542.043370285923</v>
      </c>
      <c r="K17" s="12">
        <f>CO2_30_90!J11</f>
        <v>443485.57183392055</v>
      </c>
      <c r="L17" s="28">
        <f t="shared" si="3"/>
        <v>364878.39033257414</v>
      </c>
      <c r="M17" s="28">
        <f t="shared" si="4"/>
        <v>923391.24853730516</v>
      </c>
    </row>
    <row r="18" spans="1:16" x14ac:dyDescent="0.75">
      <c r="A18" s="7" t="s">
        <v>63</v>
      </c>
      <c r="B18" s="7" t="s">
        <v>70</v>
      </c>
      <c r="C18" s="7"/>
      <c r="D18" s="12">
        <f>CO2_30_100!C11</f>
        <v>61263.839636776</v>
      </c>
      <c r="E18" s="12">
        <f>CO2_30_100!D11</f>
        <v>79070.052115132101</v>
      </c>
      <c r="F18" s="12">
        <f>CO2_30_100!E11</f>
        <v>80718.628662518997</v>
      </c>
      <c r="G18" s="12">
        <f>CO2_30_100!F11</f>
        <v>60538.971496889273</v>
      </c>
      <c r="H18" s="12">
        <f>CO2_30_100!G11</f>
        <v>40359.314331259535</v>
      </c>
      <c r="I18" s="12">
        <f>CO2_30_100!H11</f>
        <v>20179.6571656298</v>
      </c>
      <c r="J18" s="12">
        <f>CO2_30_100!I11</f>
        <v>0</v>
      </c>
      <c r="K18" s="12">
        <f>CO2_30_100!J11</f>
        <v>342130.46340820566</v>
      </c>
      <c r="L18" s="28">
        <f t="shared" si="3"/>
        <v>405420.43370286009</v>
      </c>
      <c r="M18" s="28">
        <f t="shared" si="4"/>
        <v>1024746.3569630201</v>
      </c>
    </row>
    <row r="19" spans="1:16" x14ac:dyDescent="0.75">
      <c r="A19" s="7" t="s">
        <v>64</v>
      </c>
      <c r="B19" s="7" t="s">
        <v>71</v>
      </c>
      <c r="C19" s="7"/>
      <c r="D19" s="12">
        <f>CO2_40_90!C11</f>
        <v>61263.839636776</v>
      </c>
      <c r="E19" s="12">
        <f>CO2_40_90!D11</f>
        <v>79070.052115132101</v>
      </c>
      <c r="F19" s="12">
        <f>CO2_40_90!E11</f>
        <v>69187.395996444902</v>
      </c>
      <c r="G19" s="12">
        <f>CO2_40_90!F11</f>
        <v>62026.057839905203</v>
      </c>
      <c r="H19" s="12">
        <f>CO2_40_90!G11</f>
        <v>54864.719683365438</v>
      </c>
      <c r="I19" s="12">
        <f>CO2_40_90!H11</f>
        <v>47703.38152682584</v>
      </c>
      <c r="J19" s="12">
        <f>CO2_40_90!I11</f>
        <v>40542.043370286025</v>
      </c>
      <c r="K19" s="12">
        <f>CO2_40_90!J11</f>
        <v>414657.4901687355</v>
      </c>
      <c r="L19" s="28">
        <f t="shared" si="3"/>
        <v>364878.39033257408</v>
      </c>
      <c r="M19" s="28">
        <f t="shared" si="4"/>
        <v>952219.33020249021</v>
      </c>
    </row>
    <row r="20" spans="1:16" x14ac:dyDescent="0.75">
      <c r="A20" s="7" t="s">
        <v>65</v>
      </c>
      <c r="B20" s="7" t="s">
        <v>72</v>
      </c>
      <c r="C20" s="7"/>
      <c r="D20" s="12">
        <f>CO2_40_100!C11</f>
        <v>61263.839636776</v>
      </c>
      <c r="E20" s="12">
        <f>CO2_40_100!D11</f>
        <v>79070.052115132101</v>
      </c>
      <c r="F20" s="12">
        <f>CO2_40_100!E11</f>
        <v>69187.395996444902</v>
      </c>
      <c r="G20" s="12">
        <f>CO2_40_100!F11</f>
        <v>51890.546997333608</v>
      </c>
      <c r="H20" s="12">
        <f>CO2_40_100!G11</f>
        <v>34593.697998222444</v>
      </c>
      <c r="I20" s="12">
        <f>CO2_40_100!H11</f>
        <v>17296.8489991112</v>
      </c>
      <c r="J20" s="12">
        <f>CO2_40_100!I11</f>
        <v>0</v>
      </c>
      <c r="K20" s="12">
        <f>CO2_40_100!J11</f>
        <v>313302.38174302032</v>
      </c>
      <c r="L20" s="28">
        <f t="shared" si="3"/>
        <v>405420.43370286009</v>
      </c>
      <c r="M20" s="28">
        <f t="shared" si="4"/>
        <v>1053574.4386282053</v>
      </c>
    </row>
    <row r="21" spans="1:16" x14ac:dyDescent="0.75">
      <c r="A21" s="7"/>
      <c r="B21" s="7"/>
      <c r="C21" s="7"/>
      <c r="D21" s="20"/>
      <c r="E21" s="20"/>
      <c r="F21" s="20"/>
      <c r="G21" s="20"/>
      <c r="H21" s="20"/>
      <c r="I21" s="20"/>
      <c r="J21" s="20"/>
      <c r="K21" s="20"/>
      <c r="L21" s="21"/>
      <c r="M21" s="21"/>
    </row>
    <row r="24" spans="1:16" s="24" customFormat="1" ht="30" customHeight="1" x14ac:dyDescent="0.75">
      <c r="A24" s="48" t="s">
        <v>44</v>
      </c>
      <c r="B24" s="48"/>
      <c r="C24" s="49" t="s">
        <v>58</v>
      </c>
      <c r="D24" s="49">
        <v>2022</v>
      </c>
      <c r="E24" s="49">
        <v>2025</v>
      </c>
      <c r="F24" s="49">
        <v>2030</v>
      </c>
      <c r="G24" s="49">
        <v>2035</v>
      </c>
      <c r="H24" s="49">
        <v>2040</v>
      </c>
      <c r="I24" s="49">
        <v>2045</v>
      </c>
      <c r="J24" s="49">
        <v>2050</v>
      </c>
      <c r="K24" s="49" t="s">
        <v>54</v>
      </c>
      <c r="L24" s="50" t="s">
        <v>73</v>
      </c>
      <c r="M24" s="50" t="s">
        <v>74</v>
      </c>
      <c r="N24" s="51"/>
      <c r="O24" s="52" t="s">
        <v>56</v>
      </c>
      <c r="P24" s="52" t="s">
        <v>57</v>
      </c>
    </row>
    <row r="25" spans="1:16" x14ac:dyDescent="0.75">
      <c r="A25" s="53" t="s">
        <v>25</v>
      </c>
      <c r="B25" s="53" t="s">
        <v>26</v>
      </c>
      <c r="C25" s="54">
        <f>CO2_00!C29</f>
        <v>0</v>
      </c>
      <c r="D25" s="54">
        <f>CO2_00!D29</f>
        <v>2444.7611240072602</v>
      </c>
      <c r="E25" s="54">
        <f>CO2_00!E29</f>
        <v>2526.8603275028922</v>
      </c>
      <c r="F25" s="54">
        <f>CO2_00!F29</f>
        <v>2746.3775153009483</v>
      </c>
      <c r="G25" s="54">
        <f>CO2_00!G29</f>
        <v>3185.8177887705706</v>
      </c>
      <c r="H25" s="54">
        <f>CO2_00!H29</f>
        <v>3625.2580622401856</v>
      </c>
      <c r="I25" s="54">
        <f>CO2_00!I29</f>
        <v>4538.8430691716294</v>
      </c>
      <c r="J25" s="54">
        <f>CO2_00!J29</f>
        <v>5467.2955687213926</v>
      </c>
      <c r="K25" s="54">
        <f>SUM(D25:J25)</f>
        <v>24535.213455714882</v>
      </c>
      <c r="L25" s="54">
        <f>K25-$K$25</f>
        <v>0</v>
      </c>
      <c r="M25" s="54">
        <f>K25-$K$25</f>
        <v>0</v>
      </c>
      <c r="N25" s="55"/>
      <c r="O25" s="55"/>
      <c r="P25" s="55"/>
    </row>
    <row r="26" spans="1:16" x14ac:dyDescent="0.75">
      <c r="A26" s="53" t="s">
        <v>27</v>
      </c>
      <c r="B26" s="53" t="s">
        <v>45</v>
      </c>
      <c r="C26" s="54">
        <f>CO2_05!C33</f>
        <v>109153.09680607299</v>
      </c>
      <c r="D26" s="54">
        <f>CO2_05!D33</f>
        <v>2444.7611240072602</v>
      </c>
      <c r="E26" s="54">
        <f>CO2_05!E33</f>
        <v>2526.8603275028922</v>
      </c>
      <c r="F26" s="54">
        <f>CO2_05!F33</f>
        <v>8665.92006659254</v>
      </c>
      <c r="G26" s="54">
        <f>CO2_05!G33</f>
        <v>9105.3603400621578</v>
      </c>
      <c r="H26" s="54">
        <f>CO2_05!H33</f>
        <v>9544.800613531781</v>
      </c>
      <c r="I26" s="54">
        <f>CO2_05!I33</f>
        <v>17917.887637374981</v>
      </c>
      <c r="J26" s="54">
        <f>CO2_05!J33</f>
        <v>47131.689051053378</v>
      </c>
      <c r="K26" s="54">
        <f>SUM(D26:J26)</f>
        <v>97337.279160124977</v>
      </c>
      <c r="L26" s="54">
        <f>J26-$J$25</f>
        <v>41664.393482331987</v>
      </c>
      <c r="M26" s="54">
        <f>K26-$K$25</f>
        <v>72802.065704410095</v>
      </c>
      <c r="N26" s="55"/>
      <c r="O26" s="56">
        <f t="shared" ref="O26:O34" si="5">L26/L5</f>
        <v>1.0276836098712407</v>
      </c>
      <c r="P26" s="56">
        <f t="shared" ref="P26:P34" si="6">M26/M5</f>
        <v>1.0273196149315218</v>
      </c>
    </row>
    <row r="27" spans="1:16" x14ac:dyDescent="0.75">
      <c r="A27" s="53" t="s">
        <v>28</v>
      </c>
      <c r="B27" s="53" t="s">
        <v>46</v>
      </c>
      <c r="C27" s="54">
        <f>CO2_10!C33</f>
        <v>215011.00467043399</v>
      </c>
      <c r="D27" s="54">
        <f>CO2_10!D33</f>
        <v>2444.7611240072602</v>
      </c>
      <c r="E27" s="54">
        <f>CO2_10!E33</f>
        <v>2526.8603275028922</v>
      </c>
      <c r="F27" s="54">
        <f>CO2_10!F33</f>
        <v>14585.462617883744</v>
      </c>
      <c r="G27" s="54">
        <f>CO2_10!G33</f>
        <v>15024.902891353366</v>
      </c>
      <c r="H27" s="54">
        <f>CO2_10!H33</f>
        <v>15464.343164822985</v>
      </c>
      <c r="I27" s="54">
        <f>CO2_10!I33</f>
        <v>50640.17975874932</v>
      </c>
      <c r="J27" s="54">
        <f>CO2_10!J33</f>
        <v>88802.277958389139</v>
      </c>
      <c r="K27" s="54">
        <f t="shared" ref="K26:K41" si="7">SUM(D27:J27)</f>
        <v>189488.7878427087</v>
      </c>
      <c r="L27" s="54">
        <f t="shared" ref="L27:L34" si="8">J27-$J$25</f>
        <v>83334.982389667741</v>
      </c>
      <c r="M27" s="54">
        <f t="shared" ref="M27:M34" si="9">K27-$K$25</f>
        <v>164953.57438699383</v>
      </c>
      <c r="N27" s="55"/>
      <c r="O27" s="56">
        <f t="shared" si="5"/>
        <v>1.0277600172805472</v>
      </c>
      <c r="P27" s="56">
        <f t="shared" si="6"/>
        <v>1.0274097414472634</v>
      </c>
    </row>
    <row r="28" spans="1:16" x14ac:dyDescent="0.75">
      <c r="A28" s="53" t="s">
        <v>29</v>
      </c>
      <c r="B28" s="53" t="s">
        <v>47</v>
      </c>
      <c r="C28" s="54">
        <f>CO2_15!C33</f>
        <v>315530.83142572799</v>
      </c>
      <c r="D28" s="54">
        <f>CO2_15!D33</f>
        <v>2444.7611240072602</v>
      </c>
      <c r="E28" s="54">
        <f>CO2_15!E33</f>
        <v>2526.8603275028922</v>
      </c>
      <c r="F28" s="54">
        <f>CO2_15!F33</f>
        <v>20505.005169174641</v>
      </c>
      <c r="G28" s="54">
        <f>CO2_15!G33</f>
        <v>28397.85166022546</v>
      </c>
      <c r="H28" s="54">
        <f>CO2_15!H33</f>
        <v>36292.385678774823</v>
      </c>
      <c r="I28" s="54">
        <f>CO2_15!I33</f>
        <v>83373.461412935532</v>
      </c>
      <c r="J28" s="54">
        <f>CO2_15!J33</f>
        <v>130472.86686572482</v>
      </c>
      <c r="K28" s="54">
        <f t="shared" si="7"/>
        <v>304013.19223834539</v>
      </c>
      <c r="L28" s="54">
        <f t="shared" si="8"/>
        <v>125005.57129700342</v>
      </c>
      <c r="M28" s="54">
        <f t="shared" si="9"/>
        <v>279477.97878263053</v>
      </c>
      <c r="N28" s="55"/>
      <c r="O28" s="56">
        <f t="shared" si="5"/>
        <v>1.0277854864169822</v>
      </c>
      <c r="P28" s="56">
        <f t="shared" si="6"/>
        <v>1.0274227817948298</v>
      </c>
    </row>
    <row r="29" spans="1:16" x14ac:dyDescent="0.75">
      <c r="A29" s="53" t="s">
        <v>30</v>
      </c>
      <c r="B29" s="53" t="s">
        <v>48</v>
      </c>
      <c r="C29" s="54">
        <f>CO2_20!C33</f>
        <v>414997.193545983</v>
      </c>
      <c r="D29" s="54">
        <f>CO2_20!D33</f>
        <v>2444.7611240072602</v>
      </c>
      <c r="E29" s="54">
        <f>CO2_20!E33</f>
        <v>2526.8603275028922</v>
      </c>
      <c r="F29" s="54">
        <f>CO2_20!F33</f>
        <v>26424.547720465922</v>
      </c>
      <c r="G29" s="54">
        <f>CO2_20!G33</f>
        <v>43243.609889851432</v>
      </c>
      <c r="H29" s="54">
        <f>CO2_20!H33</f>
        <v>60081.8824172733</v>
      </c>
      <c r="I29" s="54">
        <f>CO2_20!I33</f>
        <v>116107.93071290794</v>
      </c>
      <c r="J29" s="54">
        <f>CO2_20!J33</f>
        <v>172143.45577306027</v>
      </c>
      <c r="K29" s="54">
        <f t="shared" si="7"/>
        <v>422973.04796506901</v>
      </c>
      <c r="L29" s="54">
        <f t="shared" si="8"/>
        <v>166676.16020433887</v>
      </c>
      <c r="M29" s="54">
        <f t="shared" si="9"/>
        <v>398437.83450935414</v>
      </c>
      <c r="N29" s="55"/>
      <c r="O29" s="56">
        <f t="shared" si="5"/>
        <v>1.0277982209851979</v>
      </c>
      <c r="P29" s="56">
        <f t="shared" si="6"/>
        <v>1.027464026921572</v>
      </c>
    </row>
    <row r="30" spans="1:16" x14ac:dyDescent="0.75">
      <c r="A30" s="53" t="s">
        <v>31</v>
      </c>
      <c r="B30" s="53" t="s">
        <v>49</v>
      </c>
      <c r="C30" s="54">
        <f>CO2_25!C33</f>
        <v>514463.94347726001</v>
      </c>
      <c r="D30" s="54">
        <f>CO2_25!D33</f>
        <v>2444.7611240072602</v>
      </c>
      <c r="E30" s="54">
        <f>CO2_25!E33</f>
        <v>2526.8603275028922</v>
      </c>
      <c r="F30" s="54">
        <f>CO2_25!F33</f>
        <v>32344.090271757206</v>
      </c>
      <c r="G30" s="54">
        <f>CO2_25!G33</f>
        <v>58094.821337230271</v>
      </c>
      <c r="H30" s="54">
        <f>CO2_25!H33</f>
        <v>83872.42765559844</v>
      </c>
      <c r="I30" s="54">
        <f>CO2_25!I33</f>
        <v>148842.40001288036</v>
      </c>
      <c r="J30" s="54">
        <f>CO2_25!J33</f>
        <v>213814.04468039586</v>
      </c>
      <c r="K30" s="54">
        <f t="shared" si="7"/>
        <v>541939.4054093723</v>
      </c>
      <c r="L30" s="54">
        <f t="shared" si="8"/>
        <v>208346.74911167446</v>
      </c>
      <c r="M30" s="54">
        <f t="shared" si="9"/>
        <v>517404.19195365743</v>
      </c>
      <c r="N30" s="55"/>
      <c r="O30" s="56">
        <f t="shared" si="5"/>
        <v>1.0278058617261283</v>
      </c>
      <c r="P30" s="56">
        <f t="shared" si="6"/>
        <v>1.0274992188899739</v>
      </c>
    </row>
    <row r="31" spans="1:16" x14ac:dyDescent="0.75">
      <c r="A31" s="53" t="s">
        <v>32</v>
      </c>
      <c r="B31" s="53" t="s">
        <v>50</v>
      </c>
      <c r="C31" s="54">
        <f>CO2_30!C33</f>
        <v>613930.02324038302</v>
      </c>
      <c r="D31" s="54">
        <f>CO2_30!D33</f>
        <v>2444.7611240072602</v>
      </c>
      <c r="E31" s="54">
        <f>CO2_30!E33</f>
        <v>2526.8603275028922</v>
      </c>
      <c r="F31" s="54">
        <f>CO2_30!F33</f>
        <v>38263.632823048494</v>
      </c>
      <c r="G31" s="54">
        <f>CO2_30!G33</f>
        <v>72951.522692852857</v>
      </c>
      <c r="H31" s="54">
        <f>CO2_30!H33</f>
        <v>107670.77734820732</v>
      </c>
      <c r="I31" s="54">
        <f>CO2_30!I33</f>
        <v>181576.86931285277</v>
      </c>
      <c r="J31" s="54">
        <f>CO2_30!J33</f>
        <v>255484.63358773131</v>
      </c>
      <c r="K31" s="54">
        <f t="shared" si="7"/>
        <v>660919.05721620284</v>
      </c>
      <c r="L31" s="54">
        <f t="shared" si="8"/>
        <v>250017.33801900991</v>
      </c>
      <c r="M31" s="54">
        <f t="shared" si="9"/>
        <v>636383.84376048797</v>
      </c>
      <c r="N31" s="55"/>
      <c r="O31" s="56">
        <f t="shared" si="5"/>
        <v>1.0278109555534147</v>
      </c>
      <c r="P31" s="56">
        <f t="shared" si="6"/>
        <v>1.0275427200116771</v>
      </c>
    </row>
    <row r="32" spans="1:16" x14ac:dyDescent="0.75">
      <c r="A32" s="53" t="s">
        <v>33</v>
      </c>
      <c r="B32" s="53" t="s">
        <v>51</v>
      </c>
      <c r="C32" s="54">
        <f>CO2_35!C33</f>
        <v>713396.86373444297</v>
      </c>
      <c r="D32" s="54">
        <f>CO2_35!D33</f>
        <v>2444.7611240072602</v>
      </c>
      <c r="E32" s="54">
        <f>CO2_35!E33</f>
        <v>2526.8603275028922</v>
      </c>
      <c r="F32" s="54">
        <f>CO2_35!F33</f>
        <v>44189.133084978537</v>
      </c>
      <c r="G32" s="54">
        <f>CO2_35!G33</f>
        <v>87808.272734489816</v>
      </c>
      <c r="H32" s="54">
        <f>CO2_35!H33</f>
        <v>131469.12704081638</v>
      </c>
      <c r="I32" s="54">
        <f>CO2_35!I33</f>
        <v>214311.33861282509</v>
      </c>
      <c r="J32" s="54">
        <f>CO2_35!J33</f>
        <v>297155.22249506775</v>
      </c>
      <c r="K32" s="54">
        <f t="shared" si="7"/>
        <v>779904.7154196878</v>
      </c>
      <c r="L32" s="54">
        <f t="shared" si="8"/>
        <v>291687.92692634638</v>
      </c>
      <c r="M32" s="54">
        <f t="shared" si="9"/>
        <v>755369.50196397293</v>
      </c>
      <c r="N32" s="55"/>
      <c r="O32" s="56">
        <f t="shared" si="5"/>
        <v>1.02781459400148</v>
      </c>
      <c r="P32" s="56">
        <f t="shared" si="6"/>
        <v>1.0275806901766384</v>
      </c>
    </row>
    <row r="33" spans="1:16" x14ac:dyDescent="0.75">
      <c r="A33" s="53" t="s">
        <v>34</v>
      </c>
      <c r="B33" s="53" t="s">
        <v>52</v>
      </c>
      <c r="C33" s="54">
        <f>CO2_40!C33</f>
        <v>812865.59098337602</v>
      </c>
      <c r="D33" s="54">
        <f>CO2_40!D33</f>
        <v>2444.7611240072602</v>
      </c>
      <c r="E33" s="54">
        <f>CO2_40!E33</f>
        <v>2526.8603275028922</v>
      </c>
      <c r="F33" s="54">
        <f>CO2_40!F33</f>
        <v>50137.721037675161</v>
      </c>
      <c r="G33" s="54">
        <f>CO2_40!G33</f>
        <v>102670.50281973543</v>
      </c>
      <c r="H33" s="54">
        <f>CO2_40!H33</f>
        <v>155267.47673342505</v>
      </c>
      <c r="I33" s="54">
        <f>CO2_40!I33</f>
        <v>247045.80791279761</v>
      </c>
      <c r="J33" s="54">
        <f>CO2_40!J33</f>
        <v>338825.8114024034</v>
      </c>
      <c r="K33" s="54">
        <f t="shared" si="7"/>
        <v>898918.94135754684</v>
      </c>
      <c r="L33" s="54">
        <f t="shared" si="8"/>
        <v>333358.51583368203</v>
      </c>
      <c r="M33" s="54">
        <f t="shared" si="9"/>
        <v>874383.72790183197</v>
      </c>
      <c r="N33" s="55"/>
      <c r="O33" s="56">
        <f t="shared" si="5"/>
        <v>1.0278173228375265</v>
      </c>
      <c r="P33" s="56">
        <f t="shared" si="6"/>
        <v>1.0276419028125818</v>
      </c>
    </row>
    <row r="34" spans="1:16" x14ac:dyDescent="0.75">
      <c r="A34" s="41" t="s">
        <v>35</v>
      </c>
      <c r="B34" s="41" t="s">
        <v>53</v>
      </c>
      <c r="C34" s="42">
        <f>CO2_45!C33</f>
        <v>960706.09884581401</v>
      </c>
      <c r="D34" s="42">
        <f>CO2_45!D33</f>
        <v>2444.7611240072602</v>
      </c>
      <c r="E34" s="42">
        <f>CO2_45!E33</f>
        <v>2526.8603275028922</v>
      </c>
      <c r="F34" s="42">
        <f>CO2_45!F33</f>
        <v>56087.161251148733</v>
      </c>
      <c r="G34" s="42">
        <f>CO2_45!G33</f>
        <v>117567.66566111185</v>
      </c>
      <c r="H34" s="42">
        <f>CO2_45!H33</f>
        <v>179065.82642603421</v>
      </c>
      <c r="I34" s="42">
        <f>CO2_45!I33</f>
        <v>280540.91593696683</v>
      </c>
      <c r="J34" s="42">
        <f>CO2_45!J33</f>
        <v>397879.28561938275</v>
      </c>
      <c r="K34" s="42">
        <f t="shared" si="7"/>
        <v>1036112.4763461545</v>
      </c>
      <c r="L34" s="42">
        <f t="shared" si="8"/>
        <v>392411.99005066138</v>
      </c>
      <c r="M34" s="42">
        <f t="shared" si="9"/>
        <v>1011577.2628904396</v>
      </c>
      <c r="N34" s="43"/>
      <c r="O34" s="44">
        <f t="shared" si="5"/>
        <v>1.0754596612120311</v>
      </c>
      <c r="P34" s="44">
        <f t="shared" si="6"/>
        <v>1.0464952827018894</v>
      </c>
    </row>
    <row r="35" spans="1:16" x14ac:dyDescent="0.75">
      <c r="A35" s="7" t="s">
        <v>59</v>
      </c>
      <c r="B35" s="7" t="s">
        <v>66</v>
      </c>
      <c r="C35" s="12">
        <f>CO2_50!C33</f>
        <v>1240139.7581665299</v>
      </c>
      <c r="D35" s="12">
        <f>CO2_50!D33</f>
        <v>2444.7611240072602</v>
      </c>
      <c r="E35" s="12">
        <f>CO2_50!E33</f>
        <v>2526.8603275028922</v>
      </c>
      <c r="F35" s="12">
        <f>CO2_50!F33</f>
        <v>62043.125637482633</v>
      </c>
      <c r="G35" s="12">
        <f>CO2_50!G33</f>
        <v>132509.10220791624</v>
      </c>
      <c r="H35" s="12">
        <f>CO2_50!H33</f>
        <v>206938.34682450106</v>
      </c>
      <c r="I35" s="12">
        <f>CO2_50!I33</f>
        <v>344371.91513191792</v>
      </c>
      <c r="J35" s="12">
        <f>CO2_50!J33</f>
        <v>506778.00908254995</v>
      </c>
      <c r="K35" s="12">
        <f t="shared" si="7"/>
        <v>1257612.1203358779</v>
      </c>
      <c r="L35" s="12">
        <f t="shared" ref="L35:L41" si="10">J35-$J$25</f>
        <v>501310.71351382858</v>
      </c>
      <c r="M35" s="12">
        <f t="shared" ref="M35:M41" si="11">K35-$K$25</f>
        <v>1233076.9068801629</v>
      </c>
      <c r="O35" s="1">
        <f t="shared" ref="O35:P35" si="12">L35/L14</f>
        <v>1.23652058909603</v>
      </c>
      <c r="P35" s="1">
        <f t="shared" si="12"/>
        <v>1.1392036546126396</v>
      </c>
    </row>
    <row r="36" spans="1:16" x14ac:dyDescent="0.75">
      <c r="A36" s="7" t="s">
        <v>60</v>
      </c>
      <c r="B36" s="7" t="s">
        <v>67</v>
      </c>
      <c r="C36" s="12">
        <f>CO2_30_70!C33</f>
        <v>717641.72267567797</v>
      </c>
      <c r="D36" s="12">
        <f>CO2_30_70!D33</f>
        <v>2444.7611240072602</v>
      </c>
      <c r="E36" s="12">
        <f>CO2_30_70!E33</f>
        <v>2526.8603275028922</v>
      </c>
      <c r="F36" s="12">
        <f>CO2_30_70!F33</f>
        <v>38263.632823048494</v>
      </c>
      <c r="G36" s="12">
        <f>CO2_30_70!G33</f>
        <v>83365.294568915415</v>
      </c>
      <c r="H36" s="12">
        <f>CO2_30_70!H33</f>
        <v>128506.07180187525</v>
      </c>
      <c r="I36" s="12">
        <f>CO2_30_70!I33</f>
        <v>212829.81099335453</v>
      </c>
      <c r="J36" s="12">
        <f>CO2_30_70!J33</f>
        <v>297155.22249506775</v>
      </c>
      <c r="K36" s="12">
        <f t="shared" si="7"/>
        <v>765091.65413377155</v>
      </c>
      <c r="L36" s="12">
        <f t="shared" si="10"/>
        <v>291687.92692634638</v>
      </c>
      <c r="M36" s="12">
        <f t="shared" si="11"/>
        <v>740556.44067805668</v>
      </c>
      <c r="O36" s="1">
        <f t="shared" ref="O36:P36" si="13">L36/L15</f>
        <v>1.02781459400148</v>
      </c>
      <c r="P36" s="1">
        <f t="shared" si="13"/>
        <v>1.0275786486924556</v>
      </c>
    </row>
    <row r="37" spans="1:16" x14ac:dyDescent="0.75">
      <c r="A37" s="7" t="s">
        <v>61</v>
      </c>
      <c r="B37" s="7" t="s">
        <v>68</v>
      </c>
      <c r="C37" s="12">
        <f>CO2_30_80!C33</f>
        <v>821352.96669095103</v>
      </c>
      <c r="D37" s="12">
        <f>CO2_30_80!D33</f>
        <v>2444.7611240072602</v>
      </c>
      <c r="E37" s="12">
        <f>CO2_30_80!E33</f>
        <v>2526.8603275028922</v>
      </c>
      <c r="F37" s="12">
        <f>CO2_30_80!F33</f>
        <v>38263.632823048494</v>
      </c>
      <c r="G37" s="12">
        <f>CO2_30_80!G33</f>
        <v>93781.337102912017</v>
      </c>
      <c r="H37" s="12">
        <f>CO2_30_80!H33</f>
        <v>149341.36625554287</v>
      </c>
      <c r="I37" s="12">
        <f>CO2_30_80!I33</f>
        <v>244082.75267385546</v>
      </c>
      <c r="J37" s="12">
        <f>CO2_30_80!J33</f>
        <v>338825.81140240323</v>
      </c>
      <c r="K37" s="12">
        <f t="shared" si="7"/>
        <v>869266.52170927217</v>
      </c>
      <c r="L37" s="12">
        <f t="shared" si="10"/>
        <v>333358.51583368186</v>
      </c>
      <c r="M37" s="12">
        <f t="shared" si="11"/>
        <v>844731.3082535573</v>
      </c>
      <c r="O37" s="1">
        <f t="shared" ref="O37:P37" si="14">L37/L16</f>
        <v>1.0278173228375258</v>
      </c>
      <c r="P37" s="1">
        <f t="shared" si="14"/>
        <v>1.0276084797669436</v>
      </c>
    </row>
    <row r="38" spans="1:16" x14ac:dyDescent="0.75">
      <c r="A38" s="7" t="s">
        <v>62</v>
      </c>
      <c r="B38" s="7" t="s">
        <v>69</v>
      </c>
      <c r="C38" s="12">
        <f>CO2_30_90!C33</f>
        <v>973555.10458796599</v>
      </c>
      <c r="D38" s="12">
        <f>CO2_30_90!D33</f>
        <v>2444.7611240072602</v>
      </c>
      <c r="E38" s="12">
        <f>CO2_30_90!E33</f>
        <v>2526.8603275028922</v>
      </c>
      <c r="F38" s="12">
        <f>CO2_30_90!F33</f>
        <v>38263.632823048494</v>
      </c>
      <c r="G38" s="12">
        <f>CO2_30_90!G33</f>
        <v>104198.9843297459</v>
      </c>
      <c r="H38" s="12">
        <f>CO2_30_90!H33</f>
        <v>170176.66070921111</v>
      </c>
      <c r="I38" s="12">
        <f>CO2_30_90!I33</f>
        <v>275335.69435435726</v>
      </c>
      <c r="J38" s="12">
        <f>CO2_30_90!J33</f>
        <v>397897.85395919881</v>
      </c>
      <c r="K38" s="12">
        <f t="shared" si="7"/>
        <v>990844.44762707176</v>
      </c>
      <c r="L38" s="12">
        <f t="shared" si="10"/>
        <v>392430.55839047744</v>
      </c>
      <c r="M38" s="12">
        <f t="shared" si="11"/>
        <v>966309.23417135689</v>
      </c>
      <c r="O38" s="1">
        <f t="shared" ref="O38:P38" si="15">L38/L17</f>
        <v>1.0755105503310032</v>
      </c>
      <c r="P38" s="1">
        <f t="shared" si="15"/>
        <v>1.0464786575593346</v>
      </c>
    </row>
    <row r="39" spans="1:16" x14ac:dyDescent="0.75">
      <c r="A39" s="7" t="s">
        <v>63</v>
      </c>
      <c r="B39" s="7" t="s">
        <v>70</v>
      </c>
      <c r="C39" s="12">
        <f>CO2_30_100!C33</f>
        <v>1258985.6650430199</v>
      </c>
      <c r="D39" s="12">
        <f>CO2_30_100!D33</f>
        <v>2444.7611240072602</v>
      </c>
      <c r="E39" s="12">
        <f>CO2_30_100!E33</f>
        <v>2526.8603275028922</v>
      </c>
      <c r="F39" s="12">
        <f>CO2_30_100!F33</f>
        <v>38263.632823048494</v>
      </c>
      <c r="G39" s="12">
        <f>CO2_30_100!G33</f>
        <v>114664.79196720519</v>
      </c>
      <c r="H39" s="12">
        <f>CO2_30_100!H33</f>
        <v>191089.39818076859</v>
      </c>
      <c r="I39" s="12">
        <f>CO2_30_100!I33</f>
        <v>332447.20789071632</v>
      </c>
      <c r="J39" s="12">
        <f>CO2_30_100!J33</f>
        <v>506812.81396290334</v>
      </c>
      <c r="K39" s="12">
        <f t="shared" si="7"/>
        <v>1188249.4662761521</v>
      </c>
      <c r="L39" s="12">
        <f t="shared" si="10"/>
        <v>501345.51839418197</v>
      </c>
      <c r="M39" s="12">
        <f t="shared" si="11"/>
        <v>1163714.2528204371</v>
      </c>
      <c r="O39" s="1">
        <f t="shared" ref="O39:P39" si="16">L39/L18</f>
        <v>1.2366064379518351</v>
      </c>
      <c r="P39" s="1">
        <f t="shared" si="16"/>
        <v>1.1356119930684778</v>
      </c>
    </row>
    <row r="40" spans="1:16" x14ac:dyDescent="0.75">
      <c r="A40" s="7" t="s">
        <v>64</v>
      </c>
      <c r="B40" s="7" t="s">
        <v>71</v>
      </c>
      <c r="C40" s="12">
        <f>CO2_40_90!C33</f>
        <v>965040.68542299594</v>
      </c>
      <c r="D40" s="12">
        <f>CO2_40_90!D33</f>
        <v>2444.7611240072602</v>
      </c>
      <c r="E40" s="12">
        <f>CO2_40_90!E33</f>
        <v>2526.8603275028922</v>
      </c>
      <c r="F40" s="12">
        <f>CO2_40_90!F33</f>
        <v>50137.721037675161</v>
      </c>
      <c r="G40" s="12">
        <f>CO2_40_90!G33</f>
        <v>113100.69237136142</v>
      </c>
      <c r="H40" s="12">
        <f>CO2_40_90!H33</f>
        <v>176102.77118709317</v>
      </c>
      <c r="I40" s="12">
        <f>CO2_40_90!I33</f>
        <v>278507.16219166142</v>
      </c>
      <c r="J40" s="12">
        <f>CO2_40_90!J33</f>
        <v>397881.33954830281</v>
      </c>
      <c r="K40" s="12">
        <f t="shared" si="7"/>
        <v>1020701.3077876042</v>
      </c>
      <c r="L40" s="12">
        <f t="shared" si="10"/>
        <v>392414.04397958145</v>
      </c>
      <c r="M40" s="12">
        <f t="shared" si="11"/>
        <v>996166.0943318893</v>
      </c>
      <c r="O40" s="1">
        <f t="shared" ref="O40:P40" si="17">L40/L19</f>
        <v>1.0754652902900321</v>
      </c>
      <c r="P40" s="1">
        <f t="shared" si="17"/>
        <v>1.0461519344708679</v>
      </c>
    </row>
    <row r="41" spans="1:16" x14ac:dyDescent="0.75">
      <c r="A41" s="7" t="s">
        <v>65</v>
      </c>
      <c r="B41" s="7" t="s">
        <v>72</v>
      </c>
      <c r="C41" s="12">
        <f>CO2_40_100!C33</f>
        <v>1249957.12476715</v>
      </c>
      <c r="D41" s="12">
        <f>CO2_40_100!D33</f>
        <v>2444.7611240072602</v>
      </c>
      <c r="E41" s="12">
        <f>CO2_40_100!E33</f>
        <v>2526.8603275028922</v>
      </c>
      <c r="F41" s="12">
        <f>CO2_40_100!F33</f>
        <v>50137.721037675161</v>
      </c>
      <c r="G41" s="12">
        <f>CO2_40_100!G33</f>
        <v>123570.82047713816</v>
      </c>
      <c r="H41" s="12">
        <f>CO2_40_100!H33</f>
        <v>197172.23021856887</v>
      </c>
      <c r="I41" s="12">
        <f>CO2_40_100!I33</f>
        <v>338392.1590711404</v>
      </c>
      <c r="J41" s="12">
        <f>CO2_40_100!J33</f>
        <v>506778.00908254995</v>
      </c>
      <c r="K41" s="12">
        <f t="shared" si="7"/>
        <v>1221022.5613385828</v>
      </c>
      <c r="L41" s="12">
        <f t="shared" si="10"/>
        <v>501310.71351382858</v>
      </c>
      <c r="M41" s="12">
        <f t="shared" si="11"/>
        <v>1196487.3478828678</v>
      </c>
      <c r="O41" s="1">
        <f t="shared" ref="O41:P41" si="18">L41/L20</f>
        <v>1.23652058909603</v>
      </c>
      <c r="P41" s="1">
        <f t="shared" si="18"/>
        <v>1.1356457636166084</v>
      </c>
    </row>
    <row r="48" spans="1:16" x14ac:dyDescent="0.75">
      <c r="A48" s="7" t="s">
        <v>62</v>
      </c>
      <c r="B48" s="7" t="s">
        <v>69</v>
      </c>
      <c r="C48" s="12"/>
      <c r="D48" s="12">
        <v>61263.839636776</v>
      </c>
      <c r="E48" s="12">
        <v>79070.052115132101</v>
      </c>
      <c r="F48" s="12">
        <v>80718.628662518997</v>
      </c>
      <c r="G48" s="12">
        <v>70674.482339460694</v>
      </c>
      <c r="H48" s="12">
        <v>60630.336016402551</v>
      </c>
      <c r="I48" s="12">
        <v>50586.18969334424</v>
      </c>
      <c r="J48" s="12">
        <v>40542.043370285923</v>
      </c>
      <c r="K48" s="12">
        <v>443485.57183392055</v>
      </c>
      <c r="L48" s="12">
        <v>364878.39033257414</v>
      </c>
      <c r="M48" s="12">
        <v>923391.24853730516</v>
      </c>
      <c r="N48" s="12"/>
      <c r="O48" s="12"/>
      <c r="P48" s="12"/>
    </row>
    <row r="49" spans="1:16" x14ac:dyDescent="0.75">
      <c r="A49" s="7" t="s">
        <v>62</v>
      </c>
      <c r="B49" s="7" t="s">
        <v>69</v>
      </c>
      <c r="C49" s="12">
        <v>973555.10458796599</v>
      </c>
      <c r="D49" s="12">
        <v>2444.7611240072602</v>
      </c>
      <c r="E49" s="12">
        <v>2526.8603275028922</v>
      </c>
      <c r="F49" s="12">
        <v>38263.632823048494</v>
      </c>
      <c r="G49" s="12">
        <v>104198.9843297459</v>
      </c>
      <c r="H49" s="12">
        <v>170176.66070921111</v>
      </c>
      <c r="I49" s="12">
        <v>275335.69435435726</v>
      </c>
      <c r="J49" s="12">
        <v>397897.85395919881</v>
      </c>
      <c r="K49" s="12">
        <v>1964399.5522150379</v>
      </c>
      <c r="L49" s="12">
        <v>392430.55839047744</v>
      </c>
      <c r="M49" s="12">
        <v>1939864.3387593229</v>
      </c>
      <c r="N49" s="12"/>
      <c r="O49" s="4">
        <v>1.0755105503310032</v>
      </c>
      <c r="P49" s="4">
        <v>2.1008043360083373</v>
      </c>
    </row>
    <row r="54" spans="1:16" x14ac:dyDescent="0.75">
      <c r="D54" s="40" t="s">
        <v>76</v>
      </c>
      <c r="E54" s="40" t="s">
        <v>75</v>
      </c>
      <c r="F54" s="40" t="s">
        <v>78</v>
      </c>
    </row>
    <row r="55" spans="1:16" x14ac:dyDescent="0.75">
      <c r="A55" s="7" t="s">
        <v>27</v>
      </c>
      <c r="D55" s="12">
        <f>M26</f>
        <v>72802.065704410095</v>
      </c>
      <c r="E55" s="28">
        <f>M5</f>
        <v>70866.032971893437</v>
      </c>
      <c r="F55" s="30">
        <f>D55/E55</f>
        <v>1.0273196149315218</v>
      </c>
    </row>
    <row r="56" spans="1:16" x14ac:dyDescent="0.75">
      <c r="A56" s="7" t="s">
        <v>28</v>
      </c>
      <c r="D56" s="12">
        <f t="shared" ref="D56:D64" si="19">M27</f>
        <v>164953.57438699383</v>
      </c>
      <c r="E56" s="28">
        <f t="shared" ref="E56:E64" si="20">M6</f>
        <v>160552.86195226409</v>
      </c>
      <c r="F56" s="30">
        <f t="shared" ref="F56:F63" si="21">D56/E56</f>
        <v>1.0274097414472634</v>
      </c>
    </row>
    <row r="57" spans="1:16" x14ac:dyDescent="0.75">
      <c r="A57" s="7" t="s">
        <v>29</v>
      </c>
      <c r="D57" s="12">
        <f t="shared" si="19"/>
        <v>279477.97878263053</v>
      </c>
      <c r="E57" s="28">
        <f t="shared" si="20"/>
        <v>272018.47548523662</v>
      </c>
      <c r="F57" s="30">
        <f t="shared" si="21"/>
        <v>1.0274227817948298</v>
      </c>
    </row>
    <row r="58" spans="1:16" x14ac:dyDescent="0.75">
      <c r="A58" s="7" t="s">
        <v>30</v>
      </c>
      <c r="D58" s="12">
        <f t="shared" si="19"/>
        <v>398437.83450935414</v>
      </c>
      <c r="E58" s="28">
        <f t="shared" si="20"/>
        <v>387787.62474354496</v>
      </c>
      <c r="F58" s="30">
        <f t="shared" si="21"/>
        <v>1.027464026921572</v>
      </c>
    </row>
    <row r="59" spans="1:16" x14ac:dyDescent="0.75">
      <c r="A59" s="7" t="s">
        <v>31</v>
      </c>
      <c r="D59" s="12">
        <f t="shared" si="19"/>
        <v>517404.19195365743</v>
      </c>
      <c r="E59" s="28">
        <f t="shared" si="20"/>
        <v>503556.77400185145</v>
      </c>
      <c r="F59" s="30">
        <f t="shared" si="21"/>
        <v>1.0274992188899739</v>
      </c>
    </row>
    <row r="60" spans="1:16" x14ac:dyDescent="0.75">
      <c r="A60" s="7" t="s">
        <v>32</v>
      </c>
      <c r="D60" s="12">
        <f t="shared" si="19"/>
        <v>636383.84376048797</v>
      </c>
      <c r="E60" s="28">
        <f t="shared" si="20"/>
        <v>619325.92326015991</v>
      </c>
      <c r="F60" s="30">
        <f t="shared" si="21"/>
        <v>1.0275427200116771</v>
      </c>
    </row>
    <row r="61" spans="1:16" x14ac:dyDescent="0.75">
      <c r="A61" s="7" t="s">
        <v>33</v>
      </c>
      <c r="D61" s="12">
        <f t="shared" si="19"/>
        <v>755369.50196397293</v>
      </c>
      <c r="E61" s="28">
        <f t="shared" si="20"/>
        <v>735095.07251846744</v>
      </c>
      <c r="F61" s="30">
        <f t="shared" si="21"/>
        <v>1.0275806901766384</v>
      </c>
    </row>
    <row r="62" spans="1:16" x14ac:dyDescent="0.75">
      <c r="A62" s="7" t="s">
        <v>34</v>
      </c>
      <c r="D62" s="12">
        <f t="shared" si="19"/>
        <v>874383.72790183197</v>
      </c>
      <c r="E62" s="28">
        <f t="shared" si="20"/>
        <v>850864.2217767752</v>
      </c>
      <c r="F62" s="30">
        <f>D62/E62</f>
        <v>1.0276419028125818</v>
      </c>
    </row>
    <row r="63" spans="1:16" x14ac:dyDescent="0.75">
      <c r="A63" s="7"/>
      <c r="D63" s="12"/>
      <c r="E63" s="28"/>
      <c r="F63" s="30"/>
    </row>
    <row r="66" spans="4:5" x14ac:dyDescent="0.75">
      <c r="D66" s="31" t="s">
        <v>77</v>
      </c>
      <c r="E66">
        <f>CORREL(E55:E62,F55:F62)</f>
        <v>0.98729293084225</v>
      </c>
    </row>
  </sheetData>
  <mergeCells count="2">
    <mergeCell ref="A3:B3"/>
    <mergeCell ref="A24:B24"/>
  </mergeCells>
  <phoneticPr fontId="10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zoomScale="60" zoomScaleNormal="60" workbookViewId="0">
      <selection activeCell="C11" sqref="C11:I13"/>
    </sheetView>
  </sheetViews>
  <sheetFormatPr defaultColWidth="17.1328125" defaultRowHeight="12.25" x14ac:dyDescent="0.65"/>
  <cols>
    <col min="1" max="2" width="17.6796875" style="7" customWidth="1"/>
    <col min="3" max="10" width="14.6796875" style="7" customWidth="1"/>
    <col min="11" max="16384" width="17.1328125" style="7"/>
  </cols>
  <sheetData>
    <row r="1" spans="1:10" ht="18.75" customHeight="1" x14ac:dyDescent="0.65">
      <c r="A1" s="6" t="s">
        <v>0</v>
      </c>
      <c r="B1" s="7" t="s">
        <v>5</v>
      </c>
      <c r="C1" s="6" t="s">
        <v>13</v>
      </c>
    </row>
    <row r="2" spans="1:10" ht="18.75" customHeight="1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ht="18.75" customHeight="1" x14ac:dyDescent="0.65">
      <c r="A3" s="9" t="s">
        <v>2</v>
      </c>
      <c r="B3" s="9" t="s">
        <v>7</v>
      </c>
      <c r="C3" s="22">
        <v>25620.230895336001</v>
      </c>
      <c r="D3" s="22">
        <v>23859.583179300102</v>
      </c>
      <c r="E3" s="22">
        <v>20925.1703192401</v>
      </c>
      <c r="F3" s="22">
        <v>17990.75745918</v>
      </c>
      <c r="G3" s="22">
        <v>15056.344599120001</v>
      </c>
      <c r="H3" s="22">
        <v>12121.931739060001</v>
      </c>
      <c r="I3" s="22">
        <v>7022.7112211580798</v>
      </c>
    </row>
    <row r="4" spans="1:10" ht="18.75" customHeight="1" x14ac:dyDescent="0.65">
      <c r="A4" s="9" t="s">
        <v>2</v>
      </c>
      <c r="B4" s="9" t="s">
        <v>8</v>
      </c>
      <c r="C4" s="22">
        <v>35643.608741440003</v>
      </c>
      <c r="D4" s="22">
        <v>55210.468935832003</v>
      </c>
      <c r="E4" s="22">
        <v>94387.156341501395</v>
      </c>
      <c r="F4" s="22">
        <v>151025.870535022</v>
      </c>
      <c r="G4" s="22">
        <v>207664.58472854301</v>
      </c>
      <c r="H4" s="22">
        <v>301950.67919479101</v>
      </c>
      <c r="I4" s="22">
        <v>398397.72248170199</v>
      </c>
    </row>
    <row r="5" spans="1:10" ht="18.75" customHeight="1" x14ac:dyDescent="0.65">
      <c r="A5" s="9" t="s">
        <v>3</v>
      </c>
      <c r="B5" s="9" t="s">
        <v>9</v>
      </c>
      <c r="C5" s="22">
        <v>119.036920464</v>
      </c>
      <c r="D5" s="22">
        <v>84.159102768048101</v>
      </c>
      <c r="E5" s="22">
        <v>24.045457933727999</v>
      </c>
      <c r="F5" s="23"/>
      <c r="G5" s="23"/>
      <c r="H5" s="23"/>
      <c r="I5" s="23"/>
    </row>
    <row r="6" spans="1:10" ht="18.75" customHeight="1" x14ac:dyDescent="0.65">
      <c r="A6" s="9" t="s">
        <v>3</v>
      </c>
      <c r="B6" s="9" t="s">
        <v>10</v>
      </c>
      <c r="C6" s="23"/>
      <c r="D6" s="22">
        <v>29.064848079959901</v>
      </c>
      <c r="E6" s="22">
        <v>79.159552108560007</v>
      </c>
      <c r="F6" s="22">
        <v>99.197433720000006</v>
      </c>
      <c r="G6" s="22">
        <v>99.197433720000006</v>
      </c>
      <c r="H6" s="22">
        <v>99.197433720000006</v>
      </c>
      <c r="I6" s="22">
        <v>99.197433720000006</v>
      </c>
    </row>
    <row r="7" spans="1:10" ht="18.75" customHeight="1" x14ac:dyDescent="0.65">
      <c r="A7" s="9" t="s">
        <v>4</v>
      </c>
      <c r="B7" s="9" t="s">
        <v>11</v>
      </c>
      <c r="C7" s="22">
        <v>163192.8350052</v>
      </c>
      <c r="D7" s="22">
        <v>115377.334348676</v>
      </c>
      <c r="E7" s="22">
        <v>32964.9526710504</v>
      </c>
      <c r="F7" s="23"/>
      <c r="G7" s="23"/>
      <c r="H7" s="23"/>
      <c r="I7" s="23"/>
    </row>
    <row r="8" spans="1:10" ht="18.75" customHeight="1" x14ac:dyDescent="0.65">
      <c r="A8" s="9" t="s">
        <v>4</v>
      </c>
      <c r="B8" s="9" t="s">
        <v>12</v>
      </c>
      <c r="C8" s="23"/>
      <c r="D8" s="22">
        <v>43468.636960475997</v>
      </c>
      <c r="E8" s="22">
        <v>118388.98394013599</v>
      </c>
      <c r="F8" s="22">
        <v>148357.12273199999</v>
      </c>
      <c r="G8" s="22">
        <v>148357.12273199999</v>
      </c>
      <c r="H8" s="22">
        <v>148357.12273199999</v>
      </c>
      <c r="I8" s="22">
        <v>148357.12273199999</v>
      </c>
    </row>
    <row r="10" spans="1:10" x14ac:dyDescent="0.65"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65">
      <c r="A11" s="10" t="s">
        <v>2</v>
      </c>
      <c r="C11" s="22">
        <f>SUM(C3:C4)</f>
        <v>61263.839636776</v>
      </c>
      <c r="D11" s="22">
        <f t="shared" ref="D11:I11" si="0">SUM(D3:D4)</f>
        <v>79070.052115132101</v>
      </c>
      <c r="E11" s="22">
        <f t="shared" si="0"/>
        <v>115312.3266607415</v>
      </c>
      <c r="F11" s="22">
        <f t="shared" si="0"/>
        <v>169016.62799420199</v>
      </c>
      <c r="G11" s="22">
        <f t="shared" si="0"/>
        <v>222720.92932766301</v>
      </c>
      <c r="H11" s="22">
        <f t="shared" si="0"/>
        <v>314072.61093385099</v>
      </c>
      <c r="I11" s="22">
        <f t="shared" si="0"/>
        <v>405420.43370286009</v>
      </c>
      <c r="J11" s="5">
        <f>SUM(C11:I11)</f>
        <v>1366876.8203712257</v>
      </c>
    </row>
    <row r="12" spans="1:10" x14ac:dyDescent="0.65">
      <c r="A12" s="10" t="s">
        <v>3</v>
      </c>
      <c r="C12" s="22">
        <f>SUM(C5:C6)</f>
        <v>119.036920464</v>
      </c>
      <c r="D12" s="22">
        <f t="shared" ref="D12:I12" si="1">SUM(D5:D6)</f>
        <v>113.223950848008</v>
      </c>
      <c r="E12" s="22">
        <f t="shared" si="1"/>
        <v>103.20501004228801</v>
      </c>
      <c r="F12" s="22">
        <f t="shared" si="1"/>
        <v>99.197433720000006</v>
      </c>
      <c r="G12" s="22">
        <f t="shared" si="1"/>
        <v>99.197433720000006</v>
      </c>
      <c r="H12" s="22">
        <f t="shared" si="1"/>
        <v>99.197433720000006</v>
      </c>
      <c r="I12" s="22">
        <f t="shared" si="1"/>
        <v>99.197433720000006</v>
      </c>
      <c r="J12" s="5">
        <f t="shared" ref="J12:J13" si="2">SUM(C12:I12)</f>
        <v>732.2556162342961</v>
      </c>
    </row>
    <row r="13" spans="1:10" x14ac:dyDescent="0.65">
      <c r="A13" s="10" t="s">
        <v>4</v>
      </c>
      <c r="C13" s="22">
        <f>SUM(C7:C8)</f>
        <v>163192.8350052</v>
      </c>
      <c r="D13" s="22">
        <f t="shared" ref="D13:I13" si="3">SUM(D7:D8)</f>
        <v>158845.971309152</v>
      </c>
      <c r="E13" s="22">
        <f t="shared" si="3"/>
        <v>151353.93661118639</v>
      </c>
      <c r="F13" s="22">
        <f t="shared" si="3"/>
        <v>148357.12273199999</v>
      </c>
      <c r="G13" s="22">
        <f t="shared" si="3"/>
        <v>148357.12273199999</v>
      </c>
      <c r="H13" s="22">
        <f t="shared" si="3"/>
        <v>148357.12273199999</v>
      </c>
      <c r="I13" s="22">
        <f t="shared" si="3"/>
        <v>148357.12273199999</v>
      </c>
      <c r="J13" s="5">
        <f t="shared" si="2"/>
        <v>1066821.2338535383</v>
      </c>
    </row>
    <row r="16" spans="1:10" x14ac:dyDescent="0.65">
      <c r="A16" s="6" t="s">
        <v>0</v>
      </c>
      <c r="B16" s="7" t="s">
        <v>5</v>
      </c>
      <c r="C16" s="6" t="s">
        <v>13</v>
      </c>
    </row>
    <row r="17" spans="1:11" x14ac:dyDescent="0.65">
      <c r="A17" s="13" t="s">
        <v>14</v>
      </c>
      <c r="B17" s="13" t="s">
        <v>6</v>
      </c>
      <c r="C17" s="14" t="s">
        <v>22</v>
      </c>
      <c r="D17" s="15">
        <v>2022</v>
      </c>
      <c r="E17" s="15">
        <v>2025</v>
      </c>
      <c r="F17" s="15">
        <v>2030</v>
      </c>
      <c r="G17" s="15">
        <v>2035</v>
      </c>
      <c r="H17" s="15">
        <v>2040</v>
      </c>
      <c r="I17" s="15">
        <v>2045</v>
      </c>
      <c r="J17" s="15">
        <v>2050</v>
      </c>
    </row>
    <row r="18" spans="1:11" x14ac:dyDescent="0.65">
      <c r="A18" s="14" t="s">
        <v>15</v>
      </c>
      <c r="B18" s="14" t="s">
        <v>7</v>
      </c>
      <c r="C18" s="23"/>
      <c r="D18" s="22">
        <v>146.14035448320001</v>
      </c>
      <c r="E18" s="22">
        <v>136.09744416000001</v>
      </c>
      <c r="F18" s="22">
        <v>119.359260288</v>
      </c>
      <c r="G18" s="22">
        <v>102.62107641599999</v>
      </c>
      <c r="H18" s="22">
        <v>85.8828925440001</v>
      </c>
      <c r="I18" s="22">
        <v>69.144708672000107</v>
      </c>
      <c r="J18" s="22">
        <v>40.058245824787598</v>
      </c>
    </row>
    <row r="19" spans="1:11" x14ac:dyDescent="0.65">
      <c r="A19" s="14" t="s">
        <v>15</v>
      </c>
      <c r="B19" s="14" t="s">
        <v>8</v>
      </c>
      <c r="C19" s="23"/>
      <c r="D19" s="22">
        <v>178.2180437072</v>
      </c>
      <c r="E19" s="22">
        <v>276.05234467916</v>
      </c>
      <c r="F19" s="22">
        <v>471.93578170750698</v>
      </c>
      <c r="G19" s="22">
        <v>755.12935267511</v>
      </c>
      <c r="H19" s="22">
        <v>1038.3229236427101</v>
      </c>
      <c r="I19" s="22">
        <v>1509.7533959739601</v>
      </c>
      <c r="J19" s="22">
        <v>1991.9886124085101</v>
      </c>
    </row>
    <row r="20" spans="1:11" x14ac:dyDescent="0.65">
      <c r="A20" s="14" t="s">
        <v>16</v>
      </c>
      <c r="B20" s="14" t="s">
        <v>17</v>
      </c>
      <c r="C20" s="23"/>
      <c r="D20" s="22">
        <v>219.32074181594601</v>
      </c>
      <c r="E20" s="22">
        <v>195.822090907095</v>
      </c>
      <c r="F20" s="22">
        <v>156.65767272567601</v>
      </c>
      <c r="G20" s="22">
        <v>117.493254544257</v>
      </c>
      <c r="H20" s="22">
        <v>78.328836362837905</v>
      </c>
      <c r="I20" s="22">
        <v>39.164418181419002</v>
      </c>
      <c r="J20" s="23"/>
    </row>
    <row r="21" spans="1:11" x14ac:dyDescent="0.65">
      <c r="A21" s="14" t="s">
        <v>16</v>
      </c>
      <c r="B21" s="14" t="s">
        <v>18</v>
      </c>
      <c r="C21" s="23"/>
      <c r="D21" s="22">
        <v>1244.93175684931</v>
      </c>
      <c r="E21" s="22">
        <v>1137.2444257583199</v>
      </c>
      <c r="F21" s="22">
        <v>957.76554060665399</v>
      </c>
      <c r="G21" s="22">
        <v>778.28665545498995</v>
      </c>
      <c r="H21" s="22">
        <v>598.80777030332695</v>
      </c>
      <c r="I21" s="22">
        <v>419.32888515166297</v>
      </c>
      <c r="J21" s="22">
        <v>239.85</v>
      </c>
    </row>
    <row r="22" spans="1:11" x14ac:dyDescent="0.65">
      <c r="A22" s="14" t="s">
        <v>16</v>
      </c>
      <c r="B22" s="14" t="s">
        <v>7</v>
      </c>
      <c r="C22" s="23"/>
      <c r="D22" s="22">
        <v>347.55601808219302</v>
      </c>
      <c r="E22" s="22">
        <v>323.67162328767199</v>
      </c>
      <c r="F22" s="22">
        <v>283.86429863013802</v>
      </c>
      <c r="G22" s="22">
        <v>244.056973972603</v>
      </c>
      <c r="H22" s="22">
        <v>204.24964931506901</v>
      </c>
      <c r="I22" s="22">
        <v>164.44232465753399</v>
      </c>
      <c r="J22" s="22">
        <v>124.63500000000001</v>
      </c>
    </row>
    <row r="23" spans="1:11" x14ac:dyDescent="0.65">
      <c r="A23" s="14" t="s">
        <v>16</v>
      </c>
      <c r="B23" s="14" t="s">
        <v>19</v>
      </c>
      <c r="C23" s="23"/>
      <c r="D23" s="22">
        <v>37.903743236301302</v>
      </c>
      <c r="E23" s="22">
        <v>38.684114420578098</v>
      </c>
      <c r="F23" s="22">
        <v>39.9847330610394</v>
      </c>
      <c r="G23" s="22">
        <v>41.285351701500801</v>
      </c>
      <c r="H23" s="22">
        <v>42.585970341962103</v>
      </c>
      <c r="I23" s="22">
        <v>43.886588982423497</v>
      </c>
      <c r="J23" s="22">
        <v>45.187207622884799</v>
      </c>
    </row>
    <row r="24" spans="1:11" x14ac:dyDescent="0.65">
      <c r="A24" s="14" t="s">
        <v>16</v>
      </c>
      <c r="B24" s="14" t="s">
        <v>8</v>
      </c>
      <c r="C24" s="23"/>
      <c r="D24" s="22">
        <v>270.69046583311001</v>
      </c>
      <c r="E24" s="22">
        <v>419.288284290067</v>
      </c>
      <c r="F24" s="22">
        <v>716.81022828193397</v>
      </c>
      <c r="G24" s="22">
        <v>1146.9451240061101</v>
      </c>
      <c r="H24" s="22">
        <v>1577.0800197302799</v>
      </c>
      <c r="I24" s="22">
        <v>2293.1227475526298</v>
      </c>
      <c r="J24" s="22">
        <v>3025.5765028652099</v>
      </c>
    </row>
    <row r="25" spans="1:11" x14ac:dyDescent="0.65">
      <c r="A25" s="14" t="s">
        <v>20</v>
      </c>
      <c r="B25" s="14" t="s">
        <v>8</v>
      </c>
      <c r="C25" s="23"/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</row>
    <row r="26" spans="1:11" x14ac:dyDescent="0.65">
      <c r="A26" s="14" t="s">
        <v>23</v>
      </c>
      <c r="B26" s="14" t="s">
        <v>8</v>
      </c>
      <c r="C26" s="22">
        <v>0</v>
      </c>
      <c r="D26" s="23"/>
      <c r="E26" s="23"/>
      <c r="F26" s="23"/>
      <c r="G26" s="23"/>
      <c r="H26" s="23"/>
      <c r="I26" s="23"/>
      <c r="J26" s="23"/>
    </row>
    <row r="28" spans="1:11" x14ac:dyDescent="0.65">
      <c r="C28" s="17" t="s">
        <v>22</v>
      </c>
      <c r="D28" s="16">
        <v>2022</v>
      </c>
      <c r="E28" s="16">
        <v>2025</v>
      </c>
      <c r="F28" s="16">
        <v>2030</v>
      </c>
      <c r="G28" s="16">
        <v>2035</v>
      </c>
      <c r="H28" s="16">
        <v>2040</v>
      </c>
      <c r="I28" s="16">
        <v>2045</v>
      </c>
      <c r="J28" s="16">
        <v>2050</v>
      </c>
      <c r="K28" s="3" t="s">
        <v>24</v>
      </c>
    </row>
    <row r="29" spans="1:11" x14ac:dyDescent="0.65">
      <c r="A29" s="10" t="s">
        <v>2</v>
      </c>
      <c r="C29" s="7">
        <v>0</v>
      </c>
      <c r="D29" s="4">
        <f t="shared" ref="D29:J29" si="4">SUM(D18:D25)</f>
        <v>2444.7611240072602</v>
      </c>
      <c r="E29" s="4">
        <f t="shared" si="4"/>
        <v>2526.8603275028922</v>
      </c>
      <c r="F29" s="4">
        <f t="shared" si="4"/>
        <v>2746.3775153009483</v>
      </c>
      <c r="G29" s="4">
        <f t="shared" si="4"/>
        <v>3185.8177887705706</v>
      </c>
      <c r="H29" s="4">
        <f t="shared" si="4"/>
        <v>3625.2580622401856</v>
      </c>
      <c r="I29" s="4">
        <f t="shared" si="4"/>
        <v>4538.8430691716294</v>
      </c>
      <c r="J29" s="4">
        <f t="shared" si="4"/>
        <v>5467.2955687213926</v>
      </c>
      <c r="K29" s="5">
        <f>SUM(C29:J29)</f>
        <v>24535.213455714882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BF4E-6794-4A96-B64A-CED509F88EA5}">
  <dimension ref="A1:K33"/>
  <sheetViews>
    <sheetView zoomScale="80" zoomScaleNormal="80" workbookViewId="0">
      <selection activeCell="D30" sqref="D30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x14ac:dyDescent="0.65">
      <c r="A1" s="6" t="s">
        <v>0</v>
      </c>
      <c r="B1" s="7" t="s">
        <v>5</v>
      </c>
      <c r="C1" s="6" t="s">
        <v>13</v>
      </c>
    </row>
    <row r="2" spans="1:10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x14ac:dyDescent="0.65">
      <c r="A3" s="9" t="s">
        <v>2</v>
      </c>
      <c r="B3" s="9" t="s">
        <v>7</v>
      </c>
      <c r="C3" s="22">
        <v>25620.230895336001</v>
      </c>
      <c r="D3" s="22">
        <v>23859.5831793</v>
      </c>
      <c r="E3" s="22">
        <v>20925.1703192401</v>
      </c>
      <c r="F3" s="22">
        <v>17990.75745918</v>
      </c>
      <c r="G3" s="22">
        <v>15056.344599120001</v>
      </c>
      <c r="H3" s="22">
        <v>11305.1151831231</v>
      </c>
      <c r="I3" s="22">
        <v>4588.5154218750004</v>
      </c>
    </row>
    <row r="4" spans="1:10" x14ac:dyDescent="0.65">
      <c r="A4" s="9" t="s">
        <v>2</v>
      </c>
      <c r="B4" s="9" t="s">
        <v>8</v>
      </c>
      <c r="C4" s="22">
        <v>35643.608741440003</v>
      </c>
      <c r="D4" s="22">
        <v>55210.468935832097</v>
      </c>
      <c r="E4" s="22">
        <v>88621.540008463999</v>
      </c>
      <c r="F4" s="22">
        <v>145260.25420198499</v>
      </c>
      <c r="G4" s="22">
        <v>201898.96839550501</v>
      </c>
      <c r="H4" s="22">
        <v>289740.35514823301</v>
      </c>
      <c r="I4" s="22">
        <v>360289.87491069903</v>
      </c>
    </row>
    <row r="5" spans="1:10" x14ac:dyDescent="0.65">
      <c r="A5" s="9" t="s">
        <v>3</v>
      </c>
      <c r="B5" s="9" t="s">
        <v>9</v>
      </c>
      <c r="C5" s="22">
        <v>119.036920464</v>
      </c>
      <c r="D5" s="22">
        <v>84.159102768048101</v>
      </c>
      <c r="E5" s="22">
        <v>24.045457933727999</v>
      </c>
      <c r="F5" s="23"/>
      <c r="G5" s="23"/>
      <c r="H5" s="23"/>
      <c r="I5" s="23"/>
    </row>
    <row r="6" spans="1:10" x14ac:dyDescent="0.65">
      <c r="A6" s="9" t="s">
        <v>3</v>
      </c>
      <c r="B6" s="9" t="s">
        <v>10</v>
      </c>
      <c r="C6" s="23"/>
      <c r="D6" s="22">
        <v>29.064848079959901</v>
      </c>
      <c r="E6" s="22">
        <v>79.159552108560007</v>
      </c>
      <c r="F6" s="22">
        <v>99.197433720000006</v>
      </c>
      <c r="G6" s="22">
        <v>99.197433720000006</v>
      </c>
      <c r="H6" s="22">
        <v>99.197433720000006</v>
      </c>
      <c r="I6" s="22">
        <v>99.197433720000006</v>
      </c>
    </row>
    <row r="7" spans="1:10" x14ac:dyDescent="0.65">
      <c r="A7" s="9" t="s">
        <v>4</v>
      </c>
      <c r="B7" s="9" t="s">
        <v>11</v>
      </c>
      <c r="C7" s="22">
        <v>163192.8350052</v>
      </c>
      <c r="D7" s="22">
        <v>115377.334348676</v>
      </c>
      <c r="E7" s="22">
        <v>32964.9526710504</v>
      </c>
      <c r="F7" s="23"/>
      <c r="G7" s="23"/>
      <c r="H7" s="23"/>
      <c r="I7" s="23"/>
    </row>
    <row r="8" spans="1:10" x14ac:dyDescent="0.65">
      <c r="A8" s="9" t="s">
        <v>4</v>
      </c>
      <c r="B8" s="9" t="s">
        <v>12</v>
      </c>
      <c r="C8" s="23"/>
      <c r="D8" s="22">
        <v>43468.636960475997</v>
      </c>
      <c r="E8" s="22">
        <v>118388.98394013599</v>
      </c>
      <c r="F8" s="22">
        <v>148357.12273199999</v>
      </c>
      <c r="G8" s="22">
        <v>148357.12273199999</v>
      </c>
      <c r="H8" s="22">
        <v>148357.12273199999</v>
      </c>
      <c r="I8" s="22">
        <v>148357.12273199999</v>
      </c>
    </row>
    <row r="10" spans="1:10" x14ac:dyDescent="0.65"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65">
      <c r="A11" s="10" t="s">
        <v>2</v>
      </c>
      <c r="C11" s="4">
        <f>SUM(C3:C4)</f>
        <v>61263.839636776</v>
      </c>
      <c r="D11" s="4">
        <f t="shared" ref="D11:I11" si="0">SUM(D3:D4)</f>
        <v>79070.052115132101</v>
      </c>
      <c r="E11" s="4">
        <f t="shared" si="0"/>
        <v>109546.7103277041</v>
      </c>
      <c r="F11" s="4">
        <f t="shared" si="0"/>
        <v>163251.01166116499</v>
      </c>
      <c r="G11" s="4">
        <f t="shared" si="0"/>
        <v>216955.31299462501</v>
      </c>
      <c r="H11" s="4">
        <f t="shared" si="0"/>
        <v>301045.4703313561</v>
      </c>
      <c r="I11" s="4">
        <f t="shared" si="0"/>
        <v>364878.39033257402</v>
      </c>
      <c r="J11" s="5">
        <f>SUM(C11:I11)</f>
        <v>1296010.7873993323</v>
      </c>
    </row>
    <row r="12" spans="1:10" x14ac:dyDescent="0.65">
      <c r="A12" s="10" t="s">
        <v>3</v>
      </c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65">
      <c r="A13" s="10" t="s">
        <v>4</v>
      </c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ht="14.75" x14ac:dyDescent="0.75">
      <c r="A16" s="13" t="s">
        <v>0</v>
      </c>
      <c r="B16" s="18" t="s">
        <v>5</v>
      </c>
      <c r="C16" s="13" t="s">
        <v>13</v>
      </c>
      <c r="D16" s="18"/>
      <c r="E16" s="18"/>
      <c r="F16" s="18"/>
      <c r="G16" s="18"/>
      <c r="H16" s="18"/>
      <c r="I16" s="18"/>
      <c r="J16" s="18"/>
    </row>
    <row r="17" spans="1:11" x14ac:dyDescent="0.65">
      <c r="A17" s="13" t="s">
        <v>14</v>
      </c>
      <c r="B17" s="13" t="s">
        <v>6</v>
      </c>
      <c r="C17" s="14" t="s">
        <v>22</v>
      </c>
      <c r="D17" s="15">
        <v>2022</v>
      </c>
      <c r="E17" s="15">
        <v>2025</v>
      </c>
      <c r="F17" s="15">
        <v>2030</v>
      </c>
      <c r="G17" s="15">
        <v>2035</v>
      </c>
      <c r="H17" s="15">
        <v>2040</v>
      </c>
      <c r="I17" s="15">
        <v>2045</v>
      </c>
      <c r="J17" s="15">
        <v>2050</v>
      </c>
    </row>
    <row r="18" spans="1:11" x14ac:dyDescent="0.65">
      <c r="A18" s="14" t="s">
        <v>15</v>
      </c>
      <c r="B18" s="14" t="s">
        <v>7</v>
      </c>
      <c r="C18" s="23"/>
      <c r="D18" s="22">
        <v>146.14035448320001</v>
      </c>
      <c r="E18" s="22">
        <v>136.09744416000001</v>
      </c>
      <c r="F18" s="22">
        <v>119.359260288</v>
      </c>
      <c r="G18" s="22">
        <v>102.62107641599999</v>
      </c>
      <c r="H18" s="22">
        <v>85.8828925440001</v>
      </c>
      <c r="I18" s="22">
        <v>64.485505500880606</v>
      </c>
      <c r="J18" s="22">
        <v>26.173349999999999</v>
      </c>
    </row>
    <row r="19" spans="1:11" x14ac:dyDescent="0.65">
      <c r="A19" s="14" t="s">
        <v>15</v>
      </c>
      <c r="B19" s="14" t="s">
        <v>8</v>
      </c>
      <c r="C19" s="23"/>
      <c r="D19" s="22">
        <v>178.2180437072</v>
      </c>
      <c r="E19" s="22">
        <v>276.05234467916</v>
      </c>
      <c r="F19" s="22">
        <v>443.10770004232</v>
      </c>
      <c r="G19" s="22">
        <v>726.30127100992297</v>
      </c>
      <c r="H19" s="22">
        <v>1009.49484197753</v>
      </c>
      <c r="I19" s="22">
        <v>1448.70177574117</v>
      </c>
      <c r="J19" s="22">
        <v>1801.4493745534901</v>
      </c>
    </row>
    <row r="20" spans="1:11" x14ac:dyDescent="0.65">
      <c r="A20" s="14" t="s">
        <v>15</v>
      </c>
      <c r="B20" s="14" t="s">
        <v>21</v>
      </c>
      <c r="C20" s="23"/>
      <c r="D20" s="23"/>
      <c r="E20" s="23"/>
      <c r="F20" s="22">
        <v>16.473189522963899</v>
      </c>
      <c r="G20" s="22">
        <v>16.473189522963899</v>
      </c>
      <c r="H20" s="22">
        <v>16.473189522963899</v>
      </c>
      <c r="I20" s="22">
        <v>37.216241718582502</v>
      </c>
      <c r="J20" s="22">
        <v>115.822012400974</v>
      </c>
    </row>
    <row r="21" spans="1:11" x14ac:dyDescent="0.65">
      <c r="A21" s="14" t="s">
        <v>16</v>
      </c>
      <c r="B21" s="14" t="s">
        <v>17</v>
      </c>
      <c r="C21" s="23"/>
      <c r="D21" s="22">
        <v>219.32074181594601</v>
      </c>
      <c r="E21" s="22">
        <v>195.822090907095</v>
      </c>
      <c r="F21" s="22">
        <v>156.65767272567601</v>
      </c>
      <c r="G21" s="22">
        <v>117.493254544257</v>
      </c>
      <c r="H21" s="22">
        <v>78.328836362837905</v>
      </c>
      <c r="I21" s="22">
        <v>39.164418181419002</v>
      </c>
      <c r="J21" s="23"/>
    </row>
    <row r="22" spans="1:11" x14ac:dyDescent="0.65">
      <c r="A22" s="14" t="s">
        <v>16</v>
      </c>
      <c r="B22" s="14" t="s">
        <v>18</v>
      </c>
      <c r="C22" s="23"/>
      <c r="D22" s="22">
        <v>1244.93175684931</v>
      </c>
      <c r="E22" s="22">
        <v>1137.2444257583199</v>
      </c>
      <c r="F22" s="22">
        <v>957.76554060665399</v>
      </c>
      <c r="G22" s="22">
        <v>778.28665545498995</v>
      </c>
      <c r="H22" s="22">
        <v>598.80777030332695</v>
      </c>
      <c r="I22" s="22">
        <v>419.32888515166297</v>
      </c>
      <c r="J22" s="22">
        <v>239.85</v>
      </c>
    </row>
    <row r="23" spans="1:11" x14ac:dyDescent="0.65">
      <c r="A23" s="14" t="s">
        <v>16</v>
      </c>
      <c r="B23" s="14" t="s">
        <v>7</v>
      </c>
      <c r="C23" s="23"/>
      <c r="D23" s="22">
        <v>347.55601808219302</v>
      </c>
      <c r="E23" s="22">
        <v>323.67162328767199</v>
      </c>
      <c r="F23" s="22">
        <v>283.86429863013802</v>
      </c>
      <c r="G23" s="22">
        <v>244.056973972603</v>
      </c>
      <c r="H23" s="22">
        <v>204.24964931506901</v>
      </c>
      <c r="I23" s="22">
        <v>164.44232465753399</v>
      </c>
      <c r="J23" s="22">
        <v>124.63500000000001</v>
      </c>
    </row>
    <row r="24" spans="1:11" x14ac:dyDescent="0.65">
      <c r="A24" s="14" t="s">
        <v>16</v>
      </c>
      <c r="B24" s="14" t="s">
        <v>19</v>
      </c>
      <c r="C24" s="23"/>
      <c r="D24" s="22">
        <v>37.903743236301302</v>
      </c>
      <c r="E24" s="22">
        <v>38.684114420578098</v>
      </c>
      <c r="F24" s="22">
        <v>39.9847330610394</v>
      </c>
      <c r="G24" s="22">
        <v>41.285351701500801</v>
      </c>
      <c r="H24" s="22">
        <v>42.585970341962103</v>
      </c>
      <c r="I24" s="22">
        <v>43.886588982423497</v>
      </c>
      <c r="J24" s="22">
        <v>45.187207622884799</v>
      </c>
    </row>
    <row r="25" spans="1:11" x14ac:dyDescent="0.65">
      <c r="A25" s="14" t="s">
        <v>16</v>
      </c>
      <c r="B25" s="14" t="s">
        <v>8</v>
      </c>
      <c r="C25" s="23"/>
      <c r="D25" s="22">
        <v>270.69046583311001</v>
      </c>
      <c r="E25" s="22">
        <v>419.288284290067</v>
      </c>
      <c r="F25" s="22">
        <v>673.02405100885801</v>
      </c>
      <c r="G25" s="22">
        <v>1103.15894673303</v>
      </c>
      <c r="H25" s="22">
        <v>1533.2938424572001</v>
      </c>
      <c r="I25" s="22">
        <v>2200.3931272688901</v>
      </c>
      <c r="J25" s="22">
        <v>2763.8972035384299</v>
      </c>
    </row>
    <row r="26" spans="1:11" x14ac:dyDescent="0.65">
      <c r="A26" s="14" t="s">
        <v>16</v>
      </c>
      <c r="B26" s="14" t="s">
        <v>21</v>
      </c>
      <c r="C26" s="23"/>
      <c r="D26" s="23"/>
      <c r="E26" s="23"/>
      <c r="F26" s="22">
        <v>1602.3344732144601</v>
      </c>
      <c r="G26" s="22">
        <v>1602.3344732144601</v>
      </c>
      <c r="H26" s="22">
        <v>1602.3344732144601</v>
      </c>
      <c r="I26" s="22">
        <v>3619.9952040882799</v>
      </c>
      <c r="J26" s="22">
        <v>11265.918052387</v>
      </c>
    </row>
    <row r="27" spans="1:11" x14ac:dyDescent="0.65">
      <c r="A27" s="14" t="s">
        <v>20</v>
      </c>
      <c r="B27" s="14" t="s">
        <v>8</v>
      </c>
      <c r="C27" s="23"/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</row>
    <row r="28" spans="1:11" x14ac:dyDescent="0.65">
      <c r="A28" s="14" t="s">
        <v>20</v>
      </c>
      <c r="B28" s="14" t="s">
        <v>21</v>
      </c>
      <c r="C28" s="23"/>
      <c r="D28" s="23"/>
      <c r="E28" s="23"/>
      <c r="F28" s="22">
        <v>4373.3491474924303</v>
      </c>
      <c r="G28" s="22">
        <v>4373.3491474924303</v>
      </c>
      <c r="H28" s="22">
        <v>4373.3491474924303</v>
      </c>
      <c r="I28" s="22">
        <v>9880.2735660841408</v>
      </c>
      <c r="J28" s="22">
        <v>30748.756850550599</v>
      </c>
    </row>
    <row r="29" spans="1:11" x14ac:dyDescent="0.65">
      <c r="A29" s="14" t="s">
        <v>23</v>
      </c>
      <c r="B29" s="14" t="s">
        <v>8</v>
      </c>
      <c r="C29" s="22">
        <v>0</v>
      </c>
      <c r="D29" s="23"/>
      <c r="E29" s="23"/>
      <c r="F29" s="23"/>
      <c r="G29" s="23"/>
      <c r="H29" s="23"/>
      <c r="I29" s="23"/>
      <c r="J29" s="23"/>
    </row>
    <row r="30" spans="1:11" x14ac:dyDescent="0.65">
      <c r="A30" s="14" t="s">
        <v>23</v>
      </c>
      <c r="B30" s="14" t="s">
        <v>21</v>
      </c>
      <c r="C30" s="22">
        <v>109153.09680607299</v>
      </c>
      <c r="D30" s="23"/>
      <c r="E30" s="23"/>
      <c r="F30" s="23"/>
      <c r="G30" s="23"/>
      <c r="H30" s="23"/>
      <c r="I30" s="23"/>
      <c r="J30" s="23"/>
      <c r="K30" s="3"/>
    </row>
    <row r="32" spans="1:11" x14ac:dyDescent="0.65">
      <c r="C32" s="17" t="s">
        <v>22</v>
      </c>
      <c r="D32" s="16">
        <v>2022</v>
      </c>
      <c r="E32" s="16">
        <v>2025</v>
      </c>
      <c r="F32" s="16">
        <v>2030</v>
      </c>
      <c r="G32" s="16">
        <v>2035</v>
      </c>
      <c r="H32" s="16">
        <v>2040</v>
      </c>
      <c r="I32" s="16">
        <v>2045</v>
      </c>
      <c r="J32" s="16">
        <v>2050</v>
      </c>
      <c r="K32" s="3" t="s">
        <v>24</v>
      </c>
    </row>
    <row r="33" spans="1:11" x14ac:dyDescent="0.65">
      <c r="A33" s="10" t="s">
        <v>2</v>
      </c>
      <c r="C33" s="4">
        <f>SUM(C18:C30)</f>
        <v>109153.09680607299</v>
      </c>
      <c r="D33" s="4">
        <f t="shared" ref="D33:J33" si="4">SUM(D18:D30)</f>
        <v>2444.7611240072602</v>
      </c>
      <c r="E33" s="4">
        <f t="shared" si="4"/>
        <v>2526.8603275028922</v>
      </c>
      <c r="F33" s="4">
        <f t="shared" si="4"/>
        <v>8665.92006659254</v>
      </c>
      <c r="G33" s="4">
        <f t="shared" si="4"/>
        <v>9105.3603400621578</v>
      </c>
      <c r="H33" s="4">
        <f t="shared" si="4"/>
        <v>9544.800613531781</v>
      </c>
      <c r="I33" s="4">
        <f t="shared" si="4"/>
        <v>17917.887637374981</v>
      </c>
      <c r="J33" s="4">
        <f t="shared" si="4"/>
        <v>47131.689051053378</v>
      </c>
      <c r="K33" s="5">
        <f>SUM(C33:J33)</f>
        <v>206490.37596619799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C454-8115-4E8A-BEC3-8F4CA7F54747}">
  <dimension ref="A1:K33"/>
  <sheetViews>
    <sheetView zoomScale="80" zoomScaleNormal="80" workbookViewId="0">
      <selection activeCell="C18" sqref="C18:J30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x14ac:dyDescent="0.65">
      <c r="A1" s="6" t="s">
        <v>0</v>
      </c>
      <c r="B1" s="7" t="s">
        <v>5</v>
      </c>
      <c r="C1" s="6" t="s">
        <v>13</v>
      </c>
    </row>
    <row r="2" spans="1:10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x14ac:dyDescent="0.65">
      <c r="A3" s="9" t="s">
        <v>2</v>
      </c>
      <c r="B3" s="9" t="s">
        <v>7</v>
      </c>
      <c r="C3" s="22">
        <v>25620.230895336001</v>
      </c>
      <c r="D3" s="22">
        <v>23859.5831793</v>
      </c>
      <c r="E3" s="22">
        <v>20925.1703192401</v>
      </c>
      <c r="F3" s="22">
        <v>17990.75745918</v>
      </c>
      <c r="G3" s="22">
        <v>15056.344599120001</v>
      </c>
      <c r="H3" s="22">
        <v>6520.67554050341</v>
      </c>
      <c r="I3" s="22">
        <v>4588.5154218750004</v>
      </c>
    </row>
    <row r="4" spans="1:10" x14ac:dyDescent="0.65">
      <c r="A4" s="9" t="s">
        <v>2</v>
      </c>
      <c r="B4" s="9" t="s">
        <v>8</v>
      </c>
      <c r="C4" s="22">
        <v>35643.608741440003</v>
      </c>
      <c r="D4" s="22">
        <v>55210.468935832097</v>
      </c>
      <c r="E4" s="22">
        <v>82855.923675426893</v>
      </c>
      <c r="F4" s="22">
        <v>139494.63786894799</v>
      </c>
      <c r="G4" s="22">
        <v>196133.35206246801</v>
      </c>
      <c r="H4" s="22">
        <v>262676.85817987903</v>
      </c>
      <c r="I4" s="22">
        <v>319747.83154041303</v>
      </c>
    </row>
    <row r="5" spans="1:10" x14ac:dyDescent="0.65">
      <c r="A5" s="9" t="s">
        <v>3</v>
      </c>
      <c r="B5" s="9" t="s">
        <v>9</v>
      </c>
      <c r="C5" s="22">
        <v>119.036920464</v>
      </c>
      <c r="D5" s="22">
        <v>84.159102768048101</v>
      </c>
      <c r="E5" s="22">
        <v>24.045457933727999</v>
      </c>
      <c r="F5" s="23"/>
      <c r="G5" s="23"/>
      <c r="H5" s="23"/>
      <c r="I5" s="23"/>
    </row>
    <row r="6" spans="1:10" x14ac:dyDescent="0.65">
      <c r="A6" s="9" t="s">
        <v>3</v>
      </c>
      <c r="B6" s="9" t="s">
        <v>10</v>
      </c>
      <c r="C6" s="23"/>
      <c r="D6" s="22">
        <v>29.064848079959901</v>
      </c>
      <c r="E6" s="22">
        <v>79.159552108560007</v>
      </c>
      <c r="F6" s="22">
        <v>99.197433720000006</v>
      </c>
      <c r="G6" s="22">
        <v>99.197433720000006</v>
      </c>
      <c r="H6" s="22">
        <v>99.197433720000006</v>
      </c>
      <c r="I6" s="22">
        <v>99.197433720000006</v>
      </c>
    </row>
    <row r="7" spans="1:10" x14ac:dyDescent="0.65">
      <c r="A7" s="9" t="s">
        <v>4</v>
      </c>
      <c r="B7" s="9" t="s">
        <v>11</v>
      </c>
      <c r="C7" s="22">
        <v>163192.8350052</v>
      </c>
      <c r="D7" s="22">
        <v>115377.334348676</v>
      </c>
      <c r="E7" s="22">
        <v>32964.9526710504</v>
      </c>
      <c r="F7" s="23"/>
      <c r="G7" s="23"/>
      <c r="H7" s="23"/>
      <c r="I7" s="23"/>
    </row>
    <row r="8" spans="1:10" x14ac:dyDescent="0.65">
      <c r="A8" s="9" t="s">
        <v>4</v>
      </c>
      <c r="B8" s="9" t="s">
        <v>12</v>
      </c>
      <c r="C8" s="23"/>
      <c r="D8" s="22">
        <v>43468.636960475997</v>
      </c>
      <c r="E8" s="22">
        <v>118388.98394013599</v>
      </c>
      <c r="F8" s="22">
        <v>148357.12273199999</v>
      </c>
      <c r="G8" s="22">
        <v>148357.12273199999</v>
      </c>
      <c r="H8" s="22">
        <v>148357.12273199999</v>
      </c>
      <c r="I8" s="22">
        <v>148357.12273199999</v>
      </c>
    </row>
    <row r="10" spans="1:10" x14ac:dyDescent="0.65"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65">
      <c r="A11" s="10" t="s">
        <v>2</v>
      </c>
      <c r="C11" s="4">
        <f>SUM(C3:C4)</f>
        <v>61263.839636776</v>
      </c>
      <c r="D11" s="4">
        <f t="shared" ref="D11:I11" si="0">SUM(D3:D4)</f>
        <v>79070.052115132101</v>
      </c>
      <c r="E11" s="4">
        <f t="shared" si="0"/>
        <v>103781.093994667</v>
      </c>
      <c r="F11" s="4">
        <f t="shared" si="0"/>
        <v>157485.39532812798</v>
      </c>
      <c r="G11" s="4">
        <f t="shared" si="0"/>
        <v>211189.69666158801</v>
      </c>
      <c r="H11" s="4">
        <f t="shared" si="0"/>
        <v>269197.53372038243</v>
      </c>
      <c r="I11" s="4">
        <f t="shared" si="0"/>
        <v>324336.34696228802</v>
      </c>
      <c r="J11" s="5">
        <f>SUM(C11:I11)</f>
        <v>1206323.9584189616</v>
      </c>
    </row>
    <row r="12" spans="1:10" x14ac:dyDescent="0.65">
      <c r="A12" s="10" t="s">
        <v>3</v>
      </c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65">
      <c r="A13" s="10" t="s">
        <v>4</v>
      </c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ht="14.75" x14ac:dyDescent="0.75">
      <c r="A16" s="13" t="s">
        <v>0</v>
      </c>
      <c r="B16" s="18" t="s">
        <v>5</v>
      </c>
      <c r="C16" s="13" t="s">
        <v>13</v>
      </c>
      <c r="D16" s="18"/>
      <c r="E16" s="18"/>
      <c r="F16" s="18"/>
      <c r="G16" s="18"/>
      <c r="H16" s="18"/>
      <c r="I16" s="18"/>
      <c r="J16" s="18"/>
    </row>
    <row r="17" spans="1:11" x14ac:dyDescent="0.65">
      <c r="A17" s="13" t="s">
        <v>14</v>
      </c>
      <c r="B17" s="13" t="s">
        <v>6</v>
      </c>
      <c r="C17" s="14" t="s">
        <v>22</v>
      </c>
      <c r="D17" s="15">
        <v>2022</v>
      </c>
      <c r="E17" s="15">
        <v>2025</v>
      </c>
      <c r="F17" s="15">
        <v>2030</v>
      </c>
      <c r="G17" s="15">
        <v>2035</v>
      </c>
      <c r="H17" s="15">
        <v>2040</v>
      </c>
      <c r="I17" s="15">
        <v>2045</v>
      </c>
      <c r="J17" s="15">
        <v>2050</v>
      </c>
    </row>
    <row r="18" spans="1:11" x14ac:dyDescent="0.65">
      <c r="A18" s="14" t="s">
        <v>15</v>
      </c>
      <c r="B18" s="14" t="s">
        <v>7</v>
      </c>
      <c r="C18" s="23"/>
      <c r="D18" s="22">
        <v>146.14035448320001</v>
      </c>
      <c r="E18" s="22">
        <v>136.09744416000001</v>
      </c>
      <c r="F18" s="22">
        <v>119.359260288</v>
      </c>
      <c r="G18" s="22">
        <v>102.62107641599999</v>
      </c>
      <c r="H18" s="22">
        <v>85.8828925440001</v>
      </c>
      <c r="I18" s="22">
        <v>37.194584188254701</v>
      </c>
      <c r="J18" s="22">
        <v>26.173349999999999</v>
      </c>
    </row>
    <row r="19" spans="1:11" x14ac:dyDescent="0.65">
      <c r="A19" s="14" t="s">
        <v>15</v>
      </c>
      <c r="B19" s="14" t="s">
        <v>8</v>
      </c>
      <c r="C19" s="23"/>
      <c r="D19" s="22">
        <v>178.2180437072</v>
      </c>
      <c r="E19" s="22">
        <v>276.05234467916</v>
      </c>
      <c r="F19" s="22">
        <v>414.27961837713502</v>
      </c>
      <c r="G19" s="22">
        <v>697.47318934473799</v>
      </c>
      <c r="H19" s="22">
        <v>980.66676031234203</v>
      </c>
      <c r="I19" s="22">
        <v>1313.3842908994</v>
      </c>
      <c r="J19" s="22">
        <v>1598.7391577020701</v>
      </c>
    </row>
    <row r="20" spans="1:11" x14ac:dyDescent="0.65">
      <c r="A20" s="14" t="s">
        <v>15</v>
      </c>
      <c r="B20" s="14" t="s">
        <v>21</v>
      </c>
      <c r="C20" s="23"/>
      <c r="D20" s="23"/>
      <c r="E20" s="23"/>
      <c r="F20" s="22">
        <v>32.946379045926797</v>
      </c>
      <c r="G20" s="22">
        <v>32.946379045926797</v>
      </c>
      <c r="H20" s="22">
        <v>32.946379045926797</v>
      </c>
      <c r="I20" s="22">
        <v>128.18597942733601</v>
      </c>
      <c r="J20" s="22">
        <v>231.65642203036199</v>
      </c>
    </row>
    <row r="21" spans="1:11" x14ac:dyDescent="0.65">
      <c r="A21" s="14" t="s">
        <v>16</v>
      </c>
      <c r="B21" s="14" t="s">
        <v>17</v>
      </c>
      <c r="C21" s="23"/>
      <c r="D21" s="22">
        <v>219.32074181594601</v>
      </c>
      <c r="E21" s="22">
        <v>195.822090907095</v>
      </c>
      <c r="F21" s="22">
        <v>156.65767272567601</v>
      </c>
      <c r="G21" s="22">
        <v>117.493254544257</v>
      </c>
      <c r="H21" s="22">
        <v>78.328836362837905</v>
      </c>
      <c r="I21" s="22">
        <v>39.164418181419002</v>
      </c>
      <c r="J21" s="23"/>
    </row>
    <row r="22" spans="1:11" x14ac:dyDescent="0.65">
      <c r="A22" s="14" t="s">
        <v>16</v>
      </c>
      <c r="B22" s="14" t="s">
        <v>18</v>
      </c>
      <c r="C22" s="23"/>
      <c r="D22" s="22">
        <v>1244.93175684931</v>
      </c>
      <c r="E22" s="22">
        <v>1137.2444257583199</v>
      </c>
      <c r="F22" s="22">
        <v>957.76554060665399</v>
      </c>
      <c r="G22" s="22">
        <v>778.28665545498995</v>
      </c>
      <c r="H22" s="22">
        <v>598.80777030332695</v>
      </c>
      <c r="I22" s="22">
        <v>419.32888515166297</v>
      </c>
      <c r="J22" s="22">
        <v>239.85</v>
      </c>
    </row>
    <row r="23" spans="1:11" x14ac:dyDescent="0.65">
      <c r="A23" s="14" t="s">
        <v>16</v>
      </c>
      <c r="B23" s="14" t="s">
        <v>7</v>
      </c>
      <c r="C23" s="23"/>
      <c r="D23" s="22">
        <v>347.55601808219302</v>
      </c>
      <c r="E23" s="22">
        <v>323.67162328767199</v>
      </c>
      <c r="F23" s="22">
        <v>283.86429863013802</v>
      </c>
      <c r="G23" s="22">
        <v>244.056973972603</v>
      </c>
      <c r="H23" s="22">
        <v>204.24964931506901</v>
      </c>
      <c r="I23" s="22">
        <v>164.44232465753399</v>
      </c>
      <c r="J23" s="22">
        <v>124.63500000000001</v>
      </c>
    </row>
    <row r="24" spans="1:11" x14ac:dyDescent="0.65">
      <c r="A24" s="14" t="s">
        <v>16</v>
      </c>
      <c r="B24" s="14" t="s">
        <v>19</v>
      </c>
      <c r="C24" s="23"/>
      <c r="D24" s="22">
        <v>37.903743236301302</v>
      </c>
      <c r="E24" s="22">
        <v>38.684114420578098</v>
      </c>
      <c r="F24" s="22">
        <v>39.9847330610394</v>
      </c>
      <c r="G24" s="22">
        <v>41.285351701500801</v>
      </c>
      <c r="H24" s="22">
        <v>42.585970341962103</v>
      </c>
      <c r="I24" s="22">
        <v>43.886588982423497</v>
      </c>
      <c r="J24" s="22">
        <v>45.187207622884799</v>
      </c>
    </row>
    <row r="25" spans="1:11" x14ac:dyDescent="0.65">
      <c r="A25" s="14" t="s">
        <v>16</v>
      </c>
      <c r="B25" s="14" t="s">
        <v>8</v>
      </c>
      <c r="C25" s="23"/>
      <c r="D25" s="22">
        <v>270.69046583311001</v>
      </c>
      <c r="E25" s="22">
        <v>419.288284290067</v>
      </c>
      <c r="F25" s="22">
        <v>629.23787373578398</v>
      </c>
      <c r="G25" s="22">
        <v>1059.37276945996</v>
      </c>
      <c r="H25" s="22">
        <v>1489.50766518413</v>
      </c>
      <c r="I25" s="22">
        <v>1994.8631357750901</v>
      </c>
      <c r="J25" s="22">
        <v>2502.1898948723301</v>
      </c>
    </row>
    <row r="26" spans="1:11" x14ac:dyDescent="0.65">
      <c r="A26" s="14" t="s">
        <v>16</v>
      </c>
      <c r="B26" s="14" t="s">
        <v>21</v>
      </c>
      <c r="C26" s="23"/>
      <c r="D26" s="23"/>
      <c r="E26" s="23"/>
      <c r="F26" s="22">
        <v>3204.6689464288102</v>
      </c>
      <c r="G26" s="22">
        <v>3204.6689464288102</v>
      </c>
      <c r="H26" s="22">
        <v>3204.6689464288102</v>
      </c>
      <c r="I26" s="22">
        <v>12468.551614297399</v>
      </c>
      <c r="J26" s="22">
        <v>22533.041973645701</v>
      </c>
    </row>
    <row r="27" spans="1:11" x14ac:dyDescent="0.65">
      <c r="A27" s="14" t="s">
        <v>20</v>
      </c>
      <c r="B27" s="14" t="s">
        <v>8</v>
      </c>
      <c r="C27" s="23"/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</row>
    <row r="28" spans="1:11" x14ac:dyDescent="0.65">
      <c r="A28" s="14" t="s">
        <v>20</v>
      </c>
      <c r="B28" s="14" t="s">
        <v>21</v>
      </c>
      <c r="C28" s="23"/>
      <c r="D28" s="23"/>
      <c r="E28" s="23"/>
      <c r="F28" s="22">
        <v>8746.6982949845806</v>
      </c>
      <c r="G28" s="22">
        <v>8746.6982949845806</v>
      </c>
      <c r="H28" s="22">
        <v>8746.6982949845806</v>
      </c>
      <c r="I28" s="22">
        <v>34031.177937188797</v>
      </c>
      <c r="J28" s="22">
        <v>61500.804952515799</v>
      </c>
    </row>
    <row r="29" spans="1:11" x14ac:dyDescent="0.65">
      <c r="A29" s="14" t="s">
        <v>23</v>
      </c>
      <c r="B29" s="14" t="s">
        <v>8</v>
      </c>
      <c r="C29" s="22">
        <v>0</v>
      </c>
      <c r="D29" s="23"/>
      <c r="E29" s="23"/>
      <c r="F29" s="23"/>
      <c r="G29" s="23"/>
      <c r="H29" s="23"/>
      <c r="I29" s="23"/>
      <c r="J29" s="23"/>
    </row>
    <row r="30" spans="1:11" x14ac:dyDescent="0.65">
      <c r="A30" s="14" t="s">
        <v>23</v>
      </c>
      <c r="B30" s="14" t="s">
        <v>21</v>
      </c>
      <c r="C30" s="22">
        <v>215011.00467043399</v>
      </c>
      <c r="D30" s="23"/>
      <c r="E30" s="23"/>
      <c r="F30" s="23"/>
      <c r="G30" s="23"/>
      <c r="H30" s="23"/>
      <c r="I30" s="23"/>
      <c r="J30" s="23"/>
    </row>
    <row r="32" spans="1:11" x14ac:dyDescent="0.65">
      <c r="C32" s="17" t="s">
        <v>22</v>
      </c>
      <c r="D32" s="16">
        <v>2022</v>
      </c>
      <c r="E32" s="16">
        <v>2025</v>
      </c>
      <c r="F32" s="16">
        <v>2030</v>
      </c>
      <c r="G32" s="16">
        <v>2035</v>
      </c>
      <c r="H32" s="16">
        <v>2040</v>
      </c>
      <c r="I32" s="16">
        <v>2045</v>
      </c>
      <c r="J32" s="16">
        <v>2050</v>
      </c>
      <c r="K32" s="3" t="s">
        <v>24</v>
      </c>
    </row>
    <row r="33" spans="1:11" x14ac:dyDescent="0.65">
      <c r="A33" s="10" t="s">
        <v>2</v>
      </c>
      <c r="C33" s="4">
        <f>SUM(C18:C30)</f>
        <v>215011.00467043399</v>
      </c>
      <c r="D33" s="4">
        <f t="shared" ref="D33:J33" si="4">SUM(D18:D30)</f>
        <v>2444.7611240072602</v>
      </c>
      <c r="E33" s="4">
        <f t="shared" si="4"/>
        <v>2526.8603275028922</v>
      </c>
      <c r="F33" s="4">
        <f t="shared" si="4"/>
        <v>14585.462617883744</v>
      </c>
      <c r="G33" s="4">
        <f t="shared" si="4"/>
        <v>15024.902891353366</v>
      </c>
      <c r="H33" s="4">
        <f t="shared" si="4"/>
        <v>15464.343164822985</v>
      </c>
      <c r="I33" s="4">
        <f t="shared" si="4"/>
        <v>50640.17975874932</v>
      </c>
      <c r="J33" s="4">
        <f t="shared" si="4"/>
        <v>88802.277958389139</v>
      </c>
      <c r="K33" s="5">
        <f>SUM(C33:J33)</f>
        <v>404499.79251314269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C6FD-46B3-473E-AB07-E1272FBB0358}">
  <dimension ref="A1:K33"/>
  <sheetViews>
    <sheetView zoomScale="80" zoomScaleNormal="80" workbookViewId="0">
      <selection activeCell="C18" sqref="C18:J30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x14ac:dyDescent="0.65">
      <c r="A1" s="6" t="s">
        <v>0</v>
      </c>
      <c r="B1" s="7" t="s">
        <v>5</v>
      </c>
      <c r="C1" s="6" t="s">
        <v>13</v>
      </c>
    </row>
    <row r="2" spans="1:10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x14ac:dyDescent="0.65">
      <c r="A3" s="9" t="s">
        <v>2</v>
      </c>
      <c r="B3" s="9" t="s">
        <v>7</v>
      </c>
      <c r="C3" s="22">
        <v>25620.230895336001</v>
      </c>
      <c r="D3" s="22">
        <v>23859.5831793</v>
      </c>
      <c r="E3" s="22">
        <v>20925.1703192401</v>
      </c>
      <c r="F3" s="22">
        <v>17990.75745918</v>
      </c>
      <c r="G3" s="22">
        <v>14721.364339366401</v>
      </c>
      <c r="H3" s="22">
        <v>6054.0469587200396</v>
      </c>
      <c r="I3" s="22">
        <v>4588.5154218750004</v>
      </c>
    </row>
    <row r="4" spans="1:10" x14ac:dyDescent="0.65">
      <c r="A4" s="9" t="s">
        <v>2</v>
      </c>
      <c r="B4" s="9" t="s">
        <v>8</v>
      </c>
      <c r="C4" s="22">
        <v>35643.608741440003</v>
      </c>
      <c r="D4" s="22">
        <v>55210.468935832097</v>
      </c>
      <c r="E4" s="22">
        <v>77090.307342390297</v>
      </c>
      <c r="F4" s="22">
        <v>126469.426685043</v>
      </c>
      <c r="G4" s="22">
        <v>176183.52628744999</v>
      </c>
      <c r="H4" s="22">
        <v>231295.550150689</v>
      </c>
      <c r="I4" s="22">
        <v>279205.78817012702</v>
      </c>
    </row>
    <row r="5" spans="1:10" x14ac:dyDescent="0.65">
      <c r="A5" s="9" t="s">
        <v>3</v>
      </c>
      <c r="B5" s="9" t="s">
        <v>9</v>
      </c>
      <c r="C5" s="22">
        <v>119.036920464</v>
      </c>
      <c r="D5" s="22">
        <v>84.159102768048101</v>
      </c>
      <c r="E5" s="22">
        <v>24.045457933727999</v>
      </c>
      <c r="F5" s="23"/>
      <c r="G5" s="23"/>
      <c r="H5" s="23"/>
      <c r="I5" s="23"/>
    </row>
    <row r="6" spans="1:10" x14ac:dyDescent="0.65">
      <c r="A6" s="9" t="s">
        <v>3</v>
      </c>
      <c r="B6" s="9" t="s">
        <v>10</v>
      </c>
      <c r="C6" s="23"/>
      <c r="D6" s="22">
        <v>29.064848079959901</v>
      </c>
      <c r="E6" s="22">
        <v>79.159552108560007</v>
      </c>
      <c r="F6" s="22">
        <v>99.197433720000006</v>
      </c>
      <c r="G6" s="22">
        <v>99.197433720000006</v>
      </c>
      <c r="H6" s="22">
        <v>99.197433720000006</v>
      </c>
      <c r="I6" s="22">
        <v>99.197433720000006</v>
      </c>
    </row>
    <row r="7" spans="1:10" x14ac:dyDescent="0.65">
      <c r="A7" s="9" t="s">
        <v>4</v>
      </c>
      <c r="B7" s="9" t="s">
        <v>11</v>
      </c>
      <c r="C7" s="22">
        <v>163192.8350052</v>
      </c>
      <c r="D7" s="22">
        <v>115377.334348676</v>
      </c>
      <c r="E7" s="22">
        <v>32964.9526710504</v>
      </c>
      <c r="F7" s="23"/>
      <c r="G7" s="23"/>
      <c r="H7" s="23"/>
      <c r="I7" s="23"/>
    </row>
    <row r="8" spans="1:10" x14ac:dyDescent="0.65">
      <c r="A8" s="9" t="s">
        <v>4</v>
      </c>
      <c r="B8" s="9" t="s">
        <v>12</v>
      </c>
      <c r="C8" s="23"/>
      <c r="D8" s="22">
        <v>43468.636960475997</v>
      </c>
      <c r="E8" s="22">
        <v>118388.98394013599</v>
      </c>
      <c r="F8" s="22">
        <v>148357.12273199999</v>
      </c>
      <c r="G8" s="22">
        <v>148357.12273199999</v>
      </c>
      <c r="H8" s="22">
        <v>148357.12273199999</v>
      </c>
      <c r="I8" s="22">
        <v>148357.12273199999</v>
      </c>
    </row>
    <row r="10" spans="1:10" x14ac:dyDescent="0.65"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65">
      <c r="A11" s="10" t="s">
        <v>2</v>
      </c>
      <c r="C11" s="4">
        <f>SUM(C3:C4)</f>
        <v>61263.839636776</v>
      </c>
      <c r="D11" s="4">
        <f t="shared" ref="D11:I11" si="0">SUM(D3:D4)</f>
        <v>79070.052115132101</v>
      </c>
      <c r="E11" s="4">
        <f t="shared" si="0"/>
        <v>98015.477661630401</v>
      </c>
      <c r="F11" s="4">
        <f t="shared" si="0"/>
        <v>144460.18414422299</v>
      </c>
      <c r="G11" s="4">
        <f t="shared" si="0"/>
        <v>190904.8906268164</v>
      </c>
      <c r="H11" s="4">
        <f t="shared" si="0"/>
        <v>237349.59710940905</v>
      </c>
      <c r="I11" s="4">
        <f t="shared" si="0"/>
        <v>283794.30359200202</v>
      </c>
      <c r="J11" s="5">
        <f>SUM(C11:I11)</f>
        <v>1094858.3448859891</v>
      </c>
    </row>
    <row r="12" spans="1:10" x14ac:dyDescent="0.65">
      <c r="A12" s="10" t="s">
        <v>3</v>
      </c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65">
      <c r="A13" s="10" t="s">
        <v>4</v>
      </c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ht="14.75" x14ac:dyDescent="0.75">
      <c r="A16" s="13" t="s">
        <v>0</v>
      </c>
      <c r="B16" s="18" t="s">
        <v>5</v>
      </c>
      <c r="C16" s="13" t="s">
        <v>13</v>
      </c>
      <c r="D16" s="18"/>
      <c r="E16" s="18"/>
      <c r="F16" s="18"/>
      <c r="G16" s="18"/>
      <c r="H16" s="18"/>
      <c r="I16" s="18"/>
      <c r="J16" s="18"/>
    </row>
    <row r="17" spans="1:11" x14ac:dyDescent="0.65">
      <c r="A17" s="13" t="s">
        <v>14</v>
      </c>
      <c r="B17" s="13" t="s">
        <v>6</v>
      </c>
      <c r="C17" s="14" t="s">
        <v>22</v>
      </c>
      <c r="D17" s="15">
        <v>2022</v>
      </c>
      <c r="E17" s="15">
        <v>2025</v>
      </c>
      <c r="F17" s="15">
        <v>2030</v>
      </c>
      <c r="G17" s="15">
        <v>2035</v>
      </c>
      <c r="H17" s="15">
        <v>2040</v>
      </c>
      <c r="I17" s="15">
        <v>2045</v>
      </c>
      <c r="J17" s="15">
        <v>2050</v>
      </c>
    </row>
    <row r="18" spans="1:11" x14ac:dyDescent="0.65">
      <c r="A18" s="14" t="s">
        <v>15</v>
      </c>
      <c r="B18" s="14" t="s">
        <v>7</v>
      </c>
      <c r="C18" s="23"/>
      <c r="D18" s="22">
        <v>146.14035448320001</v>
      </c>
      <c r="E18" s="22">
        <v>136.09744416000001</v>
      </c>
      <c r="F18" s="22">
        <v>119.359260288</v>
      </c>
      <c r="G18" s="22">
        <v>102.62107641599999</v>
      </c>
      <c r="H18" s="22">
        <v>83.972131704050696</v>
      </c>
      <c r="I18" s="22">
        <v>34.532888178082203</v>
      </c>
      <c r="J18" s="22">
        <v>26.173349999999999</v>
      </c>
    </row>
    <row r="19" spans="1:11" x14ac:dyDescent="0.65">
      <c r="A19" s="14" t="s">
        <v>15</v>
      </c>
      <c r="B19" s="14" t="s">
        <v>8</v>
      </c>
      <c r="C19" s="23"/>
      <c r="D19" s="22">
        <v>178.2180437072</v>
      </c>
      <c r="E19" s="22">
        <v>276.05234467916</v>
      </c>
      <c r="F19" s="22">
        <v>385.45153671195101</v>
      </c>
      <c r="G19" s="22">
        <v>632.34713342521604</v>
      </c>
      <c r="H19" s="22">
        <v>880.91763143724904</v>
      </c>
      <c r="I19" s="22">
        <v>1156.47775075345</v>
      </c>
      <c r="J19" s="22">
        <v>1396.0289408506401</v>
      </c>
    </row>
    <row r="20" spans="1:11" x14ac:dyDescent="0.65">
      <c r="A20" s="14" t="s">
        <v>15</v>
      </c>
      <c r="B20" s="14" t="s">
        <v>21</v>
      </c>
      <c r="C20" s="23"/>
      <c r="D20" s="23"/>
      <c r="E20" s="23"/>
      <c r="F20" s="22">
        <v>49.419568568888799</v>
      </c>
      <c r="G20" s="22">
        <v>70.161268142796601</v>
      </c>
      <c r="H20" s="22">
        <v>90.901261680240196</v>
      </c>
      <c r="I20" s="22">
        <v>219.17770751582299</v>
      </c>
      <c r="J20" s="22">
        <v>347.490831659751</v>
      </c>
    </row>
    <row r="21" spans="1:11" x14ac:dyDescent="0.65">
      <c r="A21" s="14" t="s">
        <v>16</v>
      </c>
      <c r="B21" s="14" t="s">
        <v>17</v>
      </c>
      <c r="C21" s="23"/>
      <c r="D21" s="22">
        <v>219.32074181594601</v>
      </c>
      <c r="E21" s="22">
        <v>195.822090907095</v>
      </c>
      <c r="F21" s="22">
        <v>156.65767272567601</v>
      </c>
      <c r="G21" s="22">
        <v>117.493254544257</v>
      </c>
      <c r="H21" s="22">
        <v>78.328836362837905</v>
      </c>
      <c r="I21" s="22">
        <v>39.164418181419002</v>
      </c>
      <c r="J21" s="23"/>
    </row>
    <row r="22" spans="1:11" x14ac:dyDescent="0.65">
      <c r="A22" s="14" t="s">
        <v>16</v>
      </c>
      <c r="B22" s="14" t="s">
        <v>18</v>
      </c>
      <c r="C22" s="23"/>
      <c r="D22" s="22">
        <v>1244.93175684931</v>
      </c>
      <c r="E22" s="22">
        <v>1137.2444257583199</v>
      </c>
      <c r="F22" s="22">
        <v>957.76554060665399</v>
      </c>
      <c r="G22" s="22">
        <v>778.28665545498995</v>
      </c>
      <c r="H22" s="22">
        <v>598.80777030332695</v>
      </c>
      <c r="I22" s="22">
        <v>419.32888515166297</v>
      </c>
      <c r="J22" s="22">
        <v>239.85</v>
      </c>
    </row>
    <row r="23" spans="1:11" x14ac:dyDescent="0.65">
      <c r="A23" s="14" t="s">
        <v>16</v>
      </c>
      <c r="B23" s="14" t="s">
        <v>7</v>
      </c>
      <c r="C23" s="23"/>
      <c r="D23" s="22">
        <v>347.55601808219302</v>
      </c>
      <c r="E23" s="22">
        <v>323.67162328767199</v>
      </c>
      <c r="F23" s="22">
        <v>283.86429863013802</v>
      </c>
      <c r="G23" s="22">
        <v>244.056973972603</v>
      </c>
      <c r="H23" s="22">
        <v>204.24964931506901</v>
      </c>
      <c r="I23" s="22">
        <v>164.44232465753399</v>
      </c>
      <c r="J23" s="22">
        <v>124.63500000000001</v>
      </c>
    </row>
    <row r="24" spans="1:11" x14ac:dyDescent="0.65">
      <c r="A24" s="14" t="s">
        <v>16</v>
      </c>
      <c r="B24" s="14" t="s">
        <v>19</v>
      </c>
      <c r="C24" s="23"/>
      <c r="D24" s="22">
        <v>37.903743236301302</v>
      </c>
      <c r="E24" s="22">
        <v>38.684114420578098</v>
      </c>
      <c r="F24" s="22">
        <v>39.9847330610394</v>
      </c>
      <c r="G24" s="22">
        <v>41.285351701500801</v>
      </c>
      <c r="H24" s="22">
        <v>42.585970341962103</v>
      </c>
      <c r="I24" s="22">
        <v>43.886588982423497</v>
      </c>
      <c r="J24" s="22">
        <v>45.187207622884799</v>
      </c>
    </row>
    <row r="25" spans="1:11" x14ac:dyDescent="0.65">
      <c r="A25" s="14" t="s">
        <v>16</v>
      </c>
      <c r="B25" s="14" t="s">
        <v>8</v>
      </c>
      <c r="C25" s="23"/>
      <c r="D25" s="22">
        <v>270.69046583311001</v>
      </c>
      <c r="E25" s="22">
        <v>419.288284290067</v>
      </c>
      <c r="F25" s="22">
        <v>585.45169646271302</v>
      </c>
      <c r="G25" s="22">
        <v>960.454601310317</v>
      </c>
      <c r="H25" s="22">
        <v>1338.0014674951501</v>
      </c>
      <c r="I25" s="22">
        <v>1789.28346091763</v>
      </c>
      <c r="J25" s="22">
        <v>2240.4825862062398</v>
      </c>
    </row>
    <row r="26" spans="1:11" x14ac:dyDescent="0.65">
      <c r="A26" s="14" t="s">
        <v>16</v>
      </c>
      <c r="B26" s="14" t="s">
        <v>21</v>
      </c>
      <c r="C26" s="23"/>
      <c r="D26" s="23"/>
      <c r="E26" s="23"/>
      <c r="F26" s="22">
        <v>4807.0034196430797</v>
      </c>
      <c r="G26" s="22">
        <v>6824.5325820435801</v>
      </c>
      <c r="H26" s="22">
        <v>8841.8957995895398</v>
      </c>
      <c r="I26" s="22">
        <v>21319.247011827501</v>
      </c>
      <c r="J26" s="22">
        <v>33800.165894904298</v>
      </c>
    </row>
    <row r="27" spans="1:11" x14ac:dyDescent="0.65">
      <c r="A27" s="14" t="s">
        <v>20</v>
      </c>
      <c r="B27" s="14" t="s">
        <v>8</v>
      </c>
      <c r="C27" s="23"/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</row>
    <row r="28" spans="1:11" x14ac:dyDescent="0.65">
      <c r="A28" s="14" t="s">
        <v>20</v>
      </c>
      <c r="B28" s="14" t="s">
        <v>21</v>
      </c>
      <c r="C28" s="23"/>
      <c r="D28" s="23"/>
      <c r="E28" s="23"/>
      <c r="F28" s="22">
        <v>13120.0474424765</v>
      </c>
      <c r="G28" s="22">
        <v>18626.612763214202</v>
      </c>
      <c r="H28" s="22">
        <v>24132.7251605454</v>
      </c>
      <c r="I28" s="22">
        <v>58187.920376770002</v>
      </c>
      <c r="J28" s="22">
        <v>92252.853054481006</v>
      </c>
    </row>
    <row r="29" spans="1:11" x14ac:dyDescent="0.65">
      <c r="A29" s="14" t="s">
        <v>23</v>
      </c>
      <c r="B29" s="14" t="s">
        <v>8</v>
      </c>
      <c r="C29" s="22">
        <v>0</v>
      </c>
      <c r="D29" s="23"/>
      <c r="E29" s="23"/>
      <c r="F29" s="23"/>
      <c r="G29" s="23"/>
      <c r="H29" s="23"/>
      <c r="I29" s="23"/>
      <c r="J29" s="23"/>
    </row>
    <row r="30" spans="1:11" x14ac:dyDescent="0.65">
      <c r="A30" s="14" t="s">
        <v>23</v>
      </c>
      <c r="B30" s="14" t="s">
        <v>21</v>
      </c>
      <c r="C30" s="22">
        <v>315530.83142572799</v>
      </c>
      <c r="D30" s="23"/>
      <c r="E30" s="23"/>
      <c r="F30" s="23"/>
      <c r="G30" s="23"/>
      <c r="H30" s="23"/>
      <c r="I30" s="23"/>
      <c r="J30" s="23"/>
    </row>
    <row r="32" spans="1:11" x14ac:dyDescent="0.65">
      <c r="C32" s="17" t="s">
        <v>22</v>
      </c>
      <c r="D32" s="16">
        <v>2022</v>
      </c>
      <c r="E32" s="16">
        <v>2025</v>
      </c>
      <c r="F32" s="16">
        <v>2030</v>
      </c>
      <c r="G32" s="16">
        <v>2035</v>
      </c>
      <c r="H32" s="16">
        <v>2040</v>
      </c>
      <c r="I32" s="16">
        <v>2045</v>
      </c>
      <c r="J32" s="16">
        <v>2050</v>
      </c>
      <c r="K32" s="3" t="s">
        <v>24</v>
      </c>
    </row>
    <row r="33" spans="1:11" x14ac:dyDescent="0.65">
      <c r="A33" s="10" t="s">
        <v>2</v>
      </c>
      <c r="C33" s="4">
        <f>SUM(C18:C30)</f>
        <v>315530.83142572799</v>
      </c>
      <c r="D33" s="4">
        <f t="shared" ref="D33:J33" si="4">SUM(D18:D30)</f>
        <v>2444.7611240072602</v>
      </c>
      <c r="E33" s="4">
        <f t="shared" si="4"/>
        <v>2526.8603275028922</v>
      </c>
      <c r="F33" s="4">
        <f t="shared" si="4"/>
        <v>20505.005169174641</v>
      </c>
      <c r="G33" s="4">
        <f t="shared" si="4"/>
        <v>28397.85166022546</v>
      </c>
      <c r="H33" s="4">
        <f t="shared" si="4"/>
        <v>36292.385678774823</v>
      </c>
      <c r="I33" s="4">
        <f t="shared" si="4"/>
        <v>83373.461412935532</v>
      </c>
      <c r="J33" s="4">
        <f t="shared" si="4"/>
        <v>130472.86686572482</v>
      </c>
      <c r="K33" s="5">
        <f>SUM(C33:J33)</f>
        <v>619544.02366407344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704E-D027-46B1-B7D0-752C41479DED}">
  <dimension ref="A1:K33"/>
  <sheetViews>
    <sheetView zoomScale="80" zoomScaleNormal="80" workbookViewId="0">
      <selection activeCell="C18" sqref="C18:J30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x14ac:dyDescent="0.65">
      <c r="A1" s="6" t="s">
        <v>0</v>
      </c>
      <c r="B1" s="7" t="s">
        <v>5</v>
      </c>
      <c r="C1" s="6" t="s">
        <v>13</v>
      </c>
    </row>
    <row r="2" spans="1:10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x14ac:dyDescent="0.65">
      <c r="A3" s="9" t="s">
        <v>2</v>
      </c>
      <c r="B3" s="9" t="s">
        <v>7</v>
      </c>
      <c r="C3" s="22">
        <v>25620.230895336001</v>
      </c>
      <c r="D3" s="22">
        <v>23859.5831793</v>
      </c>
      <c r="E3" s="22">
        <v>20925.1703192401</v>
      </c>
      <c r="F3" s="22">
        <v>17990.75745918</v>
      </c>
      <c r="G3" s="22">
        <v>11243.0196423793</v>
      </c>
      <c r="H3" s="22">
        <v>6054.0469587200396</v>
      </c>
      <c r="I3" s="22">
        <v>4588.5154218750004</v>
      </c>
    </row>
    <row r="4" spans="1:10" x14ac:dyDescent="0.65">
      <c r="A4" s="9" t="s">
        <v>2</v>
      </c>
      <c r="B4" s="9" t="s">
        <v>8</v>
      </c>
      <c r="C4" s="22">
        <v>35643.608741440003</v>
      </c>
      <c r="D4" s="22">
        <v>55210.468935832097</v>
      </c>
      <c r="E4" s="22">
        <v>71324.691009353206</v>
      </c>
      <c r="F4" s="22">
        <v>112009.703592694</v>
      </c>
      <c r="G4" s="22">
        <v>156508.04113277499</v>
      </c>
      <c r="H4" s="22">
        <v>199447.61353971501</v>
      </c>
      <c r="I4" s="22">
        <v>238663.74479984099</v>
      </c>
    </row>
    <row r="5" spans="1:10" x14ac:dyDescent="0.65">
      <c r="A5" s="9" t="s">
        <v>3</v>
      </c>
      <c r="B5" s="9" t="s">
        <v>9</v>
      </c>
      <c r="C5" s="22">
        <v>119.036920464</v>
      </c>
      <c r="D5" s="22">
        <v>84.159102768048101</v>
      </c>
      <c r="E5" s="22">
        <v>24.045457933727999</v>
      </c>
      <c r="F5" s="23"/>
      <c r="G5" s="23"/>
      <c r="H5" s="23"/>
      <c r="I5" s="23"/>
    </row>
    <row r="6" spans="1:10" x14ac:dyDescent="0.65">
      <c r="A6" s="9" t="s">
        <v>3</v>
      </c>
      <c r="B6" s="9" t="s">
        <v>10</v>
      </c>
      <c r="C6" s="23"/>
      <c r="D6" s="22">
        <v>29.064848079959901</v>
      </c>
      <c r="E6" s="22">
        <v>79.159552108560007</v>
      </c>
      <c r="F6" s="22">
        <v>99.197433720000006</v>
      </c>
      <c r="G6" s="22">
        <v>99.197433720000006</v>
      </c>
      <c r="H6" s="22">
        <v>99.197433720000006</v>
      </c>
      <c r="I6" s="22">
        <v>99.197433720000006</v>
      </c>
    </row>
    <row r="7" spans="1:10" x14ac:dyDescent="0.65">
      <c r="A7" s="9" t="s">
        <v>4</v>
      </c>
      <c r="B7" s="9" t="s">
        <v>11</v>
      </c>
      <c r="C7" s="22">
        <v>163192.8350052</v>
      </c>
      <c r="D7" s="22">
        <v>115377.334348676</v>
      </c>
      <c r="E7" s="22">
        <v>32964.9526710504</v>
      </c>
      <c r="F7" s="23"/>
      <c r="G7" s="23"/>
      <c r="H7" s="23"/>
      <c r="I7" s="23"/>
    </row>
    <row r="8" spans="1:10" x14ac:dyDescent="0.65">
      <c r="A8" s="9" t="s">
        <v>4</v>
      </c>
      <c r="B8" s="9" t="s">
        <v>12</v>
      </c>
      <c r="C8" s="23"/>
      <c r="D8" s="22">
        <v>43468.636960475997</v>
      </c>
      <c r="E8" s="22">
        <v>118388.98394013599</v>
      </c>
      <c r="F8" s="22">
        <v>148357.12273199999</v>
      </c>
      <c r="G8" s="22">
        <v>148357.12273199999</v>
      </c>
      <c r="H8" s="22">
        <v>148357.12273199999</v>
      </c>
      <c r="I8" s="22">
        <v>148357.12273199999</v>
      </c>
    </row>
    <row r="10" spans="1:10" x14ac:dyDescent="0.65"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65">
      <c r="A11" s="10" t="s">
        <v>2</v>
      </c>
      <c r="C11" s="4">
        <f>SUM(C3:C4)</f>
        <v>61263.839636776</v>
      </c>
      <c r="D11" s="4">
        <f t="shared" ref="D11:I11" si="0">SUM(D3:D4)</f>
        <v>79070.052115132101</v>
      </c>
      <c r="E11" s="4">
        <f t="shared" si="0"/>
        <v>92249.86132859331</v>
      </c>
      <c r="F11" s="4">
        <f t="shared" si="0"/>
        <v>130000.46105187401</v>
      </c>
      <c r="G11" s="4">
        <f t="shared" si="0"/>
        <v>167751.0607751543</v>
      </c>
      <c r="H11" s="4">
        <f t="shared" si="0"/>
        <v>205501.66049843506</v>
      </c>
      <c r="I11" s="4">
        <f t="shared" si="0"/>
        <v>243252.26022171599</v>
      </c>
      <c r="J11" s="5">
        <f>SUM(C11:I11)</f>
        <v>979089.19562768075</v>
      </c>
    </row>
    <row r="12" spans="1:10" x14ac:dyDescent="0.65">
      <c r="A12" s="10" t="s">
        <v>3</v>
      </c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65">
      <c r="A13" s="10" t="s">
        <v>4</v>
      </c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ht="14.75" x14ac:dyDescent="0.75">
      <c r="A16" s="13" t="s">
        <v>0</v>
      </c>
      <c r="B16" s="18" t="s">
        <v>5</v>
      </c>
      <c r="C16" s="13" t="s">
        <v>13</v>
      </c>
      <c r="D16" s="18"/>
      <c r="E16" s="18"/>
      <c r="F16" s="18"/>
      <c r="G16" s="18"/>
      <c r="H16" s="18"/>
      <c r="I16" s="18"/>
      <c r="J16" s="18"/>
    </row>
    <row r="17" spans="1:11" x14ac:dyDescent="0.65">
      <c r="A17" s="13" t="s">
        <v>14</v>
      </c>
      <c r="B17" s="13" t="s">
        <v>6</v>
      </c>
      <c r="C17" s="14" t="s">
        <v>22</v>
      </c>
      <c r="D17" s="15">
        <v>2022</v>
      </c>
      <c r="E17" s="15">
        <v>2025</v>
      </c>
      <c r="F17" s="15">
        <v>2030</v>
      </c>
      <c r="G17" s="15">
        <v>2035</v>
      </c>
      <c r="H17" s="15">
        <v>2040</v>
      </c>
      <c r="I17" s="15">
        <v>2045</v>
      </c>
      <c r="J17" s="15">
        <v>2050</v>
      </c>
    </row>
    <row r="18" spans="1:11" x14ac:dyDescent="0.65">
      <c r="A18" s="14" t="s">
        <v>15</v>
      </c>
      <c r="B18" s="14" t="s">
        <v>7</v>
      </c>
      <c r="C18" s="23"/>
      <c r="D18" s="22">
        <v>146.14035448320001</v>
      </c>
      <c r="E18" s="22">
        <v>136.09744416000001</v>
      </c>
      <c r="F18" s="22">
        <v>119.359260288</v>
      </c>
      <c r="G18" s="22">
        <v>102.62107641599999</v>
      </c>
      <c r="H18" s="22">
        <v>64.131306337992697</v>
      </c>
      <c r="I18" s="22">
        <v>34.532888178082203</v>
      </c>
      <c r="J18" s="22">
        <v>26.173349999999999</v>
      </c>
    </row>
    <row r="19" spans="1:11" x14ac:dyDescent="0.65">
      <c r="A19" s="14" t="s">
        <v>15</v>
      </c>
      <c r="B19" s="14" t="s">
        <v>8</v>
      </c>
      <c r="C19" s="23"/>
      <c r="D19" s="22">
        <v>178.2180437072</v>
      </c>
      <c r="E19" s="22">
        <v>276.05234467916</v>
      </c>
      <c r="F19" s="22">
        <v>356.62345504676603</v>
      </c>
      <c r="G19" s="22">
        <v>560.04851796346895</v>
      </c>
      <c r="H19" s="22">
        <v>782.54020566387601</v>
      </c>
      <c r="I19" s="22">
        <v>997.23806769857595</v>
      </c>
      <c r="J19" s="22">
        <v>1193.3187239992001</v>
      </c>
    </row>
    <row r="20" spans="1:11" x14ac:dyDescent="0.65">
      <c r="A20" s="14" t="s">
        <v>15</v>
      </c>
      <c r="B20" s="14" t="s">
        <v>21</v>
      </c>
      <c r="C20" s="23"/>
      <c r="D20" s="23"/>
      <c r="E20" s="23"/>
      <c r="F20" s="22">
        <v>65.892758091852002</v>
      </c>
      <c r="G20" s="22">
        <v>111.474762692366</v>
      </c>
      <c r="H20" s="22">
        <v>157.03734623376801</v>
      </c>
      <c r="I20" s="22">
        <v>310.17181211860498</v>
      </c>
      <c r="J20" s="22">
        <v>463.32524128914002</v>
      </c>
    </row>
    <row r="21" spans="1:11" x14ac:dyDescent="0.65">
      <c r="A21" s="14" t="s">
        <v>16</v>
      </c>
      <c r="B21" s="14" t="s">
        <v>17</v>
      </c>
      <c r="C21" s="23"/>
      <c r="D21" s="22">
        <v>219.32074181594601</v>
      </c>
      <c r="E21" s="22">
        <v>195.822090907095</v>
      </c>
      <c r="F21" s="22">
        <v>156.65767272567601</v>
      </c>
      <c r="G21" s="22">
        <v>117.493254544257</v>
      </c>
      <c r="H21" s="22">
        <v>78.328836362837905</v>
      </c>
      <c r="I21" s="22">
        <v>39.164418181419002</v>
      </c>
      <c r="J21" s="23"/>
    </row>
    <row r="22" spans="1:11" x14ac:dyDescent="0.65">
      <c r="A22" s="14" t="s">
        <v>16</v>
      </c>
      <c r="B22" s="14" t="s">
        <v>18</v>
      </c>
      <c r="C22" s="23"/>
      <c r="D22" s="22">
        <v>1244.93175684931</v>
      </c>
      <c r="E22" s="22">
        <v>1137.2444257583199</v>
      </c>
      <c r="F22" s="22">
        <v>957.76554060665399</v>
      </c>
      <c r="G22" s="22">
        <v>778.28665545498995</v>
      </c>
      <c r="H22" s="22">
        <v>598.80777030332695</v>
      </c>
      <c r="I22" s="22">
        <v>419.32888515166297</v>
      </c>
      <c r="J22" s="22">
        <v>239.85</v>
      </c>
    </row>
    <row r="23" spans="1:11" x14ac:dyDescent="0.65">
      <c r="A23" s="14" t="s">
        <v>16</v>
      </c>
      <c r="B23" s="14" t="s">
        <v>7</v>
      </c>
      <c r="C23" s="23"/>
      <c r="D23" s="22">
        <v>347.55601808219302</v>
      </c>
      <c r="E23" s="22">
        <v>323.67162328767199</v>
      </c>
      <c r="F23" s="22">
        <v>283.86429863013802</v>
      </c>
      <c r="G23" s="22">
        <v>244.056973972603</v>
      </c>
      <c r="H23" s="22">
        <v>204.24964931506901</v>
      </c>
      <c r="I23" s="22">
        <v>164.44232465753399</v>
      </c>
      <c r="J23" s="22">
        <v>124.63500000000001</v>
      </c>
    </row>
    <row r="24" spans="1:11" x14ac:dyDescent="0.65">
      <c r="A24" s="14" t="s">
        <v>16</v>
      </c>
      <c r="B24" s="14" t="s">
        <v>19</v>
      </c>
      <c r="C24" s="23"/>
      <c r="D24" s="22">
        <v>37.903743236301302</v>
      </c>
      <c r="E24" s="22">
        <v>38.684114420578098</v>
      </c>
      <c r="F24" s="22">
        <v>39.9847330610394</v>
      </c>
      <c r="G24" s="22">
        <v>41.285351701500801</v>
      </c>
      <c r="H24" s="22">
        <v>42.585970341962103</v>
      </c>
      <c r="I24" s="22">
        <v>43.886588982423497</v>
      </c>
      <c r="J24" s="22">
        <v>45.187207622884799</v>
      </c>
    </row>
    <row r="25" spans="1:11" x14ac:dyDescent="0.65">
      <c r="A25" s="14" t="s">
        <v>16</v>
      </c>
      <c r="B25" s="14" t="s">
        <v>8</v>
      </c>
      <c r="C25" s="23"/>
      <c r="D25" s="22">
        <v>270.69046583311001</v>
      </c>
      <c r="E25" s="22">
        <v>419.288284290067</v>
      </c>
      <c r="F25" s="22">
        <v>541.66551918963796</v>
      </c>
      <c r="G25" s="22">
        <v>850.642230512541</v>
      </c>
      <c r="H25" s="22">
        <v>1188.5787117734701</v>
      </c>
      <c r="I25" s="22">
        <v>1583.69841674753</v>
      </c>
      <c r="J25" s="22">
        <v>1978.77527754014</v>
      </c>
    </row>
    <row r="26" spans="1:11" x14ac:dyDescent="0.65">
      <c r="A26" s="14" t="s">
        <v>16</v>
      </c>
      <c r="B26" s="14" t="s">
        <v>21</v>
      </c>
      <c r="C26" s="23"/>
      <c r="D26" s="23"/>
      <c r="E26" s="23"/>
      <c r="F26" s="22">
        <v>6409.3378928574602</v>
      </c>
      <c r="G26" s="22">
        <v>10843.064417269001</v>
      </c>
      <c r="H26" s="22">
        <v>15274.901870199999</v>
      </c>
      <c r="I26" s="22">
        <v>30170.173571075102</v>
      </c>
      <c r="J26" s="22">
        <v>45067.289816162898</v>
      </c>
    </row>
    <row r="27" spans="1:11" x14ac:dyDescent="0.65">
      <c r="A27" s="14" t="s">
        <v>20</v>
      </c>
      <c r="B27" s="14" t="s">
        <v>8</v>
      </c>
      <c r="C27" s="23"/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</row>
    <row r="28" spans="1:11" x14ac:dyDescent="0.65">
      <c r="A28" s="14" t="s">
        <v>20</v>
      </c>
      <c r="B28" s="14" t="s">
        <v>21</v>
      </c>
      <c r="C28" s="23"/>
      <c r="D28" s="23"/>
      <c r="E28" s="23"/>
      <c r="F28" s="22">
        <v>17493.396589968699</v>
      </c>
      <c r="G28" s="22">
        <v>29594.636649324701</v>
      </c>
      <c r="H28" s="22">
        <v>41690.720750740998</v>
      </c>
      <c r="I28" s="22">
        <v>82345.293740117006</v>
      </c>
      <c r="J28" s="22">
        <v>123004.90115644599</v>
      </c>
    </row>
    <row r="29" spans="1:11" x14ac:dyDescent="0.65">
      <c r="A29" s="14" t="s">
        <v>23</v>
      </c>
      <c r="B29" s="14" t="s">
        <v>8</v>
      </c>
      <c r="C29" s="22">
        <v>0</v>
      </c>
      <c r="D29" s="23"/>
      <c r="E29" s="23"/>
      <c r="F29" s="23"/>
      <c r="G29" s="23"/>
      <c r="H29" s="23"/>
      <c r="I29" s="23"/>
      <c r="J29" s="23"/>
    </row>
    <row r="30" spans="1:11" x14ac:dyDescent="0.65">
      <c r="A30" s="14" t="s">
        <v>23</v>
      </c>
      <c r="B30" s="14" t="s">
        <v>21</v>
      </c>
      <c r="C30" s="22">
        <v>414997.193545983</v>
      </c>
      <c r="D30" s="23"/>
      <c r="E30" s="23"/>
      <c r="F30" s="23"/>
      <c r="G30" s="23"/>
      <c r="H30" s="23"/>
      <c r="I30" s="23"/>
      <c r="J30" s="23"/>
    </row>
    <row r="32" spans="1:11" x14ac:dyDescent="0.65">
      <c r="C32" s="17" t="s">
        <v>22</v>
      </c>
      <c r="D32" s="16">
        <v>2022</v>
      </c>
      <c r="E32" s="16">
        <v>2025</v>
      </c>
      <c r="F32" s="16">
        <v>2030</v>
      </c>
      <c r="G32" s="16">
        <v>2035</v>
      </c>
      <c r="H32" s="16">
        <v>2040</v>
      </c>
      <c r="I32" s="16">
        <v>2045</v>
      </c>
      <c r="J32" s="16">
        <v>2050</v>
      </c>
      <c r="K32" s="3" t="s">
        <v>24</v>
      </c>
    </row>
    <row r="33" spans="1:11" x14ac:dyDescent="0.65">
      <c r="A33" s="10" t="s">
        <v>2</v>
      </c>
      <c r="C33" s="4">
        <f>SUM(C18:C30)</f>
        <v>414997.193545983</v>
      </c>
      <c r="D33" s="4">
        <f t="shared" ref="D33:J33" si="4">SUM(D18:D30)</f>
        <v>2444.7611240072602</v>
      </c>
      <c r="E33" s="4">
        <f t="shared" si="4"/>
        <v>2526.8603275028922</v>
      </c>
      <c r="F33" s="4">
        <f t="shared" si="4"/>
        <v>26424.547720465922</v>
      </c>
      <c r="G33" s="4">
        <f t="shared" si="4"/>
        <v>43243.609889851432</v>
      </c>
      <c r="H33" s="4">
        <f t="shared" si="4"/>
        <v>60081.8824172733</v>
      </c>
      <c r="I33" s="4">
        <f t="shared" si="4"/>
        <v>116107.93071290794</v>
      </c>
      <c r="J33" s="4">
        <f t="shared" si="4"/>
        <v>172143.45577306027</v>
      </c>
      <c r="K33" s="5">
        <f>SUM(C33:J33)</f>
        <v>837970.24151105201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9960-F597-4B91-BADB-E51185038D75}">
  <dimension ref="A1:K33"/>
  <sheetViews>
    <sheetView zoomScale="80" zoomScaleNormal="80" workbookViewId="0">
      <selection activeCell="E35" sqref="E35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x14ac:dyDescent="0.65">
      <c r="A1" s="6" t="s">
        <v>0</v>
      </c>
      <c r="B1" s="7" t="s">
        <v>5</v>
      </c>
      <c r="C1" s="6" t="s">
        <v>13</v>
      </c>
    </row>
    <row r="2" spans="1:10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x14ac:dyDescent="0.65">
      <c r="A3" s="9" t="s">
        <v>2</v>
      </c>
      <c r="B3" s="9" t="s">
        <v>7</v>
      </c>
      <c r="C3" s="22">
        <v>25620.230895336001</v>
      </c>
      <c r="D3" s="22">
        <v>23859.5831793</v>
      </c>
      <c r="E3" s="22">
        <v>20925.1703192401</v>
      </c>
      <c r="F3" s="22">
        <v>16908.2741805037</v>
      </c>
      <c r="G3" s="22">
        <v>8176.6327807593398</v>
      </c>
      <c r="H3" s="22">
        <v>6054.0469587200396</v>
      </c>
      <c r="I3" s="22">
        <v>4588.5154218750004</v>
      </c>
    </row>
    <row r="4" spans="1:10" x14ac:dyDescent="0.65">
      <c r="A4" s="9" t="s">
        <v>2</v>
      </c>
      <c r="B4" s="9" t="s">
        <v>8</v>
      </c>
      <c r="C4" s="22">
        <v>35643.608741440003</v>
      </c>
      <c r="D4" s="22">
        <v>55210.468935832097</v>
      </c>
      <c r="E4" s="22">
        <v>65559.074676316101</v>
      </c>
      <c r="F4" s="22">
        <v>98632.463779020807</v>
      </c>
      <c r="G4" s="22">
        <v>136420.598142734</v>
      </c>
      <c r="H4" s="22">
        <v>167599.676928742</v>
      </c>
      <c r="I4" s="22">
        <v>198121.70142955499</v>
      </c>
    </row>
    <row r="5" spans="1:10" x14ac:dyDescent="0.65">
      <c r="A5" s="9" t="s">
        <v>3</v>
      </c>
      <c r="B5" s="9" t="s">
        <v>9</v>
      </c>
      <c r="C5" s="22">
        <v>119.036920464</v>
      </c>
      <c r="D5" s="22">
        <v>84.159102768048101</v>
      </c>
      <c r="E5" s="22">
        <v>24.045457933727999</v>
      </c>
      <c r="F5" s="23"/>
      <c r="G5" s="23"/>
      <c r="H5" s="23"/>
      <c r="I5" s="23"/>
    </row>
    <row r="6" spans="1:10" x14ac:dyDescent="0.65">
      <c r="A6" s="9" t="s">
        <v>3</v>
      </c>
      <c r="B6" s="9" t="s">
        <v>10</v>
      </c>
      <c r="C6" s="23"/>
      <c r="D6" s="22">
        <v>29.064848079959901</v>
      </c>
      <c r="E6" s="22">
        <v>79.159552108560007</v>
      </c>
      <c r="F6" s="22">
        <v>99.197433720000006</v>
      </c>
      <c r="G6" s="22">
        <v>99.197433720000006</v>
      </c>
      <c r="H6" s="22">
        <v>99.197433720000006</v>
      </c>
      <c r="I6" s="22">
        <v>99.197433720000006</v>
      </c>
    </row>
    <row r="7" spans="1:10" x14ac:dyDescent="0.65">
      <c r="A7" s="9" t="s">
        <v>4</v>
      </c>
      <c r="B7" s="9" t="s">
        <v>11</v>
      </c>
      <c r="C7" s="22">
        <v>163192.8350052</v>
      </c>
      <c r="D7" s="22">
        <v>115377.334348676</v>
      </c>
      <c r="E7" s="22">
        <v>32964.9526710504</v>
      </c>
      <c r="F7" s="23"/>
      <c r="G7" s="23"/>
      <c r="H7" s="23"/>
      <c r="I7" s="23"/>
    </row>
    <row r="8" spans="1:10" x14ac:dyDescent="0.65">
      <c r="A8" s="9" t="s">
        <v>4</v>
      </c>
      <c r="B8" s="9" t="s">
        <v>12</v>
      </c>
      <c r="C8" s="23"/>
      <c r="D8" s="22">
        <v>43468.636960475997</v>
      </c>
      <c r="E8" s="22">
        <v>118388.98394013599</v>
      </c>
      <c r="F8" s="22">
        <v>148357.12273199999</v>
      </c>
      <c r="G8" s="22">
        <v>148357.12273199999</v>
      </c>
      <c r="H8" s="22">
        <v>148357.12273199999</v>
      </c>
      <c r="I8" s="22">
        <v>148357.12273199999</v>
      </c>
    </row>
    <row r="10" spans="1:10" x14ac:dyDescent="0.65"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65">
      <c r="A11" s="10" t="s">
        <v>2</v>
      </c>
      <c r="C11" s="4">
        <f>SUM(C3:C4)</f>
        <v>61263.839636776</v>
      </c>
      <c r="D11" s="4">
        <f t="shared" ref="D11:I11" si="0">SUM(D3:D4)</f>
        <v>79070.052115132101</v>
      </c>
      <c r="E11" s="4">
        <f t="shared" si="0"/>
        <v>86484.244995556204</v>
      </c>
      <c r="F11" s="4">
        <f t="shared" si="0"/>
        <v>115540.7379595245</v>
      </c>
      <c r="G11" s="4">
        <f t="shared" si="0"/>
        <v>144597.23092349333</v>
      </c>
      <c r="H11" s="4">
        <f t="shared" si="0"/>
        <v>173653.72388746205</v>
      </c>
      <c r="I11" s="4">
        <f t="shared" si="0"/>
        <v>202710.21685142998</v>
      </c>
      <c r="J11" s="5">
        <f>SUM(C11:I11)</f>
        <v>863320.04636937426</v>
      </c>
    </row>
    <row r="12" spans="1:10" x14ac:dyDescent="0.65">
      <c r="A12" s="10" t="s">
        <v>3</v>
      </c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65">
      <c r="A13" s="10" t="s">
        <v>4</v>
      </c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ht="14.75" x14ac:dyDescent="0.75">
      <c r="A16" s="13" t="s">
        <v>0</v>
      </c>
      <c r="B16" s="18" t="s">
        <v>5</v>
      </c>
      <c r="C16" s="13" t="s">
        <v>13</v>
      </c>
      <c r="D16" s="18"/>
      <c r="E16" s="18"/>
      <c r="F16" s="18"/>
      <c r="G16" s="18"/>
      <c r="H16" s="18"/>
      <c r="I16" s="18"/>
      <c r="J16" s="18"/>
    </row>
    <row r="17" spans="1:11" x14ac:dyDescent="0.65">
      <c r="A17" s="13" t="s">
        <v>14</v>
      </c>
      <c r="B17" s="13" t="s">
        <v>6</v>
      </c>
      <c r="C17" s="14" t="s">
        <v>22</v>
      </c>
      <c r="D17" s="15">
        <v>2022</v>
      </c>
      <c r="E17" s="15">
        <v>2025</v>
      </c>
      <c r="F17" s="15">
        <v>2030</v>
      </c>
      <c r="G17" s="15">
        <v>2035</v>
      </c>
      <c r="H17" s="15">
        <v>2040</v>
      </c>
      <c r="I17" s="15">
        <v>2045</v>
      </c>
      <c r="J17" s="15">
        <v>2050</v>
      </c>
    </row>
    <row r="18" spans="1:11" x14ac:dyDescent="0.65">
      <c r="A18" s="14" t="s">
        <v>15</v>
      </c>
      <c r="B18" s="14" t="s">
        <v>7</v>
      </c>
      <c r="C18" s="23"/>
      <c r="D18" s="22">
        <v>146.14035448320001</v>
      </c>
      <c r="E18" s="22">
        <v>136.09744416000001</v>
      </c>
      <c r="F18" s="22">
        <v>119.359260288</v>
      </c>
      <c r="G18" s="22">
        <v>96.446483739058706</v>
      </c>
      <c r="H18" s="22">
        <v>46.640329587219099</v>
      </c>
      <c r="I18" s="22">
        <v>34.532888178082203</v>
      </c>
      <c r="J18" s="22">
        <v>26.173349999999999</v>
      </c>
    </row>
    <row r="19" spans="1:11" x14ac:dyDescent="0.65">
      <c r="A19" s="14" t="s">
        <v>15</v>
      </c>
      <c r="B19" s="14" t="s">
        <v>8</v>
      </c>
      <c r="C19" s="23"/>
      <c r="D19" s="22">
        <v>178.2180437072</v>
      </c>
      <c r="E19" s="22">
        <v>276.05234467916</v>
      </c>
      <c r="F19" s="22">
        <v>327.79537338158002</v>
      </c>
      <c r="G19" s="22">
        <v>493.16231889510402</v>
      </c>
      <c r="H19" s="22">
        <v>682.10299071366796</v>
      </c>
      <c r="I19" s="22">
        <v>837.99838464370703</v>
      </c>
      <c r="J19" s="22">
        <v>990.60850714777496</v>
      </c>
    </row>
    <row r="20" spans="1:11" x14ac:dyDescent="0.65">
      <c r="A20" s="14" t="s">
        <v>15</v>
      </c>
      <c r="B20" s="14" t="s">
        <v>21</v>
      </c>
      <c r="C20" s="23"/>
      <c r="D20" s="23"/>
      <c r="E20" s="23"/>
      <c r="F20" s="22">
        <v>82.365947614815099</v>
      </c>
      <c r="G20" s="22">
        <v>152.78274421276001</v>
      </c>
      <c r="H20" s="22">
        <v>223.17552886641599</v>
      </c>
      <c r="I20" s="22">
        <v>401.16591672138702</v>
      </c>
      <c r="J20" s="22">
        <v>579.15965091852797</v>
      </c>
    </row>
    <row r="21" spans="1:11" x14ac:dyDescent="0.65">
      <c r="A21" s="14" t="s">
        <v>16</v>
      </c>
      <c r="B21" s="14" t="s">
        <v>17</v>
      </c>
      <c r="C21" s="23"/>
      <c r="D21" s="22">
        <v>219.32074181594601</v>
      </c>
      <c r="E21" s="22">
        <v>195.822090907095</v>
      </c>
      <c r="F21" s="22">
        <v>156.65767272567601</v>
      </c>
      <c r="G21" s="22">
        <v>117.493254544257</v>
      </c>
      <c r="H21" s="22">
        <v>78.328836362837905</v>
      </c>
      <c r="I21" s="22">
        <v>39.164418181419002</v>
      </c>
      <c r="J21" s="23"/>
    </row>
    <row r="22" spans="1:11" x14ac:dyDescent="0.65">
      <c r="A22" s="14" t="s">
        <v>16</v>
      </c>
      <c r="B22" s="14" t="s">
        <v>18</v>
      </c>
      <c r="C22" s="23"/>
      <c r="D22" s="22">
        <v>1244.93175684931</v>
      </c>
      <c r="E22" s="22">
        <v>1137.2444257583199</v>
      </c>
      <c r="F22" s="22">
        <v>957.76554060665399</v>
      </c>
      <c r="G22" s="22">
        <v>778.28665545498995</v>
      </c>
      <c r="H22" s="22">
        <v>598.80777030332695</v>
      </c>
      <c r="I22" s="22">
        <v>419.32888515166297</v>
      </c>
      <c r="J22" s="22">
        <v>239.85</v>
      </c>
    </row>
    <row r="23" spans="1:11" x14ac:dyDescent="0.65">
      <c r="A23" s="14" t="s">
        <v>16</v>
      </c>
      <c r="B23" s="14" t="s">
        <v>7</v>
      </c>
      <c r="C23" s="23"/>
      <c r="D23" s="22">
        <v>347.55601808219302</v>
      </c>
      <c r="E23" s="22">
        <v>323.67162328767199</v>
      </c>
      <c r="F23" s="22">
        <v>283.86429863013802</v>
      </c>
      <c r="G23" s="22">
        <v>244.056973972603</v>
      </c>
      <c r="H23" s="22">
        <v>204.24964931506901</v>
      </c>
      <c r="I23" s="22">
        <v>164.44232465753399</v>
      </c>
      <c r="J23" s="22">
        <v>124.63500000000001</v>
      </c>
    </row>
    <row r="24" spans="1:11" x14ac:dyDescent="0.65">
      <c r="A24" s="14" t="s">
        <v>16</v>
      </c>
      <c r="B24" s="14" t="s">
        <v>19</v>
      </c>
      <c r="C24" s="23"/>
      <c r="D24" s="22">
        <v>37.903743236301302</v>
      </c>
      <c r="E24" s="22">
        <v>38.684114420578098</v>
      </c>
      <c r="F24" s="22">
        <v>39.9847330610394</v>
      </c>
      <c r="G24" s="22">
        <v>41.285351701500801</v>
      </c>
      <c r="H24" s="22">
        <v>42.585970341962103</v>
      </c>
      <c r="I24" s="22">
        <v>43.886588982423497</v>
      </c>
      <c r="J24" s="22">
        <v>45.187207622884799</v>
      </c>
    </row>
    <row r="25" spans="1:11" x14ac:dyDescent="0.65">
      <c r="A25" s="14" t="s">
        <v>16</v>
      </c>
      <c r="B25" s="14" t="s">
        <v>8</v>
      </c>
      <c r="C25" s="23"/>
      <c r="D25" s="22">
        <v>270.69046583311001</v>
      </c>
      <c r="E25" s="22">
        <v>419.288284290067</v>
      </c>
      <c r="F25" s="22">
        <v>497.87934191656399</v>
      </c>
      <c r="G25" s="22">
        <v>749.05062953319396</v>
      </c>
      <c r="H25" s="22">
        <v>1039.1512158140499</v>
      </c>
      <c r="I25" s="22">
        <v>1378.11337257743</v>
      </c>
      <c r="J25" s="22">
        <v>1717.0679688740499</v>
      </c>
    </row>
    <row r="26" spans="1:11" x14ac:dyDescent="0.65">
      <c r="A26" s="14" t="s">
        <v>16</v>
      </c>
      <c r="B26" s="14" t="s">
        <v>21</v>
      </c>
      <c r="C26" s="23"/>
      <c r="D26" s="23"/>
      <c r="E26" s="23"/>
      <c r="F26" s="22">
        <v>8011.6723660718399</v>
      </c>
      <c r="G26" s="22">
        <v>14861.0600043873</v>
      </c>
      <c r="H26" s="22">
        <v>21708.1120193526</v>
      </c>
      <c r="I26" s="22">
        <v>39021.100130322702</v>
      </c>
      <c r="J26" s="22">
        <v>56334.413737421601</v>
      </c>
    </row>
    <row r="27" spans="1:11" x14ac:dyDescent="0.65">
      <c r="A27" s="14" t="s">
        <v>20</v>
      </c>
      <c r="B27" s="14" t="s">
        <v>8</v>
      </c>
      <c r="C27" s="23"/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</row>
    <row r="28" spans="1:11" x14ac:dyDescent="0.65">
      <c r="A28" s="14" t="s">
        <v>20</v>
      </c>
      <c r="B28" s="14" t="s">
        <v>21</v>
      </c>
      <c r="C28" s="23"/>
      <c r="D28" s="23"/>
      <c r="E28" s="23"/>
      <c r="F28" s="22">
        <v>21866.7457374609</v>
      </c>
      <c r="G28" s="22">
        <v>40561.196920789502</v>
      </c>
      <c r="H28" s="22">
        <v>59249.273344941299</v>
      </c>
      <c r="I28" s="22">
        <v>106502.667103464</v>
      </c>
      <c r="J28" s="22">
        <v>153756.94925841101</v>
      </c>
    </row>
    <row r="29" spans="1:11" x14ac:dyDescent="0.65">
      <c r="A29" s="14" t="s">
        <v>23</v>
      </c>
      <c r="B29" s="14" t="s">
        <v>8</v>
      </c>
      <c r="C29" s="22">
        <v>0</v>
      </c>
      <c r="D29" s="23"/>
      <c r="E29" s="23"/>
      <c r="F29" s="23"/>
      <c r="G29" s="23"/>
      <c r="H29" s="23"/>
      <c r="I29" s="23"/>
      <c r="J29" s="23"/>
    </row>
    <row r="30" spans="1:11" x14ac:dyDescent="0.65">
      <c r="A30" s="14" t="s">
        <v>23</v>
      </c>
      <c r="B30" s="14" t="s">
        <v>21</v>
      </c>
      <c r="C30" s="22">
        <v>514463.94347726001</v>
      </c>
      <c r="D30" s="23"/>
      <c r="E30" s="23"/>
      <c r="F30" s="23"/>
      <c r="G30" s="23"/>
      <c r="H30" s="23"/>
      <c r="I30" s="23"/>
      <c r="J30" s="23"/>
    </row>
    <row r="32" spans="1:11" x14ac:dyDescent="0.65">
      <c r="C32" s="17" t="s">
        <v>22</v>
      </c>
      <c r="D32" s="16">
        <v>2022</v>
      </c>
      <c r="E32" s="16">
        <v>2025</v>
      </c>
      <c r="F32" s="16">
        <v>2030</v>
      </c>
      <c r="G32" s="16">
        <v>2035</v>
      </c>
      <c r="H32" s="16">
        <v>2040</v>
      </c>
      <c r="I32" s="16">
        <v>2045</v>
      </c>
      <c r="J32" s="16">
        <v>2050</v>
      </c>
      <c r="K32" s="3" t="s">
        <v>24</v>
      </c>
    </row>
    <row r="33" spans="1:11" x14ac:dyDescent="0.65">
      <c r="A33" s="10" t="s">
        <v>2</v>
      </c>
      <c r="C33" s="4">
        <f>SUM(C18:C30)</f>
        <v>514463.94347726001</v>
      </c>
      <c r="D33" s="4">
        <f t="shared" ref="D33:J33" si="4">SUM(D18:D30)</f>
        <v>2444.7611240072602</v>
      </c>
      <c r="E33" s="4">
        <f t="shared" si="4"/>
        <v>2526.8603275028922</v>
      </c>
      <c r="F33" s="4">
        <f t="shared" si="4"/>
        <v>32344.090271757206</v>
      </c>
      <c r="G33" s="4">
        <f t="shared" si="4"/>
        <v>58094.821337230271</v>
      </c>
      <c r="H33" s="4">
        <f t="shared" si="4"/>
        <v>83872.42765559844</v>
      </c>
      <c r="I33" s="4">
        <f t="shared" si="4"/>
        <v>148842.40001288036</v>
      </c>
      <c r="J33" s="4">
        <f t="shared" si="4"/>
        <v>213814.04468039586</v>
      </c>
      <c r="K33" s="5">
        <f>SUM(C33:J33)</f>
        <v>1056403.3488866324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9024-1FC9-4E33-9D58-EF3CE922080D}">
  <dimension ref="A1:K33"/>
  <sheetViews>
    <sheetView topLeftCell="A13" zoomScale="80" zoomScaleNormal="80" workbookViewId="0">
      <selection activeCell="C18" sqref="C18:J30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x14ac:dyDescent="0.65">
      <c r="A1" s="6" t="s">
        <v>0</v>
      </c>
      <c r="B1" s="7" t="s">
        <v>5</v>
      </c>
      <c r="C1" s="6" t="s">
        <v>13</v>
      </c>
    </row>
    <row r="2" spans="1:10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x14ac:dyDescent="0.65">
      <c r="A3" s="9" t="s">
        <v>2</v>
      </c>
      <c r="B3" s="9" t="s">
        <v>7</v>
      </c>
      <c r="C3" s="22">
        <v>25620.230895336001</v>
      </c>
      <c r="D3" s="22">
        <v>23859.5831793</v>
      </c>
      <c r="E3" s="22">
        <v>20925.1703192401</v>
      </c>
      <c r="F3" s="22">
        <v>14736.0244291493</v>
      </c>
      <c r="G3" s="22">
        <v>8176.6327807593498</v>
      </c>
      <c r="H3" s="22">
        <v>6054.0469587200396</v>
      </c>
      <c r="I3" s="22">
        <v>4588.5154218750004</v>
      </c>
    </row>
    <row r="4" spans="1:10" x14ac:dyDescent="0.65">
      <c r="A4" s="9" t="s">
        <v>2</v>
      </c>
      <c r="B4" s="9" t="s">
        <v>8</v>
      </c>
      <c r="C4" s="22">
        <v>35643.608741440003</v>
      </c>
      <c r="D4" s="22">
        <v>55210.468935832097</v>
      </c>
      <c r="E4" s="22">
        <v>59793.4583432789</v>
      </c>
      <c r="F4" s="22">
        <v>86344.990438025998</v>
      </c>
      <c r="G4" s="22">
        <v>113266.768291072</v>
      </c>
      <c r="H4" s="22">
        <v>135751.74031776801</v>
      </c>
      <c r="I4" s="22">
        <v>157579.65805926899</v>
      </c>
    </row>
    <row r="5" spans="1:10" x14ac:dyDescent="0.65">
      <c r="A5" s="9" t="s">
        <v>3</v>
      </c>
      <c r="B5" s="9" t="s">
        <v>9</v>
      </c>
      <c r="C5" s="22">
        <v>119.036920464</v>
      </c>
      <c r="D5" s="22">
        <v>84.159102768048101</v>
      </c>
      <c r="E5" s="22">
        <v>24.045457933727999</v>
      </c>
      <c r="F5" s="23"/>
      <c r="G5" s="23"/>
      <c r="H5" s="23"/>
      <c r="I5" s="23"/>
    </row>
    <row r="6" spans="1:10" x14ac:dyDescent="0.65">
      <c r="A6" s="9" t="s">
        <v>3</v>
      </c>
      <c r="B6" s="9" t="s">
        <v>10</v>
      </c>
      <c r="C6" s="23"/>
      <c r="D6" s="22">
        <v>29.064848079959901</v>
      </c>
      <c r="E6" s="22">
        <v>79.159552108560007</v>
      </c>
      <c r="F6" s="22">
        <v>99.197433720000006</v>
      </c>
      <c r="G6" s="22">
        <v>99.197433720000006</v>
      </c>
      <c r="H6" s="22">
        <v>99.197433720000006</v>
      </c>
      <c r="I6" s="22">
        <v>99.197433720000006</v>
      </c>
    </row>
    <row r="7" spans="1:10" x14ac:dyDescent="0.65">
      <c r="A7" s="9" t="s">
        <v>4</v>
      </c>
      <c r="B7" s="9" t="s">
        <v>11</v>
      </c>
      <c r="C7" s="22">
        <v>163192.8350052</v>
      </c>
      <c r="D7" s="22">
        <v>115377.334348676</v>
      </c>
      <c r="E7" s="22">
        <v>32964.9526710504</v>
      </c>
      <c r="F7" s="23"/>
      <c r="G7" s="23"/>
      <c r="H7" s="23"/>
      <c r="I7" s="23"/>
    </row>
    <row r="8" spans="1:10" x14ac:dyDescent="0.65">
      <c r="A8" s="9" t="s">
        <v>4</v>
      </c>
      <c r="B8" s="9" t="s">
        <v>12</v>
      </c>
      <c r="C8" s="23"/>
      <c r="D8" s="22">
        <v>43468.636960475997</v>
      </c>
      <c r="E8" s="22">
        <v>118388.98394013599</v>
      </c>
      <c r="F8" s="22">
        <v>148357.12273199999</v>
      </c>
      <c r="G8" s="22">
        <v>148357.12273199999</v>
      </c>
      <c r="H8" s="22">
        <v>148357.12273199999</v>
      </c>
      <c r="I8" s="22">
        <v>148357.12273199999</v>
      </c>
    </row>
    <row r="10" spans="1:10" x14ac:dyDescent="0.65">
      <c r="C10" s="2">
        <v>2022</v>
      </c>
      <c r="D10" s="2">
        <v>2025</v>
      </c>
      <c r="E10" s="2">
        <v>2030</v>
      </c>
      <c r="F10" s="2">
        <v>2035</v>
      </c>
      <c r="G10" s="2">
        <v>2040</v>
      </c>
      <c r="H10" s="2">
        <v>2045</v>
      </c>
      <c r="I10" s="2">
        <v>2050</v>
      </c>
      <c r="J10" s="3" t="s">
        <v>24</v>
      </c>
    </row>
    <row r="11" spans="1:10" x14ac:dyDescent="0.65">
      <c r="A11" s="10" t="s">
        <v>2</v>
      </c>
      <c r="C11" s="4">
        <f>SUM(C3:C4)</f>
        <v>61263.839636776</v>
      </c>
      <c r="D11" s="4">
        <f t="shared" ref="D11:I11" si="0">SUM(D3:D4)</f>
        <v>79070.052115132101</v>
      </c>
      <c r="E11" s="4">
        <f t="shared" si="0"/>
        <v>80718.628662518997</v>
      </c>
      <c r="F11" s="4">
        <f t="shared" si="0"/>
        <v>101081.0148671753</v>
      </c>
      <c r="G11" s="4">
        <f t="shared" si="0"/>
        <v>121443.40107183135</v>
      </c>
      <c r="H11" s="4">
        <f t="shared" si="0"/>
        <v>141805.78727648806</v>
      </c>
      <c r="I11" s="4">
        <f t="shared" si="0"/>
        <v>162168.17348114398</v>
      </c>
      <c r="J11" s="5">
        <f>SUM(C11:I11)</f>
        <v>747550.8971110658</v>
      </c>
    </row>
    <row r="12" spans="1:10" x14ac:dyDescent="0.65">
      <c r="A12" s="10" t="s">
        <v>3</v>
      </c>
      <c r="C12" s="4">
        <f>SUM(C5:C6)</f>
        <v>119.036920464</v>
      </c>
      <c r="D12" s="4">
        <f t="shared" ref="D12:I12" si="1">SUM(D5:D6)</f>
        <v>113.223950848008</v>
      </c>
      <c r="E12" s="4">
        <f t="shared" si="1"/>
        <v>103.20501004228801</v>
      </c>
      <c r="F12" s="4">
        <f t="shared" si="1"/>
        <v>99.197433720000006</v>
      </c>
      <c r="G12" s="4">
        <f t="shared" si="1"/>
        <v>99.197433720000006</v>
      </c>
      <c r="H12" s="4">
        <f t="shared" si="1"/>
        <v>99.197433720000006</v>
      </c>
      <c r="I12" s="4">
        <f t="shared" si="1"/>
        <v>99.197433720000006</v>
      </c>
      <c r="J12" s="5">
        <f t="shared" ref="J12:J13" si="2">SUM(C12:I12)</f>
        <v>732.2556162342961</v>
      </c>
    </row>
    <row r="13" spans="1:10" x14ac:dyDescent="0.65">
      <c r="A13" s="10" t="s">
        <v>4</v>
      </c>
      <c r="C13" s="4">
        <f>SUM(C7:C8)</f>
        <v>163192.8350052</v>
      </c>
      <c r="D13" s="4">
        <f t="shared" ref="D13:I13" si="3">SUM(D7:D8)</f>
        <v>158845.971309152</v>
      </c>
      <c r="E13" s="4">
        <f t="shared" si="3"/>
        <v>151353.93661118639</v>
      </c>
      <c r="F13" s="4">
        <f t="shared" si="3"/>
        <v>148357.12273199999</v>
      </c>
      <c r="G13" s="4">
        <f t="shared" si="3"/>
        <v>148357.12273199999</v>
      </c>
      <c r="H13" s="4">
        <f t="shared" si="3"/>
        <v>148357.12273199999</v>
      </c>
      <c r="I13" s="4">
        <f t="shared" si="3"/>
        <v>148357.12273199999</v>
      </c>
      <c r="J13" s="5">
        <f t="shared" si="2"/>
        <v>1066821.2338535383</v>
      </c>
    </row>
    <row r="16" spans="1:10" ht="14.75" x14ac:dyDescent="0.75">
      <c r="A16" s="13" t="s">
        <v>0</v>
      </c>
      <c r="B16" s="18" t="s">
        <v>5</v>
      </c>
      <c r="C16" s="13" t="s">
        <v>13</v>
      </c>
      <c r="D16" s="18"/>
      <c r="E16" s="18"/>
      <c r="F16" s="18"/>
      <c r="G16" s="18"/>
      <c r="H16" s="18"/>
      <c r="I16" s="18"/>
      <c r="J16" s="18"/>
    </row>
    <row r="17" spans="1:11" x14ac:dyDescent="0.65">
      <c r="A17" s="13" t="s">
        <v>14</v>
      </c>
      <c r="B17" s="13" t="s">
        <v>6</v>
      </c>
      <c r="C17" s="14" t="s">
        <v>22</v>
      </c>
      <c r="D17" s="15">
        <v>2022</v>
      </c>
      <c r="E17" s="15">
        <v>2025</v>
      </c>
      <c r="F17" s="15">
        <v>2030</v>
      </c>
      <c r="G17" s="15">
        <v>2035</v>
      </c>
      <c r="H17" s="15">
        <v>2040</v>
      </c>
      <c r="I17" s="15">
        <v>2045</v>
      </c>
      <c r="J17" s="15">
        <v>2050</v>
      </c>
    </row>
    <row r="18" spans="1:11" x14ac:dyDescent="0.65">
      <c r="A18" s="14" t="s">
        <v>15</v>
      </c>
      <c r="B18" s="14" t="s">
        <v>7</v>
      </c>
      <c r="C18" s="23"/>
      <c r="D18" s="22">
        <v>146.14035448320001</v>
      </c>
      <c r="E18" s="22">
        <v>136.09744416000001</v>
      </c>
      <c r="F18" s="22">
        <v>119.359260288</v>
      </c>
      <c r="G18" s="22">
        <v>84.055754319568095</v>
      </c>
      <c r="H18" s="22">
        <v>46.640329587219099</v>
      </c>
      <c r="I18" s="22">
        <v>34.532888178082203</v>
      </c>
      <c r="J18" s="22">
        <v>26.173349999999999</v>
      </c>
    </row>
    <row r="19" spans="1:11" x14ac:dyDescent="0.65">
      <c r="A19" s="14" t="s">
        <v>15</v>
      </c>
      <c r="B19" s="14" t="s">
        <v>8</v>
      </c>
      <c r="C19" s="23"/>
      <c r="D19" s="22">
        <v>178.2180437072</v>
      </c>
      <c r="E19" s="22">
        <v>276.05234467916</v>
      </c>
      <c r="F19" s="22">
        <v>298.96729171639498</v>
      </c>
      <c r="G19" s="22">
        <v>431.72495219013001</v>
      </c>
      <c r="H19" s="22">
        <v>566.33384145536104</v>
      </c>
      <c r="I19" s="22">
        <v>678.75870158883902</v>
      </c>
      <c r="J19" s="22">
        <v>787.89829029634495</v>
      </c>
    </row>
    <row r="20" spans="1:11" x14ac:dyDescent="0.65">
      <c r="A20" s="14" t="s">
        <v>15</v>
      </c>
      <c r="B20" s="14" t="s">
        <v>21</v>
      </c>
      <c r="C20" s="23"/>
      <c r="D20" s="23"/>
      <c r="E20" s="23"/>
      <c r="F20" s="22">
        <v>98.839137137778195</v>
      </c>
      <c r="G20" s="22">
        <v>194.085175611062</v>
      </c>
      <c r="H20" s="22">
        <v>289.32932844259199</v>
      </c>
      <c r="I20" s="22">
        <v>492.16002132416901</v>
      </c>
      <c r="J20" s="22">
        <v>694.994060547917</v>
      </c>
    </row>
    <row r="21" spans="1:11" x14ac:dyDescent="0.65">
      <c r="A21" s="14" t="s">
        <v>16</v>
      </c>
      <c r="B21" s="14" t="s">
        <v>17</v>
      </c>
      <c r="C21" s="23"/>
      <c r="D21" s="22">
        <v>219.32074181594601</v>
      </c>
      <c r="E21" s="22">
        <v>195.822090907095</v>
      </c>
      <c r="F21" s="22">
        <v>156.65767272567601</v>
      </c>
      <c r="G21" s="22">
        <v>117.493254544257</v>
      </c>
      <c r="H21" s="22">
        <v>78.328836362837905</v>
      </c>
      <c r="I21" s="22">
        <v>39.164418181419002</v>
      </c>
      <c r="J21" s="23"/>
    </row>
    <row r="22" spans="1:11" x14ac:dyDescent="0.65">
      <c r="A22" s="14" t="s">
        <v>16</v>
      </c>
      <c r="B22" s="14" t="s">
        <v>18</v>
      </c>
      <c r="C22" s="23"/>
      <c r="D22" s="22">
        <v>1244.93175684931</v>
      </c>
      <c r="E22" s="22">
        <v>1137.2444257583199</v>
      </c>
      <c r="F22" s="22">
        <v>957.76554060665399</v>
      </c>
      <c r="G22" s="22">
        <v>778.28665545498995</v>
      </c>
      <c r="H22" s="22">
        <v>598.80777030332695</v>
      </c>
      <c r="I22" s="22">
        <v>419.32888515166297</v>
      </c>
      <c r="J22" s="22">
        <v>239.85</v>
      </c>
    </row>
    <row r="23" spans="1:11" x14ac:dyDescent="0.65">
      <c r="A23" s="14" t="s">
        <v>16</v>
      </c>
      <c r="B23" s="14" t="s">
        <v>7</v>
      </c>
      <c r="C23" s="23"/>
      <c r="D23" s="22">
        <v>347.55601808219302</v>
      </c>
      <c r="E23" s="22">
        <v>323.67162328767199</v>
      </c>
      <c r="F23" s="22">
        <v>283.86429863013802</v>
      </c>
      <c r="G23" s="22">
        <v>244.056973972603</v>
      </c>
      <c r="H23" s="22">
        <v>204.24964931506901</v>
      </c>
      <c r="I23" s="22">
        <v>164.44232465753399</v>
      </c>
      <c r="J23" s="22">
        <v>124.63500000000001</v>
      </c>
    </row>
    <row r="24" spans="1:11" x14ac:dyDescent="0.65">
      <c r="A24" s="14" t="s">
        <v>16</v>
      </c>
      <c r="B24" s="14" t="s">
        <v>19</v>
      </c>
      <c r="C24" s="23"/>
      <c r="D24" s="22">
        <v>37.903743236301302</v>
      </c>
      <c r="E24" s="22">
        <v>38.684114420578098</v>
      </c>
      <c r="F24" s="22">
        <v>39.9847330610394</v>
      </c>
      <c r="G24" s="22">
        <v>41.285351701500801</v>
      </c>
      <c r="H24" s="22">
        <v>42.585970341962103</v>
      </c>
      <c r="I24" s="22">
        <v>43.886588982423497</v>
      </c>
      <c r="J24" s="22">
        <v>45.187207622884799</v>
      </c>
    </row>
    <row r="25" spans="1:11" x14ac:dyDescent="0.65">
      <c r="A25" s="14" t="s">
        <v>16</v>
      </c>
      <c r="B25" s="14" t="s">
        <v>8</v>
      </c>
      <c r="C25" s="23"/>
      <c r="D25" s="22">
        <v>270.69046583311001</v>
      </c>
      <c r="E25" s="22">
        <v>419.288284290067</v>
      </c>
      <c r="F25" s="22">
        <v>454.09316464349001</v>
      </c>
      <c r="G25" s="22">
        <v>655.73510958364295</v>
      </c>
      <c r="H25" s="22">
        <v>889.68843613995102</v>
      </c>
      <c r="I25" s="22">
        <v>1172.52832840733</v>
      </c>
      <c r="J25" s="22">
        <v>1455.3606602079601</v>
      </c>
    </row>
    <row r="26" spans="1:11" x14ac:dyDescent="0.65">
      <c r="A26" s="14" t="s">
        <v>16</v>
      </c>
      <c r="B26" s="14" t="s">
        <v>21</v>
      </c>
      <c r="C26" s="23"/>
      <c r="D26" s="23"/>
      <c r="E26" s="23"/>
      <c r="F26" s="22">
        <v>9614.0068392862195</v>
      </c>
      <c r="G26" s="22">
        <v>18878.515735399102</v>
      </c>
      <c r="H26" s="22">
        <v>28142.841216589099</v>
      </c>
      <c r="I26" s="22">
        <v>47872.026689570303</v>
      </c>
      <c r="J26" s="22">
        <v>67601.537658680201</v>
      </c>
    </row>
    <row r="27" spans="1:11" x14ac:dyDescent="0.65">
      <c r="A27" s="14" t="s">
        <v>20</v>
      </c>
      <c r="B27" s="14" t="s">
        <v>8</v>
      </c>
      <c r="C27" s="23"/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</row>
    <row r="28" spans="1:11" x14ac:dyDescent="0.65">
      <c r="A28" s="14" t="s">
        <v>20</v>
      </c>
      <c r="B28" s="14" t="s">
        <v>21</v>
      </c>
      <c r="C28" s="23"/>
      <c r="D28" s="23"/>
      <c r="E28" s="23"/>
      <c r="F28" s="22">
        <v>26240.094884953101</v>
      </c>
      <c r="G28" s="22">
        <v>51526.283730076</v>
      </c>
      <c r="H28" s="22">
        <v>76811.971969669903</v>
      </c>
      <c r="I28" s="22">
        <v>130660.040466811</v>
      </c>
      <c r="J28" s="22">
        <v>184508.997360376</v>
      </c>
    </row>
    <row r="29" spans="1:11" x14ac:dyDescent="0.65">
      <c r="A29" s="14" t="s">
        <v>23</v>
      </c>
      <c r="B29" s="14" t="s">
        <v>8</v>
      </c>
      <c r="C29" s="22">
        <v>0</v>
      </c>
      <c r="D29" s="23"/>
      <c r="E29" s="23"/>
      <c r="F29" s="23"/>
      <c r="G29" s="23"/>
      <c r="H29" s="23"/>
      <c r="I29" s="23"/>
      <c r="J29" s="23"/>
    </row>
    <row r="30" spans="1:11" x14ac:dyDescent="0.65">
      <c r="A30" s="14" t="s">
        <v>23</v>
      </c>
      <c r="B30" s="14" t="s">
        <v>21</v>
      </c>
      <c r="C30" s="22">
        <v>613930.02324038302</v>
      </c>
      <c r="D30" s="23"/>
      <c r="E30" s="23"/>
      <c r="F30" s="23"/>
      <c r="G30" s="23"/>
      <c r="H30" s="23"/>
      <c r="I30" s="23"/>
      <c r="J30" s="23"/>
    </row>
    <row r="32" spans="1:11" x14ac:dyDescent="0.65">
      <c r="C32" s="17" t="s">
        <v>22</v>
      </c>
      <c r="D32" s="16">
        <v>2022</v>
      </c>
      <c r="E32" s="16">
        <v>2025</v>
      </c>
      <c r="F32" s="16">
        <v>2030</v>
      </c>
      <c r="G32" s="16">
        <v>2035</v>
      </c>
      <c r="H32" s="16">
        <v>2040</v>
      </c>
      <c r="I32" s="16">
        <v>2045</v>
      </c>
      <c r="J32" s="16">
        <v>2050</v>
      </c>
      <c r="K32" s="3" t="s">
        <v>24</v>
      </c>
    </row>
    <row r="33" spans="1:11" x14ac:dyDescent="0.65">
      <c r="A33" s="10" t="s">
        <v>2</v>
      </c>
      <c r="C33" s="4">
        <f>SUM(C18:C30)</f>
        <v>613930.02324038302</v>
      </c>
      <c r="D33" s="4">
        <f t="shared" ref="D33:I33" si="4">SUM(D18:D30)</f>
        <v>2444.7611240072602</v>
      </c>
      <c r="E33" s="4">
        <f t="shared" si="4"/>
        <v>2526.8603275028922</v>
      </c>
      <c r="F33" s="4">
        <f t="shared" si="4"/>
        <v>38263.632823048494</v>
      </c>
      <c r="G33" s="4">
        <f t="shared" si="4"/>
        <v>72951.522692852857</v>
      </c>
      <c r="H33" s="4">
        <f t="shared" si="4"/>
        <v>107670.77734820732</v>
      </c>
      <c r="I33" s="4">
        <f t="shared" si="4"/>
        <v>181576.86931285277</v>
      </c>
      <c r="J33" s="4">
        <f>SUM(J18:J30)</f>
        <v>255484.63358773131</v>
      </c>
      <c r="K33" s="5">
        <f>SUM(C33:J33)</f>
        <v>1274849.0804565861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MC</vt:lpstr>
      <vt:lpstr>Recap</vt:lpstr>
      <vt:lpstr>CO2_00</vt:lpstr>
      <vt:lpstr>CO2_05</vt:lpstr>
      <vt:lpstr>CO2_10</vt:lpstr>
      <vt:lpstr>CO2_15</vt:lpstr>
      <vt:lpstr>CO2_20</vt:lpstr>
      <vt:lpstr>CO2_25</vt:lpstr>
      <vt:lpstr>CO2_30</vt:lpstr>
      <vt:lpstr>CO2_35</vt:lpstr>
      <vt:lpstr>CO2_40</vt:lpstr>
      <vt:lpstr>CO2_45</vt:lpstr>
      <vt:lpstr>CO2_50</vt:lpstr>
      <vt:lpstr>CO2_30_70</vt:lpstr>
      <vt:lpstr>CO2_30_80</vt:lpstr>
      <vt:lpstr>CO2_30_90</vt:lpstr>
      <vt:lpstr>CO2_30_100</vt:lpstr>
      <vt:lpstr>CO2_40_90</vt:lpstr>
      <vt:lpstr>CO2_40_100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ade.haera86@gmail.com</cp:lastModifiedBy>
  <dcterms:created xsi:type="dcterms:W3CDTF">2024-06-13T06:11:06Z</dcterms:created>
  <dcterms:modified xsi:type="dcterms:W3CDTF">2024-06-18T15:33:39Z</dcterms:modified>
</cp:coreProperties>
</file>