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G:\共有ドライブ\(ext) ラッセルコミュニケーションズ\02_決算関連（2020.10～）\2024年8月期4Q決算\02_【当】当日提出、当日公開\1900公開分\【済】連結財務データ\"/>
    </mc:Choice>
  </mc:AlternateContent>
  <xr:revisionPtr revIDLastSave="0" documentId="13_ncr:1_{CEB94282-595B-4AAC-A422-1792AA25F3FB}" xr6:coauthVersionLast="47" xr6:coauthVersionMax="47" xr10:uidLastSave="{00000000-0000-0000-0000-000000000000}"/>
  <bookViews>
    <workbookView xWindow="-100" yWindow="-100" windowWidth="21467" windowHeight="11443" tabRatio="772" activeTab="1" xr2:uid="{00000000-000D-0000-FFFF-FFFF00000000}"/>
  </bookViews>
  <sheets>
    <sheet name="IFRS Balance Sheet FY2013～" sheetId="3" r:id="rId1"/>
    <sheet name="IFRS Income Statement FY2013～" sheetId="4" r:id="rId2"/>
    <sheet name="JGAAP Balance Sheet ～FY2014" sheetId="1" r:id="rId3"/>
    <sheet name="JGAAP Income Statement ～FY2014" sheetId="2" r:id="rId4"/>
  </sheets>
  <definedNames>
    <definedName name="_0021108">#REF!</definedName>
    <definedName name="_0021210">#REF!</definedName>
    <definedName name="_0選択Q">#REF!</definedName>
    <definedName name="_1">#REF!</definedName>
    <definedName name="_803給与">#REF!</definedName>
    <definedName name="_DAT1">#REF!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2" hidden="1">'JGAAP Balance Sheet ～FY2014'!$A$3:$O$73</definedName>
    <definedName name="_xlnm._FilterDatabase" localSheetId="3" hidden="1">'JGAAP Income Statement ～FY2014'!$A$4:$O$40</definedName>
    <definedName name="_Key1">#REF!</definedName>
    <definedName name="_受注0209">#REF!</definedName>
    <definedName name="_受注0210">#REF!</definedName>
    <definedName name="a">#REF!</definedName>
    <definedName name="actvplan">#REF!</definedName>
    <definedName name="contractK">#REF!</definedName>
    <definedName name="contractK_Members">#REF!</definedName>
    <definedName name="ContractO">#REF!</definedName>
    <definedName name="ecoNMMiscellaneous">#REF!</definedName>
    <definedName name="month">#REF!</definedName>
    <definedName name="nmECO_Start">#REF!</definedName>
    <definedName name="PR_Administrator保管荷役請求チェックリスト前月">#REF!</definedName>
    <definedName name="_xlnm.Print_Area" localSheetId="0">'IFRS Balance Sheet FY2013～'!$A$1:$N$64</definedName>
    <definedName name="_xlnm.Print_Area" localSheetId="1">'IFRS Income Statement FY2013～'!$A$1:$N$44</definedName>
    <definedName name="_xlnm.Print_Titles" localSheetId="2">'JGAAP Balance Sheet ～FY2014'!$A:$A</definedName>
    <definedName name="_xlnm.Print_Titles" localSheetId="3">'JGAAP Income Statement ～FY2014'!$A:$A</definedName>
    <definedName name="Ｑ">#REF!</definedName>
    <definedName name="Q_昇降格_Export">#REF!</definedName>
    <definedName name="Q_組織表EXCEL">#REF!</definedName>
    <definedName name="Q_帳票_人員配置">#REF!</definedName>
    <definedName name="QQQ">#REF!</definedName>
    <definedName name="sb_Start">#REF!</definedName>
    <definedName name="SDATE">#REF!</definedName>
    <definedName name="SERIAL">#REF!</definedName>
    <definedName name="start3c">#REF!</definedName>
    <definedName name="start6bContinue">#REF!</definedName>
    <definedName name="start7a">#REF!</definedName>
    <definedName name="ｔ">#REF!</definedName>
    <definedName name="TABLE">#REF!</definedName>
    <definedName name="TEST1">#REF!</definedName>
    <definedName name="TEST2">#REF!</definedName>
    <definedName name="TEST3">#REF!</definedName>
    <definedName name="TEST4">#REF!</definedName>
    <definedName name="TESTHKEY">#REF!</definedName>
    <definedName name="TESTKEYS">#REF!</definedName>
    <definedName name="TESTVKEY">#REF!</definedName>
    <definedName name="TITLE">#REF!</definedName>
    <definedName name="year2">#REF!</definedName>
    <definedName name="エリア">#REF!</definedName>
    <definedName name="オーダー0209">#REF!</definedName>
    <definedName name="オーダー0210">#REF!</definedName>
    <definedName name="ｾｯﾄ機能改善処理">#REF!</definedName>
    <definedName name="プロモサイト費">#REF!</definedName>
    <definedName name="契約社員_2">#REF!</definedName>
    <definedName name="経営計画">#REF!</definedName>
    <definedName name="経費一覧2">#REF!</definedName>
    <definedName name="経費明細調査">#REF!</definedName>
    <definedName name="結合後">#REF!</definedName>
    <definedName name="項目">#REF!</definedName>
    <definedName name="商品コード無し">#REF!</definedName>
    <definedName name="人員配置表">#REF!</definedName>
    <definedName name="発注状況">#REF!</definedName>
    <definedName name="閉店店舗発注">#REF!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6" i="4" l="1"/>
  <c r="N55" i="4"/>
  <c r="N54" i="4"/>
  <c r="N53" i="4"/>
  <c r="N52" i="4"/>
  <c r="N51" i="4"/>
  <c r="N50" i="4"/>
  <c r="N49" i="4"/>
  <c r="N48" i="4"/>
  <c r="N47" i="4"/>
  <c r="N46" i="4"/>
  <c r="N75" i="3"/>
  <c r="N74" i="3"/>
  <c r="N73" i="3"/>
  <c r="N72" i="3"/>
  <c r="N71" i="3"/>
  <c r="N70" i="3"/>
  <c r="N69" i="3"/>
  <c r="N68" i="3"/>
  <c r="N67" i="3"/>
  <c r="N66" i="3"/>
  <c r="M56" i="4" l="1"/>
  <c r="L56" i="4"/>
  <c r="K56" i="4"/>
  <c r="J56" i="4"/>
  <c r="I56" i="4"/>
  <c r="H56" i="4"/>
  <c r="G56" i="4"/>
  <c r="F56" i="4"/>
  <c r="E56" i="4"/>
  <c r="D56" i="4"/>
  <c r="M55" i="4"/>
  <c r="L55" i="4"/>
  <c r="K55" i="4"/>
  <c r="J55" i="4"/>
  <c r="I55" i="4"/>
  <c r="H55" i="4"/>
  <c r="G55" i="4"/>
  <c r="F55" i="4"/>
  <c r="E55" i="4"/>
  <c r="D55" i="4"/>
  <c r="M54" i="4"/>
  <c r="L54" i="4"/>
  <c r="K54" i="4"/>
  <c r="J54" i="4"/>
  <c r="I54" i="4"/>
  <c r="H54" i="4"/>
  <c r="G54" i="4"/>
  <c r="F54" i="4"/>
  <c r="E54" i="4"/>
  <c r="D54" i="4"/>
  <c r="M53" i="4"/>
  <c r="L53" i="4"/>
  <c r="K53" i="4"/>
  <c r="J53" i="4"/>
  <c r="I53" i="4"/>
  <c r="H53" i="4"/>
  <c r="G53" i="4"/>
  <c r="F53" i="4"/>
  <c r="E53" i="4"/>
  <c r="D53" i="4"/>
  <c r="M52" i="4"/>
  <c r="L52" i="4"/>
  <c r="K52" i="4"/>
  <c r="J52" i="4"/>
  <c r="I52" i="4"/>
  <c r="H52" i="4"/>
  <c r="G52" i="4"/>
  <c r="F52" i="4"/>
  <c r="E52" i="4"/>
  <c r="D52" i="4"/>
  <c r="M51" i="4"/>
  <c r="L51" i="4"/>
  <c r="K51" i="4"/>
  <c r="J51" i="4"/>
  <c r="I51" i="4"/>
  <c r="H51" i="4"/>
  <c r="G51" i="4"/>
  <c r="F51" i="4"/>
  <c r="E51" i="4"/>
  <c r="D51" i="4"/>
  <c r="M50" i="4"/>
  <c r="L50" i="4"/>
  <c r="K50" i="4"/>
  <c r="J50" i="4"/>
  <c r="I50" i="4"/>
  <c r="H50" i="4"/>
  <c r="G50" i="4"/>
  <c r="F50" i="4"/>
  <c r="E50" i="4"/>
  <c r="D50" i="4"/>
  <c r="M49" i="4"/>
  <c r="L49" i="4"/>
  <c r="K49" i="4"/>
  <c r="J49" i="4"/>
  <c r="I49" i="4"/>
  <c r="H49" i="4"/>
  <c r="G49" i="4"/>
  <c r="F49" i="4"/>
  <c r="E49" i="4"/>
  <c r="D49" i="4"/>
  <c r="M48" i="4"/>
  <c r="L48" i="4"/>
  <c r="K48" i="4"/>
  <c r="J48" i="4"/>
  <c r="I48" i="4"/>
  <c r="H48" i="4"/>
  <c r="G48" i="4"/>
  <c r="F48" i="4"/>
  <c r="E48" i="4"/>
  <c r="D48" i="4"/>
  <c r="M47" i="4"/>
  <c r="L47" i="4"/>
  <c r="K47" i="4"/>
  <c r="J47" i="4"/>
  <c r="I47" i="4"/>
  <c r="H47" i="4"/>
  <c r="G47" i="4"/>
  <c r="F47" i="4"/>
  <c r="E47" i="4"/>
  <c r="D47" i="4"/>
  <c r="M46" i="4"/>
  <c r="L46" i="4"/>
  <c r="K46" i="4"/>
  <c r="J46" i="4"/>
  <c r="I46" i="4"/>
  <c r="H46" i="4"/>
  <c r="G46" i="4"/>
  <c r="F46" i="4"/>
  <c r="E46" i="4"/>
  <c r="D46" i="4"/>
  <c r="C56" i="4"/>
  <c r="C55" i="4"/>
  <c r="C54" i="4"/>
  <c r="C53" i="4"/>
  <c r="C52" i="4"/>
  <c r="C51" i="4"/>
  <c r="C50" i="4"/>
  <c r="C49" i="4"/>
  <c r="C48" i="4"/>
  <c r="C47" i="4"/>
  <c r="C46" i="4"/>
  <c r="M75" i="3"/>
  <c r="L75" i="3"/>
  <c r="K75" i="3"/>
  <c r="J75" i="3"/>
  <c r="I75" i="3"/>
  <c r="H75" i="3"/>
  <c r="G75" i="3"/>
  <c r="F75" i="3"/>
  <c r="E75" i="3"/>
  <c r="D75" i="3"/>
  <c r="M74" i="3"/>
  <c r="L74" i="3"/>
  <c r="K74" i="3"/>
  <c r="J74" i="3"/>
  <c r="I74" i="3"/>
  <c r="H74" i="3"/>
  <c r="G74" i="3"/>
  <c r="F74" i="3"/>
  <c r="E74" i="3"/>
  <c r="D74" i="3"/>
  <c r="M73" i="3"/>
  <c r="L73" i="3"/>
  <c r="K73" i="3"/>
  <c r="J73" i="3"/>
  <c r="I73" i="3"/>
  <c r="H73" i="3"/>
  <c r="G73" i="3"/>
  <c r="F73" i="3"/>
  <c r="E73" i="3"/>
  <c r="D73" i="3"/>
  <c r="M72" i="3"/>
  <c r="L72" i="3"/>
  <c r="K72" i="3"/>
  <c r="J72" i="3"/>
  <c r="I72" i="3"/>
  <c r="H72" i="3"/>
  <c r="G72" i="3"/>
  <c r="F72" i="3"/>
  <c r="E72" i="3"/>
  <c r="D72" i="3"/>
  <c r="M71" i="3"/>
  <c r="L71" i="3"/>
  <c r="K71" i="3"/>
  <c r="J71" i="3"/>
  <c r="I71" i="3"/>
  <c r="H71" i="3"/>
  <c r="G71" i="3"/>
  <c r="F71" i="3"/>
  <c r="E71" i="3"/>
  <c r="D71" i="3"/>
  <c r="M70" i="3"/>
  <c r="L70" i="3"/>
  <c r="K70" i="3"/>
  <c r="J70" i="3"/>
  <c r="I70" i="3"/>
  <c r="H70" i="3"/>
  <c r="G70" i="3"/>
  <c r="F70" i="3"/>
  <c r="E70" i="3"/>
  <c r="D70" i="3"/>
  <c r="M69" i="3"/>
  <c r="L69" i="3"/>
  <c r="K69" i="3"/>
  <c r="J69" i="3"/>
  <c r="I69" i="3"/>
  <c r="H69" i="3"/>
  <c r="G69" i="3"/>
  <c r="F69" i="3"/>
  <c r="E69" i="3"/>
  <c r="D69" i="3"/>
  <c r="M68" i="3"/>
  <c r="L68" i="3"/>
  <c r="K68" i="3"/>
  <c r="J68" i="3"/>
  <c r="I68" i="3"/>
  <c r="H68" i="3"/>
  <c r="G68" i="3"/>
  <c r="F68" i="3"/>
  <c r="E68" i="3"/>
  <c r="D68" i="3"/>
  <c r="M67" i="3"/>
  <c r="L67" i="3"/>
  <c r="K67" i="3"/>
  <c r="J67" i="3"/>
  <c r="I67" i="3"/>
  <c r="H67" i="3"/>
  <c r="G67" i="3"/>
  <c r="F67" i="3"/>
  <c r="E67" i="3"/>
  <c r="D67" i="3"/>
  <c r="M66" i="3"/>
  <c r="L66" i="3"/>
  <c r="K66" i="3"/>
  <c r="J66" i="3"/>
  <c r="I66" i="3"/>
  <c r="H66" i="3"/>
  <c r="G66" i="3"/>
  <c r="F66" i="3"/>
  <c r="E66" i="3"/>
  <c r="D66" i="3"/>
  <c r="C75" i="3"/>
  <c r="C74" i="3"/>
  <c r="C73" i="3"/>
  <c r="C72" i="3"/>
  <c r="C71" i="3"/>
  <c r="C70" i="3"/>
  <c r="C69" i="3"/>
  <c r="C68" i="3"/>
  <c r="C67" i="3"/>
  <c r="C66" i="3"/>
  <c r="N57" i="1"/>
  <c r="N22" i="2"/>
  <c r="N14" i="2"/>
  <c r="N52" i="1"/>
  <c r="N13" i="1"/>
  <c r="M14" i="2"/>
  <c r="M57" i="1"/>
  <c r="I52" i="1"/>
  <c r="L52" i="1"/>
  <c r="M52" i="1"/>
  <c r="L13" i="1"/>
  <c r="M13" i="1"/>
  <c r="M22" i="2"/>
  <c r="L22" i="2"/>
  <c r="L14" i="2"/>
  <c r="L57" i="1"/>
  <c r="K14" i="2"/>
  <c r="J14" i="2"/>
  <c r="C14" i="2"/>
  <c r="D14" i="2"/>
  <c r="E14" i="2"/>
  <c r="F29" i="2"/>
  <c r="G29" i="2"/>
  <c r="G22" i="2"/>
  <c r="F14" i="2"/>
  <c r="G14" i="2"/>
  <c r="I29" i="2"/>
  <c r="H29" i="2"/>
  <c r="H22" i="2"/>
  <c r="I14" i="2"/>
  <c r="H14" i="2"/>
  <c r="K52" i="1"/>
  <c r="K13" i="1"/>
  <c r="J52" i="1"/>
  <c r="J13" i="1"/>
  <c r="J57" i="1"/>
  <c r="C33" i="1"/>
  <c r="C37" i="1"/>
  <c r="D52" i="1"/>
  <c r="F57" i="1"/>
  <c r="G57" i="1"/>
  <c r="F52" i="1"/>
  <c r="G52" i="1"/>
  <c r="G13" i="1"/>
  <c r="I57" i="1"/>
  <c r="H57" i="1"/>
  <c r="H52" i="1"/>
  <c r="I13" i="1"/>
  <c r="H13" i="1"/>
</calcChain>
</file>

<file path=xl/sharedStrings.xml><?xml version="1.0" encoding="utf-8"?>
<sst xmlns="http://schemas.openxmlformats.org/spreadsheetml/2006/main" count="627" uniqueCount="486">
  <si>
    <t>第42期</t>
    <phoneticPr fontId="3"/>
  </si>
  <si>
    <t>FY2003</t>
    <phoneticPr fontId="3"/>
  </si>
  <si>
    <t>BALANCE  SHEET</t>
  </si>
  <si>
    <t>税引前当期純利益</t>
  </si>
  <si>
    <t>Income before income taxes</t>
  </si>
  <si>
    <t>法人税等調整額</t>
  </si>
  <si>
    <t>当期純利益</t>
  </si>
  <si>
    <t>Net income</t>
  </si>
  <si>
    <t>Cost of sales</t>
  </si>
  <si>
    <t>Gross profit</t>
  </si>
  <si>
    <t>Investments in securities</t>
  </si>
  <si>
    <t>営　業　利　益</t>
  </si>
  <si>
    <t>Operating income</t>
  </si>
  <si>
    <t>営業外収益合計</t>
  </si>
  <si>
    <t>Interest expenses</t>
  </si>
  <si>
    <t>経　常　利　益</t>
  </si>
  <si>
    <t>Ordinary income</t>
  </si>
  <si>
    <t>Net sales</t>
  </si>
  <si>
    <t>Deferred tax assets</t>
  </si>
  <si>
    <t>Forward exchange contracts</t>
  </si>
  <si>
    <t>Other</t>
  </si>
  <si>
    <t>Land</t>
  </si>
  <si>
    <t>流動負債合計</t>
  </si>
  <si>
    <t>Long-term liabilities:</t>
  </si>
  <si>
    <t>負　債　合　計</t>
  </si>
  <si>
    <t>Total liabilities</t>
  </si>
  <si>
    <t>Additional paid-in capital</t>
  </si>
  <si>
    <t>流動資産合計</t>
  </si>
  <si>
    <t>Property and equipment</t>
  </si>
  <si>
    <t>Construction in progress</t>
  </si>
  <si>
    <t>Intangible fixed assets</t>
  </si>
  <si>
    <t>Lease deposits</t>
  </si>
  <si>
    <t>資　産　合　計</t>
  </si>
  <si>
    <t>（負　債　の　部）</t>
  </si>
  <si>
    <t>Current liabilities:</t>
  </si>
  <si>
    <t>Accounts payable</t>
  </si>
  <si>
    <t>（資　産　の　部）</t>
  </si>
  <si>
    <t>Marketable securities</t>
  </si>
  <si>
    <t>FY2002</t>
  </si>
  <si>
    <t>第41期</t>
  </si>
  <si>
    <t>第41期</t>
    <phoneticPr fontId="3"/>
  </si>
  <si>
    <t>ASSETS</t>
    <phoneticPr fontId="5"/>
  </si>
  <si>
    <t>Current assets:</t>
    <phoneticPr fontId="5"/>
  </si>
  <si>
    <t>Cash</t>
    <phoneticPr fontId="5"/>
  </si>
  <si>
    <t>Trade notes receivables and accounts receivables</t>
    <phoneticPr fontId="5"/>
  </si>
  <si>
    <t>Inventories</t>
    <phoneticPr fontId="3"/>
  </si>
  <si>
    <t>Allowance for doubtful accounts</t>
    <phoneticPr fontId="5"/>
  </si>
  <si>
    <t>Total current assets</t>
    <phoneticPr fontId="5"/>
  </si>
  <si>
    <t>Fixed assets:</t>
    <phoneticPr fontId="5"/>
  </si>
  <si>
    <t>Buildings and structures</t>
    <phoneticPr fontId="3"/>
  </si>
  <si>
    <t>Less accumulated depreciation</t>
    <phoneticPr fontId="3"/>
  </si>
  <si>
    <t>Furniture,equipment and transport vehicles</t>
    <phoneticPr fontId="3"/>
  </si>
  <si>
    <t>Total property and equipment</t>
    <phoneticPr fontId="5"/>
  </si>
  <si>
    <t>Investments and other assets</t>
    <phoneticPr fontId="5"/>
  </si>
  <si>
    <t>Investments in subsidiaries and affiliates</t>
    <phoneticPr fontId="5"/>
  </si>
  <si>
    <t>Construction assistance fund receivables</t>
    <phoneticPr fontId="5"/>
  </si>
  <si>
    <t>Allowance for doubtful accounts</t>
    <phoneticPr fontId="5"/>
  </si>
  <si>
    <t xml:space="preserve">Total investments and other assets </t>
    <phoneticPr fontId="5"/>
  </si>
  <si>
    <t>Total fixed assets</t>
    <phoneticPr fontId="5"/>
  </si>
  <si>
    <t>Total assets</t>
    <phoneticPr fontId="5"/>
  </si>
  <si>
    <r>
      <t>LIABILITIES AND SHAREHOLDERS</t>
    </r>
    <r>
      <rPr>
        <sz val="10"/>
        <rFont val="B 太ゴ B101"/>
        <family val="3"/>
        <charset val="128"/>
      </rPr>
      <t>’</t>
    </r>
    <r>
      <rPr>
        <sz val="10"/>
        <rFont val="Times New Roman"/>
        <family val="1"/>
      </rPr>
      <t xml:space="preserve"> EQUITY</t>
    </r>
  </si>
  <si>
    <t>Short-term debts</t>
    <phoneticPr fontId="5"/>
  </si>
  <si>
    <t>Net of deferred unrealized gain on forward exchange contracts</t>
    <phoneticPr fontId="5"/>
  </si>
  <si>
    <t>Total current liabilities</t>
    <phoneticPr fontId="5"/>
  </si>
  <si>
    <r>
      <t>Long-term debt</t>
    </r>
    <r>
      <rPr>
        <sz val="10"/>
        <rFont val="ＭＳ Ｐ明朝"/>
        <family val="1"/>
        <charset val="128"/>
      </rPr>
      <t>ｓ</t>
    </r>
    <phoneticPr fontId="5"/>
  </si>
  <si>
    <t>Total long-term liabilities</t>
    <phoneticPr fontId="5"/>
  </si>
  <si>
    <t>Minority interests</t>
    <phoneticPr fontId="3"/>
  </si>
  <si>
    <r>
      <t>Shareholders</t>
    </r>
    <r>
      <rPr>
        <sz val="10"/>
        <rFont val="B 太ゴ B101"/>
        <family val="3"/>
        <charset val="128"/>
      </rPr>
      <t>’</t>
    </r>
    <r>
      <rPr>
        <sz val="10"/>
        <rFont val="Times New Roman"/>
        <family val="1"/>
      </rPr>
      <t xml:space="preserve"> equity:</t>
    </r>
  </si>
  <si>
    <t>Capital</t>
    <phoneticPr fontId="5"/>
  </si>
  <si>
    <t>Retained earnings</t>
    <phoneticPr fontId="3"/>
  </si>
  <si>
    <t>Net unrealized holding gain on securities</t>
    <phoneticPr fontId="5"/>
  </si>
  <si>
    <t>Foreign currency translation adjustments</t>
    <phoneticPr fontId="3"/>
  </si>
  <si>
    <t>Treasury stock ,at cost</t>
    <phoneticPr fontId="3"/>
  </si>
  <si>
    <r>
      <t>Total shareholders</t>
    </r>
    <r>
      <rPr>
        <sz val="10"/>
        <rFont val="B 太ゴ B101"/>
        <family val="3"/>
        <charset val="128"/>
      </rPr>
      <t>’</t>
    </r>
    <r>
      <rPr>
        <sz val="10"/>
        <rFont val="Times New Roman"/>
        <family val="1"/>
      </rPr>
      <t xml:space="preserve"> equity</t>
    </r>
  </si>
  <si>
    <r>
      <t>Total liabilities shareholders</t>
    </r>
    <r>
      <rPr>
        <sz val="10"/>
        <rFont val="B 太ゴ B101"/>
        <family val="3"/>
        <charset val="128"/>
      </rPr>
      <t>’</t>
    </r>
    <r>
      <rPr>
        <sz val="10"/>
        <rFont val="Times New Roman"/>
        <family val="1"/>
      </rPr>
      <t xml:space="preserve"> equity</t>
    </r>
    <phoneticPr fontId="5"/>
  </si>
  <si>
    <t>売上総利益</t>
    <phoneticPr fontId="3"/>
  </si>
  <si>
    <t>Selling, general and administrative expenses</t>
    <phoneticPr fontId="5"/>
  </si>
  <si>
    <t>Advertising and general publicity expenses</t>
    <phoneticPr fontId="5"/>
  </si>
  <si>
    <t>Employee salaries</t>
    <phoneticPr fontId="5"/>
  </si>
  <si>
    <t>Real estate and rent expenses</t>
    <phoneticPr fontId="5"/>
  </si>
  <si>
    <t>Depreciation expenses</t>
    <phoneticPr fontId="5"/>
  </si>
  <si>
    <t>Other</t>
    <phoneticPr fontId="5"/>
  </si>
  <si>
    <t>販売費及び一般管理費</t>
    <phoneticPr fontId="5"/>
  </si>
  <si>
    <t xml:space="preserve">Total selling, general and administrative expenses </t>
    <phoneticPr fontId="5"/>
  </si>
  <si>
    <t>Non-operating income</t>
    <phoneticPr fontId="5"/>
  </si>
  <si>
    <t>Interest  received and dividend received</t>
    <phoneticPr fontId="5"/>
  </si>
  <si>
    <t>Exchange gain</t>
    <phoneticPr fontId="5"/>
  </si>
  <si>
    <t>Total nonoperating income</t>
    <phoneticPr fontId="5"/>
  </si>
  <si>
    <t>Non-operating expenses</t>
    <phoneticPr fontId="5"/>
  </si>
  <si>
    <t>Total nonoperating expenses</t>
    <phoneticPr fontId="5"/>
  </si>
  <si>
    <t>Current income taxes</t>
    <phoneticPr fontId="5"/>
  </si>
  <si>
    <t>Deferred income taxes</t>
    <phoneticPr fontId="5"/>
  </si>
  <si>
    <t>第43期</t>
    <phoneticPr fontId="3"/>
  </si>
  <si>
    <t>FY2004</t>
    <phoneticPr fontId="3"/>
  </si>
  <si>
    <t>Net deferred unrealized loss on exchange rate forward contracts</t>
    <phoneticPr fontId="3"/>
  </si>
  <si>
    <r>
      <t xml:space="preserve">Investment profit </t>
    </r>
    <r>
      <rPr>
        <sz val="10"/>
        <rFont val="Times New Roman"/>
        <family val="1"/>
      </rPr>
      <t>on equity method</t>
    </r>
    <phoneticPr fontId="3"/>
  </si>
  <si>
    <t>Exchange loss</t>
    <phoneticPr fontId="5"/>
  </si>
  <si>
    <t>法人税、住民税及び事業税</t>
    <rPh sb="2" eb="3">
      <t>ゼイ</t>
    </rPh>
    <rPh sb="7" eb="8">
      <t>オヨ</t>
    </rPh>
    <rPh sb="9" eb="12">
      <t>ジギョウゼイ</t>
    </rPh>
    <phoneticPr fontId="3"/>
  </si>
  <si>
    <t>第44期</t>
    <phoneticPr fontId="3"/>
  </si>
  <si>
    <t>FY2005</t>
    <phoneticPr fontId="3"/>
  </si>
  <si>
    <t>第45期</t>
    <phoneticPr fontId="3"/>
  </si>
  <si>
    <t>FY2006</t>
    <phoneticPr fontId="3"/>
  </si>
  <si>
    <t>第46期</t>
    <phoneticPr fontId="3"/>
  </si>
  <si>
    <t>FY2007</t>
    <phoneticPr fontId="3"/>
  </si>
  <si>
    <t>第47期</t>
    <phoneticPr fontId="3"/>
  </si>
  <si>
    <t>FY2008</t>
    <phoneticPr fontId="3"/>
  </si>
  <si>
    <t>Deferred Tax Liabilities</t>
    <phoneticPr fontId="3"/>
  </si>
  <si>
    <t>（純　資　産　の　部）</t>
    <rPh sb="1" eb="2">
      <t>ジュン</t>
    </rPh>
    <rPh sb="3" eb="4">
      <t>シ</t>
    </rPh>
    <rPh sb="5" eb="6">
      <t>サン</t>
    </rPh>
    <phoneticPr fontId="3"/>
  </si>
  <si>
    <t>Deferred Headge gain/loss</t>
    <phoneticPr fontId="3"/>
  </si>
  <si>
    <t>FY2005</t>
    <phoneticPr fontId="3"/>
  </si>
  <si>
    <t>FY2006</t>
    <phoneticPr fontId="3"/>
  </si>
  <si>
    <t>FY2007</t>
    <phoneticPr fontId="3"/>
  </si>
  <si>
    <t>FY2008</t>
    <phoneticPr fontId="3"/>
  </si>
  <si>
    <t>百万円単位</t>
    <rPh sb="0" eb="3">
      <t>ヒャクマンエン</t>
    </rPh>
    <phoneticPr fontId="3"/>
  </si>
  <si>
    <t>Investment loss on equity method</t>
    <phoneticPr fontId="3"/>
  </si>
  <si>
    <t>【連結貸借対照表】</t>
    <rPh sb="1" eb="3">
      <t>レンケツ</t>
    </rPh>
    <phoneticPr fontId="3"/>
  </si>
  <si>
    <t>【連結損益計算書】</t>
    <rPh sb="1" eb="3">
      <t>レンケツ</t>
    </rPh>
    <phoneticPr fontId="3"/>
  </si>
  <si>
    <t>純資産/資本　合　計</t>
    <rPh sb="0" eb="1">
      <t>ジュン</t>
    </rPh>
    <rPh sb="1" eb="2">
      <t>シ</t>
    </rPh>
    <rPh sb="2" eb="3">
      <t>サン</t>
    </rPh>
    <rPh sb="4" eb="6">
      <t>シホン</t>
    </rPh>
    <phoneticPr fontId="3"/>
  </si>
  <si>
    <t>負債及び純資産/資本合計</t>
    <rPh sb="4" eb="7">
      <t>ジュンシサン</t>
    </rPh>
    <rPh sb="8" eb="10">
      <t>シホン</t>
    </rPh>
    <phoneticPr fontId="3"/>
  </si>
  <si>
    <t>Other income</t>
    <phoneticPr fontId="5"/>
  </si>
  <si>
    <t>Other losses</t>
    <phoneticPr fontId="5"/>
  </si>
  <si>
    <t>第44期</t>
  </si>
  <si>
    <t>第45期</t>
  </si>
  <si>
    <t>第46期</t>
  </si>
  <si>
    <t>第47期</t>
  </si>
  <si>
    <t>第48期</t>
    <phoneticPr fontId="3"/>
  </si>
  <si>
    <t>FY2009</t>
    <phoneticPr fontId="3"/>
  </si>
  <si>
    <t>Lease Asset</t>
    <phoneticPr fontId="3"/>
  </si>
  <si>
    <t>Long-term debts due date is within 1 year</t>
    <phoneticPr fontId="3"/>
  </si>
  <si>
    <t>第49期</t>
    <rPh sb="0" eb="1">
      <t>ダイ</t>
    </rPh>
    <rPh sb="3" eb="4">
      <t>キ</t>
    </rPh>
    <phoneticPr fontId="3"/>
  </si>
  <si>
    <t>FY2010</t>
    <phoneticPr fontId="3"/>
  </si>
  <si>
    <t>第49期</t>
    <phoneticPr fontId="3"/>
  </si>
  <si>
    <t>Stock Option</t>
    <phoneticPr fontId="3"/>
  </si>
  <si>
    <t>第50期</t>
    <rPh sb="0" eb="1">
      <t>ダイ</t>
    </rPh>
    <rPh sb="3" eb="4">
      <t>キ</t>
    </rPh>
    <phoneticPr fontId="3"/>
  </si>
  <si>
    <t>第50期</t>
  </si>
  <si>
    <t>FY2011</t>
    <phoneticPr fontId="3"/>
  </si>
  <si>
    <t>第51期</t>
    <phoneticPr fontId="3"/>
  </si>
  <si>
    <t>第51期</t>
    <rPh sb="0" eb="1">
      <t>ダイ</t>
    </rPh>
    <rPh sb="3" eb="4">
      <t>キ</t>
    </rPh>
    <phoneticPr fontId="3"/>
  </si>
  <si>
    <t>FY2012</t>
    <phoneticPr fontId="3"/>
  </si>
  <si>
    <t>第52期</t>
    <rPh sb="0" eb="1">
      <t>ダイ</t>
    </rPh>
    <rPh sb="3" eb="4">
      <t>キ</t>
    </rPh>
    <phoneticPr fontId="3"/>
  </si>
  <si>
    <t>FY2013</t>
    <phoneticPr fontId="3"/>
  </si>
  <si>
    <t>－</t>
    <phoneticPr fontId="3"/>
  </si>
  <si>
    <t>少数株主利益</t>
    <rPh sb="0" eb="2">
      <t>ショウスウ</t>
    </rPh>
    <rPh sb="2" eb="4">
      <t>カブヌシ</t>
    </rPh>
    <rPh sb="4" eb="6">
      <t>リエキ</t>
    </rPh>
    <phoneticPr fontId="3"/>
  </si>
  <si>
    <t>Gain on minority interests</t>
    <phoneticPr fontId="3"/>
  </si>
  <si>
    <t>FY2012</t>
    <phoneticPr fontId="3"/>
  </si>
  <si>
    <t>FY2011</t>
    <phoneticPr fontId="3"/>
  </si>
  <si>
    <t>FY2013</t>
    <phoneticPr fontId="3"/>
  </si>
  <si>
    <t>第53期</t>
    <rPh sb="0" eb="1">
      <t>ダイ</t>
    </rPh>
    <rPh sb="3" eb="4">
      <t>キ</t>
    </rPh>
    <phoneticPr fontId="3"/>
  </si>
  <si>
    <t>FY2014</t>
  </si>
  <si>
    <t>売　　上　　高</t>
    <phoneticPr fontId="3"/>
  </si>
  <si>
    <t>売　上　原　価</t>
    <phoneticPr fontId="3"/>
  </si>
  <si>
    <t>販売費及び一般管理費</t>
    <phoneticPr fontId="3"/>
  </si>
  <si>
    <t xml:space="preserve">    広告宣伝費</t>
    <phoneticPr fontId="5"/>
  </si>
  <si>
    <t xml:space="preserve">    給与手当</t>
    <phoneticPr fontId="5"/>
  </si>
  <si>
    <t>　  地代家賃</t>
    <phoneticPr fontId="5"/>
  </si>
  <si>
    <t xml:space="preserve">    減価償却費</t>
    <phoneticPr fontId="5"/>
  </si>
  <si>
    <t>　  その他</t>
    <phoneticPr fontId="5"/>
  </si>
  <si>
    <t>営業外収益</t>
    <phoneticPr fontId="3"/>
  </si>
  <si>
    <t>営業外費用</t>
    <phoneticPr fontId="3"/>
  </si>
  <si>
    <t>　 支払利息及び割引料</t>
    <phoneticPr fontId="5"/>
  </si>
  <si>
    <t>　  受取利息配当金</t>
    <rPh sb="7" eb="10">
      <t>ハイトウキン</t>
    </rPh>
    <phoneticPr fontId="5"/>
  </si>
  <si>
    <t>　  持分法による投資利益</t>
    <rPh sb="3" eb="5">
      <t>モチブン</t>
    </rPh>
    <rPh sb="5" eb="6">
      <t>ホウ</t>
    </rPh>
    <rPh sb="9" eb="11">
      <t>トウシ</t>
    </rPh>
    <rPh sb="11" eb="13">
      <t>リエキ</t>
    </rPh>
    <phoneticPr fontId="3"/>
  </si>
  <si>
    <t>　  為替差益</t>
    <phoneticPr fontId="5"/>
  </si>
  <si>
    <t xml:space="preserve">    持分法による投資損失</t>
    <rPh sb="4" eb="6">
      <t>モチブン</t>
    </rPh>
    <rPh sb="6" eb="7">
      <t>ホウ</t>
    </rPh>
    <rPh sb="10" eb="12">
      <t>トウシ</t>
    </rPh>
    <rPh sb="12" eb="14">
      <t>ソンシツ</t>
    </rPh>
    <phoneticPr fontId="3"/>
  </si>
  <si>
    <t xml:space="preserve">    為替差損</t>
    <rPh sb="4" eb="6">
      <t>カワセ</t>
    </rPh>
    <rPh sb="6" eb="8">
      <t>サソン</t>
    </rPh>
    <phoneticPr fontId="3"/>
  </si>
  <si>
    <t xml:space="preserve">    その他</t>
    <phoneticPr fontId="5"/>
  </si>
  <si>
    <t>特　別　利　益</t>
    <phoneticPr fontId="3"/>
  </si>
  <si>
    <t>特　別　損　失</t>
    <phoneticPr fontId="3"/>
  </si>
  <si>
    <t xml:space="preserve">      営業外費用合計</t>
    <phoneticPr fontId="3"/>
  </si>
  <si>
    <t>流　動　資　産</t>
    <phoneticPr fontId="3"/>
  </si>
  <si>
    <t xml:space="preserve">    現金及び預金 　</t>
    <phoneticPr fontId="5"/>
  </si>
  <si>
    <t xml:space="preserve">    受取手形及び売掛金</t>
    <rPh sb="6" eb="8">
      <t>テガタ</t>
    </rPh>
    <rPh sb="8" eb="9">
      <t>オヨ</t>
    </rPh>
    <rPh sb="10" eb="13">
      <t>ウリカケキン</t>
    </rPh>
    <phoneticPr fontId="5"/>
  </si>
  <si>
    <t xml:space="preserve">    有価証券  </t>
    <phoneticPr fontId="5"/>
  </si>
  <si>
    <t xml:space="preserve">    たな卸資産</t>
    <rPh sb="6" eb="7">
      <t>オロシ</t>
    </rPh>
    <rPh sb="7" eb="9">
      <t>シサン</t>
    </rPh>
    <phoneticPr fontId="5"/>
  </si>
  <si>
    <t xml:space="preserve">    繰延税金資産</t>
    <phoneticPr fontId="5"/>
  </si>
  <si>
    <t xml:space="preserve">    為替予約</t>
    <rPh sb="4" eb="6">
      <t>カワセ</t>
    </rPh>
    <rPh sb="6" eb="8">
      <t>ヨヤク</t>
    </rPh>
    <phoneticPr fontId="5"/>
  </si>
  <si>
    <t xml:space="preserve">    為替予約繰延ヘッジ損失</t>
    <rPh sb="4" eb="6">
      <t>カワセ</t>
    </rPh>
    <rPh sb="6" eb="8">
      <t>ヨヤク</t>
    </rPh>
    <rPh sb="8" eb="10">
      <t>クリノ</t>
    </rPh>
    <rPh sb="13" eb="15">
      <t>ソンシツ</t>
    </rPh>
    <phoneticPr fontId="5"/>
  </si>
  <si>
    <t xml:space="preserve">    貸倒引当金</t>
    <phoneticPr fontId="5"/>
  </si>
  <si>
    <t>固　定　資　産</t>
    <phoneticPr fontId="3"/>
  </si>
  <si>
    <t xml:space="preserve">    有形固定資産</t>
    <phoneticPr fontId="3"/>
  </si>
  <si>
    <t>　　    建物及び構築物</t>
    <rPh sb="8" eb="9">
      <t>オヨ</t>
    </rPh>
    <rPh sb="10" eb="13">
      <t>コウチクブツ</t>
    </rPh>
    <phoneticPr fontId="5"/>
  </si>
  <si>
    <t>　　    減価償却累計額</t>
    <rPh sb="6" eb="10">
      <t>ゲンカショウキャク</t>
    </rPh>
    <rPh sb="10" eb="12">
      <t>ルイケイ</t>
    </rPh>
    <rPh sb="12" eb="13">
      <t>ガク</t>
    </rPh>
    <phoneticPr fontId="5"/>
  </si>
  <si>
    <t>　　    器具備品及び運搬具</t>
    <rPh sb="10" eb="11">
      <t>オヨ</t>
    </rPh>
    <rPh sb="12" eb="14">
      <t>ウンパン</t>
    </rPh>
    <rPh sb="14" eb="15">
      <t>グ</t>
    </rPh>
    <phoneticPr fontId="5"/>
  </si>
  <si>
    <t xml:space="preserve">　　    土地  </t>
    <phoneticPr fontId="5"/>
  </si>
  <si>
    <t>　　    リース資産</t>
    <rPh sb="9" eb="11">
      <t>シサン</t>
    </rPh>
    <phoneticPr fontId="5"/>
  </si>
  <si>
    <t xml:space="preserve">    無形固定資産</t>
    <phoneticPr fontId="3"/>
  </si>
  <si>
    <t xml:space="preserve">　　    投資有価証券  </t>
    <phoneticPr fontId="5"/>
  </si>
  <si>
    <t>　　    関係会社株式</t>
    <phoneticPr fontId="5"/>
  </si>
  <si>
    <t>　　    敷金・保証金</t>
    <phoneticPr fontId="5"/>
  </si>
  <si>
    <t xml:space="preserve">　　    建設協力金 </t>
    <phoneticPr fontId="5"/>
  </si>
  <si>
    <t>　　    繰延税金資産</t>
    <phoneticPr fontId="5"/>
  </si>
  <si>
    <t>　　    その他</t>
    <phoneticPr fontId="5"/>
  </si>
  <si>
    <t>　　    貸倒引当金</t>
    <phoneticPr fontId="5"/>
  </si>
  <si>
    <t>固定資産合計</t>
    <phoneticPr fontId="3"/>
  </si>
  <si>
    <t xml:space="preserve">    有形固定資産合計</t>
    <phoneticPr fontId="3"/>
  </si>
  <si>
    <t xml:space="preserve">        投資その他の資産</t>
    <phoneticPr fontId="3"/>
  </si>
  <si>
    <t xml:space="preserve">        投資その他の資産合計</t>
    <phoneticPr fontId="3"/>
  </si>
  <si>
    <t>流　動　負　債</t>
    <phoneticPr fontId="3"/>
  </si>
  <si>
    <t>固　定　負　債</t>
    <phoneticPr fontId="3"/>
  </si>
  <si>
    <t>　      支払手形及び買掛金</t>
    <rPh sb="7" eb="9">
      <t>シハライ</t>
    </rPh>
    <rPh sb="9" eb="11">
      <t>テガタ</t>
    </rPh>
    <rPh sb="11" eb="12">
      <t>オヨ</t>
    </rPh>
    <phoneticPr fontId="5"/>
  </si>
  <si>
    <t xml:space="preserve">　      短期借入金    </t>
    <phoneticPr fontId="5"/>
  </si>
  <si>
    <t xml:space="preserve">　      １年内返済予定長期借入金    </t>
    <rPh sb="8" eb="10">
      <t>ネンナイ</t>
    </rPh>
    <rPh sb="10" eb="12">
      <t>ヘンサイ</t>
    </rPh>
    <rPh sb="12" eb="14">
      <t>ヨテイ</t>
    </rPh>
    <rPh sb="14" eb="16">
      <t>チョウキ</t>
    </rPh>
    <rPh sb="16" eb="18">
      <t>カリイレ</t>
    </rPh>
    <rPh sb="18" eb="19">
      <t>キン</t>
    </rPh>
    <phoneticPr fontId="5"/>
  </si>
  <si>
    <t>　      未払法人税等</t>
    <rPh sb="7" eb="8">
      <t>ミ</t>
    </rPh>
    <rPh sb="8" eb="9">
      <t>バラ</t>
    </rPh>
    <rPh sb="9" eb="12">
      <t>ホウジンゼイ</t>
    </rPh>
    <rPh sb="12" eb="13">
      <t>トウ</t>
    </rPh>
    <phoneticPr fontId="3"/>
  </si>
  <si>
    <t>　      為替予約</t>
    <rPh sb="7" eb="9">
      <t>カワセ</t>
    </rPh>
    <rPh sb="9" eb="11">
      <t>ヨヤク</t>
    </rPh>
    <phoneticPr fontId="5"/>
  </si>
  <si>
    <t>　      為替予約繰延ヘッジ利益</t>
    <rPh sb="7" eb="9">
      <t>カワセ</t>
    </rPh>
    <rPh sb="9" eb="11">
      <t>ヨヤク</t>
    </rPh>
    <rPh sb="11" eb="13">
      <t>クリノベ</t>
    </rPh>
    <rPh sb="16" eb="18">
      <t>リエキ</t>
    </rPh>
    <phoneticPr fontId="5"/>
  </si>
  <si>
    <t>　      繰延税金負債</t>
    <rPh sb="7" eb="8">
      <t>ク</t>
    </rPh>
    <rPh sb="8" eb="9">
      <t>ノ</t>
    </rPh>
    <rPh sb="9" eb="11">
      <t>ゼイキン</t>
    </rPh>
    <rPh sb="11" eb="13">
      <t>フサイ</t>
    </rPh>
    <phoneticPr fontId="5"/>
  </si>
  <si>
    <t>　      その他</t>
    <phoneticPr fontId="5"/>
  </si>
  <si>
    <t xml:space="preserve">　      長期借入金   </t>
    <phoneticPr fontId="5"/>
  </si>
  <si>
    <t xml:space="preserve">        その他</t>
    <rPh sb="10" eb="11">
      <t>タ</t>
    </rPh>
    <phoneticPr fontId="5"/>
  </si>
  <si>
    <t>固定負債合計</t>
    <phoneticPr fontId="3"/>
  </si>
  <si>
    <t xml:space="preserve">        資本金     </t>
    <phoneticPr fontId="5"/>
  </si>
  <si>
    <t xml:space="preserve">        資本剰余金</t>
    <rPh sb="10" eb="12">
      <t>ジョウヨ</t>
    </rPh>
    <rPh sb="12" eb="13">
      <t>キン</t>
    </rPh>
    <phoneticPr fontId="3"/>
  </si>
  <si>
    <t xml:space="preserve">        利益剰余金</t>
    <rPh sb="8" eb="10">
      <t>リエキ</t>
    </rPh>
    <rPh sb="10" eb="13">
      <t>ジョウヨキン</t>
    </rPh>
    <phoneticPr fontId="3"/>
  </si>
  <si>
    <t xml:space="preserve">        自己株式</t>
    <rPh sb="8" eb="12">
      <t>ジコカブシキ</t>
    </rPh>
    <phoneticPr fontId="5"/>
  </si>
  <si>
    <t xml:space="preserve">        その他有価証券評価差額金</t>
    <rPh sb="10" eb="11">
      <t>タ</t>
    </rPh>
    <rPh sb="11" eb="13">
      <t>ユウカ</t>
    </rPh>
    <rPh sb="13" eb="15">
      <t>ショウケン</t>
    </rPh>
    <rPh sb="15" eb="17">
      <t>ヒョウカ</t>
    </rPh>
    <rPh sb="17" eb="19">
      <t>サガク</t>
    </rPh>
    <rPh sb="19" eb="20">
      <t>キン</t>
    </rPh>
    <phoneticPr fontId="5"/>
  </si>
  <si>
    <t xml:space="preserve">        繰延ヘッジ損益</t>
    <rPh sb="8" eb="10">
      <t>クリノベ</t>
    </rPh>
    <rPh sb="13" eb="15">
      <t>ソンエキ</t>
    </rPh>
    <phoneticPr fontId="5"/>
  </si>
  <si>
    <t xml:space="preserve">        為替換算調整勘定</t>
    <rPh sb="8" eb="10">
      <t>カワセ</t>
    </rPh>
    <rPh sb="10" eb="12">
      <t>カンサン</t>
    </rPh>
    <rPh sb="12" eb="14">
      <t>チョウセイ</t>
    </rPh>
    <rPh sb="14" eb="16">
      <t>カンジョウ</t>
    </rPh>
    <phoneticPr fontId="5"/>
  </si>
  <si>
    <t xml:space="preserve">        少数株主持分</t>
    <rPh sb="8" eb="10">
      <t>ショウスウ</t>
    </rPh>
    <rPh sb="10" eb="11">
      <t>カブ</t>
    </rPh>
    <rPh sb="11" eb="12">
      <t>シュ</t>
    </rPh>
    <rPh sb="12" eb="14">
      <t>モチブン</t>
    </rPh>
    <phoneticPr fontId="5"/>
  </si>
  <si>
    <t xml:space="preserve">        新株予約権</t>
    <rPh sb="8" eb="10">
      <t>シンカブ</t>
    </rPh>
    <rPh sb="10" eb="12">
      <t>ヨヤク</t>
    </rPh>
    <rPh sb="12" eb="13">
      <t>ケン</t>
    </rPh>
    <phoneticPr fontId="3"/>
  </si>
  <si>
    <t>　　    建物仮勘定</t>
    <phoneticPr fontId="5"/>
  </si>
  <si>
    <t>　　    その他</t>
    <rPh sb="8" eb="9">
      <t>タ</t>
    </rPh>
    <phoneticPr fontId="3"/>
  </si>
  <si>
    <t>Other</t>
    <phoneticPr fontId="3"/>
  </si>
  <si>
    <t>FY2014</t>
    <phoneticPr fontId="3"/>
  </si>
  <si>
    <t>その他収益</t>
  </si>
  <si>
    <t>　その他</t>
    <rPh sb="3" eb="4">
      <t>タ</t>
    </rPh>
    <phoneticPr fontId="3"/>
  </si>
  <si>
    <t>　為替差益</t>
    <rPh sb="1" eb="3">
      <t>カワセ</t>
    </rPh>
    <rPh sb="3" eb="5">
      <t>サエキ</t>
    </rPh>
    <phoneticPr fontId="3"/>
  </si>
  <si>
    <t>　為替差損</t>
    <rPh sb="1" eb="3">
      <t>カワセ</t>
    </rPh>
    <rPh sb="3" eb="5">
      <t>サソン</t>
    </rPh>
    <phoneticPr fontId="3"/>
  </si>
  <si>
    <t>　受取利息</t>
    <rPh sb="1" eb="3">
      <t>ウケトリ</t>
    </rPh>
    <rPh sb="3" eb="5">
      <t>リソク</t>
    </rPh>
    <phoneticPr fontId="3"/>
  </si>
  <si>
    <t>　支払利息</t>
    <rPh sb="1" eb="3">
      <t>シハライ</t>
    </rPh>
    <rPh sb="3" eb="5">
      <t>リソク</t>
    </rPh>
    <phoneticPr fontId="3"/>
  </si>
  <si>
    <t>　委託費</t>
    <rPh sb="1" eb="3">
      <t>イタク</t>
    </rPh>
    <rPh sb="3" eb="4">
      <t>ヒ</t>
    </rPh>
    <phoneticPr fontId="5"/>
  </si>
  <si>
    <t>　人件費</t>
    <rPh sb="1" eb="4">
      <t>ジンケンヒ</t>
    </rPh>
    <phoneticPr fontId="5"/>
  </si>
  <si>
    <t>　その他</t>
    <rPh sb="3" eb="4">
      <t>タ</t>
    </rPh>
    <phoneticPr fontId="5"/>
  </si>
  <si>
    <t>　為替差損</t>
    <rPh sb="1" eb="3">
      <t>カワセ</t>
    </rPh>
    <rPh sb="3" eb="5">
      <t>サソン</t>
    </rPh>
    <phoneticPr fontId="5"/>
  </si>
  <si>
    <t>Finance income</t>
  </si>
  <si>
    <t>Profit before income taxes</t>
  </si>
  <si>
    <t>PROFIT AND LOSS STATEMENT</t>
    <phoneticPr fontId="5"/>
  </si>
  <si>
    <t>売上収益</t>
    <phoneticPr fontId="5"/>
  </si>
  <si>
    <t>Revenue</t>
    <phoneticPr fontId="5"/>
  </si>
  <si>
    <t>売上原価</t>
    <phoneticPr fontId="5"/>
  </si>
  <si>
    <t>Cost of sales</t>
    <phoneticPr fontId="5"/>
  </si>
  <si>
    <t>　売上総利益</t>
    <phoneticPr fontId="5"/>
  </si>
  <si>
    <t>販売費及び一般管理費</t>
    <phoneticPr fontId="5"/>
  </si>
  <si>
    <t>Selling, general and administrative expenses</t>
    <phoneticPr fontId="3"/>
  </si>
  <si>
    <t>　広告宣伝費</t>
    <rPh sb="1" eb="3">
      <t>コウコク</t>
    </rPh>
    <rPh sb="3" eb="6">
      <t>センデンヒ</t>
    </rPh>
    <phoneticPr fontId="5"/>
  </si>
  <si>
    <t>　地代家賃</t>
    <rPh sb="1" eb="3">
      <t>チダイ</t>
    </rPh>
    <rPh sb="3" eb="5">
      <t>ヤチン</t>
    </rPh>
    <phoneticPr fontId="5"/>
  </si>
  <si>
    <t>　減価償却費及びその他償却費</t>
    <rPh sb="1" eb="3">
      <t>ゲンカ</t>
    </rPh>
    <rPh sb="3" eb="5">
      <t>ショウキャク</t>
    </rPh>
    <rPh sb="5" eb="6">
      <t>ヒ</t>
    </rPh>
    <rPh sb="6" eb="7">
      <t>オヨ</t>
    </rPh>
    <rPh sb="10" eb="11">
      <t>タ</t>
    </rPh>
    <rPh sb="11" eb="13">
      <t>ショウキャク</t>
    </rPh>
    <rPh sb="13" eb="14">
      <t>ヒ</t>
    </rPh>
    <phoneticPr fontId="5"/>
  </si>
  <si>
    <t>その他費用</t>
    <phoneticPr fontId="5"/>
  </si>
  <si>
    <t>Other expenses</t>
    <phoneticPr fontId="3"/>
  </si>
  <si>
    <t>　固定資産除却損</t>
    <rPh sb="1" eb="3">
      <t>コテイ</t>
    </rPh>
    <rPh sb="3" eb="5">
      <t>シサン</t>
    </rPh>
    <rPh sb="5" eb="7">
      <t>ジョキャク</t>
    </rPh>
    <rPh sb="7" eb="8">
      <t>ゾン</t>
    </rPh>
    <phoneticPr fontId="5"/>
  </si>
  <si>
    <t>　減損損失</t>
    <rPh sb="1" eb="3">
      <t>ゲンソン</t>
    </rPh>
    <rPh sb="3" eb="5">
      <t>ソンシツ</t>
    </rPh>
    <phoneticPr fontId="5"/>
  </si>
  <si>
    <t>営業利益</t>
    <phoneticPr fontId="5"/>
  </si>
  <si>
    <t>Operating profit</t>
    <phoneticPr fontId="3"/>
  </si>
  <si>
    <t>金融収益</t>
    <phoneticPr fontId="5"/>
  </si>
  <si>
    <t>金融費用</t>
    <phoneticPr fontId="3"/>
  </si>
  <si>
    <t>税引前利益</t>
    <phoneticPr fontId="5"/>
  </si>
  <si>
    <t>法人所得税費用</t>
    <phoneticPr fontId="5"/>
  </si>
  <si>
    <t>当期利益</t>
    <phoneticPr fontId="5"/>
  </si>
  <si>
    <t>当期利益の帰属</t>
    <phoneticPr fontId="5"/>
  </si>
  <si>
    <t>　親会社の所有者</t>
    <phoneticPr fontId="5"/>
  </si>
  <si>
    <t>　非支配持分</t>
    <phoneticPr fontId="5"/>
  </si>
  <si>
    <t>　合計</t>
    <phoneticPr fontId="5"/>
  </si>
  <si>
    <t>第52期</t>
    <phoneticPr fontId="5"/>
  </si>
  <si>
    <t>第53期</t>
    <phoneticPr fontId="3"/>
  </si>
  <si>
    <t>FY2013</t>
    <phoneticPr fontId="3"/>
  </si>
  <si>
    <t>FY2014</t>
    <phoneticPr fontId="3"/>
  </si>
  <si>
    <t>-</t>
  </si>
  <si>
    <t>-</t>
    <phoneticPr fontId="5"/>
  </si>
  <si>
    <t>資産</t>
  </si>
  <si>
    <t>流動資産</t>
  </si>
  <si>
    <t>非流動資産</t>
  </si>
  <si>
    <t>資産合計</t>
  </si>
  <si>
    <t>負債及び資本</t>
  </si>
  <si>
    <t>負債</t>
  </si>
  <si>
    <t>流動負債</t>
  </si>
  <si>
    <t>非流動負債</t>
  </si>
  <si>
    <t>非流動負債合計</t>
  </si>
  <si>
    <t>負債合計</t>
  </si>
  <si>
    <t>資本</t>
  </si>
  <si>
    <t>資本合計</t>
  </si>
  <si>
    <t>負債及び資本合計</t>
  </si>
  <si>
    <t>ASSETS</t>
  </si>
  <si>
    <t>Current assets</t>
  </si>
  <si>
    <t>Total current assets</t>
  </si>
  <si>
    <t>Non-current assets</t>
  </si>
  <si>
    <t>Total assets</t>
  </si>
  <si>
    <t>Liabilities and equity</t>
  </si>
  <si>
    <t>LIABILITIES</t>
  </si>
  <si>
    <t>EQUITY</t>
  </si>
  <si>
    <t>Total equity</t>
  </si>
  <si>
    <t>Total liabilities and equity</t>
  </si>
  <si>
    <t>第53期</t>
    <phoneticPr fontId="3"/>
  </si>
  <si>
    <t>第52期</t>
    <phoneticPr fontId="3"/>
  </si>
  <si>
    <t>【連結財政状況計算書】</t>
    <rPh sb="1" eb="3">
      <t>レンケツ</t>
    </rPh>
    <rPh sb="3" eb="5">
      <t>ザイセイ</t>
    </rPh>
    <rPh sb="5" eb="7">
      <t>ジョウキョウ</t>
    </rPh>
    <rPh sb="7" eb="10">
      <t>ケイサンショ</t>
    </rPh>
    <phoneticPr fontId="3"/>
  </si>
  <si>
    <t xml:space="preserve">FAST RETAILING adopted IFRS from the year to August 2014. JGAAP figures presented for the year to August 2014 is not subject to audit by the independent auditors of the Company. </t>
  </si>
  <si>
    <t>＜ＪＧＡＡＰ＞</t>
    <phoneticPr fontId="3"/>
  </si>
  <si>
    <t>2014年8月期通期決算より国際会計基準（ＩＦＲＳ）を適用したため、2014年8月期の日本基準の数値は監査意見対象外です。</t>
    <phoneticPr fontId="3"/>
  </si>
  <si>
    <t>Millions of Yen</t>
    <phoneticPr fontId="3"/>
  </si>
  <si>
    <t>＜ＩＦＲＳ＞</t>
    <phoneticPr fontId="3"/>
  </si>
  <si>
    <t>&lt;IFRS&gt;</t>
    <phoneticPr fontId="3"/>
  </si>
  <si>
    <t>Millions of Yen</t>
    <phoneticPr fontId="5"/>
  </si>
  <si>
    <t>&lt;IFRS&gt;</t>
    <phoneticPr fontId="5"/>
  </si>
  <si>
    <t>＜ＩＦＲＳ＞</t>
    <phoneticPr fontId="5"/>
  </si>
  <si>
    <t>百万円単位</t>
  </si>
  <si>
    <t>＜ＪＧＡＡＰ＞</t>
    <phoneticPr fontId="3"/>
  </si>
  <si>
    <t>&lt;JGAAP&gt;</t>
    <phoneticPr fontId="3"/>
  </si>
  <si>
    <t>PROFIT AND LOSS STATEMENT</t>
    <phoneticPr fontId="3"/>
  </si>
  <si>
    <t>2014年8月期決算より国際会計基準（ＩＦＲＳ）を適用しており、2013年8月期の数値もＩＦＲＳベースに組み替えて開示しております。</t>
    <rPh sb="4" eb="5">
      <t>ネン</t>
    </rPh>
    <rPh sb="6" eb="7">
      <t>ガツ</t>
    </rPh>
    <rPh sb="7" eb="8">
      <t>キ</t>
    </rPh>
    <rPh sb="8" eb="10">
      <t>ケッサン</t>
    </rPh>
    <rPh sb="12" eb="14">
      <t>コクサイ</t>
    </rPh>
    <rPh sb="14" eb="16">
      <t>カイケイ</t>
    </rPh>
    <rPh sb="16" eb="18">
      <t>キジュン</t>
    </rPh>
    <rPh sb="25" eb="27">
      <t>テキヨウ</t>
    </rPh>
    <rPh sb="36" eb="37">
      <t>ネン</t>
    </rPh>
    <rPh sb="38" eb="40">
      <t>ガツキ</t>
    </rPh>
    <rPh sb="41" eb="43">
      <t>スウチ</t>
    </rPh>
    <rPh sb="52" eb="53">
      <t>ク</t>
    </rPh>
    <rPh sb="54" eb="55">
      <t>カ</t>
    </rPh>
    <rPh sb="57" eb="59">
      <t>カイジ</t>
    </rPh>
    <phoneticPr fontId="3"/>
  </si>
  <si>
    <t xml:space="preserve">FAST RETAILING adopted IFRS from the fiscal 2014. Data for the fiscal 2013 have been recalculated using IFRS. </t>
    <phoneticPr fontId="3"/>
  </si>
  <si>
    <t>Consolidated Statement of 
Financial Position</t>
    <phoneticPr fontId="3"/>
  </si>
  <si>
    <t>第54期</t>
    <phoneticPr fontId="3"/>
  </si>
  <si>
    <t>FY2015</t>
    <phoneticPr fontId="3"/>
  </si>
  <si>
    <t xml:space="preserve">  その他</t>
    <rPh sb="4" eb="5">
      <t>タ</t>
    </rPh>
    <phoneticPr fontId="5"/>
  </si>
  <si>
    <t xml:space="preserve">   Others </t>
    <phoneticPr fontId="5"/>
  </si>
  <si>
    <t>Attributable to</t>
    <phoneticPr fontId="5"/>
  </si>
  <si>
    <t>Finance costs</t>
    <phoneticPr fontId="5"/>
  </si>
  <si>
    <t>(2014/8/31)</t>
    <phoneticPr fontId="3"/>
  </si>
  <si>
    <t>(2013/8/31)</t>
    <phoneticPr fontId="3"/>
  </si>
  <si>
    <t>(2014/8/31)</t>
    <phoneticPr fontId="3"/>
  </si>
  <si>
    <t>(2013/8/31)</t>
    <phoneticPr fontId="3"/>
  </si>
  <si>
    <t>(2012/8/31)</t>
    <phoneticPr fontId="3"/>
  </si>
  <si>
    <t>(2011/8/31)</t>
    <phoneticPr fontId="3"/>
  </si>
  <si>
    <t>(2010/8/31)</t>
    <phoneticPr fontId="3"/>
  </si>
  <si>
    <t>(2009/8/31)</t>
    <phoneticPr fontId="3"/>
  </si>
  <si>
    <t>(2008/8/31)</t>
    <phoneticPr fontId="3"/>
  </si>
  <si>
    <t>(2007/8/31)</t>
    <phoneticPr fontId="3"/>
  </si>
  <si>
    <t>(2006/8/31)</t>
    <phoneticPr fontId="3"/>
  </si>
  <si>
    <t>(2005/8/31)</t>
    <phoneticPr fontId="3"/>
  </si>
  <si>
    <t>(2004/8/31)</t>
    <phoneticPr fontId="3"/>
  </si>
  <si>
    <t>(2003/8/31)</t>
    <phoneticPr fontId="3"/>
  </si>
  <si>
    <t>(2002/8/31)</t>
    <phoneticPr fontId="3"/>
  </si>
  <si>
    <t>(2012/8/31)</t>
    <phoneticPr fontId="3"/>
  </si>
  <si>
    <t>(2011/8/31)</t>
    <phoneticPr fontId="3"/>
  </si>
  <si>
    <t>(2010/8/31)</t>
    <phoneticPr fontId="3"/>
  </si>
  <si>
    <t>(2009/8/31)</t>
    <phoneticPr fontId="3"/>
  </si>
  <si>
    <t>(2008/8/31)</t>
    <phoneticPr fontId="3"/>
  </si>
  <si>
    <t>(2007/8/31)</t>
    <phoneticPr fontId="3"/>
  </si>
  <si>
    <t>(2006/8/31)</t>
    <phoneticPr fontId="3"/>
  </si>
  <si>
    <t>(2005/8/31)</t>
    <phoneticPr fontId="3"/>
  </si>
  <si>
    <t>(2004/8/31)</t>
    <phoneticPr fontId="3"/>
  </si>
  <si>
    <t>(2003/8/31)</t>
    <phoneticPr fontId="3"/>
  </si>
  <si>
    <t>(2002/8/31)</t>
    <phoneticPr fontId="3"/>
  </si>
  <si>
    <t>(2015/8/31)</t>
    <phoneticPr fontId="3"/>
  </si>
  <si>
    <t>-</t>
    <phoneticPr fontId="5"/>
  </si>
  <si>
    <t>第55期</t>
    <phoneticPr fontId="3"/>
  </si>
  <si>
    <t>FY2016</t>
    <phoneticPr fontId="3"/>
  </si>
  <si>
    <t>(2016/8/31)</t>
    <phoneticPr fontId="3"/>
  </si>
  <si>
    <t>-</t>
    <phoneticPr fontId="3"/>
  </si>
  <si>
    <t>第56期</t>
    <phoneticPr fontId="3"/>
  </si>
  <si>
    <t>FY2017</t>
    <phoneticPr fontId="3"/>
  </si>
  <si>
    <t>(2016/8/31)</t>
    <phoneticPr fontId="3"/>
  </si>
  <si>
    <t>-</t>
    <phoneticPr fontId="13"/>
  </si>
  <si>
    <t>第55期</t>
    <phoneticPr fontId="3"/>
  </si>
  <si>
    <t>第56期</t>
    <phoneticPr fontId="3"/>
  </si>
  <si>
    <t>FY2016</t>
    <phoneticPr fontId="3"/>
  </si>
  <si>
    <t>FY2017</t>
  </si>
  <si>
    <t>(2017/8/31)</t>
    <phoneticPr fontId="5"/>
  </si>
  <si>
    <t>-</t>
    <phoneticPr fontId="5"/>
  </si>
  <si>
    <t>-</t>
    <phoneticPr fontId="5"/>
  </si>
  <si>
    <t>(2017/8/31)</t>
    <phoneticPr fontId="3"/>
  </si>
  <si>
    <t>第57期</t>
    <phoneticPr fontId="3"/>
  </si>
  <si>
    <t>FY2018</t>
    <phoneticPr fontId="5"/>
  </si>
  <si>
    <t>FY2018</t>
    <phoneticPr fontId="3"/>
  </si>
  <si>
    <t>持分法による投資利益</t>
    <rPh sb="0" eb="2">
      <t>モチブン</t>
    </rPh>
    <rPh sb="2" eb="3">
      <t>ホウ</t>
    </rPh>
    <rPh sb="6" eb="8">
      <t>トウシ</t>
    </rPh>
    <rPh sb="8" eb="10">
      <t>リエキ</t>
    </rPh>
    <phoneticPr fontId="3"/>
  </si>
  <si>
    <t>-</t>
    <phoneticPr fontId="5"/>
  </si>
  <si>
    <t>(2018/8/31)</t>
    <phoneticPr fontId="5"/>
  </si>
  <si>
    <t>(2018/8/31)</t>
    <phoneticPr fontId="3"/>
  </si>
  <si>
    <t>-</t>
    <phoneticPr fontId="5"/>
  </si>
  <si>
    <t>第58期</t>
    <phoneticPr fontId="3"/>
  </si>
  <si>
    <t>FY2019</t>
    <phoneticPr fontId="3"/>
  </si>
  <si>
    <t>FY2019</t>
    <phoneticPr fontId="5"/>
  </si>
  <si>
    <t>(2019/08/31)</t>
    <phoneticPr fontId="3"/>
  </si>
  <si>
    <t>(2019/8/31)</t>
    <phoneticPr fontId="5"/>
  </si>
  <si>
    <t>FY2020</t>
    <phoneticPr fontId="3"/>
  </si>
  <si>
    <t>第59期</t>
    <phoneticPr fontId="3"/>
  </si>
  <si>
    <t>FY2020</t>
    <phoneticPr fontId="5"/>
  </si>
  <si>
    <t>2020年8月期よりIFRS第16号「リース」を適用しております。なお、過年度の数値は組み替えておりません。</t>
    <rPh sb="4" eb="5">
      <t>ネン</t>
    </rPh>
    <rPh sb="6" eb="8">
      <t>ガツキ</t>
    </rPh>
    <rPh sb="14" eb="15">
      <t>ダイ</t>
    </rPh>
    <rPh sb="17" eb="18">
      <t>ゴウ</t>
    </rPh>
    <rPh sb="24" eb="26">
      <t>テキヨウ</t>
    </rPh>
    <rPh sb="36" eb="39">
      <t>カネンド</t>
    </rPh>
    <rPh sb="40" eb="42">
      <t>スウチ</t>
    </rPh>
    <rPh sb="43" eb="44">
      <t>ク</t>
    </rPh>
    <rPh sb="45" eb="46">
      <t>カ</t>
    </rPh>
    <phoneticPr fontId="3"/>
  </si>
  <si>
    <t>We have applied IFRS16 Leases from the year ending August 31, 2020, however we have not rearranged the data for previous financial periods.</t>
    <phoneticPr fontId="3"/>
  </si>
  <si>
    <t xml:space="preserve">  </t>
    <phoneticPr fontId="3"/>
  </si>
  <si>
    <t>Share of profit and loss of associates accounted for using the equity method</t>
    <phoneticPr fontId="13"/>
  </si>
  <si>
    <t>Income tax expense</t>
    <phoneticPr fontId="5"/>
  </si>
  <si>
    <t>Profit for the period</t>
    <phoneticPr fontId="5"/>
  </si>
  <si>
    <t>Cash and cash equivalents</t>
  </si>
  <si>
    <t>Trade and other receivables</t>
  </si>
  <si>
    <t>Other financial assets</t>
  </si>
  <si>
    <t>Inventories</t>
  </si>
  <si>
    <t>Derivative financial assets</t>
  </si>
  <si>
    <t>Income taxes receivable</t>
  </si>
  <si>
    <t>Other assets</t>
  </si>
  <si>
    <t>Property, plant and equipment</t>
  </si>
  <si>
    <t>Right-of -use assets</t>
  </si>
  <si>
    <t>Goodwill</t>
  </si>
  <si>
    <t>Intangible assets</t>
  </si>
  <si>
    <t>Financial assets</t>
  </si>
  <si>
    <t>Total non-current assets</t>
  </si>
  <si>
    <t>Investments in associates accounted for using the equity method</t>
    <phoneticPr fontId="3"/>
  </si>
  <si>
    <t>Current liabilities</t>
  </si>
  <si>
    <t>Trade and other payables</t>
  </si>
  <si>
    <t>Other financial liabilities</t>
  </si>
  <si>
    <t>Derivative financial liabilities</t>
  </si>
  <si>
    <t>Lease liabilities</t>
  </si>
  <si>
    <t>Current tax liabilities</t>
  </si>
  <si>
    <t>Provisions</t>
  </si>
  <si>
    <t>Other liabilities</t>
  </si>
  <si>
    <t>Total current liabilities</t>
  </si>
  <si>
    <t>Non-current liabilities</t>
  </si>
  <si>
    <t>Financial liabilities</t>
  </si>
  <si>
    <t>Deferred tax liabilities</t>
  </si>
  <si>
    <t>Total non-current liabilities</t>
  </si>
  <si>
    <t>Capital stock</t>
  </si>
  <si>
    <t>Capital surplus</t>
  </si>
  <si>
    <t>Retained earnings</t>
  </si>
  <si>
    <t>Treasury stock, at cost</t>
  </si>
  <si>
    <t>Other components of equity</t>
  </si>
  <si>
    <t>Equity attributable to owners of the Parent</t>
  </si>
  <si>
    <t>Non-controlling interests</t>
  </si>
  <si>
    <t>現金及び現金同等物</t>
  </si>
  <si>
    <t>売掛金及びその他の短期債権</t>
  </si>
  <si>
    <t>その他の短期金融資産</t>
  </si>
  <si>
    <t>棚卸資産</t>
  </si>
  <si>
    <t>デリバティブ金融資産</t>
  </si>
  <si>
    <t>未収法人所得税</t>
  </si>
  <si>
    <t>その他の流動資産</t>
  </si>
  <si>
    <t>有形固定資産</t>
  </si>
  <si>
    <t>使用権資産</t>
  </si>
  <si>
    <t>のれん</t>
  </si>
  <si>
    <t>無形資産</t>
  </si>
  <si>
    <t>長期金融資産</t>
  </si>
  <si>
    <t>持分法で会計処理されている投資</t>
  </si>
  <si>
    <t>繰延税金資産</t>
  </si>
  <si>
    <t>その他の非流動資産</t>
  </si>
  <si>
    <t>非流動資産合計</t>
  </si>
  <si>
    <t>買掛金及びその他の短期債務</t>
  </si>
  <si>
    <t>その他の短期金融負債</t>
  </si>
  <si>
    <t>デリバティブ金融負債</t>
  </si>
  <si>
    <t>リース負債</t>
  </si>
  <si>
    <t>未払法人所得税</t>
  </si>
  <si>
    <t>引当金</t>
  </si>
  <si>
    <t>その他の流動負債</t>
  </si>
  <si>
    <t>長期金融負債</t>
  </si>
  <si>
    <t>繰延税金負債</t>
  </si>
  <si>
    <t>その他の非流動負債</t>
  </si>
  <si>
    <t>資本金</t>
  </si>
  <si>
    <t>資本剰余金</t>
  </si>
  <si>
    <t>利益剰余金</t>
  </si>
  <si>
    <t>自己株式</t>
  </si>
  <si>
    <t>その他の資本の構成要素</t>
  </si>
  <si>
    <t>親会社の所有者に帰属する持分</t>
  </si>
  <si>
    <t>非支配持分</t>
  </si>
  <si>
    <t>(2020/8/31)</t>
    <phoneticPr fontId="3"/>
  </si>
  <si>
    <t>(2020/8/31)</t>
    <phoneticPr fontId="5"/>
  </si>
  <si>
    <t>　物流費</t>
    <rPh sb="1" eb="3">
      <t>ブツリュウ</t>
    </rPh>
    <rPh sb="3" eb="4">
      <t>ヒ</t>
    </rPh>
    <phoneticPr fontId="5"/>
  </si>
  <si>
    <t xml:space="preserve">  Distribution</t>
    <phoneticPr fontId="5"/>
  </si>
  <si>
    <t>第60期</t>
  </si>
  <si>
    <t>FY2021</t>
  </si>
  <si>
    <t>(2021/8/31)</t>
  </si>
  <si>
    <t>(2021/8/31)</t>
    <phoneticPr fontId="3"/>
  </si>
  <si>
    <t>第61期</t>
  </si>
  <si>
    <t>FY2022</t>
    <phoneticPr fontId="3"/>
  </si>
  <si>
    <t>(2022/8/31)</t>
    <phoneticPr fontId="3"/>
  </si>
  <si>
    <t>第62期</t>
    <phoneticPr fontId="3"/>
  </si>
  <si>
    <t>FY2023</t>
    <phoneticPr fontId="3"/>
  </si>
  <si>
    <t>　Gross profit</t>
    <phoneticPr fontId="5"/>
  </si>
  <si>
    <t>　Advertising and promotion</t>
    <phoneticPr fontId="5"/>
  </si>
  <si>
    <t>　Rental expenses</t>
    <phoneticPr fontId="5"/>
  </si>
  <si>
    <t>　Depreciation and amortization</t>
    <phoneticPr fontId="3"/>
  </si>
  <si>
    <t>　Outsourcing</t>
    <phoneticPr fontId="5"/>
  </si>
  <si>
    <t>　Salaries</t>
    <phoneticPr fontId="5"/>
  </si>
  <si>
    <t>　Others</t>
    <phoneticPr fontId="5"/>
  </si>
  <si>
    <t>　Foreign exchange gains</t>
    <phoneticPr fontId="5"/>
  </si>
  <si>
    <t>　Others</t>
    <phoneticPr fontId="3"/>
  </si>
  <si>
    <t>　Foreign exchange losses</t>
    <phoneticPr fontId="3"/>
  </si>
  <si>
    <t>　Loss on retirement of property, plant and equipment</t>
    <phoneticPr fontId="3"/>
  </si>
  <si>
    <t>　Impairment losses</t>
    <phoneticPr fontId="5"/>
  </si>
  <si>
    <t>　Foreign exchange gains</t>
    <phoneticPr fontId="3"/>
  </si>
  <si>
    <t>　Interest income</t>
    <phoneticPr fontId="5"/>
  </si>
  <si>
    <t>　Foreign exchange losses</t>
    <phoneticPr fontId="5"/>
  </si>
  <si>
    <t>　Interest expenses</t>
    <phoneticPr fontId="5"/>
  </si>
  <si>
    <t>　Owners of the Parent</t>
    <phoneticPr fontId="5"/>
  </si>
  <si>
    <t>　Non-controlling interests</t>
    <phoneticPr fontId="5"/>
  </si>
  <si>
    <t>　Total</t>
    <phoneticPr fontId="5"/>
  </si>
  <si>
    <t>(2023/8/31)</t>
    <phoneticPr fontId="3"/>
  </si>
  <si>
    <t>FY2024</t>
    <phoneticPr fontId="3"/>
  </si>
  <si>
    <t>第63期</t>
    <phoneticPr fontId="3"/>
  </si>
  <si>
    <t>check</t>
    <phoneticPr fontId="3"/>
  </si>
  <si>
    <t>check</t>
    <phoneticPr fontId="5"/>
  </si>
  <si>
    <t>(2024/8/31)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</si>
</sst>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 #,##0_-;_-* &quot;-&quot;_-;_-@_-"/>
    <numFmt numFmtId="177" formatCode="#,##0_ ;[Red]\-#,##0\ "/>
  </numFmts>
  <fonts count="20">
    <font>
      <sz val="11"/>
      <name val="ＭＳ Ｐゴシック"/>
      <family val="3"/>
      <charset val="128"/>
    </font>
    <font>
      <sz val="11"/>
      <name val="ＭＳ Ｐゴシック"/>
      <family val="3"/>
      <charset val="128"/>
    </font>
    <font>
      <sz val="12"/>
      <name val="Osaka"/>
      <family val="3"/>
      <charset val="128"/>
    </font>
    <font>
      <sz val="6"/>
      <name val="ＭＳ Ｐゴシック"/>
      <family val="3"/>
      <charset val="128"/>
    </font>
    <font>
      <sz val="11"/>
      <color indexed="8"/>
      <name val="ＭＳ ゴシック"/>
      <family val="3"/>
      <charset val="128"/>
    </font>
    <font>
      <sz val="6"/>
      <name val="明朝"/>
      <family val="1"/>
      <charset val="128"/>
    </font>
    <font>
      <sz val="10"/>
      <name val="Times New Roman"/>
      <family val="1"/>
    </font>
    <font>
      <sz val="10"/>
      <name val="B 太ゴ B101"/>
      <family val="3"/>
      <charset val="128"/>
    </font>
    <font>
      <sz val="10"/>
      <name val="ＭＳ Ｐ明朝"/>
      <family val="1"/>
      <charset val="128"/>
    </font>
    <font>
      <sz val="11"/>
      <name val="ＭＳ ゴシック"/>
      <family val="3"/>
      <charset val="128"/>
    </font>
    <font>
      <sz val="9"/>
      <name val="Times New Roman"/>
      <family val="1"/>
    </font>
    <font>
      <b/>
      <sz val="11"/>
      <color indexed="8"/>
      <name val="ＭＳ ゴシック"/>
      <family val="3"/>
      <charset val="128"/>
    </font>
    <font>
      <b/>
      <sz val="10"/>
      <name val="Times New Roman"/>
      <family val="1"/>
    </font>
    <font>
      <sz val="6"/>
      <name val="明朝"/>
      <family val="1"/>
      <charset val="128"/>
    </font>
    <font>
      <sz val="10"/>
      <color indexed="8"/>
      <name val="ＭＳ 明朝"/>
      <family val="1"/>
      <charset val="128"/>
    </font>
    <font>
      <sz val="11"/>
      <color theme="1"/>
      <name val="ＭＳ Ｐゴシック"/>
      <family val="3"/>
      <charset val="128"/>
      <scheme val="minor"/>
    </font>
    <font>
      <sz val="11"/>
      <color theme="1"/>
      <name val="Arial"/>
      <family val="2"/>
    </font>
    <font>
      <sz val="10"/>
      <name val="Meiryo UI"/>
      <family val="3"/>
      <charset val="128"/>
    </font>
    <font>
      <b/>
      <sz val="10"/>
      <name val="Meiryo UI"/>
      <family val="3"/>
      <charset val="128"/>
    </font>
    <font>
      <sz val="10"/>
      <color indexed="8"/>
      <name val="Meiryo UI"/>
      <family val="3"/>
      <charset val="128"/>
    </font>
  </fonts>
  <fills count="7">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rgb="FFCCFFCC"/>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38" fontId="1" fillId="0" borderId="0" applyFont="0" applyFill="0" applyBorder="0" applyAlignment="0" applyProtection="0"/>
    <xf numFmtId="176" fontId="15" fillId="0" borderId="0" applyFont="0" applyFill="0" applyBorder="0" applyAlignment="0" applyProtection="0"/>
    <xf numFmtId="38" fontId="15" fillId="0" borderId="0" applyFont="0" applyFill="0" applyBorder="0" applyAlignment="0" applyProtection="0">
      <alignment vertical="center"/>
    </xf>
    <xf numFmtId="0" fontId="15" fillId="0" borderId="0">
      <alignment vertical="center"/>
    </xf>
    <xf numFmtId="0" fontId="14" fillId="0" borderId="0">
      <alignment vertical="center"/>
    </xf>
    <xf numFmtId="0" fontId="1" fillId="0" borderId="0"/>
    <xf numFmtId="0" fontId="2" fillId="0" borderId="0"/>
    <xf numFmtId="0" fontId="2" fillId="0" borderId="0"/>
    <xf numFmtId="0" fontId="16" fillId="0" borderId="0"/>
  </cellStyleXfs>
  <cellXfs count="51">
    <xf numFmtId="0" fontId="0" fillId="0" borderId="0" xfId="0"/>
    <xf numFmtId="0" fontId="4" fillId="0" borderId="1" xfId="8" applyFont="1" applyFill="1" applyBorder="1" applyAlignment="1">
      <alignment horizontal="center" vertical="center" wrapText="1"/>
    </xf>
    <xf numFmtId="0" fontId="6" fillId="0" borderId="1" xfId="8" applyFont="1" applyFill="1" applyBorder="1" applyAlignment="1">
      <alignment horizontal="left" vertical="center" wrapText="1"/>
    </xf>
    <xf numFmtId="177" fontId="4" fillId="2" borderId="1" xfId="8" applyNumberFormat="1" applyFont="1" applyFill="1" applyBorder="1" applyAlignment="1">
      <alignment horizontal="center" vertical="center"/>
    </xf>
    <xf numFmtId="38" fontId="4" fillId="3" borderId="1" xfId="8" applyNumberFormat="1" applyFont="1" applyFill="1" applyBorder="1" applyAlignment="1">
      <alignment vertical="center"/>
    </xf>
    <xf numFmtId="0" fontId="4" fillId="0" borderId="1" xfId="8" applyFont="1" applyFill="1" applyBorder="1" applyAlignment="1">
      <alignment horizontal="left" vertical="center" wrapText="1"/>
    </xf>
    <xf numFmtId="38" fontId="4" fillId="3" borderId="1" xfId="8" applyNumberFormat="1" applyFont="1" applyFill="1" applyBorder="1" applyAlignment="1">
      <alignment horizontal="right" vertical="center"/>
    </xf>
    <xf numFmtId="0" fontId="4" fillId="0" borderId="1" xfId="9" applyFont="1" applyFill="1" applyBorder="1" applyAlignment="1">
      <alignment horizontal="center" vertical="center" wrapText="1"/>
    </xf>
    <xf numFmtId="0" fontId="6" fillId="0" borderId="1" xfId="9" applyFont="1" applyFill="1" applyBorder="1" applyAlignment="1">
      <alignment horizontal="left" vertical="center" wrapText="1"/>
    </xf>
    <xf numFmtId="0" fontId="6" fillId="0" borderId="1" xfId="9" applyFont="1" applyFill="1" applyBorder="1" applyAlignment="1">
      <alignment horizontal="center" vertical="center" wrapText="1"/>
    </xf>
    <xf numFmtId="0" fontId="0" fillId="0" borderId="1" xfId="0" applyBorder="1" applyAlignment="1">
      <alignment vertical="center"/>
    </xf>
    <xf numFmtId="0" fontId="4" fillId="0" borderId="1" xfId="9" applyFont="1" applyFill="1" applyBorder="1" applyAlignment="1">
      <alignment horizontal="left" vertical="center" wrapText="1"/>
    </xf>
    <xf numFmtId="0" fontId="4" fillId="4" borderId="1" xfId="9" applyFont="1" applyFill="1" applyBorder="1" applyAlignment="1">
      <alignment horizontal="left" vertical="center" wrapText="1"/>
    </xf>
    <xf numFmtId="0" fontId="9" fillId="0" borderId="1" xfId="9" applyFont="1" applyFill="1" applyBorder="1" applyAlignment="1">
      <alignment horizontal="left" vertical="center" wrapText="1"/>
    </xf>
    <xf numFmtId="0" fontId="6" fillId="4" borderId="1" xfId="9" applyFont="1" applyFill="1" applyBorder="1" applyAlignment="1">
      <alignment horizontal="left" vertical="center" wrapText="1"/>
    </xf>
    <xf numFmtId="0" fontId="10" fillId="0" borderId="1" xfId="8" applyFont="1" applyFill="1" applyBorder="1" applyAlignment="1">
      <alignment horizontal="left" vertical="center" wrapText="1"/>
    </xf>
    <xf numFmtId="38" fontId="4" fillId="3" borderId="1" xfId="2" applyFont="1" applyFill="1" applyBorder="1" applyAlignment="1">
      <alignment horizontal="right" vertical="center"/>
    </xf>
    <xf numFmtId="0" fontId="6" fillId="0" borderId="1" xfId="8" applyFont="1" applyFill="1" applyBorder="1" applyAlignment="1">
      <alignment horizontal="center" vertical="center" wrapText="1"/>
    </xf>
    <xf numFmtId="0" fontId="0" fillId="0" borderId="0" xfId="0" applyAlignment="1">
      <alignment horizontal="center"/>
    </xf>
    <xf numFmtId="0" fontId="4" fillId="0" borderId="1" xfId="8" applyFont="1" applyFill="1" applyBorder="1" applyAlignment="1">
      <alignment vertical="center" wrapText="1"/>
    </xf>
    <xf numFmtId="0" fontId="4" fillId="0" borderId="0" xfId="8" applyFont="1" applyFill="1" applyBorder="1" applyAlignment="1">
      <alignment horizontal="left" vertical="center"/>
    </xf>
    <xf numFmtId="0" fontId="11" fillId="0" borderId="1" xfId="9" applyFont="1" applyFill="1" applyBorder="1" applyAlignment="1">
      <alignment horizontal="center" vertical="center" wrapText="1"/>
    </xf>
    <xf numFmtId="0" fontId="12" fillId="0" borderId="1" xfId="8" applyFont="1" applyFill="1" applyBorder="1" applyAlignment="1">
      <alignment horizontal="center" vertical="center" wrapText="1"/>
    </xf>
    <xf numFmtId="0" fontId="11" fillId="0" borderId="1" xfId="8" applyFont="1" applyFill="1" applyBorder="1" applyAlignment="1">
      <alignment horizontal="center" vertical="center" wrapText="1"/>
    </xf>
    <xf numFmtId="0" fontId="12" fillId="0" borderId="1" xfId="9" applyFont="1" applyFill="1" applyBorder="1" applyAlignment="1">
      <alignment horizontal="center" vertical="center" wrapText="1"/>
    </xf>
    <xf numFmtId="0" fontId="4" fillId="5" borderId="1" xfId="8" applyFont="1" applyFill="1" applyBorder="1" applyAlignment="1">
      <alignment horizontal="left" vertical="center" wrapText="1"/>
    </xf>
    <xf numFmtId="0" fontId="6" fillId="5" borderId="1" xfId="8" applyFont="1" applyFill="1" applyBorder="1" applyAlignment="1">
      <alignment horizontal="left" vertical="center" wrapText="1"/>
    </xf>
    <xf numFmtId="0" fontId="17" fillId="0" borderId="1" xfId="8" applyFont="1" applyFill="1" applyBorder="1" applyAlignment="1">
      <alignment horizontal="center" vertical="center" wrapText="1"/>
    </xf>
    <xf numFmtId="0" fontId="18" fillId="0" borderId="1" xfId="8" applyFont="1" applyFill="1" applyBorder="1" applyAlignment="1">
      <alignment horizontal="center" vertical="center" wrapText="1"/>
    </xf>
    <xf numFmtId="0" fontId="17" fillId="0" borderId="1" xfId="8" applyFont="1" applyFill="1" applyBorder="1" applyAlignment="1">
      <alignment horizontal="left" vertical="center" wrapText="1"/>
    </xf>
    <xf numFmtId="0" fontId="17" fillId="0" borderId="1" xfId="8" applyFont="1" applyFill="1" applyBorder="1" applyAlignment="1">
      <alignment horizontal="left" vertical="center" wrapText="1" indent="1"/>
    </xf>
    <xf numFmtId="0" fontId="19" fillId="0" borderId="1" xfId="8" applyFont="1" applyFill="1" applyBorder="1" applyAlignment="1">
      <alignment horizontal="center" vertical="center"/>
    </xf>
    <xf numFmtId="177" fontId="19" fillId="2" borderId="1" xfId="8" applyNumberFormat="1" applyFont="1" applyFill="1" applyBorder="1" applyAlignment="1">
      <alignment horizontal="center" vertical="center"/>
    </xf>
    <xf numFmtId="0" fontId="17" fillId="0" borderId="0" xfId="0" applyFont="1"/>
    <xf numFmtId="0" fontId="18" fillId="0" borderId="0" xfId="0" applyFont="1" applyAlignment="1">
      <alignment horizontal="center"/>
    </xf>
    <xf numFmtId="0" fontId="19" fillId="0" borderId="1" xfId="8" applyFont="1" applyFill="1" applyBorder="1" applyAlignment="1">
      <alignment horizontal="left" vertical="center" wrapText="1"/>
    </xf>
    <xf numFmtId="38" fontId="19" fillId="3" borderId="1" xfId="8" applyNumberFormat="1" applyFont="1" applyFill="1" applyBorder="1" applyAlignment="1">
      <alignment vertical="center"/>
    </xf>
    <xf numFmtId="0" fontId="19" fillId="0" borderId="1" xfId="8" applyFont="1" applyFill="1" applyBorder="1" applyAlignment="1">
      <alignment horizontal="left" vertical="center" wrapText="1" indent="1"/>
    </xf>
    <xf numFmtId="38" fontId="19" fillId="6" borderId="1" xfId="8" applyNumberFormat="1" applyFont="1" applyFill="1" applyBorder="1" applyAlignment="1">
      <alignment vertical="center"/>
    </xf>
    <xf numFmtId="38" fontId="19" fillId="3" borderId="1" xfId="2" applyFont="1" applyFill="1" applyBorder="1" applyAlignment="1">
      <alignment horizontal="right" vertical="center"/>
    </xf>
    <xf numFmtId="38" fontId="19" fillId="6" borderId="1" xfId="2" applyFont="1" applyFill="1" applyBorder="1" applyAlignment="1">
      <alignment horizontal="right" vertical="center"/>
    </xf>
    <xf numFmtId="38" fontId="19" fillId="3" borderId="1" xfId="8" applyNumberFormat="1" applyFont="1" applyFill="1" applyBorder="1" applyAlignment="1">
      <alignment horizontal="right" vertical="center"/>
    </xf>
    <xf numFmtId="38" fontId="19" fillId="6" borderId="1" xfId="8" applyNumberFormat="1" applyFont="1" applyFill="1" applyBorder="1" applyAlignment="1">
      <alignment horizontal="right" vertical="center"/>
    </xf>
    <xf numFmtId="38" fontId="17" fillId="0" borderId="0" xfId="0" applyNumberFormat="1" applyFont="1"/>
    <xf numFmtId="0" fontId="19" fillId="0" borderId="0" xfId="8" applyFont="1" applyFill="1" applyBorder="1" applyAlignment="1">
      <alignment horizontal="left" vertical="center"/>
    </xf>
    <xf numFmtId="0" fontId="17" fillId="0" borderId="0" xfId="0" applyFont="1" applyFill="1"/>
    <xf numFmtId="0" fontId="17" fillId="0" borderId="1" xfId="8" applyFont="1" applyFill="1" applyBorder="1" applyAlignment="1">
      <alignment horizontal="left" vertical="center"/>
    </xf>
    <xf numFmtId="0" fontId="19" fillId="0" borderId="1" xfId="8" applyFont="1" applyFill="1" applyBorder="1" applyAlignment="1">
      <alignment horizontal="center" vertical="center" wrapText="1"/>
    </xf>
    <xf numFmtId="0" fontId="19" fillId="0" borderId="1" xfId="8" applyFont="1" applyFill="1" applyBorder="1" applyAlignment="1">
      <alignment vertical="center" wrapText="1"/>
    </xf>
    <xf numFmtId="38" fontId="17" fillId="6" borderId="1" xfId="8" applyNumberFormat="1" applyFont="1" applyFill="1" applyBorder="1" applyAlignment="1">
      <alignment vertical="center"/>
    </xf>
    <xf numFmtId="38" fontId="17" fillId="6" borderId="1" xfId="8" applyNumberFormat="1" applyFont="1" applyFill="1" applyBorder="1" applyAlignment="1">
      <alignment horizontal="right" vertical="center"/>
    </xf>
  </cellXfs>
  <cellStyles count="11">
    <cellStyle name="パーセント 4" xfId="1" xr:uid="{00000000-0005-0000-0000-000000000000}"/>
    <cellStyle name="桁区切り" xfId="2" builtinId="6"/>
    <cellStyle name="桁区切り 2" xfId="3" xr:uid="{00000000-0005-0000-0000-000002000000}"/>
    <cellStyle name="桁区切り 5" xfId="4" xr:uid="{00000000-0005-0000-0000-000003000000}"/>
    <cellStyle name="標準" xfId="0" builtinId="0"/>
    <cellStyle name="標準 19" xfId="5" xr:uid="{00000000-0005-0000-0000-000005000000}"/>
    <cellStyle name="標準 2" xfId="6" xr:uid="{00000000-0005-0000-0000-000006000000}"/>
    <cellStyle name="標準 2 2 7" xfId="7" xr:uid="{00000000-0005-0000-0000-000007000000}"/>
    <cellStyle name="標準 3" xfId="10" xr:uid="{9F1DA1C6-EA2A-453B-BCE6-5F8195AA09E3}"/>
    <cellStyle name="標準_Sheet1" xfId="8" xr:uid="{00000000-0005-0000-0000-000008000000}"/>
    <cellStyle name="標準_Sheet4"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N75"/>
  <sheetViews>
    <sheetView showGridLines="0" view="pageBreakPreview" zoomScale="80" zoomScaleNormal="80" zoomScaleSheetLayoutView="80" workbookViewId="0">
      <pane xSplit="2" ySplit="3" topLeftCell="C44" activePane="bottomRight" state="frozen"/>
      <selection pane="topRight" activeCell="C1" sqref="C1"/>
      <selection pane="bottomLeft" activeCell="A4" sqref="A4"/>
      <selection pane="bottomRight" activeCell="A26" sqref="A26"/>
    </sheetView>
  </sheetViews>
  <sheetFormatPr defaultColWidth="9" defaultRowHeight="13.85" outlineLevelRow="1"/>
  <cols>
    <col min="1" max="1" width="21.59765625" style="33" customWidth="1"/>
    <col min="2" max="2" width="25" style="33" customWidth="1"/>
    <col min="3" max="8" width="12.69921875" style="33" customWidth="1"/>
    <col min="9" max="9" width="13.8984375" style="33" customWidth="1"/>
    <col min="10" max="10" width="12.69921875" style="33" customWidth="1"/>
    <col min="11" max="11" width="12.69921875" style="33" bestFit="1" customWidth="1"/>
    <col min="12" max="13" width="13.8984375" style="33" bestFit="1" customWidth="1"/>
    <col min="14" max="14" width="13.8984375" style="33" customWidth="1"/>
    <col min="15" max="16384" width="9" style="33"/>
  </cols>
  <sheetData>
    <row r="1" spans="1:14" ht="27.7">
      <c r="A1" s="31" t="s">
        <v>292</v>
      </c>
      <c r="B1" s="27" t="s">
        <v>308</v>
      </c>
      <c r="C1" s="32" t="s">
        <v>291</v>
      </c>
      <c r="D1" s="32" t="s">
        <v>290</v>
      </c>
      <c r="E1" s="32" t="s">
        <v>309</v>
      </c>
      <c r="F1" s="32" t="s">
        <v>343</v>
      </c>
      <c r="G1" s="32" t="s">
        <v>347</v>
      </c>
      <c r="H1" s="32" t="s">
        <v>359</v>
      </c>
      <c r="I1" s="32" t="s">
        <v>367</v>
      </c>
      <c r="J1" s="32" t="s">
        <v>373</v>
      </c>
      <c r="K1" s="32" t="s">
        <v>452</v>
      </c>
      <c r="L1" s="32" t="s">
        <v>456</v>
      </c>
      <c r="M1" s="32" t="s">
        <v>459</v>
      </c>
      <c r="N1" s="32" t="s">
        <v>482</v>
      </c>
    </row>
    <row r="2" spans="1:14">
      <c r="A2" s="34" t="s">
        <v>297</v>
      </c>
      <c r="B2" s="28" t="s">
        <v>298</v>
      </c>
      <c r="C2" s="32" t="s">
        <v>140</v>
      </c>
      <c r="D2" s="32" t="s">
        <v>222</v>
      </c>
      <c r="E2" s="32" t="s">
        <v>310</v>
      </c>
      <c r="F2" s="32" t="s">
        <v>344</v>
      </c>
      <c r="G2" s="32" t="s">
        <v>348</v>
      </c>
      <c r="H2" s="32" t="s">
        <v>361</v>
      </c>
      <c r="I2" s="32" t="s">
        <v>368</v>
      </c>
      <c r="J2" s="32" t="s">
        <v>372</v>
      </c>
      <c r="K2" s="32" t="s">
        <v>453</v>
      </c>
      <c r="L2" s="32" t="s">
        <v>457</v>
      </c>
      <c r="M2" s="32" t="s">
        <v>460</v>
      </c>
      <c r="N2" s="32" t="s">
        <v>481</v>
      </c>
    </row>
    <row r="3" spans="1:14">
      <c r="A3" s="31" t="s">
        <v>113</v>
      </c>
      <c r="B3" s="27" t="s">
        <v>296</v>
      </c>
      <c r="C3" s="32" t="s">
        <v>316</v>
      </c>
      <c r="D3" s="32" t="s">
        <v>315</v>
      </c>
      <c r="E3" s="32" t="s">
        <v>341</v>
      </c>
      <c r="F3" s="32" t="s">
        <v>345</v>
      </c>
      <c r="G3" s="32" t="s">
        <v>358</v>
      </c>
      <c r="H3" s="32" t="s">
        <v>365</v>
      </c>
      <c r="I3" s="32" t="s">
        <v>370</v>
      </c>
      <c r="J3" s="32" t="s">
        <v>448</v>
      </c>
      <c r="K3" s="32" t="s">
        <v>455</v>
      </c>
      <c r="L3" s="32" t="s">
        <v>458</v>
      </c>
      <c r="M3" s="32" t="s">
        <v>480</v>
      </c>
      <c r="N3" s="32" t="s">
        <v>485</v>
      </c>
    </row>
    <row r="4" spans="1:14">
      <c r="A4" s="35" t="s">
        <v>267</v>
      </c>
      <c r="B4" s="29" t="s">
        <v>280</v>
      </c>
      <c r="C4" s="36"/>
      <c r="D4" s="36"/>
      <c r="E4" s="36"/>
      <c r="F4" s="36"/>
      <c r="G4" s="36"/>
      <c r="H4" s="36"/>
      <c r="I4" s="36"/>
      <c r="J4" s="36"/>
      <c r="K4" s="36"/>
      <c r="L4" s="36"/>
      <c r="M4" s="36"/>
      <c r="N4" s="36"/>
    </row>
    <row r="5" spans="1:14">
      <c r="A5" s="35" t="s">
        <v>268</v>
      </c>
      <c r="B5" s="29" t="s">
        <v>281</v>
      </c>
      <c r="C5" s="36"/>
      <c r="D5" s="36"/>
      <c r="E5" s="36"/>
      <c r="F5" s="36"/>
      <c r="G5" s="36"/>
      <c r="H5" s="36"/>
      <c r="I5" s="36"/>
      <c r="J5" s="36"/>
      <c r="K5" s="36"/>
      <c r="L5" s="36"/>
      <c r="M5" s="36"/>
      <c r="N5" s="36"/>
    </row>
    <row r="6" spans="1:14" ht="27.7">
      <c r="A6" s="37" t="s">
        <v>415</v>
      </c>
      <c r="B6" s="30" t="s">
        <v>381</v>
      </c>
      <c r="C6" s="36">
        <v>296708</v>
      </c>
      <c r="D6" s="36">
        <v>314049</v>
      </c>
      <c r="E6" s="36">
        <v>355212</v>
      </c>
      <c r="F6" s="36">
        <v>385431</v>
      </c>
      <c r="G6" s="36">
        <v>683802</v>
      </c>
      <c r="H6" s="36">
        <v>999697</v>
      </c>
      <c r="I6" s="38">
        <v>1086519</v>
      </c>
      <c r="J6" s="38">
        <v>1093531</v>
      </c>
      <c r="K6" s="38">
        <v>1177736</v>
      </c>
      <c r="L6" s="38">
        <v>1358292</v>
      </c>
      <c r="M6" s="38">
        <v>903280</v>
      </c>
      <c r="N6" s="38">
        <v>1193560</v>
      </c>
    </row>
    <row r="7" spans="1:14" ht="27.7">
      <c r="A7" s="37" t="s">
        <v>416</v>
      </c>
      <c r="B7" s="30" t="s">
        <v>382</v>
      </c>
      <c r="C7" s="36">
        <v>37933</v>
      </c>
      <c r="D7" s="36">
        <v>47428</v>
      </c>
      <c r="E7" s="36">
        <v>44777</v>
      </c>
      <c r="F7" s="36">
        <v>45178</v>
      </c>
      <c r="G7" s="36">
        <v>48598</v>
      </c>
      <c r="H7" s="36">
        <v>52677</v>
      </c>
      <c r="I7" s="38">
        <v>60398</v>
      </c>
      <c r="J7" s="38">
        <v>67069</v>
      </c>
      <c r="K7" s="38">
        <v>50546</v>
      </c>
      <c r="L7" s="38">
        <v>60184</v>
      </c>
      <c r="M7" s="38">
        <v>66831</v>
      </c>
      <c r="N7" s="38">
        <v>83929</v>
      </c>
    </row>
    <row r="8" spans="1:14">
      <c r="A8" s="37" t="s">
        <v>417</v>
      </c>
      <c r="B8" s="30" t="s">
        <v>383</v>
      </c>
      <c r="C8" s="36">
        <v>2461</v>
      </c>
      <c r="D8" s="36">
        <v>9119</v>
      </c>
      <c r="E8" s="36">
        <v>22593</v>
      </c>
      <c r="F8" s="36">
        <v>184239</v>
      </c>
      <c r="G8" s="36">
        <v>30426</v>
      </c>
      <c r="H8" s="36">
        <v>35359</v>
      </c>
      <c r="I8" s="38">
        <v>44473</v>
      </c>
      <c r="J8" s="38">
        <v>49890</v>
      </c>
      <c r="K8" s="38">
        <v>56157</v>
      </c>
      <c r="L8" s="38">
        <v>123446</v>
      </c>
      <c r="M8" s="38">
        <v>576194</v>
      </c>
      <c r="N8" s="38">
        <v>470554</v>
      </c>
    </row>
    <row r="9" spans="1:14">
      <c r="A9" s="30" t="s">
        <v>418</v>
      </c>
      <c r="B9" s="30" t="s">
        <v>384</v>
      </c>
      <c r="C9" s="36">
        <v>167521</v>
      </c>
      <c r="D9" s="36">
        <v>223223</v>
      </c>
      <c r="E9" s="36">
        <v>260006</v>
      </c>
      <c r="F9" s="36">
        <v>270004</v>
      </c>
      <c r="G9" s="36">
        <v>289675</v>
      </c>
      <c r="H9" s="36">
        <v>464788</v>
      </c>
      <c r="I9" s="38">
        <v>410526</v>
      </c>
      <c r="J9" s="38">
        <v>417529</v>
      </c>
      <c r="K9" s="38">
        <v>394868</v>
      </c>
      <c r="L9" s="38">
        <v>485928</v>
      </c>
      <c r="M9" s="38">
        <v>449254</v>
      </c>
      <c r="N9" s="38">
        <v>474460</v>
      </c>
    </row>
    <row r="10" spans="1:14">
      <c r="A10" s="37" t="s">
        <v>419</v>
      </c>
      <c r="B10" s="30" t="s">
        <v>385</v>
      </c>
      <c r="C10" s="36">
        <v>113641</v>
      </c>
      <c r="D10" s="36">
        <v>99125</v>
      </c>
      <c r="E10" s="36">
        <v>157490</v>
      </c>
      <c r="F10" s="36">
        <v>569</v>
      </c>
      <c r="G10" s="36">
        <v>6269</v>
      </c>
      <c r="H10" s="36">
        <v>35519</v>
      </c>
      <c r="I10" s="38">
        <v>14787</v>
      </c>
      <c r="J10" s="38">
        <v>14413</v>
      </c>
      <c r="K10" s="38">
        <v>27103</v>
      </c>
      <c r="L10" s="38">
        <v>124551</v>
      </c>
      <c r="M10" s="38">
        <v>132101</v>
      </c>
      <c r="N10" s="38">
        <v>111658</v>
      </c>
    </row>
    <row r="11" spans="1:14">
      <c r="A11" s="37" t="s">
        <v>420</v>
      </c>
      <c r="B11" s="30" t="s">
        <v>386</v>
      </c>
      <c r="C11" s="36">
        <v>8980</v>
      </c>
      <c r="D11" s="36">
        <v>11951</v>
      </c>
      <c r="E11" s="36">
        <v>18564</v>
      </c>
      <c r="F11" s="36">
        <v>21626</v>
      </c>
      <c r="G11" s="36">
        <v>1518</v>
      </c>
      <c r="H11" s="36">
        <v>1702</v>
      </c>
      <c r="I11" s="38">
        <v>1492</v>
      </c>
      <c r="J11" s="38">
        <v>2126</v>
      </c>
      <c r="K11" s="38">
        <v>2992</v>
      </c>
      <c r="L11" s="38">
        <v>2612</v>
      </c>
      <c r="M11" s="38">
        <v>23660</v>
      </c>
      <c r="N11" s="38">
        <v>2210</v>
      </c>
    </row>
    <row r="12" spans="1:14">
      <c r="A12" s="37" t="s">
        <v>421</v>
      </c>
      <c r="B12" s="30" t="s">
        <v>387</v>
      </c>
      <c r="C12" s="39">
        <v>10291</v>
      </c>
      <c r="D12" s="39">
        <v>12139</v>
      </c>
      <c r="E12" s="39">
        <v>15748</v>
      </c>
      <c r="F12" s="39">
        <v>17534</v>
      </c>
      <c r="G12" s="39">
        <v>17307</v>
      </c>
      <c r="H12" s="39">
        <v>28353</v>
      </c>
      <c r="I12" s="40">
        <v>19975</v>
      </c>
      <c r="J12" s="40">
        <v>10629</v>
      </c>
      <c r="K12" s="38">
        <v>15270</v>
      </c>
      <c r="L12" s="38">
        <v>23835</v>
      </c>
      <c r="M12" s="38">
        <v>25372</v>
      </c>
      <c r="N12" s="38">
        <v>26897</v>
      </c>
    </row>
    <row r="13" spans="1:14">
      <c r="A13" s="37" t="s">
        <v>27</v>
      </c>
      <c r="B13" s="30" t="s">
        <v>282</v>
      </c>
      <c r="C13" s="36">
        <v>637537</v>
      </c>
      <c r="D13" s="36">
        <v>717037</v>
      </c>
      <c r="E13" s="36">
        <v>874394</v>
      </c>
      <c r="F13" s="36">
        <v>924583</v>
      </c>
      <c r="G13" s="36">
        <v>1077598</v>
      </c>
      <c r="H13" s="36">
        <v>1618097</v>
      </c>
      <c r="I13" s="38">
        <v>1638174</v>
      </c>
      <c r="J13" s="38">
        <v>1655191</v>
      </c>
      <c r="K13" s="38">
        <v>1724674</v>
      </c>
      <c r="L13" s="38">
        <v>2178851</v>
      </c>
      <c r="M13" s="38">
        <v>2176695</v>
      </c>
      <c r="N13" s="38">
        <v>2363271</v>
      </c>
    </row>
    <row r="14" spans="1:14">
      <c r="A14" s="35"/>
      <c r="B14" s="29"/>
      <c r="C14" s="36"/>
      <c r="D14" s="36"/>
      <c r="E14" s="36"/>
      <c r="F14" s="36"/>
      <c r="G14" s="36"/>
      <c r="H14" s="36"/>
      <c r="I14" s="36"/>
      <c r="J14" s="36"/>
      <c r="K14" s="38"/>
      <c r="L14" s="38"/>
      <c r="M14" s="38"/>
      <c r="N14" s="38"/>
    </row>
    <row r="15" spans="1:14">
      <c r="A15" s="35" t="s">
        <v>269</v>
      </c>
      <c r="B15" s="29" t="s">
        <v>283</v>
      </c>
      <c r="C15" s="36"/>
      <c r="D15" s="36"/>
      <c r="E15" s="36"/>
      <c r="F15" s="36"/>
      <c r="G15" s="36"/>
      <c r="H15" s="36"/>
      <c r="I15" s="36"/>
      <c r="J15" s="36"/>
      <c r="K15" s="38"/>
      <c r="L15" s="38"/>
      <c r="M15" s="38"/>
      <c r="N15" s="38"/>
    </row>
    <row r="16" spans="1:14" ht="27.7">
      <c r="A16" s="30" t="s">
        <v>422</v>
      </c>
      <c r="B16" s="30" t="s">
        <v>388</v>
      </c>
      <c r="C16" s="36">
        <v>91385</v>
      </c>
      <c r="D16" s="36">
        <v>114398</v>
      </c>
      <c r="E16" s="36">
        <v>129340</v>
      </c>
      <c r="F16" s="36">
        <v>121853</v>
      </c>
      <c r="G16" s="36">
        <v>136979</v>
      </c>
      <c r="H16" s="36">
        <v>155077</v>
      </c>
      <c r="I16" s="38">
        <v>162092</v>
      </c>
      <c r="J16" s="38">
        <v>136123</v>
      </c>
      <c r="K16" s="38">
        <v>168177</v>
      </c>
      <c r="L16" s="38">
        <v>195226</v>
      </c>
      <c r="M16" s="38">
        <v>221877</v>
      </c>
      <c r="N16" s="38">
        <v>245742</v>
      </c>
    </row>
    <row r="17" spans="1:14">
      <c r="A17" s="30" t="s">
        <v>423</v>
      </c>
      <c r="B17" s="30" t="s">
        <v>389</v>
      </c>
      <c r="C17" s="41" t="s">
        <v>265</v>
      </c>
      <c r="D17" s="41" t="s">
        <v>265</v>
      </c>
      <c r="E17" s="41" t="s">
        <v>265</v>
      </c>
      <c r="F17" s="41" t="s">
        <v>265</v>
      </c>
      <c r="G17" s="41" t="s">
        <v>265</v>
      </c>
      <c r="H17" s="41" t="s">
        <v>265</v>
      </c>
      <c r="I17" s="42" t="s">
        <v>265</v>
      </c>
      <c r="J17" s="38">
        <v>399944</v>
      </c>
      <c r="K17" s="38">
        <v>390537</v>
      </c>
      <c r="L17" s="38">
        <v>395634</v>
      </c>
      <c r="M17" s="38">
        <v>389183</v>
      </c>
      <c r="N17" s="38">
        <v>416712</v>
      </c>
    </row>
    <row r="18" spans="1:14">
      <c r="A18" s="37" t="s">
        <v>424</v>
      </c>
      <c r="B18" s="30" t="s">
        <v>390</v>
      </c>
      <c r="C18" s="36">
        <v>37016</v>
      </c>
      <c r="D18" s="36">
        <v>26715</v>
      </c>
      <c r="E18" s="36">
        <v>27165</v>
      </c>
      <c r="F18" s="36">
        <v>17908</v>
      </c>
      <c r="G18" s="36">
        <v>15885</v>
      </c>
      <c r="H18" s="36">
        <v>8092</v>
      </c>
      <c r="I18" s="38">
        <v>8092</v>
      </c>
      <c r="J18" s="38">
        <v>8092</v>
      </c>
      <c r="K18" s="38">
        <v>8092</v>
      </c>
      <c r="L18" s="38">
        <v>8092</v>
      </c>
      <c r="M18" s="38">
        <v>8092</v>
      </c>
      <c r="N18" s="38">
        <v>8092</v>
      </c>
    </row>
    <row r="19" spans="1:14">
      <c r="A19" s="30" t="s">
        <v>425</v>
      </c>
      <c r="B19" s="30" t="s">
        <v>391</v>
      </c>
      <c r="C19" s="36">
        <v>52838</v>
      </c>
      <c r="D19" s="36">
        <v>46968</v>
      </c>
      <c r="E19" s="36">
        <v>40991</v>
      </c>
      <c r="F19" s="36">
        <v>34205</v>
      </c>
      <c r="G19" s="36">
        <v>36895</v>
      </c>
      <c r="H19" s="36">
        <v>46002</v>
      </c>
      <c r="I19" s="38">
        <v>60117</v>
      </c>
      <c r="J19" s="38">
        <v>66833</v>
      </c>
      <c r="K19" s="38">
        <v>66939</v>
      </c>
      <c r="L19" s="38">
        <v>76621</v>
      </c>
      <c r="M19" s="38">
        <v>87300</v>
      </c>
      <c r="N19" s="38">
        <v>92568</v>
      </c>
    </row>
    <row r="20" spans="1:14">
      <c r="A20" s="37" t="s">
        <v>426</v>
      </c>
      <c r="B20" s="30" t="s">
        <v>392</v>
      </c>
      <c r="C20" s="36">
        <v>63608</v>
      </c>
      <c r="D20" s="36">
        <v>71293</v>
      </c>
      <c r="E20" s="36">
        <v>75940</v>
      </c>
      <c r="F20" s="36">
        <v>77553</v>
      </c>
      <c r="G20" s="36">
        <v>77608</v>
      </c>
      <c r="H20" s="36">
        <v>79476</v>
      </c>
      <c r="I20" s="38">
        <v>77026</v>
      </c>
      <c r="J20" s="38">
        <v>67770</v>
      </c>
      <c r="K20" s="38">
        <v>67122</v>
      </c>
      <c r="L20" s="38">
        <v>164340</v>
      </c>
      <c r="M20" s="38">
        <v>240363</v>
      </c>
      <c r="N20" s="38">
        <v>336302</v>
      </c>
    </row>
    <row r="21" spans="1:14" ht="41.55">
      <c r="A21" s="37" t="s">
        <v>427</v>
      </c>
      <c r="B21" s="30" t="s">
        <v>394</v>
      </c>
      <c r="C21" s="36" t="s">
        <v>377</v>
      </c>
      <c r="D21" s="36"/>
      <c r="E21" s="41" t="s">
        <v>346</v>
      </c>
      <c r="F21" s="41">
        <v>13132</v>
      </c>
      <c r="G21" s="41">
        <v>13473</v>
      </c>
      <c r="H21" s="41">
        <v>14649</v>
      </c>
      <c r="I21" s="42">
        <v>14587</v>
      </c>
      <c r="J21" s="42">
        <v>14221</v>
      </c>
      <c r="K21" s="38">
        <v>18236</v>
      </c>
      <c r="L21" s="38">
        <v>18557</v>
      </c>
      <c r="M21" s="38">
        <v>18974</v>
      </c>
      <c r="N21" s="38">
        <v>19559</v>
      </c>
    </row>
    <row r="22" spans="1:14">
      <c r="A22" s="37" t="s">
        <v>428</v>
      </c>
      <c r="B22" s="30" t="s">
        <v>18</v>
      </c>
      <c r="C22" s="36">
        <v>15467</v>
      </c>
      <c r="D22" s="36">
        <v>11257</v>
      </c>
      <c r="E22" s="36">
        <v>11107</v>
      </c>
      <c r="F22" s="36">
        <v>44428</v>
      </c>
      <c r="G22" s="36">
        <v>25303</v>
      </c>
      <c r="H22" s="36">
        <v>26378</v>
      </c>
      <c r="I22" s="38">
        <v>33163</v>
      </c>
      <c r="J22" s="38">
        <v>45447</v>
      </c>
      <c r="K22" s="38">
        <v>37125</v>
      </c>
      <c r="L22" s="38">
        <v>8506</v>
      </c>
      <c r="M22" s="38">
        <v>38208</v>
      </c>
      <c r="N22" s="38">
        <v>32432</v>
      </c>
    </row>
    <row r="23" spans="1:14">
      <c r="A23" s="30" t="s">
        <v>419</v>
      </c>
      <c r="B23" s="30" t="s">
        <v>385</v>
      </c>
      <c r="C23" s="41" t="s">
        <v>346</v>
      </c>
      <c r="D23" s="41" t="s">
        <v>346</v>
      </c>
      <c r="E23" s="41" t="s">
        <v>346</v>
      </c>
      <c r="F23" s="41" t="s">
        <v>346</v>
      </c>
      <c r="G23" s="41" t="s">
        <v>346</v>
      </c>
      <c r="H23" s="41" t="s">
        <v>346</v>
      </c>
      <c r="I23" s="38">
        <v>9442</v>
      </c>
      <c r="J23" s="38">
        <v>10983</v>
      </c>
      <c r="K23" s="38">
        <v>22552</v>
      </c>
      <c r="L23" s="38">
        <v>134240</v>
      </c>
      <c r="M23" s="38">
        <v>114151</v>
      </c>
      <c r="N23" s="38">
        <v>66995</v>
      </c>
    </row>
    <row r="24" spans="1:14">
      <c r="A24" s="37" t="s">
        <v>429</v>
      </c>
      <c r="B24" s="30" t="s">
        <v>387</v>
      </c>
      <c r="C24" s="36">
        <v>3353</v>
      </c>
      <c r="D24" s="36">
        <v>4636</v>
      </c>
      <c r="E24" s="36">
        <v>4766</v>
      </c>
      <c r="F24" s="36">
        <v>4453</v>
      </c>
      <c r="G24" s="36">
        <v>4742</v>
      </c>
      <c r="H24" s="36">
        <v>5691</v>
      </c>
      <c r="I24" s="38">
        <v>7861</v>
      </c>
      <c r="J24" s="38">
        <v>7383</v>
      </c>
      <c r="K24" s="38">
        <v>6520</v>
      </c>
      <c r="L24" s="38">
        <v>3690</v>
      </c>
      <c r="M24" s="38">
        <v>8846</v>
      </c>
      <c r="N24" s="38">
        <v>5888</v>
      </c>
    </row>
    <row r="25" spans="1:14">
      <c r="A25" s="37" t="s">
        <v>430</v>
      </c>
      <c r="B25" s="30" t="s">
        <v>393</v>
      </c>
      <c r="C25" s="36">
        <v>263670</v>
      </c>
      <c r="D25" s="36">
        <v>275270</v>
      </c>
      <c r="E25" s="36">
        <v>289311</v>
      </c>
      <c r="F25" s="36">
        <v>313535</v>
      </c>
      <c r="G25" s="36">
        <v>310888</v>
      </c>
      <c r="H25" s="36">
        <v>335368</v>
      </c>
      <c r="I25" s="38">
        <v>372384</v>
      </c>
      <c r="J25" s="38">
        <v>756799</v>
      </c>
      <c r="K25" s="38">
        <v>785302</v>
      </c>
      <c r="L25" s="38">
        <v>1004911</v>
      </c>
      <c r="M25" s="38">
        <v>1126998</v>
      </c>
      <c r="N25" s="38">
        <v>1224294</v>
      </c>
    </row>
    <row r="26" spans="1:14">
      <c r="A26" s="35" t="s">
        <v>270</v>
      </c>
      <c r="B26" s="29" t="s">
        <v>284</v>
      </c>
      <c r="C26" s="36">
        <v>901208</v>
      </c>
      <c r="D26" s="36">
        <v>992307</v>
      </c>
      <c r="E26" s="36">
        <v>1163706</v>
      </c>
      <c r="F26" s="36">
        <v>1238119</v>
      </c>
      <c r="G26" s="36">
        <v>1388486</v>
      </c>
      <c r="H26" s="36">
        <v>1953466</v>
      </c>
      <c r="I26" s="38">
        <v>2010558</v>
      </c>
      <c r="J26" s="38">
        <v>2411990</v>
      </c>
      <c r="K26" s="38">
        <v>2509976</v>
      </c>
      <c r="L26" s="38">
        <v>3183762</v>
      </c>
      <c r="M26" s="38">
        <v>3303694</v>
      </c>
      <c r="N26" s="38">
        <v>3587565</v>
      </c>
    </row>
    <row r="27" spans="1:14">
      <c r="A27" s="35"/>
      <c r="B27" s="29"/>
      <c r="C27" s="36"/>
      <c r="D27" s="36"/>
      <c r="E27" s="36"/>
      <c r="F27" s="36"/>
      <c r="G27" s="36"/>
      <c r="H27" s="36"/>
      <c r="I27" s="36"/>
      <c r="J27" s="36"/>
      <c r="K27" s="38"/>
      <c r="L27" s="38"/>
      <c r="M27" s="38"/>
      <c r="N27" s="38"/>
    </row>
    <row r="28" spans="1:14">
      <c r="A28" s="35" t="s">
        <v>271</v>
      </c>
      <c r="B28" s="29" t="s">
        <v>285</v>
      </c>
      <c r="C28" s="36"/>
      <c r="D28" s="36"/>
      <c r="E28" s="36"/>
      <c r="F28" s="36"/>
      <c r="G28" s="36"/>
      <c r="H28" s="36"/>
      <c r="I28" s="36"/>
      <c r="J28" s="36"/>
      <c r="K28" s="38"/>
      <c r="L28" s="38"/>
      <c r="M28" s="38"/>
      <c r="N28" s="38"/>
    </row>
    <row r="29" spans="1:14">
      <c r="A29" s="35" t="s">
        <v>272</v>
      </c>
      <c r="B29" s="29" t="s">
        <v>286</v>
      </c>
      <c r="C29" s="36"/>
      <c r="D29" s="36"/>
      <c r="E29" s="36"/>
      <c r="F29" s="36"/>
      <c r="G29" s="36"/>
      <c r="H29" s="36"/>
      <c r="I29" s="36"/>
      <c r="J29" s="36"/>
      <c r="K29" s="38"/>
      <c r="L29" s="38"/>
      <c r="M29" s="38"/>
      <c r="N29" s="38"/>
    </row>
    <row r="30" spans="1:14">
      <c r="A30" s="35" t="s">
        <v>273</v>
      </c>
      <c r="B30" s="29" t="s">
        <v>395</v>
      </c>
      <c r="C30" s="36"/>
      <c r="D30" s="36"/>
      <c r="E30" s="36"/>
      <c r="F30" s="36"/>
      <c r="G30" s="36"/>
      <c r="H30" s="36"/>
      <c r="I30" s="36"/>
      <c r="J30" s="36"/>
      <c r="K30" s="38"/>
      <c r="L30" s="38"/>
      <c r="M30" s="38"/>
      <c r="N30" s="38"/>
    </row>
    <row r="31" spans="1:14" ht="27.7">
      <c r="A31" s="37" t="s">
        <v>431</v>
      </c>
      <c r="B31" s="30" t="s">
        <v>396</v>
      </c>
      <c r="C31" s="36">
        <v>153364</v>
      </c>
      <c r="D31" s="36">
        <v>185119</v>
      </c>
      <c r="E31" s="36">
        <v>181577</v>
      </c>
      <c r="F31" s="36">
        <v>189501</v>
      </c>
      <c r="G31" s="36">
        <v>204008</v>
      </c>
      <c r="H31" s="36">
        <v>214542</v>
      </c>
      <c r="I31" s="38">
        <v>191769</v>
      </c>
      <c r="J31" s="38">
        <v>210747</v>
      </c>
      <c r="K31" s="38">
        <v>220057</v>
      </c>
      <c r="L31" s="38">
        <v>350294</v>
      </c>
      <c r="M31" s="38">
        <v>338901</v>
      </c>
      <c r="N31" s="38">
        <v>388656</v>
      </c>
    </row>
    <row r="32" spans="1:14">
      <c r="A32" s="37" t="s">
        <v>432</v>
      </c>
      <c r="B32" s="30" t="s">
        <v>397</v>
      </c>
      <c r="C32" s="36">
        <v>9450</v>
      </c>
      <c r="D32" s="36">
        <v>12696</v>
      </c>
      <c r="E32" s="36">
        <v>15471</v>
      </c>
      <c r="F32" s="36">
        <v>12581</v>
      </c>
      <c r="G32" s="36">
        <v>11844</v>
      </c>
      <c r="H32" s="36">
        <v>171854</v>
      </c>
      <c r="I32" s="38">
        <v>159006</v>
      </c>
      <c r="J32" s="38">
        <v>213301</v>
      </c>
      <c r="K32" s="38">
        <v>104969</v>
      </c>
      <c r="L32" s="38">
        <v>209286</v>
      </c>
      <c r="M32" s="38">
        <v>61913</v>
      </c>
      <c r="N32" s="38">
        <v>104770</v>
      </c>
    </row>
    <row r="33" spans="1:14" ht="27.7">
      <c r="A33" s="37" t="s">
        <v>433</v>
      </c>
      <c r="B33" s="30" t="s">
        <v>398</v>
      </c>
      <c r="C33" s="41" t="s">
        <v>346</v>
      </c>
      <c r="D33" s="36">
        <v>1012</v>
      </c>
      <c r="E33" s="36">
        <v>100</v>
      </c>
      <c r="F33" s="36">
        <v>72388</v>
      </c>
      <c r="G33" s="36">
        <v>6083</v>
      </c>
      <c r="H33" s="36">
        <v>6917</v>
      </c>
      <c r="I33" s="38">
        <v>2985</v>
      </c>
      <c r="J33" s="38">
        <v>2763</v>
      </c>
      <c r="K33" s="38">
        <v>2493</v>
      </c>
      <c r="L33" s="38">
        <v>1513</v>
      </c>
      <c r="M33" s="38">
        <v>3600</v>
      </c>
      <c r="N33" s="38">
        <v>12716</v>
      </c>
    </row>
    <row r="34" spans="1:14">
      <c r="A34" s="30" t="s">
        <v>434</v>
      </c>
      <c r="B34" s="30" t="s">
        <v>399</v>
      </c>
      <c r="C34" s="41" t="s">
        <v>346</v>
      </c>
      <c r="D34" s="41" t="s">
        <v>346</v>
      </c>
      <c r="E34" s="41" t="s">
        <v>346</v>
      </c>
      <c r="F34" s="41" t="s">
        <v>346</v>
      </c>
      <c r="G34" s="41" t="s">
        <v>346</v>
      </c>
      <c r="H34" s="41" t="s">
        <v>346</v>
      </c>
      <c r="I34" s="41" t="s">
        <v>346</v>
      </c>
      <c r="J34" s="38">
        <v>114652</v>
      </c>
      <c r="K34" s="38">
        <v>117083</v>
      </c>
      <c r="L34" s="38">
        <v>123885</v>
      </c>
      <c r="M34" s="38">
        <v>126992</v>
      </c>
      <c r="N34" s="38">
        <v>130744</v>
      </c>
    </row>
    <row r="35" spans="1:14">
      <c r="A35" s="37" t="s">
        <v>435</v>
      </c>
      <c r="B35" s="30" t="s">
        <v>400</v>
      </c>
      <c r="C35" s="36">
        <v>26760</v>
      </c>
      <c r="D35" s="36">
        <v>32750</v>
      </c>
      <c r="E35" s="36">
        <v>36763</v>
      </c>
      <c r="F35" s="36">
        <v>9602</v>
      </c>
      <c r="G35" s="36">
        <v>25864</v>
      </c>
      <c r="H35" s="36">
        <v>21503</v>
      </c>
      <c r="I35" s="38">
        <v>27451</v>
      </c>
      <c r="J35" s="38">
        <v>22602</v>
      </c>
      <c r="K35" s="38">
        <v>38606</v>
      </c>
      <c r="L35" s="38">
        <v>77162</v>
      </c>
      <c r="M35" s="38">
        <v>65428</v>
      </c>
      <c r="N35" s="38">
        <v>65525</v>
      </c>
    </row>
    <row r="36" spans="1:14">
      <c r="A36" s="37" t="s">
        <v>436</v>
      </c>
      <c r="B36" s="30" t="s">
        <v>401</v>
      </c>
      <c r="C36" s="36">
        <v>11420</v>
      </c>
      <c r="D36" s="36">
        <v>16154</v>
      </c>
      <c r="E36" s="36">
        <v>22615</v>
      </c>
      <c r="F36" s="36">
        <v>22284</v>
      </c>
      <c r="G36" s="36">
        <v>27889</v>
      </c>
      <c r="H36" s="36">
        <v>11868</v>
      </c>
      <c r="I36" s="38">
        <v>13340</v>
      </c>
      <c r="J36" s="38">
        <v>752</v>
      </c>
      <c r="K36" s="38">
        <v>2149</v>
      </c>
      <c r="L36" s="38">
        <v>2581</v>
      </c>
      <c r="M36" s="38">
        <v>2642</v>
      </c>
      <c r="N36" s="38">
        <v>1774</v>
      </c>
    </row>
    <row r="37" spans="1:14">
      <c r="A37" s="37" t="s">
        <v>437</v>
      </c>
      <c r="B37" s="30" t="s">
        <v>402</v>
      </c>
      <c r="C37" s="36">
        <v>16583</v>
      </c>
      <c r="D37" s="36">
        <v>25462</v>
      </c>
      <c r="E37" s="36">
        <v>35714</v>
      </c>
      <c r="F37" s="36">
        <v>31689</v>
      </c>
      <c r="G37" s="36">
        <v>35731</v>
      </c>
      <c r="H37" s="36">
        <v>72722</v>
      </c>
      <c r="I37" s="38">
        <v>82103</v>
      </c>
      <c r="J37" s="38">
        <v>82636</v>
      </c>
      <c r="K37" s="38">
        <v>95652</v>
      </c>
      <c r="L37" s="38">
        <v>111519</v>
      </c>
      <c r="M37" s="38">
        <v>129782</v>
      </c>
      <c r="N37" s="38">
        <v>148201</v>
      </c>
    </row>
    <row r="38" spans="1:14">
      <c r="A38" s="37" t="s">
        <v>22</v>
      </c>
      <c r="B38" s="30" t="s">
        <v>403</v>
      </c>
      <c r="C38" s="36">
        <v>217578</v>
      </c>
      <c r="D38" s="36">
        <v>273196</v>
      </c>
      <c r="E38" s="36">
        <v>292242</v>
      </c>
      <c r="F38" s="36">
        <v>338046</v>
      </c>
      <c r="G38" s="36">
        <v>311421</v>
      </c>
      <c r="H38" s="36">
        <v>499410</v>
      </c>
      <c r="I38" s="38">
        <v>476658</v>
      </c>
      <c r="J38" s="38">
        <v>647455</v>
      </c>
      <c r="K38" s="38">
        <v>581012</v>
      </c>
      <c r="L38" s="38">
        <v>876242</v>
      </c>
      <c r="M38" s="38">
        <v>729260</v>
      </c>
      <c r="N38" s="38">
        <v>852390</v>
      </c>
    </row>
    <row r="39" spans="1:14">
      <c r="A39" s="35"/>
      <c r="B39" s="29"/>
      <c r="C39" s="36"/>
      <c r="D39" s="36"/>
      <c r="E39" s="36"/>
      <c r="F39" s="36"/>
      <c r="G39" s="36"/>
      <c r="H39" s="36"/>
      <c r="I39" s="36"/>
      <c r="J39" s="36"/>
      <c r="K39" s="38"/>
      <c r="L39" s="38"/>
      <c r="M39" s="38"/>
      <c r="N39" s="38"/>
    </row>
    <row r="40" spans="1:14">
      <c r="A40" s="35" t="s">
        <v>274</v>
      </c>
      <c r="B40" s="29" t="s">
        <v>404</v>
      </c>
      <c r="C40" s="36"/>
      <c r="D40" s="36"/>
      <c r="E40" s="36"/>
      <c r="F40" s="36"/>
      <c r="G40" s="36"/>
      <c r="H40" s="36"/>
      <c r="I40" s="36"/>
      <c r="J40" s="36"/>
      <c r="K40" s="38"/>
      <c r="L40" s="38"/>
      <c r="M40" s="38"/>
      <c r="N40" s="38"/>
    </row>
    <row r="41" spans="1:14">
      <c r="A41" s="37" t="s">
        <v>438</v>
      </c>
      <c r="B41" s="30" t="s">
        <v>405</v>
      </c>
      <c r="C41" s="36">
        <v>30077</v>
      </c>
      <c r="D41" s="36">
        <v>27604</v>
      </c>
      <c r="E41" s="36">
        <v>25513</v>
      </c>
      <c r="F41" s="36">
        <v>274090</v>
      </c>
      <c r="G41" s="36">
        <v>273467</v>
      </c>
      <c r="H41" s="36">
        <v>502671</v>
      </c>
      <c r="I41" s="38">
        <v>499948</v>
      </c>
      <c r="J41" s="38">
        <v>370780</v>
      </c>
      <c r="K41" s="38">
        <v>370799</v>
      </c>
      <c r="L41" s="38">
        <v>241022</v>
      </c>
      <c r="M41" s="38">
        <v>241068</v>
      </c>
      <c r="N41" s="38">
        <v>211147</v>
      </c>
    </row>
    <row r="42" spans="1:14">
      <c r="A42" s="30" t="s">
        <v>434</v>
      </c>
      <c r="B42" s="30" t="s">
        <v>399</v>
      </c>
      <c r="C42" s="41" t="s">
        <v>346</v>
      </c>
      <c r="D42" s="41" t="s">
        <v>346</v>
      </c>
      <c r="E42" s="41" t="s">
        <v>346</v>
      </c>
      <c r="F42" s="41" t="s">
        <v>346</v>
      </c>
      <c r="G42" s="41" t="s">
        <v>346</v>
      </c>
      <c r="H42" s="41" t="s">
        <v>346</v>
      </c>
      <c r="I42" s="41" t="s">
        <v>346</v>
      </c>
      <c r="J42" s="38">
        <v>351526</v>
      </c>
      <c r="K42" s="38">
        <v>343574</v>
      </c>
      <c r="L42" s="38">
        <v>356840</v>
      </c>
      <c r="M42" s="38">
        <v>338657</v>
      </c>
      <c r="N42" s="38">
        <v>347318</v>
      </c>
    </row>
    <row r="43" spans="1:14">
      <c r="A43" s="30" t="s">
        <v>436</v>
      </c>
      <c r="B43" s="30" t="s">
        <v>401</v>
      </c>
      <c r="C43" s="36">
        <v>5818</v>
      </c>
      <c r="D43" s="36">
        <v>7694</v>
      </c>
      <c r="E43" s="36">
        <v>10203</v>
      </c>
      <c r="F43" s="36">
        <v>10645</v>
      </c>
      <c r="G43" s="36">
        <v>15409</v>
      </c>
      <c r="H43" s="36">
        <v>18912</v>
      </c>
      <c r="I43" s="38">
        <v>20474</v>
      </c>
      <c r="J43" s="38">
        <v>32658</v>
      </c>
      <c r="K43" s="38">
        <v>39046</v>
      </c>
      <c r="L43" s="38">
        <v>47780</v>
      </c>
      <c r="M43" s="38">
        <v>50888</v>
      </c>
      <c r="N43" s="38">
        <v>52652</v>
      </c>
    </row>
    <row r="44" spans="1:14">
      <c r="A44" s="37" t="s">
        <v>439</v>
      </c>
      <c r="B44" s="30" t="s">
        <v>406</v>
      </c>
      <c r="C44" s="36">
        <v>49752</v>
      </c>
      <c r="D44" s="36">
        <v>37387</v>
      </c>
      <c r="E44" s="36">
        <v>47272</v>
      </c>
      <c r="F44" s="36">
        <v>3809</v>
      </c>
      <c r="G44" s="36">
        <v>10000</v>
      </c>
      <c r="H44" s="36">
        <v>13003</v>
      </c>
      <c r="I44" s="38">
        <v>8822</v>
      </c>
      <c r="J44" s="38">
        <v>7760</v>
      </c>
      <c r="K44" s="38">
        <v>9860</v>
      </c>
      <c r="L44" s="38">
        <v>44258</v>
      </c>
      <c r="M44" s="38">
        <v>67039</v>
      </c>
      <c r="N44" s="38">
        <v>31896</v>
      </c>
    </row>
    <row r="45" spans="1:14" ht="27.7">
      <c r="A45" s="30" t="s">
        <v>433</v>
      </c>
      <c r="B45" s="30" t="s">
        <v>398</v>
      </c>
      <c r="C45" s="41" t="s">
        <v>346</v>
      </c>
      <c r="D45" s="41" t="s">
        <v>346</v>
      </c>
      <c r="E45" s="41" t="s">
        <v>346</v>
      </c>
      <c r="F45" s="41" t="s">
        <v>346</v>
      </c>
      <c r="G45" s="41" t="s">
        <v>346</v>
      </c>
      <c r="H45" s="41" t="s">
        <v>346</v>
      </c>
      <c r="I45" s="38">
        <v>3838</v>
      </c>
      <c r="J45" s="38">
        <v>3205</v>
      </c>
      <c r="K45" s="38">
        <v>1042</v>
      </c>
      <c r="L45" s="38">
        <v>44</v>
      </c>
      <c r="M45" s="38">
        <v>1410</v>
      </c>
      <c r="N45" s="38">
        <v>21385</v>
      </c>
    </row>
    <row r="46" spans="1:14">
      <c r="A46" s="37" t="s">
        <v>440</v>
      </c>
      <c r="B46" s="30" t="s">
        <v>402</v>
      </c>
      <c r="C46" s="36">
        <v>8253</v>
      </c>
      <c r="D46" s="36">
        <v>10383</v>
      </c>
      <c r="E46" s="36">
        <v>13668</v>
      </c>
      <c r="F46" s="36">
        <v>13865</v>
      </c>
      <c r="G46" s="36">
        <v>16144</v>
      </c>
      <c r="H46" s="36">
        <v>16690</v>
      </c>
      <c r="I46" s="38">
        <v>17281</v>
      </c>
      <c r="J46" s="38">
        <v>2524</v>
      </c>
      <c r="K46" s="38">
        <v>2342</v>
      </c>
      <c r="L46" s="38">
        <v>2171</v>
      </c>
      <c r="M46" s="38">
        <v>2007</v>
      </c>
      <c r="N46" s="38">
        <v>2521</v>
      </c>
    </row>
    <row r="47" spans="1:14" ht="27.7">
      <c r="A47" s="37" t="s">
        <v>275</v>
      </c>
      <c r="B47" s="30" t="s">
        <v>407</v>
      </c>
      <c r="C47" s="36">
        <v>93902</v>
      </c>
      <c r="D47" s="36">
        <v>83069</v>
      </c>
      <c r="E47" s="36">
        <v>96658</v>
      </c>
      <c r="F47" s="36">
        <v>302411</v>
      </c>
      <c r="G47" s="36">
        <v>315022</v>
      </c>
      <c r="H47" s="36">
        <v>551277</v>
      </c>
      <c r="I47" s="38">
        <v>550365</v>
      </c>
      <c r="J47" s="38">
        <v>768455</v>
      </c>
      <c r="K47" s="38">
        <v>766665</v>
      </c>
      <c r="L47" s="38">
        <v>692117</v>
      </c>
      <c r="M47" s="38">
        <v>701072</v>
      </c>
      <c r="N47" s="38">
        <v>666920</v>
      </c>
    </row>
    <row r="48" spans="1:14">
      <c r="A48" s="35" t="s">
        <v>276</v>
      </c>
      <c r="B48" s="29" t="s">
        <v>25</v>
      </c>
      <c r="C48" s="36">
        <v>311481</v>
      </c>
      <c r="D48" s="36">
        <v>356265</v>
      </c>
      <c r="E48" s="36">
        <v>388901</v>
      </c>
      <c r="F48" s="36">
        <v>640458</v>
      </c>
      <c r="G48" s="36">
        <v>626443</v>
      </c>
      <c r="H48" s="36">
        <v>1050688</v>
      </c>
      <c r="I48" s="38">
        <v>1027024</v>
      </c>
      <c r="J48" s="38">
        <v>1415910</v>
      </c>
      <c r="K48" s="38">
        <v>1347678</v>
      </c>
      <c r="L48" s="38">
        <v>1568360</v>
      </c>
      <c r="M48" s="38">
        <v>1430333</v>
      </c>
      <c r="N48" s="38">
        <v>1519310</v>
      </c>
    </row>
    <row r="49" spans="1:14">
      <c r="A49" s="35"/>
      <c r="B49" s="29"/>
      <c r="C49" s="36"/>
      <c r="D49" s="36"/>
      <c r="E49" s="36"/>
      <c r="F49" s="36"/>
      <c r="G49" s="36"/>
      <c r="H49" s="36"/>
      <c r="I49" s="36"/>
      <c r="J49" s="36"/>
      <c r="K49" s="38"/>
      <c r="L49" s="38"/>
      <c r="M49" s="38"/>
      <c r="N49" s="38"/>
    </row>
    <row r="50" spans="1:14">
      <c r="A50" s="35" t="s">
        <v>277</v>
      </c>
      <c r="B50" s="29" t="s">
        <v>287</v>
      </c>
      <c r="C50" s="36"/>
      <c r="D50" s="36"/>
      <c r="E50" s="36"/>
      <c r="F50" s="36"/>
      <c r="G50" s="36"/>
      <c r="H50" s="36"/>
      <c r="I50" s="36"/>
      <c r="J50" s="36"/>
      <c r="K50" s="38"/>
      <c r="L50" s="38"/>
      <c r="M50" s="38"/>
      <c r="N50" s="38"/>
    </row>
    <row r="51" spans="1:14">
      <c r="A51" s="37" t="s">
        <v>441</v>
      </c>
      <c r="B51" s="30" t="s">
        <v>408</v>
      </c>
      <c r="C51" s="36">
        <v>10273</v>
      </c>
      <c r="D51" s="36">
        <v>10273</v>
      </c>
      <c r="E51" s="36">
        <v>10273</v>
      </c>
      <c r="F51" s="36">
        <v>10273</v>
      </c>
      <c r="G51" s="36">
        <v>10273</v>
      </c>
      <c r="H51" s="36">
        <v>10273</v>
      </c>
      <c r="I51" s="38">
        <v>10273</v>
      </c>
      <c r="J51" s="38">
        <v>10273</v>
      </c>
      <c r="K51" s="38">
        <v>10273</v>
      </c>
      <c r="L51" s="38">
        <v>10273</v>
      </c>
      <c r="M51" s="38">
        <v>10273</v>
      </c>
      <c r="N51" s="38">
        <v>10273</v>
      </c>
    </row>
    <row r="52" spans="1:14">
      <c r="A52" s="37" t="s">
        <v>442</v>
      </c>
      <c r="B52" s="30" t="s">
        <v>409</v>
      </c>
      <c r="C52" s="36">
        <v>6859</v>
      </c>
      <c r="D52" s="36">
        <v>9803</v>
      </c>
      <c r="E52" s="36">
        <v>11524</v>
      </c>
      <c r="F52" s="36">
        <v>13070</v>
      </c>
      <c r="G52" s="36">
        <v>14373</v>
      </c>
      <c r="H52" s="36">
        <v>18275</v>
      </c>
      <c r="I52" s="38">
        <v>20603</v>
      </c>
      <c r="J52" s="38">
        <v>23365</v>
      </c>
      <c r="K52" s="38">
        <v>25360</v>
      </c>
      <c r="L52" s="38">
        <v>27834</v>
      </c>
      <c r="M52" s="38">
        <v>28531</v>
      </c>
      <c r="N52" s="38">
        <v>29712</v>
      </c>
    </row>
    <row r="53" spans="1:14">
      <c r="A53" s="37" t="s">
        <v>443</v>
      </c>
      <c r="B53" s="30" t="s">
        <v>410</v>
      </c>
      <c r="C53" s="36">
        <v>481746</v>
      </c>
      <c r="D53" s="41">
        <v>525722</v>
      </c>
      <c r="E53" s="41">
        <v>602623</v>
      </c>
      <c r="F53" s="41">
        <v>613974</v>
      </c>
      <c r="G53" s="41">
        <v>698584</v>
      </c>
      <c r="H53" s="41">
        <v>815146</v>
      </c>
      <c r="I53" s="42">
        <v>928748</v>
      </c>
      <c r="J53" s="42">
        <v>933303</v>
      </c>
      <c r="K53" s="38">
        <v>1054791</v>
      </c>
      <c r="L53" s="38">
        <v>1275102</v>
      </c>
      <c r="M53" s="38">
        <v>1498348</v>
      </c>
      <c r="N53" s="38">
        <v>1766073</v>
      </c>
    </row>
    <row r="54" spans="1:14">
      <c r="A54" s="37" t="s">
        <v>444</v>
      </c>
      <c r="B54" s="30" t="s">
        <v>411</v>
      </c>
      <c r="C54" s="36">
        <v>-15851</v>
      </c>
      <c r="D54" s="41">
        <v>-15790</v>
      </c>
      <c r="E54" s="41">
        <v>-15699</v>
      </c>
      <c r="F54" s="41">
        <v>-15633</v>
      </c>
      <c r="G54" s="41">
        <v>-15563</v>
      </c>
      <c r="H54" s="41">
        <v>-15429</v>
      </c>
      <c r="I54" s="42">
        <v>-15271</v>
      </c>
      <c r="J54" s="42">
        <v>-15129</v>
      </c>
      <c r="K54" s="38">
        <v>-14973</v>
      </c>
      <c r="L54" s="38">
        <v>-14813</v>
      </c>
      <c r="M54" s="38">
        <v>-14714</v>
      </c>
      <c r="N54" s="38">
        <v>-14628</v>
      </c>
    </row>
    <row r="55" spans="1:14" ht="27.7">
      <c r="A55" s="37" t="s">
        <v>445</v>
      </c>
      <c r="B55" s="30" t="s">
        <v>412</v>
      </c>
      <c r="C55" s="41">
        <v>87399</v>
      </c>
      <c r="D55" s="41">
        <v>88371</v>
      </c>
      <c r="E55" s="41">
        <v>142214</v>
      </c>
      <c r="F55" s="41">
        <v>-47183</v>
      </c>
      <c r="G55" s="41">
        <v>24102</v>
      </c>
      <c r="H55" s="41">
        <v>34669</v>
      </c>
      <c r="I55" s="42">
        <v>-5732</v>
      </c>
      <c r="J55" s="42">
        <v>4749</v>
      </c>
      <c r="K55" s="38">
        <v>41031</v>
      </c>
      <c r="L55" s="38">
        <v>263255</v>
      </c>
      <c r="M55" s="38">
        <v>298965</v>
      </c>
      <c r="N55" s="38">
        <v>225104</v>
      </c>
    </row>
    <row r="56" spans="1:14" ht="13.6" customHeight="1">
      <c r="A56" s="30" t="s">
        <v>446</v>
      </c>
      <c r="B56" s="30" t="s">
        <v>413</v>
      </c>
      <c r="C56" s="41">
        <v>570428</v>
      </c>
      <c r="D56" s="41">
        <v>618381</v>
      </c>
      <c r="E56" s="41">
        <v>750937</v>
      </c>
      <c r="F56" s="41">
        <v>574501</v>
      </c>
      <c r="G56" s="41">
        <v>731770</v>
      </c>
      <c r="H56" s="41">
        <v>862936</v>
      </c>
      <c r="I56" s="42">
        <v>938621</v>
      </c>
      <c r="J56" s="42">
        <v>956562</v>
      </c>
      <c r="K56" s="38">
        <v>1116484</v>
      </c>
      <c r="L56" s="38">
        <v>1561652</v>
      </c>
      <c r="M56" s="38">
        <v>1821405</v>
      </c>
      <c r="N56" s="38">
        <v>2016535</v>
      </c>
    </row>
    <row r="57" spans="1:14">
      <c r="A57" s="37" t="s">
        <v>447</v>
      </c>
      <c r="B57" s="30" t="s">
        <v>414</v>
      </c>
      <c r="C57" s="36">
        <v>19298</v>
      </c>
      <c r="D57" s="36">
        <v>17660</v>
      </c>
      <c r="E57" s="36">
        <v>23867</v>
      </c>
      <c r="F57" s="36">
        <v>23159</v>
      </c>
      <c r="G57" s="36">
        <v>30272</v>
      </c>
      <c r="H57" s="36">
        <v>39841</v>
      </c>
      <c r="I57" s="38">
        <v>44913</v>
      </c>
      <c r="J57" s="38">
        <v>39516</v>
      </c>
      <c r="K57" s="38">
        <v>45813</v>
      </c>
      <c r="L57" s="38">
        <v>53750</v>
      </c>
      <c r="M57" s="38">
        <v>51955</v>
      </c>
      <c r="N57" s="38">
        <v>51718</v>
      </c>
    </row>
    <row r="58" spans="1:14">
      <c r="A58" s="35" t="s">
        <v>278</v>
      </c>
      <c r="B58" s="30" t="s">
        <v>288</v>
      </c>
      <c r="C58" s="36">
        <v>589726</v>
      </c>
      <c r="D58" s="36">
        <v>636041</v>
      </c>
      <c r="E58" s="36">
        <v>774804</v>
      </c>
      <c r="F58" s="36">
        <v>597661</v>
      </c>
      <c r="G58" s="36">
        <v>762043</v>
      </c>
      <c r="H58" s="36">
        <v>902777</v>
      </c>
      <c r="I58" s="38">
        <v>983534</v>
      </c>
      <c r="J58" s="38">
        <v>996079</v>
      </c>
      <c r="K58" s="38">
        <v>1162298</v>
      </c>
      <c r="L58" s="38">
        <v>1615402</v>
      </c>
      <c r="M58" s="38">
        <v>1873360</v>
      </c>
      <c r="N58" s="38">
        <v>2068254</v>
      </c>
    </row>
    <row r="59" spans="1:14">
      <c r="A59" s="35" t="s">
        <v>279</v>
      </c>
      <c r="B59" s="29" t="s">
        <v>289</v>
      </c>
      <c r="C59" s="36">
        <v>901208</v>
      </c>
      <c r="D59" s="36">
        <v>992307</v>
      </c>
      <c r="E59" s="36">
        <v>1163706</v>
      </c>
      <c r="F59" s="36">
        <v>1238119</v>
      </c>
      <c r="G59" s="36">
        <v>1388486</v>
      </c>
      <c r="H59" s="36">
        <v>1953466</v>
      </c>
      <c r="I59" s="38">
        <v>2010558</v>
      </c>
      <c r="J59" s="38">
        <v>2411990</v>
      </c>
      <c r="K59" s="38">
        <v>2509976</v>
      </c>
      <c r="L59" s="38">
        <v>3183762</v>
      </c>
      <c r="M59" s="38">
        <v>3303694</v>
      </c>
      <c r="N59" s="38">
        <v>3587565</v>
      </c>
    </row>
    <row r="60" spans="1:14">
      <c r="C60" s="43"/>
      <c r="D60" s="43"/>
      <c r="E60" s="43"/>
      <c r="F60" s="43"/>
      <c r="G60" s="43"/>
      <c r="H60" s="43"/>
      <c r="I60" s="43"/>
      <c r="J60" s="43"/>
      <c r="K60" s="43"/>
      <c r="L60" s="43"/>
      <c r="M60" s="43"/>
      <c r="N60" s="43"/>
    </row>
    <row r="61" spans="1:14">
      <c r="A61" s="44" t="s">
        <v>306</v>
      </c>
    </row>
    <row r="62" spans="1:14">
      <c r="A62" s="44" t="s">
        <v>375</v>
      </c>
    </row>
    <row r="63" spans="1:14">
      <c r="A63" s="44" t="s">
        <v>307</v>
      </c>
    </row>
    <row r="64" spans="1:14">
      <c r="A64" s="44" t="s">
        <v>376</v>
      </c>
      <c r="B64" s="45"/>
    </row>
    <row r="66" spans="2:14" outlineLevel="1">
      <c r="B66" s="33" t="s">
        <v>483</v>
      </c>
      <c r="C66" s="43">
        <f>SUM(C6:C12)-C13</f>
        <v>-2</v>
      </c>
      <c r="D66" s="43">
        <f t="shared" ref="D66:M66" si="0">SUM(D6:D12)-D13</f>
        <v>-3</v>
      </c>
      <c r="E66" s="43">
        <f t="shared" si="0"/>
        <v>-4</v>
      </c>
      <c r="F66" s="43">
        <f t="shared" si="0"/>
        <v>-2</v>
      </c>
      <c r="G66" s="43">
        <f t="shared" si="0"/>
        <v>-3</v>
      </c>
      <c r="H66" s="43">
        <f t="shared" si="0"/>
        <v>-2</v>
      </c>
      <c r="I66" s="43">
        <f t="shared" si="0"/>
        <v>-4</v>
      </c>
      <c r="J66" s="43">
        <f t="shared" si="0"/>
        <v>-4</v>
      </c>
      <c r="K66" s="43">
        <f t="shared" si="0"/>
        <v>-2</v>
      </c>
      <c r="L66" s="43">
        <f t="shared" si="0"/>
        <v>-3</v>
      </c>
      <c r="M66" s="43">
        <f t="shared" si="0"/>
        <v>-3</v>
      </c>
      <c r="N66" s="43">
        <f t="shared" ref="N66" si="1">SUM(N6:N12)-N13</f>
        <v>-3</v>
      </c>
    </row>
    <row r="67" spans="2:14" outlineLevel="1">
      <c r="C67" s="43">
        <f>SUM(C16:C24)-C25</f>
        <v>-3</v>
      </c>
      <c r="D67" s="43">
        <f t="shared" ref="D67:M67" si="2">SUM(D16:D24)-D25</f>
        <v>-3</v>
      </c>
      <c r="E67" s="43">
        <f t="shared" si="2"/>
        <v>-2</v>
      </c>
      <c r="F67" s="43">
        <f t="shared" si="2"/>
        <v>-3</v>
      </c>
      <c r="G67" s="43">
        <f t="shared" si="2"/>
        <v>-3</v>
      </c>
      <c r="H67" s="43">
        <f t="shared" si="2"/>
        <v>-3</v>
      </c>
      <c r="I67" s="43">
        <f t="shared" si="2"/>
        <v>-4</v>
      </c>
      <c r="J67" s="43">
        <f t="shared" si="2"/>
        <v>-3</v>
      </c>
      <c r="K67" s="43">
        <f t="shared" si="2"/>
        <v>-2</v>
      </c>
      <c r="L67" s="43">
        <f t="shared" si="2"/>
        <v>-5</v>
      </c>
      <c r="M67" s="43">
        <f t="shared" si="2"/>
        <v>-4</v>
      </c>
      <c r="N67" s="43">
        <f t="shared" ref="N67" si="3">SUM(N16:N24)-N25</f>
        <v>-4</v>
      </c>
    </row>
    <row r="68" spans="2:14" outlineLevel="1">
      <c r="C68" s="43">
        <f>C13+C25-C26</f>
        <v>-1</v>
      </c>
      <c r="D68" s="43">
        <f t="shared" ref="D68:M68" si="4">D13+D25-D26</f>
        <v>0</v>
      </c>
      <c r="E68" s="43">
        <f t="shared" si="4"/>
        <v>-1</v>
      </c>
      <c r="F68" s="43">
        <f t="shared" si="4"/>
        <v>-1</v>
      </c>
      <c r="G68" s="43">
        <f t="shared" si="4"/>
        <v>0</v>
      </c>
      <c r="H68" s="43">
        <f t="shared" si="4"/>
        <v>-1</v>
      </c>
      <c r="I68" s="43">
        <f t="shared" si="4"/>
        <v>0</v>
      </c>
      <c r="J68" s="43">
        <f t="shared" si="4"/>
        <v>0</v>
      </c>
      <c r="K68" s="43">
        <f t="shared" si="4"/>
        <v>0</v>
      </c>
      <c r="L68" s="43">
        <f t="shared" si="4"/>
        <v>0</v>
      </c>
      <c r="M68" s="43">
        <f t="shared" si="4"/>
        <v>-1</v>
      </c>
      <c r="N68" s="43">
        <f t="shared" ref="N68" si="5">N13+N25-N26</f>
        <v>0</v>
      </c>
    </row>
    <row r="69" spans="2:14" outlineLevel="1">
      <c r="C69" s="43">
        <f>SUM(C31:C37)-C38</f>
        <v>-1</v>
      </c>
      <c r="D69" s="43">
        <f t="shared" ref="D69:M69" si="6">SUM(D31:D37)-D38</f>
        <v>-3</v>
      </c>
      <c r="E69" s="43">
        <f t="shared" si="6"/>
        <v>-2</v>
      </c>
      <c r="F69" s="43">
        <f t="shared" si="6"/>
        <v>-1</v>
      </c>
      <c r="G69" s="43">
        <f t="shared" si="6"/>
        <v>-2</v>
      </c>
      <c r="H69" s="43">
        <f t="shared" si="6"/>
        <v>-4</v>
      </c>
      <c r="I69" s="43">
        <f t="shared" si="6"/>
        <v>-4</v>
      </c>
      <c r="J69" s="43">
        <f t="shared" si="6"/>
        <v>-2</v>
      </c>
      <c r="K69" s="43">
        <f t="shared" si="6"/>
        <v>-3</v>
      </c>
      <c r="L69" s="43">
        <f t="shared" si="6"/>
        <v>-2</v>
      </c>
      <c r="M69" s="43">
        <f t="shared" si="6"/>
        <v>-2</v>
      </c>
      <c r="N69" s="43">
        <f t="shared" ref="N69" si="7">SUM(N31:N37)-N38</f>
        <v>-4</v>
      </c>
    </row>
    <row r="70" spans="2:14" outlineLevel="1">
      <c r="C70" s="43">
        <f>SUM(C41:C46)-C47</f>
        <v>-2</v>
      </c>
      <c r="D70" s="43">
        <f t="shared" ref="D70:M70" si="8">SUM(D41:D46)-D47</f>
        <v>-1</v>
      </c>
      <c r="E70" s="43">
        <f t="shared" si="8"/>
        <v>-2</v>
      </c>
      <c r="F70" s="43">
        <f t="shared" si="8"/>
        <v>-2</v>
      </c>
      <c r="G70" s="43">
        <f t="shared" si="8"/>
        <v>-2</v>
      </c>
      <c r="H70" s="43">
        <f t="shared" si="8"/>
        <v>-1</v>
      </c>
      <c r="I70" s="43">
        <f t="shared" si="8"/>
        <v>-2</v>
      </c>
      <c r="J70" s="43">
        <f t="shared" si="8"/>
        <v>-2</v>
      </c>
      <c r="K70" s="43">
        <f t="shared" si="8"/>
        <v>-2</v>
      </c>
      <c r="L70" s="43">
        <f t="shared" si="8"/>
        <v>-2</v>
      </c>
      <c r="M70" s="43">
        <f t="shared" si="8"/>
        <v>-3</v>
      </c>
      <c r="N70" s="43">
        <f t="shared" ref="N70" si="9">SUM(N41:N46)-N47</f>
        <v>-1</v>
      </c>
    </row>
    <row r="71" spans="2:14" outlineLevel="1">
      <c r="C71" s="43">
        <f>C38+C47-C48</f>
        <v>-1</v>
      </c>
      <c r="D71" s="43">
        <f t="shared" ref="D71:M71" si="10">D38+D47-D48</f>
        <v>0</v>
      </c>
      <c r="E71" s="43">
        <f t="shared" si="10"/>
        <v>-1</v>
      </c>
      <c r="F71" s="43">
        <f t="shared" si="10"/>
        <v>-1</v>
      </c>
      <c r="G71" s="43">
        <f t="shared" si="10"/>
        <v>0</v>
      </c>
      <c r="H71" s="43">
        <f t="shared" si="10"/>
        <v>-1</v>
      </c>
      <c r="I71" s="43">
        <f t="shared" si="10"/>
        <v>-1</v>
      </c>
      <c r="J71" s="43">
        <f t="shared" si="10"/>
        <v>0</v>
      </c>
      <c r="K71" s="43">
        <f t="shared" si="10"/>
        <v>-1</v>
      </c>
      <c r="L71" s="43">
        <f t="shared" si="10"/>
        <v>-1</v>
      </c>
      <c r="M71" s="43">
        <f t="shared" si="10"/>
        <v>-1</v>
      </c>
      <c r="N71" s="43">
        <f t="shared" ref="N71" si="11">N38+N47-N48</f>
        <v>0</v>
      </c>
    </row>
    <row r="72" spans="2:14" outlineLevel="1">
      <c r="C72" s="43">
        <f>SUM(C51:C55,C57)-C58</f>
        <v>-2</v>
      </c>
      <c r="D72" s="43">
        <f t="shared" ref="D72:M72" si="12">SUM(D51:D55,D57)-D58</f>
        <v>-2</v>
      </c>
      <c r="E72" s="43">
        <f t="shared" si="12"/>
        <v>-2</v>
      </c>
      <c r="F72" s="43">
        <f t="shared" si="12"/>
        <v>-1</v>
      </c>
      <c r="G72" s="43">
        <f t="shared" si="12"/>
        <v>-2</v>
      </c>
      <c r="H72" s="43">
        <f t="shared" si="12"/>
        <v>-2</v>
      </c>
      <c r="I72" s="43">
        <f t="shared" si="12"/>
        <v>0</v>
      </c>
      <c r="J72" s="43">
        <f t="shared" si="12"/>
        <v>-2</v>
      </c>
      <c r="K72" s="43">
        <f t="shared" si="12"/>
        <v>-3</v>
      </c>
      <c r="L72" s="43">
        <f t="shared" si="12"/>
        <v>-1</v>
      </c>
      <c r="M72" s="43">
        <f t="shared" si="12"/>
        <v>-2</v>
      </c>
      <c r="N72" s="43">
        <f t="shared" ref="N72" si="13">SUM(N51:N55,N57)-N58</f>
        <v>-2</v>
      </c>
    </row>
    <row r="73" spans="2:14" outlineLevel="1">
      <c r="C73" s="43">
        <f>C57+C56-C58</f>
        <v>0</v>
      </c>
      <c r="D73" s="43">
        <f t="shared" ref="D73:M73" si="14">D57+D56-D58</f>
        <v>0</v>
      </c>
      <c r="E73" s="43">
        <f t="shared" si="14"/>
        <v>0</v>
      </c>
      <c r="F73" s="43">
        <f t="shared" si="14"/>
        <v>-1</v>
      </c>
      <c r="G73" s="43">
        <f t="shared" si="14"/>
        <v>-1</v>
      </c>
      <c r="H73" s="43">
        <f t="shared" si="14"/>
        <v>0</v>
      </c>
      <c r="I73" s="43">
        <f t="shared" si="14"/>
        <v>0</v>
      </c>
      <c r="J73" s="43">
        <f t="shared" si="14"/>
        <v>-1</v>
      </c>
      <c r="K73" s="43">
        <f t="shared" si="14"/>
        <v>-1</v>
      </c>
      <c r="L73" s="43">
        <f t="shared" si="14"/>
        <v>0</v>
      </c>
      <c r="M73" s="43">
        <f t="shared" si="14"/>
        <v>0</v>
      </c>
      <c r="N73" s="43">
        <f t="shared" ref="N73" si="15">N57+N56-N58</f>
        <v>-1</v>
      </c>
    </row>
    <row r="74" spans="2:14" outlineLevel="1">
      <c r="C74" s="43">
        <f>C48+C58-C26</f>
        <v>-1</v>
      </c>
      <c r="D74" s="43">
        <f t="shared" ref="D74:M74" si="16">D48+D58-D26</f>
        <v>-1</v>
      </c>
      <c r="E74" s="43">
        <f t="shared" si="16"/>
        <v>-1</v>
      </c>
      <c r="F74" s="43">
        <f t="shared" si="16"/>
        <v>0</v>
      </c>
      <c r="G74" s="43">
        <f t="shared" si="16"/>
        <v>0</v>
      </c>
      <c r="H74" s="43">
        <f t="shared" si="16"/>
        <v>-1</v>
      </c>
      <c r="I74" s="43">
        <f t="shared" si="16"/>
        <v>0</v>
      </c>
      <c r="J74" s="43">
        <f t="shared" si="16"/>
        <v>-1</v>
      </c>
      <c r="K74" s="43">
        <f t="shared" si="16"/>
        <v>0</v>
      </c>
      <c r="L74" s="43">
        <f t="shared" si="16"/>
        <v>0</v>
      </c>
      <c r="M74" s="43">
        <f t="shared" si="16"/>
        <v>-1</v>
      </c>
      <c r="N74" s="43">
        <f t="shared" ref="N74" si="17">N48+N58-N26</f>
        <v>-1</v>
      </c>
    </row>
    <row r="75" spans="2:14" outlineLevel="1">
      <c r="C75" s="43">
        <f>C59-C26</f>
        <v>0</v>
      </c>
      <c r="D75" s="43">
        <f t="shared" ref="D75:M75" si="18">D59-D26</f>
        <v>0</v>
      </c>
      <c r="E75" s="43">
        <f t="shared" si="18"/>
        <v>0</v>
      </c>
      <c r="F75" s="43">
        <f t="shared" si="18"/>
        <v>0</v>
      </c>
      <c r="G75" s="43">
        <f t="shared" si="18"/>
        <v>0</v>
      </c>
      <c r="H75" s="43">
        <f t="shared" si="18"/>
        <v>0</v>
      </c>
      <c r="I75" s="43">
        <f t="shared" si="18"/>
        <v>0</v>
      </c>
      <c r="J75" s="43">
        <f t="shared" si="18"/>
        <v>0</v>
      </c>
      <c r="K75" s="43">
        <f t="shared" si="18"/>
        <v>0</v>
      </c>
      <c r="L75" s="43">
        <f t="shared" si="18"/>
        <v>0</v>
      </c>
      <c r="M75" s="43">
        <f t="shared" si="18"/>
        <v>0</v>
      </c>
      <c r="N75" s="43">
        <f t="shared" ref="N75" si="19">N59-N26</f>
        <v>0</v>
      </c>
    </row>
  </sheetData>
  <phoneticPr fontId="3"/>
  <pageMargins left="0.7" right="0.7" top="0.75" bottom="0.75" header="0.3" footer="0.3"/>
  <pageSetup paperSize="8" scale="7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N57"/>
  <sheetViews>
    <sheetView showGridLines="0" tabSelected="1" view="pageBreakPreview" zoomScale="80" zoomScaleNormal="80" zoomScaleSheetLayoutView="80" workbookViewId="0">
      <pane xSplit="2" ySplit="3" topLeftCell="D4" activePane="bottomRight" state="frozen"/>
      <selection pane="topRight" activeCell="C1" sqref="C1"/>
      <selection pane="bottomLeft" activeCell="A4" sqref="A4"/>
      <selection pane="bottomRight" activeCell="N3" sqref="N3"/>
    </sheetView>
  </sheetViews>
  <sheetFormatPr defaultColWidth="9" defaultRowHeight="13.85" outlineLevelRow="1"/>
  <cols>
    <col min="1" max="1" width="29" style="33" customWidth="1"/>
    <col min="2" max="2" width="36.5" style="33" customWidth="1"/>
    <col min="3" max="11" width="14.09765625" style="33" customWidth="1"/>
    <col min="12" max="14" width="14.09765625" style="33" customWidth="1" collapsed="1"/>
    <col min="15" max="16384" width="9" style="33"/>
  </cols>
  <sheetData>
    <row r="1" spans="1:14">
      <c r="A1" s="47" t="s">
        <v>116</v>
      </c>
      <c r="B1" s="27" t="s">
        <v>235</v>
      </c>
      <c r="C1" s="32" t="s">
        <v>261</v>
      </c>
      <c r="D1" s="32" t="s">
        <v>262</v>
      </c>
      <c r="E1" s="32" t="s">
        <v>309</v>
      </c>
      <c r="F1" s="32" t="s">
        <v>351</v>
      </c>
      <c r="G1" s="32" t="s">
        <v>352</v>
      </c>
      <c r="H1" s="32" t="s">
        <v>359</v>
      </c>
      <c r="I1" s="32" t="s">
        <v>367</v>
      </c>
      <c r="J1" s="32" t="s">
        <v>373</v>
      </c>
      <c r="K1" s="32" t="s">
        <v>452</v>
      </c>
      <c r="L1" s="32" t="s">
        <v>456</v>
      </c>
      <c r="M1" s="32" t="s">
        <v>459</v>
      </c>
      <c r="N1" s="32" t="s">
        <v>482</v>
      </c>
    </row>
    <row r="2" spans="1:14">
      <c r="A2" s="34" t="s">
        <v>301</v>
      </c>
      <c r="B2" s="28" t="s">
        <v>300</v>
      </c>
      <c r="C2" s="32" t="s">
        <v>263</v>
      </c>
      <c r="D2" s="32" t="s">
        <v>264</v>
      </c>
      <c r="E2" s="32" t="s">
        <v>310</v>
      </c>
      <c r="F2" s="32" t="s">
        <v>353</v>
      </c>
      <c r="G2" s="32" t="s">
        <v>354</v>
      </c>
      <c r="H2" s="32" t="s">
        <v>360</v>
      </c>
      <c r="I2" s="32" t="s">
        <v>369</v>
      </c>
      <c r="J2" s="32" t="s">
        <v>374</v>
      </c>
      <c r="K2" s="32" t="s">
        <v>453</v>
      </c>
      <c r="L2" s="32" t="s">
        <v>457</v>
      </c>
      <c r="M2" s="32" t="s">
        <v>460</v>
      </c>
      <c r="N2" s="32" t="s">
        <v>481</v>
      </c>
    </row>
    <row r="3" spans="1:14">
      <c r="A3" s="47" t="s">
        <v>113</v>
      </c>
      <c r="B3" s="27" t="s">
        <v>299</v>
      </c>
      <c r="C3" s="32" t="s">
        <v>316</v>
      </c>
      <c r="D3" s="32" t="s">
        <v>315</v>
      </c>
      <c r="E3" s="32" t="s">
        <v>341</v>
      </c>
      <c r="F3" s="32" t="s">
        <v>349</v>
      </c>
      <c r="G3" s="32" t="s">
        <v>355</v>
      </c>
      <c r="H3" s="32" t="s">
        <v>364</v>
      </c>
      <c r="I3" s="32" t="s">
        <v>371</v>
      </c>
      <c r="J3" s="32" t="s">
        <v>449</v>
      </c>
      <c r="K3" s="32" t="s">
        <v>454</v>
      </c>
      <c r="L3" s="32" t="s">
        <v>458</v>
      </c>
      <c r="M3" s="32" t="s">
        <v>480</v>
      </c>
      <c r="N3" s="32" t="s">
        <v>485</v>
      </c>
    </row>
    <row r="4" spans="1:14">
      <c r="A4" s="48" t="s">
        <v>236</v>
      </c>
      <c r="B4" s="29" t="s">
        <v>237</v>
      </c>
      <c r="C4" s="36">
        <v>1142971</v>
      </c>
      <c r="D4" s="36">
        <v>1382935</v>
      </c>
      <c r="E4" s="36">
        <v>1681781</v>
      </c>
      <c r="F4" s="36">
        <v>1786473</v>
      </c>
      <c r="G4" s="36">
        <v>1861917</v>
      </c>
      <c r="H4" s="36">
        <v>2130060</v>
      </c>
      <c r="I4" s="38">
        <v>2290548</v>
      </c>
      <c r="J4" s="38">
        <v>2008846</v>
      </c>
      <c r="K4" s="38">
        <v>2132992</v>
      </c>
      <c r="L4" s="38">
        <v>2301122</v>
      </c>
      <c r="M4" s="38">
        <v>2766557</v>
      </c>
      <c r="N4" s="38">
        <v>2366501</v>
      </c>
    </row>
    <row r="5" spans="1:14">
      <c r="A5" s="48" t="s">
        <v>238</v>
      </c>
      <c r="B5" s="29" t="s">
        <v>239</v>
      </c>
      <c r="C5" s="36">
        <v>577826</v>
      </c>
      <c r="D5" s="36">
        <v>683161</v>
      </c>
      <c r="E5" s="36">
        <v>833243</v>
      </c>
      <c r="F5" s="36">
        <v>921475</v>
      </c>
      <c r="G5" s="36">
        <v>952667</v>
      </c>
      <c r="H5" s="36">
        <v>1080123</v>
      </c>
      <c r="I5" s="38">
        <v>1170987</v>
      </c>
      <c r="J5" s="38">
        <v>1033000</v>
      </c>
      <c r="K5" s="38">
        <v>1059036</v>
      </c>
      <c r="L5" s="38">
        <v>1094263</v>
      </c>
      <c r="M5" s="38">
        <v>1330196</v>
      </c>
      <c r="N5" s="38">
        <v>1087526</v>
      </c>
    </row>
    <row r="6" spans="1:14">
      <c r="A6" s="48" t="s">
        <v>240</v>
      </c>
      <c r="B6" s="29" t="s">
        <v>461</v>
      </c>
      <c r="C6" s="36">
        <v>565145</v>
      </c>
      <c r="D6" s="36">
        <v>699773</v>
      </c>
      <c r="E6" s="36">
        <v>848538</v>
      </c>
      <c r="F6" s="36">
        <v>864998</v>
      </c>
      <c r="G6" s="36">
        <v>909249</v>
      </c>
      <c r="H6" s="36">
        <v>1049936</v>
      </c>
      <c r="I6" s="38">
        <v>1119561</v>
      </c>
      <c r="J6" s="38">
        <v>975845</v>
      </c>
      <c r="K6" s="38">
        <v>1073955</v>
      </c>
      <c r="L6" s="38">
        <v>1206859</v>
      </c>
      <c r="M6" s="38">
        <v>1436360</v>
      </c>
      <c r="N6" s="38">
        <v>1278974</v>
      </c>
    </row>
    <row r="7" spans="1:14" ht="27.7">
      <c r="A7" s="48" t="s">
        <v>241</v>
      </c>
      <c r="B7" s="29" t="s">
        <v>242</v>
      </c>
      <c r="C7" s="36">
        <v>426177</v>
      </c>
      <c r="D7" s="36">
        <v>549195</v>
      </c>
      <c r="E7" s="36">
        <v>671863</v>
      </c>
      <c r="F7" s="36">
        <v>702956</v>
      </c>
      <c r="G7" s="36">
        <v>725215</v>
      </c>
      <c r="H7" s="36">
        <v>797476</v>
      </c>
      <c r="I7" s="38">
        <v>854397</v>
      </c>
      <c r="J7" s="38">
        <v>805821</v>
      </c>
      <c r="K7" s="38">
        <v>818427</v>
      </c>
      <c r="L7" s="38">
        <v>900154</v>
      </c>
      <c r="M7" s="38">
        <v>1054368</v>
      </c>
      <c r="N7" s="38">
        <v>885872</v>
      </c>
    </row>
    <row r="8" spans="1:14">
      <c r="A8" s="48" t="s">
        <v>243</v>
      </c>
      <c r="B8" s="29" t="s">
        <v>462</v>
      </c>
      <c r="C8" s="36">
        <v>52693</v>
      </c>
      <c r="D8" s="36">
        <v>60941</v>
      </c>
      <c r="E8" s="36">
        <v>68474</v>
      </c>
      <c r="F8" s="36">
        <v>71611</v>
      </c>
      <c r="G8" s="36">
        <v>70937</v>
      </c>
      <c r="H8" s="36">
        <v>70310</v>
      </c>
      <c r="I8" s="49">
        <v>74436</v>
      </c>
      <c r="J8" s="49">
        <v>68307</v>
      </c>
      <c r="K8" s="38">
        <v>66576</v>
      </c>
      <c r="L8" s="38">
        <v>79267</v>
      </c>
      <c r="M8" s="38">
        <v>92312</v>
      </c>
      <c r="N8" s="38">
        <v>78347</v>
      </c>
    </row>
    <row r="9" spans="1:14">
      <c r="A9" s="48" t="s">
        <v>244</v>
      </c>
      <c r="B9" s="29" t="s">
        <v>463</v>
      </c>
      <c r="C9" s="36">
        <v>111276</v>
      </c>
      <c r="D9" s="36">
        <v>138652</v>
      </c>
      <c r="E9" s="36">
        <v>166437</v>
      </c>
      <c r="F9" s="36">
        <v>171356</v>
      </c>
      <c r="G9" s="36">
        <v>174034</v>
      </c>
      <c r="H9" s="36">
        <v>191813</v>
      </c>
      <c r="I9" s="49">
        <v>197840</v>
      </c>
      <c r="J9" s="49">
        <v>53617</v>
      </c>
      <c r="K9" s="38">
        <v>62494</v>
      </c>
      <c r="L9" s="38">
        <v>78347</v>
      </c>
      <c r="M9" s="38">
        <v>103123</v>
      </c>
      <c r="N9" s="38">
        <v>89193</v>
      </c>
    </row>
    <row r="10" spans="1:14" ht="13.6" customHeight="1">
      <c r="A10" s="48" t="s">
        <v>245</v>
      </c>
      <c r="B10" s="29" t="s">
        <v>464</v>
      </c>
      <c r="C10" s="36">
        <v>23607</v>
      </c>
      <c r="D10" s="36">
        <v>30808</v>
      </c>
      <c r="E10" s="36">
        <v>37758</v>
      </c>
      <c r="F10" s="36">
        <v>36797</v>
      </c>
      <c r="G10" s="36">
        <v>39688</v>
      </c>
      <c r="H10" s="36">
        <v>45055</v>
      </c>
      <c r="I10" s="49">
        <v>48476</v>
      </c>
      <c r="J10" s="49">
        <v>177848</v>
      </c>
      <c r="K10" s="38">
        <v>177910</v>
      </c>
      <c r="L10" s="38">
        <v>180275</v>
      </c>
      <c r="M10" s="38">
        <v>186872</v>
      </c>
      <c r="N10" s="38">
        <v>150289</v>
      </c>
    </row>
    <row r="11" spans="1:14">
      <c r="A11" s="48" t="s">
        <v>229</v>
      </c>
      <c r="B11" s="29" t="s">
        <v>465</v>
      </c>
      <c r="C11" s="36">
        <v>17185</v>
      </c>
      <c r="D11" s="36">
        <v>22953</v>
      </c>
      <c r="E11" s="36">
        <v>29324</v>
      </c>
      <c r="F11" s="36">
        <v>33602</v>
      </c>
      <c r="G11" s="36">
        <v>33244</v>
      </c>
      <c r="H11" s="36">
        <v>41005</v>
      </c>
      <c r="I11" s="49">
        <v>46197</v>
      </c>
      <c r="J11" s="49">
        <v>49686</v>
      </c>
      <c r="K11" s="38">
        <v>50320</v>
      </c>
      <c r="L11" s="38">
        <v>55420</v>
      </c>
      <c r="M11" s="38">
        <v>62320</v>
      </c>
      <c r="N11" s="38">
        <v>50199</v>
      </c>
    </row>
    <row r="12" spans="1:14">
      <c r="A12" s="48" t="s">
        <v>230</v>
      </c>
      <c r="B12" s="29" t="s">
        <v>466</v>
      </c>
      <c r="C12" s="36">
        <v>140111</v>
      </c>
      <c r="D12" s="36">
        <v>184864</v>
      </c>
      <c r="E12" s="36">
        <v>230815</v>
      </c>
      <c r="F12" s="36">
        <v>242033</v>
      </c>
      <c r="G12" s="36">
        <v>252520</v>
      </c>
      <c r="H12" s="36">
        <v>285105</v>
      </c>
      <c r="I12" s="49">
        <v>301456</v>
      </c>
      <c r="J12" s="49">
        <v>277556</v>
      </c>
      <c r="K12" s="38">
        <v>285361</v>
      </c>
      <c r="L12" s="38">
        <v>318618</v>
      </c>
      <c r="M12" s="38">
        <v>383977</v>
      </c>
      <c r="N12" s="38">
        <v>324593</v>
      </c>
    </row>
    <row r="13" spans="1:14">
      <c r="A13" s="48" t="s">
        <v>450</v>
      </c>
      <c r="B13" s="29" t="s">
        <v>451</v>
      </c>
      <c r="C13" s="41" t="s">
        <v>265</v>
      </c>
      <c r="D13" s="41" t="s">
        <v>265</v>
      </c>
      <c r="E13" s="41" t="s">
        <v>265</v>
      </c>
      <c r="F13" s="41" t="s">
        <v>265</v>
      </c>
      <c r="G13" s="41" t="s">
        <v>265</v>
      </c>
      <c r="H13" s="41" t="s">
        <v>265</v>
      </c>
      <c r="I13" s="50" t="s">
        <v>265</v>
      </c>
      <c r="J13" s="49">
        <v>94018</v>
      </c>
      <c r="K13" s="38">
        <v>91375</v>
      </c>
      <c r="L13" s="38">
        <v>93122</v>
      </c>
      <c r="M13" s="38">
        <v>106897</v>
      </c>
      <c r="N13" s="38">
        <v>93428</v>
      </c>
    </row>
    <row r="14" spans="1:14">
      <c r="A14" s="48" t="s">
        <v>224</v>
      </c>
      <c r="B14" s="29" t="s">
        <v>467</v>
      </c>
      <c r="C14" s="36">
        <v>81303</v>
      </c>
      <c r="D14" s="36">
        <v>110975</v>
      </c>
      <c r="E14" s="36">
        <v>139053</v>
      </c>
      <c r="F14" s="36">
        <v>147555</v>
      </c>
      <c r="G14" s="36">
        <v>154790</v>
      </c>
      <c r="H14" s="36">
        <v>164186</v>
      </c>
      <c r="I14" s="49">
        <v>185987</v>
      </c>
      <c r="J14" s="49">
        <v>84787</v>
      </c>
      <c r="K14" s="38">
        <v>84389</v>
      </c>
      <c r="L14" s="38">
        <v>95102</v>
      </c>
      <c r="M14" s="38">
        <v>118862</v>
      </c>
      <c r="N14" s="38">
        <v>99820</v>
      </c>
    </row>
    <row r="15" spans="1:14">
      <c r="A15" s="48" t="s">
        <v>223</v>
      </c>
      <c r="B15" s="29" t="s">
        <v>119</v>
      </c>
      <c r="C15" s="36">
        <v>4050</v>
      </c>
      <c r="D15" s="36">
        <v>7025</v>
      </c>
      <c r="E15" s="36">
        <v>8782</v>
      </c>
      <c r="F15" s="36">
        <v>2231</v>
      </c>
      <c r="G15" s="36">
        <v>6321</v>
      </c>
      <c r="H15" s="36">
        <v>3385</v>
      </c>
      <c r="I15" s="38">
        <v>4533</v>
      </c>
      <c r="J15" s="38">
        <v>7954</v>
      </c>
      <c r="K15" s="38">
        <v>18238</v>
      </c>
      <c r="L15" s="38">
        <v>16951</v>
      </c>
      <c r="M15" s="38">
        <v>12197</v>
      </c>
      <c r="N15" s="38">
        <v>10827</v>
      </c>
    </row>
    <row r="16" spans="1:14">
      <c r="A16" s="48" t="s">
        <v>225</v>
      </c>
      <c r="B16" s="29" t="s">
        <v>468</v>
      </c>
      <c r="C16" s="36">
        <v>2081</v>
      </c>
      <c r="D16" s="36">
        <v>3926</v>
      </c>
      <c r="E16" s="36">
        <v>5809</v>
      </c>
      <c r="F16" s="41" t="s">
        <v>350</v>
      </c>
      <c r="G16" s="36">
        <v>2137</v>
      </c>
      <c r="H16" s="41" t="s">
        <v>363</v>
      </c>
      <c r="I16" s="50" t="s">
        <v>266</v>
      </c>
      <c r="J16" s="50">
        <v>1576</v>
      </c>
      <c r="K16" s="38">
        <v>2912</v>
      </c>
      <c r="L16" s="38">
        <v>4727</v>
      </c>
      <c r="M16" s="38">
        <v>530</v>
      </c>
      <c r="N16" s="38">
        <v>6985</v>
      </c>
    </row>
    <row r="17" spans="1:14">
      <c r="A17" s="48" t="s">
        <v>231</v>
      </c>
      <c r="B17" s="29" t="s">
        <v>469</v>
      </c>
      <c r="C17" s="36">
        <v>1968</v>
      </c>
      <c r="D17" s="36">
        <v>3098</v>
      </c>
      <c r="E17" s="36">
        <v>2972</v>
      </c>
      <c r="F17" s="36">
        <v>2231</v>
      </c>
      <c r="G17" s="36">
        <v>4183</v>
      </c>
      <c r="H17" s="36">
        <v>3385</v>
      </c>
      <c r="I17" s="36">
        <v>4533</v>
      </c>
      <c r="J17" s="36">
        <v>6378</v>
      </c>
      <c r="K17" s="38">
        <v>15325</v>
      </c>
      <c r="L17" s="38">
        <v>12223</v>
      </c>
      <c r="M17" s="38">
        <v>11667</v>
      </c>
      <c r="N17" s="38">
        <v>3841</v>
      </c>
    </row>
    <row r="18" spans="1:14">
      <c r="A18" s="48" t="s">
        <v>246</v>
      </c>
      <c r="B18" s="29" t="s">
        <v>247</v>
      </c>
      <c r="C18" s="36">
        <v>8916</v>
      </c>
      <c r="D18" s="36">
        <v>27200</v>
      </c>
      <c r="E18" s="36">
        <v>20992</v>
      </c>
      <c r="F18" s="36">
        <v>37112</v>
      </c>
      <c r="G18" s="36">
        <v>14567</v>
      </c>
      <c r="H18" s="36">
        <v>20244</v>
      </c>
      <c r="I18" s="38">
        <v>12626</v>
      </c>
      <c r="J18" s="38">
        <v>28952</v>
      </c>
      <c r="K18" s="38">
        <v>25315</v>
      </c>
      <c r="L18" s="38">
        <v>27391</v>
      </c>
      <c r="M18" s="38">
        <v>14238</v>
      </c>
      <c r="N18" s="38">
        <v>3504</v>
      </c>
    </row>
    <row r="19" spans="1:14">
      <c r="A19" s="48" t="s">
        <v>232</v>
      </c>
      <c r="B19" s="29" t="s">
        <v>470</v>
      </c>
      <c r="C19" s="41" t="s">
        <v>265</v>
      </c>
      <c r="D19" s="41" t="s">
        <v>266</v>
      </c>
      <c r="E19" s="41" t="s">
        <v>342</v>
      </c>
      <c r="F19" s="41">
        <v>11095</v>
      </c>
      <c r="G19" s="41" t="s">
        <v>266</v>
      </c>
      <c r="H19" s="41">
        <v>1450</v>
      </c>
      <c r="I19" s="50">
        <v>6020</v>
      </c>
      <c r="J19" s="50" t="s">
        <v>266</v>
      </c>
      <c r="K19" s="50" t="s">
        <v>266</v>
      </c>
      <c r="L19" s="50" t="s">
        <v>266</v>
      </c>
      <c r="M19" s="50" t="s">
        <v>266</v>
      </c>
      <c r="N19" s="50" t="s">
        <v>266</v>
      </c>
    </row>
    <row r="20" spans="1:14">
      <c r="A20" s="48" t="s">
        <v>248</v>
      </c>
      <c r="B20" s="46" t="s">
        <v>471</v>
      </c>
      <c r="C20" s="36">
        <v>519</v>
      </c>
      <c r="D20" s="36">
        <v>391</v>
      </c>
      <c r="E20" s="36">
        <v>2479</v>
      </c>
      <c r="F20" s="36">
        <v>1052</v>
      </c>
      <c r="G20" s="36">
        <v>1915</v>
      </c>
      <c r="H20" s="36">
        <v>1176</v>
      </c>
      <c r="I20" s="49">
        <v>650</v>
      </c>
      <c r="J20" s="49">
        <v>1125</v>
      </c>
      <c r="K20" s="38">
        <v>985</v>
      </c>
      <c r="L20" s="38">
        <v>1136</v>
      </c>
      <c r="M20" s="38">
        <v>917</v>
      </c>
      <c r="N20" s="38">
        <v>1015</v>
      </c>
    </row>
    <row r="21" spans="1:14">
      <c r="A21" s="48" t="s">
        <v>249</v>
      </c>
      <c r="B21" s="29" t="s">
        <v>472</v>
      </c>
      <c r="C21" s="41">
        <v>5068</v>
      </c>
      <c r="D21" s="36">
        <v>23960</v>
      </c>
      <c r="E21" s="41">
        <v>16146</v>
      </c>
      <c r="F21" s="41">
        <v>22397</v>
      </c>
      <c r="G21" s="41">
        <v>9324</v>
      </c>
      <c r="H21" s="41">
        <v>12376</v>
      </c>
      <c r="I21" s="50">
        <v>3444</v>
      </c>
      <c r="J21" s="50">
        <v>23074</v>
      </c>
      <c r="K21" s="38">
        <v>16908</v>
      </c>
      <c r="L21" s="38">
        <v>23150</v>
      </c>
      <c r="M21" s="38">
        <v>3958</v>
      </c>
      <c r="N21" s="38">
        <v>1118</v>
      </c>
    </row>
    <row r="22" spans="1:14">
      <c r="A22" s="48" t="s">
        <v>231</v>
      </c>
      <c r="B22" s="29" t="s">
        <v>469</v>
      </c>
      <c r="C22" s="36">
        <v>3328</v>
      </c>
      <c r="D22" s="41">
        <v>2847</v>
      </c>
      <c r="E22" s="41">
        <v>2366</v>
      </c>
      <c r="F22" s="41">
        <v>2567</v>
      </c>
      <c r="G22" s="41">
        <v>3327</v>
      </c>
      <c r="H22" s="41">
        <v>5241</v>
      </c>
      <c r="I22" s="50">
        <v>2510</v>
      </c>
      <c r="J22" s="50">
        <v>4752</v>
      </c>
      <c r="K22" s="38">
        <v>7421</v>
      </c>
      <c r="L22" s="38">
        <v>3104</v>
      </c>
      <c r="M22" s="38">
        <v>9362</v>
      </c>
      <c r="N22" s="38">
        <v>1370</v>
      </c>
    </row>
    <row r="23" spans="1:14" ht="13.6" customHeight="1">
      <c r="A23" s="48" t="s">
        <v>362</v>
      </c>
      <c r="B23" s="46" t="s">
        <v>378</v>
      </c>
      <c r="C23" s="41">
        <v>0</v>
      </c>
      <c r="D23" s="41">
        <v>0</v>
      </c>
      <c r="E23" s="41">
        <v>0</v>
      </c>
      <c r="F23" s="41">
        <v>132</v>
      </c>
      <c r="G23" s="36">
        <v>625</v>
      </c>
      <c r="H23" s="41">
        <v>611</v>
      </c>
      <c r="I23" s="42">
        <v>562</v>
      </c>
      <c r="J23" s="42">
        <v>321</v>
      </c>
      <c r="K23" s="38">
        <v>561</v>
      </c>
      <c r="L23" s="38">
        <v>1059</v>
      </c>
      <c r="M23" s="38">
        <v>1139</v>
      </c>
      <c r="N23" s="38">
        <v>1379</v>
      </c>
    </row>
    <row r="24" spans="1:14">
      <c r="A24" s="48" t="s">
        <v>250</v>
      </c>
      <c r="B24" s="29" t="s">
        <v>251</v>
      </c>
      <c r="C24" s="36">
        <v>134101</v>
      </c>
      <c r="D24" s="36">
        <v>130402</v>
      </c>
      <c r="E24" s="36">
        <v>164463</v>
      </c>
      <c r="F24" s="36">
        <v>127292</v>
      </c>
      <c r="G24" s="36">
        <v>176414</v>
      </c>
      <c r="H24" s="36">
        <v>236212</v>
      </c>
      <c r="I24" s="38">
        <v>257636</v>
      </c>
      <c r="J24" s="38">
        <v>149347</v>
      </c>
      <c r="K24" s="38">
        <v>249011</v>
      </c>
      <c r="L24" s="38">
        <v>297325</v>
      </c>
      <c r="M24" s="38">
        <v>381090</v>
      </c>
      <c r="N24" s="38">
        <v>401803</v>
      </c>
    </row>
    <row r="25" spans="1:14">
      <c r="A25" s="48" t="s">
        <v>252</v>
      </c>
      <c r="B25" s="29" t="s">
        <v>233</v>
      </c>
      <c r="C25" s="36">
        <v>22269</v>
      </c>
      <c r="D25" s="36">
        <v>6001</v>
      </c>
      <c r="E25" s="36">
        <v>17354</v>
      </c>
      <c r="F25" s="36">
        <v>2364</v>
      </c>
      <c r="G25" s="36">
        <v>19917</v>
      </c>
      <c r="H25" s="36">
        <v>9693</v>
      </c>
      <c r="I25" s="38">
        <v>12293</v>
      </c>
      <c r="J25" s="38">
        <v>11228</v>
      </c>
      <c r="K25" s="38">
        <v>23859</v>
      </c>
      <c r="L25" s="38">
        <v>123820</v>
      </c>
      <c r="M25" s="38">
        <v>66716</v>
      </c>
      <c r="N25" s="38">
        <v>83817</v>
      </c>
    </row>
    <row r="26" spans="1:14">
      <c r="A26" s="48" t="s">
        <v>225</v>
      </c>
      <c r="B26" s="29" t="s">
        <v>473</v>
      </c>
      <c r="C26" s="36">
        <v>21667</v>
      </c>
      <c r="D26" s="36">
        <v>5104</v>
      </c>
      <c r="E26" s="36">
        <v>15084</v>
      </c>
      <c r="F26" s="41" t="s">
        <v>350</v>
      </c>
      <c r="G26" s="36">
        <v>13318</v>
      </c>
      <c r="H26" s="41">
        <v>2132</v>
      </c>
      <c r="I26" s="50" t="s">
        <v>266</v>
      </c>
      <c r="J26" s="50">
        <v>1503</v>
      </c>
      <c r="K26" s="38">
        <v>19222</v>
      </c>
      <c r="L26" s="38">
        <v>114324</v>
      </c>
      <c r="M26" s="50">
        <v>25385</v>
      </c>
      <c r="N26" s="50">
        <v>35524</v>
      </c>
    </row>
    <row r="27" spans="1:14">
      <c r="A27" s="48" t="s">
        <v>227</v>
      </c>
      <c r="B27" s="29" t="s">
        <v>474</v>
      </c>
      <c r="C27" s="36">
        <v>573</v>
      </c>
      <c r="D27" s="36">
        <v>879</v>
      </c>
      <c r="E27" s="36">
        <v>1434</v>
      </c>
      <c r="F27" s="36">
        <v>2349</v>
      </c>
      <c r="G27" s="36">
        <v>6110</v>
      </c>
      <c r="H27" s="36">
        <v>7545</v>
      </c>
      <c r="I27" s="49">
        <v>12202</v>
      </c>
      <c r="J27" s="49">
        <v>9673</v>
      </c>
      <c r="K27" s="38">
        <v>4589</v>
      </c>
      <c r="L27" s="38">
        <v>9469</v>
      </c>
      <c r="M27" s="38">
        <v>41321</v>
      </c>
      <c r="N27" s="38">
        <v>48266</v>
      </c>
    </row>
    <row r="28" spans="1:14">
      <c r="A28" s="48" t="s">
        <v>311</v>
      </c>
      <c r="B28" s="29" t="s">
        <v>467</v>
      </c>
      <c r="C28" s="36">
        <v>28</v>
      </c>
      <c r="D28" s="36">
        <v>17</v>
      </c>
      <c r="E28" s="36">
        <v>834</v>
      </c>
      <c r="F28" s="36">
        <v>14</v>
      </c>
      <c r="G28" s="36">
        <v>488</v>
      </c>
      <c r="H28" s="36">
        <v>15</v>
      </c>
      <c r="I28" s="36">
        <v>90</v>
      </c>
      <c r="J28" s="36">
        <v>50</v>
      </c>
      <c r="K28" s="38">
        <v>47</v>
      </c>
      <c r="L28" s="38">
        <v>26</v>
      </c>
      <c r="M28" s="38">
        <v>9</v>
      </c>
      <c r="N28" s="50">
        <v>26</v>
      </c>
    </row>
    <row r="29" spans="1:14">
      <c r="A29" s="48" t="s">
        <v>253</v>
      </c>
      <c r="B29" s="29" t="s">
        <v>314</v>
      </c>
      <c r="C29" s="41">
        <v>638</v>
      </c>
      <c r="D29" s="36">
        <v>933</v>
      </c>
      <c r="E29" s="36">
        <v>1141</v>
      </c>
      <c r="F29" s="36">
        <v>39420</v>
      </c>
      <c r="G29" s="36">
        <v>2932</v>
      </c>
      <c r="H29" s="36">
        <v>3228</v>
      </c>
      <c r="I29" s="38">
        <v>17481</v>
      </c>
      <c r="J29" s="38">
        <v>7707</v>
      </c>
      <c r="K29" s="38">
        <v>6998</v>
      </c>
      <c r="L29" s="38">
        <v>7560</v>
      </c>
      <c r="M29" s="38">
        <v>9888</v>
      </c>
      <c r="N29" s="38">
        <v>7853</v>
      </c>
    </row>
    <row r="30" spans="1:14">
      <c r="A30" s="48" t="s">
        <v>226</v>
      </c>
      <c r="B30" s="29" t="s">
        <v>475</v>
      </c>
      <c r="C30" s="41" t="s">
        <v>265</v>
      </c>
      <c r="D30" s="41" t="s">
        <v>266</v>
      </c>
      <c r="E30" s="41" t="s">
        <v>342</v>
      </c>
      <c r="F30" s="41">
        <v>36955</v>
      </c>
      <c r="G30" s="41" t="s">
        <v>356</v>
      </c>
      <c r="H30" s="41" t="s">
        <v>366</v>
      </c>
      <c r="I30" s="50">
        <v>13107</v>
      </c>
      <c r="J30" s="50" t="s">
        <v>266</v>
      </c>
      <c r="K30" s="50" t="s">
        <v>266</v>
      </c>
      <c r="L30" s="50" t="s">
        <v>266</v>
      </c>
      <c r="M30" s="50" t="s">
        <v>266</v>
      </c>
      <c r="N30" s="50" t="s">
        <v>266</v>
      </c>
    </row>
    <row r="31" spans="1:14">
      <c r="A31" s="48" t="s">
        <v>228</v>
      </c>
      <c r="B31" s="29" t="s">
        <v>476</v>
      </c>
      <c r="C31" s="36">
        <v>638</v>
      </c>
      <c r="D31" s="36">
        <v>933</v>
      </c>
      <c r="E31" s="36">
        <v>1137</v>
      </c>
      <c r="F31" s="36">
        <v>2402</v>
      </c>
      <c r="G31" s="36">
        <v>2932</v>
      </c>
      <c r="H31" s="36">
        <v>3169</v>
      </c>
      <c r="I31" s="49">
        <v>4369</v>
      </c>
      <c r="J31" s="49">
        <v>7706</v>
      </c>
      <c r="K31" s="38">
        <v>6990</v>
      </c>
      <c r="L31" s="38">
        <v>7560</v>
      </c>
      <c r="M31" s="38">
        <v>9791</v>
      </c>
      <c r="N31" s="38">
        <v>7829</v>
      </c>
    </row>
    <row r="32" spans="1:14">
      <c r="A32" s="48" t="s">
        <v>311</v>
      </c>
      <c r="B32" s="29" t="s">
        <v>312</v>
      </c>
      <c r="C32" s="41" t="s">
        <v>265</v>
      </c>
      <c r="D32" s="41" t="s">
        <v>266</v>
      </c>
      <c r="E32" s="41">
        <v>3</v>
      </c>
      <c r="F32" s="41">
        <v>62</v>
      </c>
      <c r="G32" s="41" t="s">
        <v>357</v>
      </c>
      <c r="H32" s="41">
        <v>58</v>
      </c>
      <c r="I32" s="50">
        <v>4</v>
      </c>
      <c r="J32" s="50">
        <v>1</v>
      </c>
      <c r="K32" s="38">
        <v>7</v>
      </c>
      <c r="L32" s="50" t="s">
        <v>266</v>
      </c>
      <c r="M32" s="50">
        <v>96</v>
      </c>
      <c r="N32" s="50">
        <v>23</v>
      </c>
    </row>
    <row r="33" spans="1:14">
      <c r="A33" s="48" t="s">
        <v>254</v>
      </c>
      <c r="B33" s="29" t="s">
        <v>234</v>
      </c>
      <c r="C33" s="36">
        <v>155732</v>
      </c>
      <c r="D33" s="36">
        <v>135470</v>
      </c>
      <c r="E33" s="36">
        <v>180676</v>
      </c>
      <c r="F33" s="36">
        <v>90237</v>
      </c>
      <c r="G33" s="36">
        <v>193398</v>
      </c>
      <c r="H33" s="36">
        <v>242678</v>
      </c>
      <c r="I33" s="49">
        <v>252447</v>
      </c>
      <c r="J33" s="49">
        <v>152868</v>
      </c>
      <c r="K33" s="38">
        <v>265872</v>
      </c>
      <c r="L33" s="38">
        <v>413584</v>
      </c>
      <c r="M33" s="38">
        <v>437918</v>
      </c>
      <c r="N33" s="38">
        <v>477767</v>
      </c>
    </row>
    <row r="34" spans="1:14">
      <c r="A34" s="48" t="s">
        <v>255</v>
      </c>
      <c r="B34" s="29" t="s">
        <v>379</v>
      </c>
      <c r="C34" s="36">
        <v>48257</v>
      </c>
      <c r="D34" s="36">
        <v>56133</v>
      </c>
      <c r="E34" s="36">
        <v>63287</v>
      </c>
      <c r="F34" s="36">
        <v>36162</v>
      </c>
      <c r="G34" s="36">
        <v>64488</v>
      </c>
      <c r="H34" s="36">
        <v>73304</v>
      </c>
      <c r="I34" s="38">
        <v>74400</v>
      </c>
      <c r="J34" s="38">
        <v>62470</v>
      </c>
      <c r="K34" s="38">
        <v>90188</v>
      </c>
      <c r="L34" s="38">
        <v>128834</v>
      </c>
      <c r="M34" s="38">
        <v>122746</v>
      </c>
      <c r="N34" s="38">
        <v>145830</v>
      </c>
    </row>
    <row r="35" spans="1:14">
      <c r="A35" s="48" t="s">
        <v>256</v>
      </c>
      <c r="B35" s="29" t="s">
        <v>380</v>
      </c>
      <c r="C35" s="36">
        <v>107474</v>
      </c>
      <c r="D35" s="36">
        <v>79337</v>
      </c>
      <c r="E35" s="36">
        <v>117388</v>
      </c>
      <c r="F35" s="36">
        <v>54074</v>
      </c>
      <c r="G35" s="36">
        <v>128910</v>
      </c>
      <c r="H35" s="36">
        <v>169373</v>
      </c>
      <c r="I35" s="38">
        <v>178046</v>
      </c>
      <c r="J35" s="38">
        <v>90398</v>
      </c>
      <c r="K35" s="38">
        <v>175684</v>
      </c>
      <c r="L35" s="38">
        <v>284750</v>
      </c>
      <c r="M35" s="38">
        <v>315171</v>
      </c>
      <c r="N35" s="38">
        <v>331937</v>
      </c>
    </row>
    <row r="36" spans="1:14">
      <c r="A36" s="48" t="s">
        <v>257</v>
      </c>
      <c r="B36" s="29" t="s">
        <v>313</v>
      </c>
      <c r="C36" s="36"/>
      <c r="D36" s="36"/>
      <c r="E36" s="36"/>
      <c r="F36" s="36"/>
      <c r="G36" s="36"/>
      <c r="H36" s="36"/>
      <c r="I36" s="38"/>
      <c r="J36" s="38"/>
      <c r="K36" s="38"/>
      <c r="L36" s="38"/>
      <c r="M36" s="38"/>
      <c r="N36" s="38"/>
    </row>
    <row r="37" spans="1:14">
      <c r="A37" s="48" t="s">
        <v>258</v>
      </c>
      <c r="B37" s="29" t="s">
        <v>477</v>
      </c>
      <c r="C37" s="36">
        <v>104595</v>
      </c>
      <c r="D37" s="36">
        <v>74546</v>
      </c>
      <c r="E37" s="36">
        <v>110027</v>
      </c>
      <c r="F37" s="36">
        <v>48052</v>
      </c>
      <c r="G37" s="36">
        <v>119280</v>
      </c>
      <c r="H37" s="36">
        <v>154811</v>
      </c>
      <c r="I37" s="38">
        <v>162578</v>
      </c>
      <c r="J37" s="38">
        <v>90357</v>
      </c>
      <c r="K37" s="38">
        <v>169847</v>
      </c>
      <c r="L37" s="38">
        <v>273335</v>
      </c>
      <c r="M37" s="38">
        <v>296229</v>
      </c>
      <c r="N37" s="38">
        <v>312838</v>
      </c>
    </row>
    <row r="38" spans="1:14">
      <c r="A38" s="48" t="s">
        <v>259</v>
      </c>
      <c r="B38" s="29" t="s">
        <v>478</v>
      </c>
      <c r="C38" s="36">
        <v>2879</v>
      </c>
      <c r="D38" s="36">
        <v>4790</v>
      </c>
      <c r="E38" s="36">
        <v>7360</v>
      </c>
      <c r="F38" s="36">
        <v>6021</v>
      </c>
      <c r="G38" s="36">
        <v>9630</v>
      </c>
      <c r="H38" s="36">
        <v>14562</v>
      </c>
      <c r="I38" s="38">
        <v>15467</v>
      </c>
      <c r="J38" s="38">
        <v>40</v>
      </c>
      <c r="K38" s="38">
        <v>5836</v>
      </c>
      <c r="L38" s="38">
        <v>11415</v>
      </c>
      <c r="M38" s="38">
        <v>18941</v>
      </c>
      <c r="N38" s="38">
        <v>19098</v>
      </c>
    </row>
    <row r="39" spans="1:14">
      <c r="A39" s="48" t="s">
        <v>260</v>
      </c>
      <c r="B39" s="29" t="s">
        <v>479</v>
      </c>
      <c r="C39" s="36">
        <v>107474</v>
      </c>
      <c r="D39" s="36">
        <v>79337</v>
      </c>
      <c r="E39" s="36">
        <v>117388</v>
      </c>
      <c r="F39" s="36">
        <v>54074</v>
      </c>
      <c r="G39" s="36">
        <v>128910</v>
      </c>
      <c r="H39" s="36">
        <v>169373</v>
      </c>
      <c r="I39" s="38">
        <v>178046</v>
      </c>
      <c r="J39" s="38">
        <v>90398</v>
      </c>
      <c r="K39" s="38">
        <v>175684</v>
      </c>
      <c r="L39" s="38">
        <v>284750</v>
      </c>
      <c r="M39" s="38">
        <v>315171</v>
      </c>
      <c r="N39" s="38">
        <v>331937</v>
      </c>
    </row>
    <row r="40" spans="1:14">
      <c r="C40" s="43"/>
      <c r="D40" s="43"/>
      <c r="E40" s="43"/>
      <c r="F40" s="43"/>
      <c r="G40" s="43"/>
      <c r="H40" s="43"/>
      <c r="I40" s="43"/>
      <c r="J40" s="43"/>
      <c r="K40" s="43"/>
      <c r="L40" s="43"/>
      <c r="M40" s="43"/>
      <c r="N40" s="43"/>
    </row>
    <row r="41" spans="1:14">
      <c r="A41" s="44" t="s">
        <v>306</v>
      </c>
    </row>
    <row r="42" spans="1:14">
      <c r="A42" s="44" t="s">
        <v>375</v>
      </c>
    </row>
    <row r="43" spans="1:14">
      <c r="A43" s="44" t="s">
        <v>307</v>
      </c>
    </row>
    <row r="44" spans="1:14">
      <c r="A44" s="44" t="s">
        <v>376</v>
      </c>
      <c r="B44" s="45"/>
    </row>
    <row r="46" spans="1:14" hidden="1" outlineLevel="1">
      <c r="B46" s="33" t="s">
        <v>484</v>
      </c>
      <c r="C46" s="43">
        <f>C4-C5-C6</f>
        <v>0</v>
      </c>
      <c r="D46" s="43">
        <f t="shared" ref="D46:M46" si="0">D4-D5-D6</f>
        <v>1</v>
      </c>
      <c r="E46" s="43">
        <f t="shared" si="0"/>
        <v>0</v>
      </c>
      <c r="F46" s="43">
        <f t="shared" si="0"/>
        <v>0</v>
      </c>
      <c r="G46" s="43">
        <f t="shared" si="0"/>
        <v>1</v>
      </c>
      <c r="H46" s="43">
        <f t="shared" si="0"/>
        <v>1</v>
      </c>
      <c r="I46" s="43">
        <f t="shared" si="0"/>
        <v>0</v>
      </c>
      <c r="J46" s="43">
        <f t="shared" si="0"/>
        <v>1</v>
      </c>
      <c r="K46" s="43">
        <f t="shared" si="0"/>
        <v>1</v>
      </c>
      <c r="L46" s="43">
        <f t="shared" si="0"/>
        <v>0</v>
      </c>
      <c r="M46" s="43">
        <f t="shared" si="0"/>
        <v>1</v>
      </c>
      <c r="N46" s="43">
        <f t="shared" ref="N46" si="1">N4-N5-N6</f>
        <v>1</v>
      </c>
    </row>
    <row r="47" spans="1:14" hidden="1" outlineLevel="1">
      <c r="C47" s="43">
        <f>SUM(C8:C14)-C7</f>
        <v>-2</v>
      </c>
      <c r="D47" s="43">
        <f t="shared" ref="D47:M47" si="2">SUM(D8:D14)-D7</f>
        <v>-2</v>
      </c>
      <c r="E47" s="43">
        <f t="shared" si="2"/>
        <v>-2</v>
      </c>
      <c r="F47" s="43">
        <f t="shared" si="2"/>
        <v>-2</v>
      </c>
      <c r="G47" s="43">
        <f t="shared" si="2"/>
        <v>-2</v>
      </c>
      <c r="H47" s="43">
        <f t="shared" si="2"/>
        <v>-2</v>
      </c>
      <c r="I47" s="43">
        <f t="shared" si="2"/>
        <v>-5</v>
      </c>
      <c r="J47" s="43">
        <f t="shared" si="2"/>
        <v>-2</v>
      </c>
      <c r="K47" s="43">
        <f t="shared" si="2"/>
        <v>-2</v>
      </c>
      <c r="L47" s="43">
        <f t="shared" si="2"/>
        <v>-3</v>
      </c>
      <c r="M47" s="43">
        <f t="shared" si="2"/>
        <v>-5</v>
      </c>
      <c r="N47" s="43">
        <f t="shared" ref="N47" si="3">SUM(N8:N14)-N7</f>
        <v>-3</v>
      </c>
    </row>
    <row r="48" spans="1:14" hidden="1" outlineLevel="1">
      <c r="C48" s="43">
        <f>SUM(C16:C17)-C15</f>
        <v>-1</v>
      </c>
      <c r="D48" s="43">
        <f t="shared" ref="D48:M48" si="4">SUM(D16:D17)-D15</f>
        <v>-1</v>
      </c>
      <c r="E48" s="43">
        <f t="shared" si="4"/>
        <v>-1</v>
      </c>
      <c r="F48" s="43">
        <f t="shared" si="4"/>
        <v>0</v>
      </c>
      <c r="G48" s="43">
        <f t="shared" si="4"/>
        <v>-1</v>
      </c>
      <c r="H48" s="43">
        <f t="shared" si="4"/>
        <v>0</v>
      </c>
      <c r="I48" s="43">
        <f t="shared" si="4"/>
        <v>0</v>
      </c>
      <c r="J48" s="43">
        <f t="shared" si="4"/>
        <v>0</v>
      </c>
      <c r="K48" s="43">
        <f t="shared" si="4"/>
        <v>-1</v>
      </c>
      <c r="L48" s="43">
        <f t="shared" si="4"/>
        <v>-1</v>
      </c>
      <c r="M48" s="43">
        <f t="shared" si="4"/>
        <v>0</v>
      </c>
      <c r="N48" s="43">
        <f t="shared" ref="N48" si="5">SUM(N16:N17)-N15</f>
        <v>-1</v>
      </c>
    </row>
    <row r="49" spans="3:14" hidden="1" outlineLevel="1">
      <c r="C49" s="43">
        <f>SUM(C19:C22)-C18</f>
        <v>-1</v>
      </c>
      <c r="D49" s="43">
        <f t="shared" ref="D49:M49" si="6">SUM(D19:D22)-D18</f>
        <v>-2</v>
      </c>
      <c r="E49" s="43">
        <f t="shared" si="6"/>
        <v>-1</v>
      </c>
      <c r="F49" s="43">
        <f t="shared" si="6"/>
        <v>-1</v>
      </c>
      <c r="G49" s="43">
        <f t="shared" si="6"/>
        <v>-1</v>
      </c>
      <c r="H49" s="43">
        <f t="shared" si="6"/>
        <v>-1</v>
      </c>
      <c r="I49" s="43">
        <f t="shared" si="6"/>
        <v>-2</v>
      </c>
      <c r="J49" s="43">
        <f t="shared" si="6"/>
        <v>-1</v>
      </c>
      <c r="K49" s="43">
        <f t="shared" si="6"/>
        <v>-1</v>
      </c>
      <c r="L49" s="43">
        <f t="shared" si="6"/>
        <v>-1</v>
      </c>
      <c r="M49" s="43">
        <f t="shared" si="6"/>
        <v>-1</v>
      </c>
      <c r="N49" s="43">
        <f t="shared" ref="N49" si="7">SUM(N19:N22)-N18</f>
        <v>-1</v>
      </c>
    </row>
    <row r="50" spans="3:14" hidden="1" outlineLevel="1">
      <c r="C50" s="43">
        <f>C6-C7+C15-C18+C23-C24</f>
        <v>1</v>
      </c>
      <c r="D50" s="43">
        <f t="shared" ref="D50:M50" si="8">D6-D7+D15-D18+D23-D24</f>
        <v>1</v>
      </c>
      <c r="E50" s="43">
        <f t="shared" si="8"/>
        <v>2</v>
      </c>
      <c r="F50" s="43">
        <f t="shared" si="8"/>
        <v>1</v>
      </c>
      <c r="G50" s="43">
        <f t="shared" si="8"/>
        <v>-1</v>
      </c>
      <c r="H50" s="43">
        <f t="shared" si="8"/>
        <v>0</v>
      </c>
      <c r="I50" s="43">
        <f t="shared" si="8"/>
        <v>-3</v>
      </c>
      <c r="J50" s="43">
        <f t="shared" si="8"/>
        <v>0</v>
      </c>
      <c r="K50" s="43">
        <f t="shared" si="8"/>
        <v>1</v>
      </c>
      <c r="L50" s="43">
        <f t="shared" si="8"/>
        <v>-1</v>
      </c>
      <c r="M50" s="43">
        <f t="shared" si="8"/>
        <v>0</v>
      </c>
      <c r="N50" s="43">
        <f t="shared" ref="N50" si="9">N6-N7+N15-N18+N23-N24</f>
        <v>1</v>
      </c>
    </row>
    <row r="51" spans="3:14" hidden="1" outlineLevel="1">
      <c r="C51" s="43">
        <f>SUM(C26:C28)-C25</f>
        <v>-1</v>
      </c>
      <c r="D51" s="43">
        <f t="shared" ref="D51:M51" si="10">SUM(D26:D28)-D25</f>
        <v>-1</v>
      </c>
      <c r="E51" s="43">
        <f t="shared" si="10"/>
        <v>-2</v>
      </c>
      <c r="F51" s="43">
        <f t="shared" si="10"/>
        <v>-1</v>
      </c>
      <c r="G51" s="43">
        <f t="shared" si="10"/>
        <v>-1</v>
      </c>
      <c r="H51" s="43">
        <f t="shared" si="10"/>
        <v>-1</v>
      </c>
      <c r="I51" s="43">
        <f t="shared" si="10"/>
        <v>-1</v>
      </c>
      <c r="J51" s="43">
        <f t="shared" si="10"/>
        <v>-2</v>
      </c>
      <c r="K51" s="43">
        <f t="shared" si="10"/>
        <v>-1</v>
      </c>
      <c r="L51" s="43">
        <f t="shared" si="10"/>
        <v>-1</v>
      </c>
      <c r="M51" s="43">
        <f t="shared" si="10"/>
        <v>-1</v>
      </c>
      <c r="N51" s="43">
        <f t="shared" ref="N51" si="11">SUM(N26:N28)-N25</f>
        <v>-1</v>
      </c>
    </row>
    <row r="52" spans="3:14" hidden="1" outlineLevel="1">
      <c r="C52" s="43">
        <f>SUM(C30:C32)-C29</f>
        <v>0</v>
      </c>
      <c r="D52" s="43">
        <f t="shared" ref="D52:M52" si="12">SUM(D30:D32)-D29</f>
        <v>0</v>
      </c>
      <c r="E52" s="43">
        <f t="shared" si="12"/>
        <v>-1</v>
      </c>
      <c r="F52" s="43">
        <f t="shared" si="12"/>
        <v>-1</v>
      </c>
      <c r="G52" s="43">
        <f t="shared" si="12"/>
        <v>0</v>
      </c>
      <c r="H52" s="43">
        <f t="shared" si="12"/>
        <v>-1</v>
      </c>
      <c r="I52" s="43">
        <f t="shared" si="12"/>
        <v>-1</v>
      </c>
      <c r="J52" s="43">
        <f t="shared" si="12"/>
        <v>0</v>
      </c>
      <c r="K52" s="43">
        <f t="shared" si="12"/>
        <v>-1</v>
      </c>
      <c r="L52" s="43">
        <f t="shared" si="12"/>
        <v>0</v>
      </c>
      <c r="M52" s="43">
        <f t="shared" si="12"/>
        <v>-1</v>
      </c>
      <c r="N52" s="43">
        <f t="shared" ref="N52" si="13">SUM(N30:N32)-N29</f>
        <v>-1</v>
      </c>
    </row>
    <row r="53" spans="3:14" hidden="1" outlineLevel="1">
      <c r="C53" s="43">
        <f>C24-C29+C25-C33</f>
        <v>0</v>
      </c>
      <c r="D53" s="43">
        <f t="shared" ref="D53:M53" si="14">D24-D29+D25-D33</f>
        <v>0</v>
      </c>
      <c r="E53" s="43">
        <f t="shared" si="14"/>
        <v>0</v>
      </c>
      <c r="F53" s="43">
        <f t="shared" si="14"/>
        <v>-1</v>
      </c>
      <c r="G53" s="43">
        <f t="shared" si="14"/>
        <v>1</v>
      </c>
      <c r="H53" s="43">
        <f t="shared" si="14"/>
        <v>-1</v>
      </c>
      <c r="I53" s="43">
        <f t="shared" si="14"/>
        <v>1</v>
      </c>
      <c r="J53" s="43">
        <f t="shared" si="14"/>
        <v>0</v>
      </c>
      <c r="K53" s="43">
        <f t="shared" si="14"/>
        <v>0</v>
      </c>
      <c r="L53" s="43">
        <f t="shared" si="14"/>
        <v>1</v>
      </c>
      <c r="M53" s="43">
        <f t="shared" si="14"/>
        <v>0</v>
      </c>
      <c r="N53" s="43">
        <f t="shared" ref="N53" si="15">N24-N29+N25-N33</f>
        <v>0</v>
      </c>
    </row>
    <row r="54" spans="3:14" hidden="1" outlineLevel="1">
      <c r="C54" s="43">
        <f>C33-C34-C35</f>
        <v>1</v>
      </c>
      <c r="D54" s="43">
        <f t="shared" ref="D54:M54" si="16">D33-D34-D35</f>
        <v>0</v>
      </c>
      <c r="E54" s="43">
        <f t="shared" si="16"/>
        <v>1</v>
      </c>
      <c r="F54" s="43">
        <f t="shared" si="16"/>
        <v>1</v>
      </c>
      <c r="G54" s="43">
        <f t="shared" si="16"/>
        <v>0</v>
      </c>
      <c r="H54" s="43">
        <f t="shared" si="16"/>
        <v>1</v>
      </c>
      <c r="I54" s="43">
        <f t="shared" si="16"/>
        <v>1</v>
      </c>
      <c r="J54" s="43">
        <f t="shared" si="16"/>
        <v>0</v>
      </c>
      <c r="K54" s="43">
        <f t="shared" si="16"/>
        <v>0</v>
      </c>
      <c r="L54" s="43">
        <f t="shared" si="16"/>
        <v>0</v>
      </c>
      <c r="M54" s="43">
        <f t="shared" si="16"/>
        <v>1</v>
      </c>
      <c r="N54" s="43">
        <f t="shared" ref="N54" si="17">N33-N34-N35</f>
        <v>0</v>
      </c>
    </row>
    <row r="55" spans="3:14" hidden="1" outlineLevel="1">
      <c r="C55" s="43">
        <f>SUM(C37:C38)-C39</f>
        <v>0</v>
      </c>
      <c r="D55" s="43">
        <f t="shared" ref="D55:M55" si="18">SUM(D37:D38)-D39</f>
        <v>-1</v>
      </c>
      <c r="E55" s="43">
        <f t="shared" si="18"/>
        <v>-1</v>
      </c>
      <c r="F55" s="43">
        <f t="shared" si="18"/>
        <v>-1</v>
      </c>
      <c r="G55" s="43">
        <f t="shared" si="18"/>
        <v>0</v>
      </c>
      <c r="H55" s="43">
        <f t="shared" si="18"/>
        <v>0</v>
      </c>
      <c r="I55" s="43">
        <f t="shared" si="18"/>
        <v>-1</v>
      </c>
      <c r="J55" s="43">
        <f t="shared" si="18"/>
        <v>-1</v>
      </c>
      <c r="K55" s="43">
        <f t="shared" si="18"/>
        <v>-1</v>
      </c>
      <c r="L55" s="43">
        <f t="shared" si="18"/>
        <v>0</v>
      </c>
      <c r="M55" s="43">
        <f t="shared" si="18"/>
        <v>-1</v>
      </c>
      <c r="N55" s="43">
        <f t="shared" ref="N55" si="19">SUM(N37:N38)-N39</f>
        <v>-1</v>
      </c>
    </row>
    <row r="56" spans="3:14" hidden="1" outlineLevel="1">
      <c r="C56" s="43">
        <f>C39-C35</f>
        <v>0</v>
      </c>
      <c r="D56" s="43">
        <f t="shared" ref="D56:M56" si="20">D39-D35</f>
        <v>0</v>
      </c>
      <c r="E56" s="43">
        <f t="shared" si="20"/>
        <v>0</v>
      </c>
      <c r="F56" s="43">
        <f t="shared" si="20"/>
        <v>0</v>
      </c>
      <c r="G56" s="43">
        <f t="shared" si="20"/>
        <v>0</v>
      </c>
      <c r="H56" s="43">
        <f t="shared" si="20"/>
        <v>0</v>
      </c>
      <c r="I56" s="43">
        <f t="shared" si="20"/>
        <v>0</v>
      </c>
      <c r="J56" s="43">
        <f t="shared" si="20"/>
        <v>0</v>
      </c>
      <c r="K56" s="43">
        <f t="shared" si="20"/>
        <v>0</v>
      </c>
      <c r="L56" s="43">
        <f t="shared" si="20"/>
        <v>0</v>
      </c>
      <c r="M56" s="43">
        <f t="shared" si="20"/>
        <v>0</v>
      </c>
      <c r="N56" s="43">
        <f t="shared" ref="N56" si="21">N39-N35</f>
        <v>0</v>
      </c>
    </row>
    <row r="57" spans="3:14" collapsed="1"/>
  </sheetData>
  <phoneticPr fontId="5"/>
  <pageMargins left="0.7" right="0.7" top="0.75" bottom="0.75" header="0.3" footer="0.3"/>
  <pageSetup paperSize="8"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76"/>
  <sheetViews>
    <sheetView showGridLines="0" zoomScaleNormal="100" zoomScaleSheetLayoutView="100" workbookViewId="0">
      <pane xSplit="2" ySplit="3" topLeftCell="C15" activePane="bottomRight" state="frozen"/>
      <selection activeCell="J11" sqref="J11"/>
      <selection pane="topRight" activeCell="J11" sqref="J11"/>
      <selection pane="bottomLeft" activeCell="J11" sqref="J11"/>
      <selection pane="bottomRight" activeCell="C17" sqref="C17"/>
    </sheetView>
  </sheetViews>
  <sheetFormatPr defaultRowHeight="13.3" outlineLevelCol="1"/>
  <cols>
    <col min="1" max="1" width="35.09765625" bestFit="1" customWidth="1"/>
    <col min="2" max="2" width="26.09765625" customWidth="1"/>
    <col min="3" max="6" width="15.59765625" customWidth="1" outlineLevel="1"/>
    <col min="7" max="14" width="15.59765625" customWidth="1"/>
    <col min="15" max="15" width="16" customWidth="1"/>
  </cols>
  <sheetData>
    <row r="1" spans="1:15">
      <c r="A1" s="1" t="s">
        <v>115</v>
      </c>
      <c r="B1" s="2" t="s">
        <v>2</v>
      </c>
      <c r="C1" s="3" t="s">
        <v>40</v>
      </c>
      <c r="D1" s="3" t="s">
        <v>0</v>
      </c>
      <c r="E1" s="3" t="s">
        <v>92</v>
      </c>
      <c r="F1" s="3" t="s">
        <v>98</v>
      </c>
      <c r="G1" s="3" t="s">
        <v>100</v>
      </c>
      <c r="H1" s="3" t="s">
        <v>102</v>
      </c>
      <c r="I1" s="3" t="s">
        <v>104</v>
      </c>
      <c r="J1" s="3" t="s">
        <v>125</v>
      </c>
      <c r="K1" s="3" t="s">
        <v>131</v>
      </c>
      <c r="L1" s="3" t="s">
        <v>134</v>
      </c>
      <c r="M1" s="3" t="s">
        <v>136</v>
      </c>
      <c r="N1" s="3" t="s">
        <v>139</v>
      </c>
      <c r="O1" s="3" t="s">
        <v>147</v>
      </c>
    </row>
    <row r="2" spans="1:15">
      <c r="A2" s="23" t="s">
        <v>303</v>
      </c>
      <c r="B2" s="22" t="s">
        <v>304</v>
      </c>
      <c r="C2" s="3" t="s">
        <v>38</v>
      </c>
      <c r="D2" s="3" t="s">
        <v>1</v>
      </c>
      <c r="E2" s="3" t="s">
        <v>93</v>
      </c>
      <c r="F2" s="3" t="s">
        <v>99</v>
      </c>
      <c r="G2" s="3" t="s">
        <v>101</v>
      </c>
      <c r="H2" s="3" t="s">
        <v>103</v>
      </c>
      <c r="I2" s="3" t="s">
        <v>105</v>
      </c>
      <c r="J2" s="3" t="s">
        <v>126</v>
      </c>
      <c r="K2" s="3" t="s">
        <v>130</v>
      </c>
      <c r="L2" s="3" t="s">
        <v>135</v>
      </c>
      <c r="M2" s="3" t="s">
        <v>138</v>
      </c>
      <c r="N2" s="3" t="s">
        <v>140</v>
      </c>
      <c r="O2" s="3" t="s">
        <v>148</v>
      </c>
    </row>
    <row r="3" spans="1:15" s="18" customFormat="1">
      <c r="A3" s="1" t="s">
        <v>302</v>
      </c>
      <c r="B3" s="17" t="s">
        <v>296</v>
      </c>
      <c r="C3" s="3" t="s">
        <v>329</v>
      </c>
      <c r="D3" s="3" t="s">
        <v>328</v>
      </c>
      <c r="E3" s="3" t="s">
        <v>327</v>
      </c>
      <c r="F3" s="3" t="s">
        <v>326</v>
      </c>
      <c r="G3" s="3" t="s">
        <v>325</v>
      </c>
      <c r="H3" s="3" t="s">
        <v>324</v>
      </c>
      <c r="I3" s="3" t="s">
        <v>323</v>
      </c>
      <c r="J3" s="3" t="s">
        <v>322</v>
      </c>
      <c r="K3" s="3" t="s">
        <v>321</v>
      </c>
      <c r="L3" s="3" t="s">
        <v>320</v>
      </c>
      <c r="M3" s="3" t="s">
        <v>319</v>
      </c>
      <c r="N3" s="3" t="s">
        <v>318</v>
      </c>
      <c r="O3" s="3" t="s">
        <v>317</v>
      </c>
    </row>
    <row r="4" spans="1:15">
      <c r="A4" s="1" t="s">
        <v>36</v>
      </c>
      <c r="B4" s="2" t="s">
        <v>41</v>
      </c>
      <c r="C4" s="4"/>
      <c r="D4" s="4"/>
      <c r="E4" s="4"/>
      <c r="F4" s="4"/>
      <c r="G4" s="4"/>
      <c r="H4" s="4"/>
      <c r="I4" s="4"/>
      <c r="J4" s="4"/>
      <c r="K4" s="4"/>
      <c r="L4" s="4"/>
      <c r="M4" s="4"/>
      <c r="N4" s="4"/>
      <c r="O4" s="4"/>
    </row>
    <row r="5" spans="1:15">
      <c r="A5" s="5" t="s">
        <v>169</v>
      </c>
      <c r="B5" s="2" t="s">
        <v>42</v>
      </c>
      <c r="C5" s="4"/>
      <c r="D5" s="4"/>
      <c r="E5" s="4"/>
      <c r="F5" s="4"/>
      <c r="G5" s="4"/>
      <c r="H5" s="4"/>
      <c r="I5" s="4"/>
      <c r="J5" s="4"/>
      <c r="K5" s="4"/>
      <c r="L5" s="4"/>
      <c r="M5" s="4"/>
      <c r="N5" s="4"/>
      <c r="O5" s="4"/>
    </row>
    <row r="6" spans="1:15">
      <c r="A6" s="19" t="s">
        <v>170</v>
      </c>
      <c r="B6" s="2" t="s">
        <v>43</v>
      </c>
      <c r="C6" s="4">
        <v>67771</v>
      </c>
      <c r="D6" s="4">
        <v>76447</v>
      </c>
      <c r="E6" s="4">
        <v>83862</v>
      </c>
      <c r="F6" s="4">
        <v>74759</v>
      </c>
      <c r="G6" s="4">
        <v>121950</v>
      </c>
      <c r="H6" s="4">
        <v>64091</v>
      </c>
      <c r="I6" s="4">
        <v>67248</v>
      </c>
      <c r="J6" s="4">
        <v>43876</v>
      </c>
      <c r="K6" s="4">
        <v>62466</v>
      </c>
      <c r="L6" s="4">
        <v>64386</v>
      </c>
      <c r="M6" s="4">
        <v>132238</v>
      </c>
      <c r="N6" s="4">
        <v>147429</v>
      </c>
      <c r="O6" s="4">
        <v>174226</v>
      </c>
    </row>
    <row r="7" spans="1:15" ht="25.5">
      <c r="A7" s="19" t="s">
        <v>171</v>
      </c>
      <c r="B7" s="2" t="s">
        <v>44</v>
      </c>
      <c r="C7" s="4">
        <v>3143</v>
      </c>
      <c r="D7" s="4">
        <v>4277</v>
      </c>
      <c r="E7" s="4">
        <v>3223</v>
      </c>
      <c r="F7" s="4">
        <v>4472</v>
      </c>
      <c r="G7" s="4">
        <v>8396</v>
      </c>
      <c r="H7" s="4">
        <v>9849</v>
      </c>
      <c r="I7" s="4">
        <v>13411</v>
      </c>
      <c r="J7" s="4">
        <v>15213</v>
      </c>
      <c r="K7" s="4">
        <v>15371</v>
      </c>
      <c r="L7" s="4">
        <v>17796</v>
      </c>
      <c r="M7" s="4">
        <v>19920</v>
      </c>
      <c r="N7" s="4">
        <v>34187</v>
      </c>
      <c r="O7" s="4">
        <v>43030</v>
      </c>
    </row>
    <row r="8" spans="1:15">
      <c r="A8" s="19" t="s">
        <v>172</v>
      </c>
      <c r="B8" s="2" t="s">
        <v>37</v>
      </c>
      <c r="C8" s="4">
        <v>39490</v>
      </c>
      <c r="D8" s="4">
        <v>47285</v>
      </c>
      <c r="E8" s="4">
        <v>52599</v>
      </c>
      <c r="F8" s="4">
        <v>46302</v>
      </c>
      <c r="G8" s="4">
        <v>25237</v>
      </c>
      <c r="H8" s="4">
        <v>55237</v>
      </c>
      <c r="I8" s="4">
        <v>102912</v>
      </c>
      <c r="J8" s="4">
        <v>125875</v>
      </c>
      <c r="K8" s="4">
        <v>139472</v>
      </c>
      <c r="L8" s="4">
        <v>137728</v>
      </c>
      <c r="M8" s="4">
        <v>133788</v>
      </c>
      <c r="N8" s="4">
        <v>148215</v>
      </c>
      <c r="O8" s="4">
        <v>141698</v>
      </c>
    </row>
    <row r="9" spans="1:15">
      <c r="A9" s="19" t="s">
        <v>173</v>
      </c>
      <c r="B9" s="2" t="s">
        <v>45</v>
      </c>
      <c r="C9" s="4">
        <v>30995</v>
      </c>
      <c r="D9" s="4">
        <v>20867</v>
      </c>
      <c r="E9" s="4">
        <v>28803</v>
      </c>
      <c r="F9" s="4">
        <v>33594</v>
      </c>
      <c r="G9" s="4">
        <v>42862</v>
      </c>
      <c r="H9" s="4">
        <v>55173</v>
      </c>
      <c r="I9" s="4">
        <v>53778</v>
      </c>
      <c r="J9" s="4">
        <v>74580</v>
      </c>
      <c r="K9" s="4">
        <v>74079</v>
      </c>
      <c r="L9" s="4">
        <v>92750</v>
      </c>
      <c r="M9" s="4">
        <v>98963</v>
      </c>
      <c r="N9" s="4">
        <v>166654</v>
      </c>
      <c r="O9" s="4">
        <v>221207</v>
      </c>
    </row>
    <row r="10" spans="1:15">
      <c r="A10" s="19" t="s">
        <v>174</v>
      </c>
      <c r="B10" s="2" t="s">
        <v>18</v>
      </c>
      <c r="C10" s="4">
        <v>293</v>
      </c>
      <c r="D10" s="4">
        <v>4365</v>
      </c>
      <c r="E10" s="4">
        <v>3755</v>
      </c>
      <c r="F10" s="4">
        <v>2894</v>
      </c>
      <c r="G10" s="4">
        <v>928</v>
      </c>
      <c r="H10" s="4">
        <v>1752</v>
      </c>
      <c r="I10" s="4">
        <v>2545</v>
      </c>
      <c r="J10" s="4">
        <v>22187</v>
      </c>
      <c r="K10" s="4">
        <v>29715</v>
      </c>
      <c r="L10" s="4">
        <v>31802</v>
      </c>
      <c r="M10" s="4">
        <v>16987</v>
      </c>
      <c r="N10" s="4">
        <v>4002</v>
      </c>
      <c r="O10" s="4">
        <v>4345</v>
      </c>
    </row>
    <row r="11" spans="1:15">
      <c r="A11" s="19" t="s">
        <v>175</v>
      </c>
      <c r="B11" s="2" t="s">
        <v>19</v>
      </c>
      <c r="C11" s="4">
        <v>19228</v>
      </c>
      <c r="D11" s="4">
        <v>13862</v>
      </c>
      <c r="E11" s="6"/>
      <c r="F11" s="6">
        <v>11791</v>
      </c>
      <c r="G11" s="6">
        <v>27694</v>
      </c>
      <c r="H11" s="6">
        <v>17514</v>
      </c>
      <c r="I11" s="6">
        <v>6607</v>
      </c>
      <c r="J11" s="6"/>
      <c r="K11" s="6"/>
      <c r="L11" s="6"/>
      <c r="M11" s="6"/>
      <c r="N11" s="6">
        <v>113641</v>
      </c>
      <c r="O11" s="4">
        <v>98112</v>
      </c>
    </row>
    <row r="12" spans="1:15" ht="38.25" hidden="1" customHeight="1">
      <c r="A12" s="19" t="s">
        <v>176</v>
      </c>
      <c r="B12" s="15" t="s">
        <v>94</v>
      </c>
      <c r="C12" s="16"/>
      <c r="D12" s="16"/>
      <c r="E12" s="16">
        <v>3158</v>
      </c>
      <c r="F12" s="16"/>
      <c r="G12" s="16"/>
      <c r="H12" s="16"/>
      <c r="I12" s="16"/>
      <c r="J12" s="16"/>
      <c r="K12" s="16"/>
      <c r="L12" s="16"/>
      <c r="M12" s="16"/>
      <c r="N12" s="4"/>
      <c r="O12" s="4"/>
    </row>
    <row r="13" spans="1:15">
      <c r="A13" s="19" t="s">
        <v>165</v>
      </c>
      <c r="B13" s="2" t="s">
        <v>20</v>
      </c>
      <c r="C13" s="4">
        <v>5678</v>
      </c>
      <c r="D13" s="4">
        <v>3435</v>
      </c>
      <c r="E13" s="4">
        <v>4756</v>
      </c>
      <c r="F13" s="4">
        <v>6246</v>
      </c>
      <c r="G13" s="4">
        <f>G15-SUM(G6:G12,G14)</f>
        <v>23387</v>
      </c>
      <c r="H13" s="4">
        <f>H15-SUM(H6:H12,H14)</f>
        <v>14472</v>
      </c>
      <c r="I13" s="4">
        <f>I15-SUM(I6:I12,I14)</f>
        <v>17304</v>
      </c>
      <c r="J13" s="4">
        <f>11842+4771</f>
        <v>16613</v>
      </c>
      <c r="K13" s="4">
        <f>12455+12233</f>
        <v>24688</v>
      </c>
      <c r="L13" s="4">
        <f>10453+15361</f>
        <v>25814</v>
      </c>
      <c r="M13" s="4">
        <f>M15-SUM(M14,M6:M10)</f>
        <v>22888</v>
      </c>
      <c r="N13" s="4">
        <f>N15-SUM(N14,N6:N11)</f>
        <v>26469</v>
      </c>
      <c r="O13" s="4">
        <v>37165</v>
      </c>
    </row>
    <row r="14" spans="1:15">
      <c r="A14" s="19" t="s">
        <v>177</v>
      </c>
      <c r="B14" s="2" t="s">
        <v>46</v>
      </c>
      <c r="C14" s="4">
        <v>-4</v>
      </c>
      <c r="D14" s="4">
        <v>-3</v>
      </c>
      <c r="E14" s="4">
        <v>-3</v>
      </c>
      <c r="F14" s="4">
        <v>-9</v>
      </c>
      <c r="G14" s="4">
        <v>-128</v>
      </c>
      <c r="H14" s="4">
        <v>-110</v>
      </c>
      <c r="I14" s="4">
        <v>-109</v>
      </c>
      <c r="J14" s="4">
        <v>-175</v>
      </c>
      <c r="K14" s="4">
        <v>-169</v>
      </c>
      <c r="L14" s="4">
        <v>-307</v>
      </c>
      <c r="M14" s="4">
        <v>-268</v>
      </c>
      <c r="N14" s="4">
        <v>-488</v>
      </c>
      <c r="O14" s="4">
        <v>-511</v>
      </c>
    </row>
    <row r="15" spans="1:15">
      <c r="A15" s="19" t="s">
        <v>27</v>
      </c>
      <c r="B15" s="2" t="s">
        <v>47</v>
      </c>
      <c r="C15" s="4">
        <v>166596</v>
      </c>
      <c r="D15" s="4">
        <v>170537</v>
      </c>
      <c r="E15" s="4">
        <v>180154</v>
      </c>
      <c r="F15" s="4">
        <v>180051</v>
      </c>
      <c r="G15" s="4">
        <v>250326</v>
      </c>
      <c r="H15" s="4">
        <v>217978</v>
      </c>
      <c r="I15" s="4">
        <v>263696</v>
      </c>
      <c r="J15" s="4">
        <v>298171</v>
      </c>
      <c r="K15" s="4">
        <v>345625</v>
      </c>
      <c r="L15" s="4">
        <v>369971</v>
      </c>
      <c r="M15" s="4">
        <v>424516</v>
      </c>
      <c r="N15" s="4">
        <v>640109</v>
      </c>
      <c r="O15" s="4">
        <v>719274</v>
      </c>
    </row>
    <row r="16" spans="1:15">
      <c r="A16" s="19"/>
      <c r="B16" s="2"/>
      <c r="C16" s="4"/>
      <c r="D16" s="4"/>
      <c r="E16" s="4"/>
      <c r="F16" s="4"/>
      <c r="G16" s="4"/>
      <c r="H16" s="4"/>
      <c r="I16" s="4"/>
      <c r="J16" s="4"/>
      <c r="K16" s="4"/>
      <c r="L16" s="4"/>
      <c r="M16" s="4"/>
      <c r="N16" s="4"/>
      <c r="O16" s="4"/>
    </row>
    <row r="17" spans="1:15">
      <c r="A17" s="19" t="s">
        <v>178</v>
      </c>
      <c r="B17" s="2" t="s">
        <v>48</v>
      </c>
      <c r="C17" s="4"/>
      <c r="D17" s="4"/>
      <c r="E17" s="4"/>
      <c r="F17" s="4"/>
      <c r="G17" s="4"/>
      <c r="H17" s="4"/>
      <c r="I17" s="4"/>
      <c r="J17" s="4"/>
      <c r="K17" s="4"/>
      <c r="L17" s="4"/>
      <c r="M17" s="4"/>
      <c r="N17" s="4"/>
      <c r="O17" s="4"/>
    </row>
    <row r="18" spans="1:15">
      <c r="A18" s="19" t="s">
        <v>179</v>
      </c>
      <c r="B18" s="2" t="s">
        <v>28</v>
      </c>
      <c r="C18" s="4"/>
      <c r="D18" s="4"/>
      <c r="E18" s="4"/>
      <c r="F18" s="4"/>
      <c r="G18" s="4"/>
      <c r="H18" s="4"/>
      <c r="I18" s="4"/>
      <c r="J18" s="4"/>
      <c r="K18" s="4"/>
      <c r="L18" s="4"/>
      <c r="M18" s="4"/>
      <c r="N18" s="4"/>
      <c r="O18" s="4"/>
    </row>
    <row r="19" spans="1:15">
      <c r="A19" s="19" t="s">
        <v>180</v>
      </c>
      <c r="B19" s="2" t="s">
        <v>49</v>
      </c>
      <c r="C19" s="4">
        <v>18916</v>
      </c>
      <c r="D19" s="4">
        <v>19011</v>
      </c>
      <c r="E19" s="4">
        <v>20910</v>
      </c>
      <c r="F19" s="4">
        <v>25977</v>
      </c>
      <c r="G19" s="4">
        <v>41555</v>
      </c>
      <c r="H19" s="4">
        <v>50652</v>
      </c>
      <c r="I19" s="4">
        <v>57764</v>
      </c>
      <c r="J19" s="4">
        <v>64309</v>
      </c>
      <c r="K19" s="4">
        <v>70320</v>
      </c>
      <c r="L19" s="4">
        <v>76961</v>
      </c>
      <c r="M19" s="4">
        <v>95686</v>
      </c>
      <c r="N19" s="4">
        <v>129341</v>
      </c>
      <c r="O19" s="4">
        <v>163207</v>
      </c>
    </row>
    <row r="20" spans="1:15">
      <c r="A20" s="19" t="s">
        <v>181</v>
      </c>
      <c r="B20" s="2" t="s">
        <v>50</v>
      </c>
      <c r="C20" s="4">
        <v>-5631</v>
      </c>
      <c r="D20" s="4">
        <v>-6747</v>
      </c>
      <c r="E20" s="4">
        <v>-8055</v>
      </c>
      <c r="F20" s="4">
        <v>-11190</v>
      </c>
      <c r="G20" s="4">
        <v>-18326</v>
      </c>
      <c r="H20" s="4">
        <v>-21666</v>
      </c>
      <c r="I20" s="4">
        <v>-25102</v>
      </c>
      <c r="J20" s="4">
        <v>-29569</v>
      </c>
      <c r="K20" s="4">
        <v>-33274</v>
      </c>
      <c r="L20" s="4">
        <v>-39785</v>
      </c>
      <c r="M20" s="4">
        <v>-47440</v>
      </c>
      <c r="N20" s="4">
        <v>-67002</v>
      </c>
      <c r="O20" s="4">
        <v>-84515</v>
      </c>
    </row>
    <row r="21" spans="1:15" ht="25.5">
      <c r="A21" s="19" t="s">
        <v>182</v>
      </c>
      <c r="B21" s="2" t="s">
        <v>51</v>
      </c>
      <c r="C21" s="4">
        <v>390</v>
      </c>
      <c r="D21" s="4">
        <v>300</v>
      </c>
      <c r="E21" s="4">
        <v>363</v>
      </c>
      <c r="F21" s="4">
        <v>2771</v>
      </c>
      <c r="G21" s="4">
        <v>3301</v>
      </c>
      <c r="H21" s="4">
        <v>4719</v>
      </c>
      <c r="I21" s="4">
        <v>6170</v>
      </c>
      <c r="J21" s="4">
        <v>7961</v>
      </c>
      <c r="K21" s="4">
        <v>8830</v>
      </c>
      <c r="L21" s="4">
        <v>9453</v>
      </c>
      <c r="M21" s="4">
        <v>15723</v>
      </c>
      <c r="N21" s="4">
        <v>21959</v>
      </c>
      <c r="O21" s="4">
        <v>30943</v>
      </c>
    </row>
    <row r="22" spans="1:15">
      <c r="A22" s="19" t="s">
        <v>181</v>
      </c>
      <c r="B22" s="2" t="s">
        <v>50</v>
      </c>
      <c r="C22" s="4">
        <v>-133</v>
      </c>
      <c r="D22" s="4">
        <v>-151</v>
      </c>
      <c r="E22" s="4">
        <v>-182</v>
      </c>
      <c r="F22" s="4">
        <v>-1840</v>
      </c>
      <c r="G22" s="4">
        <v>-1698</v>
      </c>
      <c r="H22" s="4">
        <v>-2462</v>
      </c>
      <c r="I22" s="4">
        <v>-3407</v>
      </c>
      <c r="J22" s="4">
        <v>-4724</v>
      </c>
      <c r="K22" s="4">
        <v>-5442</v>
      </c>
      <c r="L22" s="4">
        <v>-5993</v>
      </c>
      <c r="M22" s="4">
        <v>-7621</v>
      </c>
      <c r="N22" s="4">
        <v>-11027</v>
      </c>
      <c r="O22" s="4">
        <v>-155132</v>
      </c>
    </row>
    <row r="23" spans="1:15">
      <c r="A23" s="19" t="s">
        <v>183</v>
      </c>
      <c r="B23" s="2" t="s">
        <v>21</v>
      </c>
      <c r="C23" s="4">
        <v>2051</v>
      </c>
      <c r="D23" s="4">
        <v>2051</v>
      </c>
      <c r="E23" s="4">
        <v>2501</v>
      </c>
      <c r="F23" s="4">
        <v>2594</v>
      </c>
      <c r="G23" s="4">
        <v>4299</v>
      </c>
      <c r="H23" s="4">
        <v>3979</v>
      </c>
      <c r="I23" s="4">
        <v>3995</v>
      </c>
      <c r="J23" s="4">
        <v>3891</v>
      </c>
      <c r="K23" s="4">
        <v>3880</v>
      </c>
      <c r="L23" s="4">
        <v>3881</v>
      </c>
      <c r="M23" s="4">
        <v>3879</v>
      </c>
      <c r="N23" s="4">
        <v>3879</v>
      </c>
      <c r="O23" s="4">
        <v>3374</v>
      </c>
    </row>
    <row r="24" spans="1:15">
      <c r="A24" s="19" t="s">
        <v>184</v>
      </c>
      <c r="B24" s="2" t="s">
        <v>127</v>
      </c>
      <c r="C24" s="4"/>
      <c r="D24" s="4"/>
      <c r="E24" s="4"/>
      <c r="F24" s="4"/>
      <c r="G24" s="4"/>
      <c r="H24" s="4"/>
      <c r="I24" s="4"/>
      <c r="J24" s="4">
        <v>2590</v>
      </c>
      <c r="K24" s="4">
        <v>6354</v>
      </c>
      <c r="L24" s="4">
        <v>9499</v>
      </c>
      <c r="M24" s="4">
        <v>12184</v>
      </c>
      <c r="N24" s="4">
        <v>16851</v>
      </c>
      <c r="O24" s="4">
        <v>21159</v>
      </c>
    </row>
    <row r="25" spans="1:15">
      <c r="A25" s="19" t="s">
        <v>181</v>
      </c>
      <c r="B25" s="2" t="s">
        <v>50</v>
      </c>
      <c r="C25" s="4"/>
      <c r="D25" s="4"/>
      <c r="E25" s="4"/>
      <c r="F25" s="4"/>
      <c r="G25" s="4"/>
      <c r="H25" s="4"/>
      <c r="I25" s="4"/>
      <c r="J25" s="4">
        <v>-297</v>
      </c>
      <c r="K25" s="4">
        <v>-1395</v>
      </c>
      <c r="L25" s="4">
        <v>-2913</v>
      </c>
      <c r="M25" s="4">
        <v>-5135</v>
      </c>
      <c r="N25" s="4">
        <v>-7810</v>
      </c>
      <c r="O25" s="4">
        <v>-10890</v>
      </c>
    </row>
    <row r="26" spans="1:15">
      <c r="A26" s="19" t="s">
        <v>219</v>
      </c>
      <c r="B26" s="2" t="s">
        <v>29</v>
      </c>
      <c r="C26" s="4">
        <v>317</v>
      </c>
      <c r="D26" s="4">
        <v>255</v>
      </c>
      <c r="E26" s="4">
        <v>282</v>
      </c>
      <c r="F26" s="4">
        <v>364</v>
      </c>
      <c r="G26" s="4">
        <v>761</v>
      </c>
      <c r="H26" s="4">
        <v>2117</v>
      </c>
      <c r="I26" s="4">
        <v>897</v>
      </c>
      <c r="J26" s="4">
        <v>1784</v>
      </c>
      <c r="K26" s="4">
        <v>869</v>
      </c>
      <c r="L26" s="4">
        <v>6913</v>
      </c>
      <c r="M26" s="4">
        <v>1947</v>
      </c>
      <c r="N26" s="4">
        <v>4214</v>
      </c>
      <c r="O26" s="4">
        <v>4944</v>
      </c>
    </row>
    <row r="27" spans="1:15">
      <c r="A27" s="19" t="s">
        <v>220</v>
      </c>
      <c r="B27" s="2" t="s">
        <v>221</v>
      </c>
      <c r="C27" s="4"/>
      <c r="D27" s="4"/>
      <c r="E27" s="4"/>
      <c r="F27" s="4"/>
      <c r="G27" s="4"/>
      <c r="H27" s="4"/>
      <c r="I27" s="4"/>
      <c r="J27" s="4"/>
      <c r="K27" s="4"/>
      <c r="L27" s="4"/>
      <c r="M27" s="4"/>
      <c r="N27" s="4"/>
      <c r="O27" s="4">
        <v>997</v>
      </c>
    </row>
    <row r="28" spans="1:15">
      <c r="A28" s="19" t="s">
        <v>194</v>
      </c>
      <c r="B28" s="2" t="s">
        <v>52</v>
      </c>
      <c r="C28" s="4">
        <v>15910</v>
      </c>
      <c r="D28" s="4">
        <v>14720</v>
      </c>
      <c r="E28" s="4">
        <v>15819</v>
      </c>
      <c r="F28" s="4">
        <v>18676</v>
      </c>
      <c r="G28" s="4">
        <v>29892</v>
      </c>
      <c r="H28" s="4">
        <v>37339</v>
      </c>
      <c r="I28" s="4">
        <v>40317</v>
      </c>
      <c r="J28" s="4">
        <v>45946</v>
      </c>
      <c r="K28" s="4">
        <v>50144</v>
      </c>
      <c r="L28" s="4">
        <v>58016</v>
      </c>
      <c r="M28" s="4">
        <v>69222</v>
      </c>
      <c r="N28" s="4">
        <v>90405</v>
      </c>
      <c r="O28" s="4">
        <v>113709</v>
      </c>
    </row>
    <row r="29" spans="1:15">
      <c r="A29" s="19"/>
      <c r="B29" s="2"/>
      <c r="C29" s="4"/>
      <c r="D29" s="4"/>
      <c r="E29" s="4"/>
      <c r="F29" s="4"/>
      <c r="G29" s="4"/>
      <c r="H29" s="4"/>
      <c r="I29" s="4"/>
      <c r="J29" s="4"/>
      <c r="K29" s="4"/>
      <c r="L29" s="4"/>
      <c r="M29" s="4"/>
      <c r="N29" s="4"/>
      <c r="O29" s="4"/>
    </row>
    <row r="30" spans="1:15">
      <c r="A30" s="19" t="s">
        <v>185</v>
      </c>
      <c r="B30" s="2" t="s">
        <v>30</v>
      </c>
      <c r="C30" s="4">
        <v>783</v>
      </c>
      <c r="D30" s="4">
        <v>3351</v>
      </c>
      <c r="E30" s="4">
        <v>4852</v>
      </c>
      <c r="F30" s="4">
        <v>17153</v>
      </c>
      <c r="G30" s="4">
        <v>41221</v>
      </c>
      <c r="H30" s="4">
        <v>43001</v>
      </c>
      <c r="I30" s="4">
        <v>40837</v>
      </c>
      <c r="J30" s="4">
        <v>55312</v>
      </c>
      <c r="K30" s="4">
        <v>47840</v>
      </c>
      <c r="L30" s="4">
        <v>40751</v>
      </c>
      <c r="M30" s="4">
        <v>38216</v>
      </c>
      <c r="N30" s="4">
        <v>78115</v>
      </c>
      <c r="O30" s="4">
        <v>62210</v>
      </c>
    </row>
    <row r="31" spans="1:15">
      <c r="A31" s="19" t="s">
        <v>195</v>
      </c>
      <c r="B31" s="2" t="s">
        <v>53</v>
      </c>
      <c r="C31" s="4"/>
      <c r="D31" s="4"/>
      <c r="E31" s="4"/>
      <c r="F31" s="4"/>
      <c r="G31" s="4"/>
      <c r="H31" s="4"/>
      <c r="I31" s="4"/>
      <c r="J31" s="4"/>
      <c r="K31" s="4"/>
      <c r="L31" s="4"/>
      <c r="M31" s="4"/>
      <c r="N31" s="4"/>
      <c r="O31" s="4"/>
    </row>
    <row r="32" spans="1:15">
      <c r="A32" s="19" t="s">
        <v>186</v>
      </c>
      <c r="B32" s="2" t="s">
        <v>10</v>
      </c>
      <c r="C32" s="4">
        <v>63</v>
      </c>
      <c r="D32" s="4">
        <v>584</v>
      </c>
      <c r="E32" s="4">
        <v>6093</v>
      </c>
      <c r="F32" s="4">
        <v>7431</v>
      </c>
      <c r="G32" s="4">
        <v>1146</v>
      </c>
      <c r="H32" s="4">
        <v>907</v>
      </c>
      <c r="I32" s="4">
        <v>669</v>
      </c>
      <c r="J32" s="4">
        <v>686</v>
      </c>
      <c r="K32" s="4">
        <v>844</v>
      </c>
      <c r="L32" s="4">
        <v>529</v>
      </c>
      <c r="M32" s="4">
        <v>354</v>
      </c>
      <c r="N32" s="4">
        <v>470</v>
      </c>
      <c r="O32" s="4">
        <v>451</v>
      </c>
    </row>
    <row r="33" spans="1:15" ht="25.5">
      <c r="A33" s="19" t="s">
        <v>187</v>
      </c>
      <c r="B33" s="2" t="s">
        <v>54</v>
      </c>
      <c r="C33" s="4">
        <f>167</f>
        <v>167</v>
      </c>
      <c r="D33" s="4">
        <v>876</v>
      </c>
      <c r="E33" s="4">
        <v>2273</v>
      </c>
      <c r="F33" s="4">
        <v>7421</v>
      </c>
      <c r="G33" s="4">
        <v>6626</v>
      </c>
      <c r="H33" s="4">
        <v>5817</v>
      </c>
      <c r="I33" s="4">
        <v>3756</v>
      </c>
      <c r="J33" s="4">
        <v>104</v>
      </c>
      <c r="K33" s="4"/>
      <c r="L33" s="4"/>
      <c r="M33" s="4"/>
      <c r="N33" s="4"/>
      <c r="O33" s="4"/>
    </row>
    <row r="34" spans="1:15">
      <c r="A34" s="19" t="s">
        <v>188</v>
      </c>
      <c r="B34" s="2" t="s">
        <v>31</v>
      </c>
      <c r="C34" s="4">
        <v>11156</v>
      </c>
      <c r="D34" s="4">
        <v>12113</v>
      </c>
      <c r="E34" s="4">
        <v>12467</v>
      </c>
      <c r="F34" s="4">
        <v>22587</v>
      </c>
      <c r="G34" s="4">
        <v>29638</v>
      </c>
      <c r="H34" s="4">
        <v>34196</v>
      </c>
      <c r="I34" s="4">
        <v>35629</v>
      </c>
      <c r="J34" s="4">
        <v>40500</v>
      </c>
      <c r="K34" s="4">
        <v>40415</v>
      </c>
      <c r="L34" s="4">
        <v>39310</v>
      </c>
      <c r="M34" s="4">
        <v>42883</v>
      </c>
      <c r="N34" s="4">
        <v>47997</v>
      </c>
      <c r="O34" s="4">
        <v>55170</v>
      </c>
    </row>
    <row r="35" spans="1:15" ht="25.5">
      <c r="A35" s="19" t="s">
        <v>189</v>
      </c>
      <c r="B35" s="2" t="s">
        <v>55</v>
      </c>
      <c r="C35" s="4">
        <v>14309</v>
      </c>
      <c r="D35" s="4">
        <v>16402</v>
      </c>
      <c r="E35" s="4">
        <v>18600</v>
      </c>
      <c r="F35" s="4">
        <v>19775</v>
      </c>
      <c r="G35" s="4">
        <v>20288</v>
      </c>
      <c r="H35" s="4">
        <v>19169</v>
      </c>
      <c r="I35" s="4">
        <v>18076</v>
      </c>
      <c r="J35" s="4">
        <v>17350</v>
      </c>
      <c r="K35" s="4">
        <v>16044</v>
      </c>
      <c r="L35" s="4">
        <v>15331</v>
      </c>
      <c r="M35" s="4">
        <v>14232</v>
      </c>
      <c r="N35" s="4">
        <v>15280</v>
      </c>
      <c r="O35" s="4">
        <v>16174</v>
      </c>
    </row>
    <row r="36" spans="1:15">
      <c r="A36" s="19" t="s">
        <v>190</v>
      </c>
      <c r="B36" s="2" t="s">
        <v>18</v>
      </c>
      <c r="C36" s="4">
        <v>139</v>
      </c>
      <c r="D36" s="4">
        <v>128</v>
      </c>
      <c r="E36" s="4">
        <v>537</v>
      </c>
      <c r="F36" s="4">
        <v>454</v>
      </c>
      <c r="G36" s="4">
        <v>552</v>
      </c>
      <c r="H36" s="4">
        <v>684</v>
      </c>
      <c r="I36" s="4">
        <v>730</v>
      </c>
      <c r="J36" s="4">
        <v>3354</v>
      </c>
      <c r="K36" s="4">
        <v>4494</v>
      </c>
      <c r="L36" s="4">
        <v>7417</v>
      </c>
      <c r="M36" s="4">
        <v>4057</v>
      </c>
      <c r="N36" s="4">
        <v>9498</v>
      </c>
      <c r="O36" s="4">
        <v>6682</v>
      </c>
    </row>
    <row r="37" spans="1:15">
      <c r="A37" s="19" t="s">
        <v>191</v>
      </c>
      <c r="B37" s="2" t="s">
        <v>20</v>
      </c>
      <c r="C37" s="4">
        <f>C39-SUM(C38,C32:C36)</f>
        <v>1820</v>
      </c>
      <c r="D37" s="4">
        <v>1160</v>
      </c>
      <c r="E37" s="4">
        <v>134</v>
      </c>
      <c r="F37" s="4">
        <v>572</v>
      </c>
      <c r="G37" s="4">
        <v>973</v>
      </c>
      <c r="H37" s="4">
        <v>1454</v>
      </c>
      <c r="I37" s="4">
        <v>1549</v>
      </c>
      <c r="J37" s="4">
        <v>2201</v>
      </c>
      <c r="K37" s="4">
        <v>3569</v>
      </c>
      <c r="L37" s="4">
        <v>3184</v>
      </c>
      <c r="M37" s="4">
        <v>2456</v>
      </c>
      <c r="N37" s="4">
        <v>4002</v>
      </c>
      <c r="O37" s="4">
        <v>4012</v>
      </c>
    </row>
    <row r="38" spans="1:15">
      <c r="A38" s="19" t="s">
        <v>192</v>
      </c>
      <c r="B38" s="2" t="s">
        <v>56</v>
      </c>
      <c r="C38" s="4">
        <v>-24</v>
      </c>
      <c r="D38" s="4">
        <v>-19</v>
      </c>
      <c r="E38" s="4">
        <v>-35</v>
      </c>
      <c r="F38" s="4">
        <v>-1276</v>
      </c>
      <c r="G38" s="4">
        <v>-1012</v>
      </c>
      <c r="H38" s="4">
        <v>-777</v>
      </c>
      <c r="I38" s="4">
        <v>-542</v>
      </c>
      <c r="J38" s="4">
        <v>-344</v>
      </c>
      <c r="K38" s="4">
        <v>-844</v>
      </c>
      <c r="L38" s="4">
        <v>-735</v>
      </c>
      <c r="M38" s="4">
        <v>-837</v>
      </c>
      <c r="N38" s="4">
        <v>-78</v>
      </c>
      <c r="O38" s="4">
        <v>-76</v>
      </c>
    </row>
    <row r="39" spans="1:15">
      <c r="A39" s="19" t="s">
        <v>196</v>
      </c>
      <c r="B39" s="2" t="s">
        <v>57</v>
      </c>
      <c r="C39" s="4">
        <v>27630</v>
      </c>
      <c r="D39" s="4">
        <v>31245</v>
      </c>
      <c r="E39" s="4">
        <v>40071</v>
      </c>
      <c r="F39" s="4">
        <v>56965</v>
      </c>
      <c r="G39" s="4">
        <v>58213</v>
      </c>
      <c r="H39" s="4">
        <v>61450</v>
      </c>
      <c r="I39" s="4">
        <v>59868</v>
      </c>
      <c r="J39" s="4">
        <v>63854</v>
      </c>
      <c r="K39" s="4">
        <v>63678</v>
      </c>
      <c r="L39" s="4">
        <v>65038</v>
      </c>
      <c r="M39" s="4">
        <v>63146</v>
      </c>
      <c r="N39" s="4">
        <v>77170</v>
      </c>
      <c r="O39" s="4">
        <v>82415</v>
      </c>
    </row>
    <row r="40" spans="1:15">
      <c r="A40" s="19" t="s">
        <v>193</v>
      </c>
      <c r="B40" s="2" t="s">
        <v>58</v>
      </c>
      <c r="C40" s="4">
        <v>44324</v>
      </c>
      <c r="D40" s="4">
        <v>49317</v>
      </c>
      <c r="E40" s="4">
        <v>60743</v>
      </c>
      <c r="F40" s="4">
        <v>92795</v>
      </c>
      <c r="G40" s="4">
        <v>129328</v>
      </c>
      <c r="H40" s="4">
        <v>141792</v>
      </c>
      <c r="I40" s="4">
        <v>141024</v>
      </c>
      <c r="J40" s="4">
        <v>165114</v>
      </c>
      <c r="K40" s="4">
        <v>161662</v>
      </c>
      <c r="L40" s="4">
        <v>163806</v>
      </c>
      <c r="M40" s="4">
        <v>170586</v>
      </c>
      <c r="N40" s="4">
        <v>245690</v>
      </c>
      <c r="O40" s="4">
        <v>258335</v>
      </c>
    </row>
    <row r="41" spans="1:15">
      <c r="A41" s="19" t="s">
        <v>32</v>
      </c>
      <c r="B41" s="2" t="s">
        <v>59</v>
      </c>
      <c r="C41" s="4">
        <v>210921</v>
      </c>
      <c r="D41" s="4">
        <v>219855</v>
      </c>
      <c r="E41" s="4">
        <v>240897</v>
      </c>
      <c r="F41" s="4">
        <v>272846</v>
      </c>
      <c r="G41" s="4">
        <v>379655</v>
      </c>
      <c r="H41" s="4">
        <v>359770</v>
      </c>
      <c r="I41" s="4">
        <v>404720</v>
      </c>
      <c r="J41" s="4">
        <v>463285</v>
      </c>
      <c r="K41" s="4">
        <v>507287</v>
      </c>
      <c r="L41" s="4">
        <v>533777</v>
      </c>
      <c r="M41" s="4">
        <v>595102</v>
      </c>
      <c r="N41" s="4">
        <v>885800</v>
      </c>
      <c r="O41" s="4">
        <v>977609</v>
      </c>
    </row>
    <row r="42" spans="1:15">
      <c r="A42" s="1"/>
      <c r="B42" s="2"/>
      <c r="C42" s="4"/>
      <c r="D42" s="4"/>
      <c r="E42" s="4"/>
      <c r="F42" s="4"/>
      <c r="G42" s="4"/>
      <c r="H42" s="4"/>
      <c r="I42" s="4"/>
      <c r="J42" s="4"/>
      <c r="K42" s="4"/>
      <c r="L42" s="4"/>
      <c r="M42" s="4"/>
      <c r="N42" s="4"/>
      <c r="O42" s="4"/>
    </row>
    <row r="43" spans="1:15" ht="25.5">
      <c r="A43" s="1" t="s">
        <v>33</v>
      </c>
      <c r="B43" s="2" t="s">
        <v>60</v>
      </c>
      <c r="C43" s="4"/>
      <c r="D43" s="4"/>
      <c r="E43" s="4"/>
      <c r="F43" s="4"/>
      <c r="G43" s="4"/>
      <c r="H43" s="4"/>
      <c r="I43" s="4"/>
      <c r="J43" s="4"/>
      <c r="K43" s="4"/>
      <c r="L43" s="4"/>
      <c r="M43" s="4"/>
      <c r="N43" s="4"/>
      <c r="O43" s="4"/>
    </row>
    <row r="44" spans="1:15">
      <c r="A44" s="5" t="s">
        <v>197</v>
      </c>
      <c r="B44" s="2" t="s">
        <v>34</v>
      </c>
      <c r="C44" s="4"/>
      <c r="D44" s="4"/>
      <c r="E44" s="4"/>
      <c r="F44" s="4"/>
      <c r="G44" s="4"/>
      <c r="H44" s="4"/>
      <c r="I44" s="4"/>
      <c r="J44" s="4"/>
      <c r="K44" s="4"/>
      <c r="L44" s="4"/>
      <c r="M44" s="4"/>
      <c r="N44" s="4"/>
      <c r="O44" s="4"/>
    </row>
    <row r="45" spans="1:15">
      <c r="A45" s="5" t="s">
        <v>199</v>
      </c>
      <c r="B45" s="2" t="s">
        <v>35</v>
      </c>
      <c r="C45" s="4">
        <v>48146</v>
      </c>
      <c r="D45" s="4">
        <v>43236</v>
      </c>
      <c r="E45" s="4">
        <v>44706</v>
      </c>
      <c r="F45" s="4">
        <v>33718</v>
      </c>
      <c r="G45" s="4">
        <v>42794</v>
      </c>
      <c r="H45" s="4">
        <v>40568</v>
      </c>
      <c r="I45" s="4">
        <v>57035</v>
      </c>
      <c r="J45" s="4">
        <v>56930</v>
      </c>
      <c r="K45" s="4">
        <v>54098</v>
      </c>
      <c r="L45" s="4">
        <v>59395</v>
      </c>
      <c r="M45" s="4">
        <v>71142</v>
      </c>
      <c r="N45" s="4">
        <v>121951</v>
      </c>
      <c r="O45" s="4">
        <v>136892</v>
      </c>
    </row>
    <row r="46" spans="1:15">
      <c r="A46" s="5" t="s">
        <v>200</v>
      </c>
      <c r="B46" s="2" t="s">
        <v>61</v>
      </c>
      <c r="C46" s="4">
        <v>1809</v>
      </c>
      <c r="D46" s="6"/>
      <c r="E46" s="6"/>
      <c r="F46" s="6"/>
      <c r="G46" s="6"/>
      <c r="H46" s="6">
        <v>4484</v>
      </c>
      <c r="I46" s="6">
        <v>3201</v>
      </c>
      <c r="J46" s="6">
        <v>11775</v>
      </c>
      <c r="K46" s="6">
        <v>7414</v>
      </c>
      <c r="L46" s="6">
        <v>3978</v>
      </c>
      <c r="M46" s="6">
        <v>2505</v>
      </c>
      <c r="N46" s="4">
        <v>1862</v>
      </c>
      <c r="O46" s="4">
        <v>2857</v>
      </c>
    </row>
    <row r="47" spans="1:15" ht="25.5">
      <c r="A47" s="5" t="s">
        <v>201</v>
      </c>
      <c r="B47" s="2" t="s">
        <v>128</v>
      </c>
      <c r="C47" s="4"/>
      <c r="D47" s="6"/>
      <c r="E47" s="6"/>
      <c r="F47" s="6"/>
      <c r="G47" s="6"/>
      <c r="H47" s="6"/>
      <c r="I47" s="6"/>
      <c r="J47" s="6">
        <v>3098</v>
      </c>
      <c r="K47" s="6">
        <v>9944</v>
      </c>
      <c r="L47" s="6">
        <v>3243</v>
      </c>
      <c r="M47" s="6">
        <v>3410</v>
      </c>
      <c r="N47" s="4">
        <v>3632</v>
      </c>
      <c r="O47" s="4">
        <v>4809</v>
      </c>
    </row>
    <row r="48" spans="1:15">
      <c r="A48" s="5" t="s">
        <v>202</v>
      </c>
      <c r="B48" s="2"/>
      <c r="C48" s="6"/>
      <c r="D48" s="6">
        <v>7750</v>
      </c>
      <c r="E48" s="6">
        <v>14840</v>
      </c>
      <c r="F48" s="6">
        <v>12213</v>
      </c>
      <c r="G48" s="6">
        <v>30340</v>
      </c>
      <c r="H48" s="6">
        <v>14393</v>
      </c>
      <c r="I48" s="6">
        <v>24570</v>
      </c>
      <c r="J48" s="6">
        <v>27022</v>
      </c>
      <c r="K48" s="6">
        <v>31512</v>
      </c>
      <c r="L48" s="6">
        <v>14721</v>
      </c>
      <c r="M48" s="6">
        <v>27738</v>
      </c>
      <c r="N48" s="4">
        <v>26005</v>
      </c>
      <c r="O48" s="4">
        <v>31692</v>
      </c>
    </row>
    <row r="49" spans="1:15">
      <c r="A49" s="5" t="s">
        <v>203</v>
      </c>
      <c r="B49" s="2" t="s">
        <v>19</v>
      </c>
      <c r="C49" s="6"/>
      <c r="D49" s="6"/>
      <c r="E49" s="6">
        <v>3158</v>
      </c>
      <c r="F49" s="6"/>
      <c r="G49" s="6"/>
      <c r="H49" s="6"/>
      <c r="I49" s="6"/>
      <c r="J49" s="6">
        <v>40846</v>
      </c>
      <c r="K49" s="6">
        <v>58245</v>
      </c>
      <c r="L49" s="6">
        <v>59640</v>
      </c>
      <c r="M49" s="6">
        <v>22625</v>
      </c>
      <c r="N49" s="6" t="s">
        <v>141</v>
      </c>
      <c r="O49" s="6" t="s">
        <v>141</v>
      </c>
    </row>
    <row r="50" spans="1:15" ht="25.5" hidden="1">
      <c r="A50" s="25" t="s">
        <v>204</v>
      </c>
      <c r="B50" s="26" t="s">
        <v>62</v>
      </c>
      <c r="C50" s="4">
        <v>19228</v>
      </c>
      <c r="D50" s="4">
        <v>13862</v>
      </c>
      <c r="E50" s="6"/>
      <c r="F50" s="6">
        <v>11791</v>
      </c>
      <c r="G50" s="6"/>
      <c r="H50" s="6"/>
      <c r="I50" s="6"/>
      <c r="J50" s="6"/>
      <c r="K50" s="6"/>
      <c r="L50" s="6"/>
      <c r="M50" s="6"/>
      <c r="N50" s="4"/>
      <c r="O50" s="4"/>
    </row>
    <row r="51" spans="1:15" ht="30.75" customHeight="1">
      <c r="A51" s="5" t="s">
        <v>205</v>
      </c>
      <c r="B51" s="2" t="s">
        <v>106</v>
      </c>
      <c r="C51" s="4"/>
      <c r="D51" s="4"/>
      <c r="E51" s="6"/>
      <c r="F51" s="6"/>
      <c r="G51" s="6">
        <v>8047</v>
      </c>
      <c r="H51" s="6">
        <v>4499</v>
      </c>
      <c r="I51" s="6">
        <v>3</v>
      </c>
      <c r="J51" s="6">
        <v>0</v>
      </c>
      <c r="K51" s="6"/>
      <c r="L51" s="6"/>
      <c r="M51" s="6">
        <v>33</v>
      </c>
      <c r="N51" s="4">
        <v>38494</v>
      </c>
      <c r="O51" s="6" t="s">
        <v>141</v>
      </c>
    </row>
    <row r="52" spans="1:15">
      <c r="A52" s="5" t="s">
        <v>206</v>
      </c>
      <c r="B52" s="2" t="s">
        <v>20</v>
      </c>
      <c r="C52" s="4">
        <v>13402</v>
      </c>
      <c r="D52" s="4">
        <f>D53-SUM(D45:D51)</f>
        <v>13682</v>
      </c>
      <c r="E52" s="4">
        <v>15557</v>
      </c>
      <c r="F52" s="4">
        <f>F53-SUM(F45:F51)</f>
        <v>16491</v>
      </c>
      <c r="G52" s="4">
        <f>G53-SUM(G45:G51)</f>
        <v>31311</v>
      </c>
      <c r="H52" s="4">
        <f>H53-SUM(H45:H51)</f>
        <v>26614</v>
      </c>
      <c r="I52" s="4">
        <f>I53-SUM(I45:I51)</f>
        <v>33782</v>
      </c>
      <c r="J52" s="4">
        <f>34263+1665</f>
        <v>35928</v>
      </c>
      <c r="K52" s="4">
        <f>34786+6615</f>
        <v>41401</v>
      </c>
      <c r="L52" s="4">
        <f>6987+34878</f>
        <v>41865</v>
      </c>
      <c r="M52" s="4">
        <f>M53-SUM(M45:M50)</f>
        <v>45958</v>
      </c>
      <c r="N52" s="4">
        <f>N53-SUM(N45:N51)</f>
        <v>62022</v>
      </c>
      <c r="O52" s="4">
        <v>124251</v>
      </c>
    </row>
    <row r="53" spans="1:15">
      <c r="A53" s="5" t="s">
        <v>22</v>
      </c>
      <c r="B53" s="2" t="s">
        <v>63</v>
      </c>
      <c r="C53" s="4">
        <v>82586</v>
      </c>
      <c r="D53" s="4">
        <v>78530</v>
      </c>
      <c r="E53" s="4">
        <v>78263</v>
      </c>
      <c r="F53" s="4">
        <v>74213</v>
      </c>
      <c r="G53" s="4">
        <v>112492</v>
      </c>
      <c r="H53" s="4">
        <v>90558</v>
      </c>
      <c r="I53" s="4">
        <v>118591</v>
      </c>
      <c r="J53" s="4">
        <v>175602</v>
      </c>
      <c r="K53" s="4">
        <v>202618</v>
      </c>
      <c r="L53" s="4">
        <v>182846</v>
      </c>
      <c r="M53" s="4">
        <v>173378</v>
      </c>
      <c r="N53" s="4">
        <v>253966</v>
      </c>
      <c r="O53" s="4">
        <v>300503</v>
      </c>
    </row>
    <row r="54" spans="1:15">
      <c r="A54" s="5"/>
      <c r="B54" s="2"/>
      <c r="C54" s="4"/>
      <c r="D54" s="4"/>
      <c r="E54" s="4"/>
      <c r="F54" s="4"/>
      <c r="G54" s="4"/>
      <c r="H54" s="4"/>
      <c r="I54" s="4"/>
      <c r="J54" s="4"/>
      <c r="K54" s="4"/>
      <c r="L54" s="4"/>
      <c r="M54" s="4"/>
      <c r="N54" s="4"/>
      <c r="O54" s="4"/>
    </row>
    <row r="55" spans="1:15">
      <c r="A55" s="5" t="s">
        <v>198</v>
      </c>
      <c r="B55" s="2" t="s">
        <v>23</v>
      </c>
      <c r="C55" s="4"/>
      <c r="D55" s="4"/>
      <c r="E55" s="4"/>
      <c r="F55" s="4"/>
      <c r="G55" s="4"/>
      <c r="H55" s="4"/>
      <c r="I55" s="4"/>
      <c r="J55" s="4"/>
      <c r="K55" s="4"/>
      <c r="L55" s="4"/>
      <c r="M55" s="4"/>
      <c r="N55" s="4"/>
      <c r="O55" s="4"/>
    </row>
    <row r="56" spans="1:15">
      <c r="A56" s="5" t="s">
        <v>207</v>
      </c>
      <c r="B56" s="2" t="s">
        <v>64</v>
      </c>
      <c r="C56" s="4">
        <v>4000</v>
      </c>
      <c r="D56" s="6"/>
      <c r="E56" s="6">
        <v>52</v>
      </c>
      <c r="F56" s="6">
        <v>4945</v>
      </c>
      <c r="G56" s="6">
        <v>19584</v>
      </c>
      <c r="H56" s="6">
        <v>19432</v>
      </c>
      <c r="I56" s="6">
        <v>16288</v>
      </c>
      <c r="J56" s="6">
        <v>17980</v>
      </c>
      <c r="K56" s="6">
        <v>5865</v>
      </c>
      <c r="L56" s="6">
        <v>13688</v>
      </c>
      <c r="M56" s="6">
        <v>9129</v>
      </c>
      <c r="N56" s="4">
        <v>21926</v>
      </c>
      <c r="O56" s="4">
        <v>18295</v>
      </c>
    </row>
    <row r="57" spans="1:15">
      <c r="A57" s="5" t="s">
        <v>208</v>
      </c>
      <c r="B57" s="2" t="s">
        <v>20</v>
      </c>
      <c r="C57" s="4">
        <v>703</v>
      </c>
      <c r="D57" s="4">
        <v>820</v>
      </c>
      <c r="E57" s="4">
        <v>1147</v>
      </c>
      <c r="F57" s="4">
        <f>F58-F56</f>
        <v>6192</v>
      </c>
      <c r="G57" s="4">
        <f>G58-G56</f>
        <v>7099</v>
      </c>
      <c r="H57" s="4">
        <f>H58-H56</f>
        <v>6497</v>
      </c>
      <c r="I57" s="4">
        <f>I58-I56</f>
        <v>5826</v>
      </c>
      <c r="J57" s="4">
        <f>8288</f>
        <v>8288</v>
      </c>
      <c r="K57" s="4">
        <v>10816</v>
      </c>
      <c r="L57" s="4">
        <f>63+17268</f>
        <v>17331</v>
      </c>
      <c r="M57" s="4">
        <f>M58-M56</f>
        <v>17702</v>
      </c>
      <c r="N57" s="4">
        <f>N58-N56</f>
        <v>30317</v>
      </c>
      <c r="O57" s="4">
        <v>32229</v>
      </c>
    </row>
    <row r="58" spans="1:15">
      <c r="A58" s="5" t="s">
        <v>209</v>
      </c>
      <c r="B58" s="2" t="s">
        <v>65</v>
      </c>
      <c r="C58" s="4">
        <v>4703</v>
      </c>
      <c r="D58" s="4">
        <v>820</v>
      </c>
      <c r="E58" s="4">
        <v>1200</v>
      </c>
      <c r="F58" s="4">
        <v>11137</v>
      </c>
      <c r="G58" s="4">
        <v>26683</v>
      </c>
      <c r="H58" s="4">
        <v>25929</v>
      </c>
      <c r="I58" s="4">
        <v>22114</v>
      </c>
      <c r="J58" s="4">
        <v>26269</v>
      </c>
      <c r="K58" s="4">
        <v>16681</v>
      </c>
      <c r="L58" s="4">
        <v>31020</v>
      </c>
      <c r="M58" s="4">
        <v>26831</v>
      </c>
      <c r="N58" s="4">
        <v>52243</v>
      </c>
      <c r="O58" s="4">
        <v>50524</v>
      </c>
    </row>
    <row r="59" spans="1:15">
      <c r="A59" s="5" t="s">
        <v>24</v>
      </c>
      <c r="B59" s="2" t="s">
        <v>25</v>
      </c>
      <c r="C59" s="4">
        <v>87290</v>
      </c>
      <c r="D59" s="4">
        <v>79350</v>
      </c>
      <c r="E59" s="4">
        <v>79463</v>
      </c>
      <c r="F59" s="4">
        <v>85350</v>
      </c>
      <c r="G59" s="4">
        <v>139175</v>
      </c>
      <c r="H59" s="4">
        <v>116487</v>
      </c>
      <c r="I59" s="4">
        <v>140706</v>
      </c>
      <c r="J59" s="4">
        <v>201871</v>
      </c>
      <c r="K59" s="4">
        <v>219300</v>
      </c>
      <c r="L59" s="4">
        <v>213866</v>
      </c>
      <c r="M59" s="4">
        <v>200210</v>
      </c>
      <c r="N59" s="4">
        <v>306209</v>
      </c>
      <c r="O59" s="4">
        <v>351028</v>
      </c>
    </row>
    <row r="60" spans="1:15">
      <c r="A60" s="5"/>
      <c r="B60" s="2"/>
      <c r="C60" s="4"/>
      <c r="D60" s="4"/>
      <c r="E60" s="4"/>
      <c r="F60" s="4"/>
      <c r="G60" s="4"/>
      <c r="H60" s="4"/>
      <c r="I60" s="4"/>
      <c r="J60" s="4"/>
      <c r="K60" s="4"/>
      <c r="L60" s="4"/>
      <c r="M60" s="4"/>
      <c r="N60" s="4"/>
      <c r="O60" s="4"/>
    </row>
    <row r="61" spans="1:15">
      <c r="A61" s="5" t="s">
        <v>107</v>
      </c>
      <c r="B61" s="2" t="s">
        <v>67</v>
      </c>
      <c r="C61" s="4"/>
      <c r="D61" s="4"/>
      <c r="E61" s="4"/>
      <c r="F61" s="4"/>
      <c r="G61" s="4"/>
      <c r="H61" s="4"/>
      <c r="I61" s="4"/>
      <c r="J61" s="4"/>
      <c r="K61" s="4"/>
      <c r="L61" s="4"/>
      <c r="M61" s="4"/>
      <c r="N61" s="4"/>
      <c r="O61" s="4"/>
    </row>
    <row r="62" spans="1:15">
      <c r="A62" s="5" t="s">
        <v>210</v>
      </c>
      <c r="B62" s="2" t="s">
        <v>68</v>
      </c>
      <c r="C62" s="4"/>
      <c r="D62" s="4"/>
      <c r="E62" s="4"/>
      <c r="F62" s="6"/>
      <c r="G62" s="6">
        <v>10273</v>
      </c>
      <c r="H62" s="6">
        <v>10273</v>
      </c>
      <c r="I62" s="6">
        <v>10273</v>
      </c>
      <c r="J62" s="6">
        <v>10273</v>
      </c>
      <c r="K62" s="6">
        <v>10273</v>
      </c>
      <c r="L62" s="6">
        <v>10273</v>
      </c>
      <c r="M62" s="6">
        <v>10273</v>
      </c>
      <c r="N62" s="4">
        <v>10273</v>
      </c>
      <c r="O62" s="4">
        <v>10273</v>
      </c>
    </row>
    <row r="63" spans="1:15">
      <c r="A63" s="5" t="s">
        <v>211</v>
      </c>
      <c r="B63" s="2" t="s">
        <v>26</v>
      </c>
      <c r="C63" s="4"/>
      <c r="D63" s="4"/>
      <c r="E63" s="4"/>
      <c r="F63" s="6"/>
      <c r="G63" s="6">
        <v>4999</v>
      </c>
      <c r="H63" s="6">
        <v>4999</v>
      </c>
      <c r="I63" s="6">
        <v>4999</v>
      </c>
      <c r="J63" s="6">
        <v>5000</v>
      </c>
      <c r="K63" s="6">
        <v>5000</v>
      </c>
      <c r="L63" s="6">
        <v>5223</v>
      </c>
      <c r="M63" s="6">
        <v>5541</v>
      </c>
      <c r="N63" s="4">
        <v>5963</v>
      </c>
      <c r="O63" s="4">
        <v>8161</v>
      </c>
    </row>
    <row r="64" spans="1:15">
      <c r="A64" s="5" t="s">
        <v>212</v>
      </c>
      <c r="B64" s="2" t="s">
        <v>69</v>
      </c>
      <c r="C64" s="4"/>
      <c r="D64" s="4"/>
      <c r="E64" s="4"/>
      <c r="F64" s="6"/>
      <c r="G64" s="6">
        <v>211135</v>
      </c>
      <c r="H64" s="6">
        <v>228958</v>
      </c>
      <c r="I64" s="6">
        <v>259756</v>
      </c>
      <c r="J64" s="6">
        <v>295442</v>
      </c>
      <c r="K64" s="6">
        <v>336739</v>
      </c>
      <c r="L64" s="6">
        <v>369717</v>
      </c>
      <c r="M64" s="6">
        <v>419093</v>
      </c>
      <c r="N64" s="4">
        <v>482109</v>
      </c>
      <c r="O64" s="4">
        <v>529366</v>
      </c>
    </row>
    <row r="65" spans="1:15">
      <c r="A65" s="5" t="s">
        <v>213</v>
      </c>
      <c r="B65" s="2" t="s">
        <v>72</v>
      </c>
      <c r="C65" s="4"/>
      <c r="D65" s="4"/>
      <c r="E65" s="4"/>
      <c r="F65" s="6"/>
      <c r="G65" s="6">
        <v>-15539</v>
      </c>
      <c r="H65" s="6">
        <v>-15546</v>
      </c>
      <c r="I65" s="6">
        <v>-15556</v>
      </c>
      <c r="J65" s="6">
        <v>-16254</v>
      </c>
      <c r="K65" s="6">
        <v>-16260</v>
      </c>
      <c r="L65" s="6">
        <v>-16144</v>
      </c>
      <c r="M65" s="6">
        <v>-16003</v>
      </c>
      <c r="N65" s="4">
        <v>-15851</v>
      </c>
      <c r="O65" s="4">
        <v>-15790</v>
      </c>
    </row>
    <row r="66" spans="1:15" ht="25.5">
      <c r="A66" s="5" t="s">
        <v>214</v>
      </c>
      <c r="B66" s="2" t="s">
        <v>70</v>
      </c>
      <c r="C66" s="4"/>
      <c r="D66" s="4"/>
      <c r="E66" s="4"/>
      <c r="F66" s="6"/>
      <c r="G66" s="6">
        <v>464</v>
      </c>
      <c r="H66" s="6">
        <v>368</v>
      </c>
      <c r="I66" s="6">
        <v>-928</v>
      </c>
      <c r="J66" s="6">
        <v>-9353</v>
      </c>
      <c r="K66" s="6">
        <v>-13917</v>
      </c>
      <c r="L66" s="6">
        <v>-16541</v>
      </c>
      <c r="M66" s="6">
        <v>-16434</v>
      </c>
      <c r="N66" s="4">
        <v>-6978</v>
      </c>
      <c r="O66" s="4">
        <v>-4514</v>
      </c>
    </row>
    <row r="67" spans="1:15">
      <c r="A67" s="5" t="s">
        <v>215</v>
      </c>
      <c r="B67" s="2" t="s">
        <v>108</v>
      </c>
      <c r="C67" s="4"/>
      <c r="D67" s="4"/>
      <c r="E67" s="4"/>
      <c r="F67" s="6"/>
      <c r="G67" s="6">
        <v>16384</v>
      </c>
      <c r="H67" s="6">
        <v>10393</v>
      </c>
      <c r="I67" s="6">
        <v>3939</v>
      </c>
      <c r="J67" s="6">
        <v>-24289</v>
      </c>
      <c r="K67" s="6">
        <v>-34940</v>
      </c>
      <c r="L67" s="6">
        <v>-35583</v>
      </c>
      <c r="M67" s="6">
        <v>-14532</v>
      </c>
      <c r="N67" s="4">
        <v>71005</v>
      </c>
      <c r="O67" s="4">
        <v>63369</v>
      </c>
    </row>
    <row r="68" spans="1:15" ht="25.5">
      <c r="A68" s="5" t="s">
        <v>216</v>
      </c>
      <c r="B68" s="2" t="s">
        <v>71</v>
      </c>
      <c r="C68" s="4"/>
      <c r="D68" s="4"/>
      <c r="E68" s="4"/>
      <c r="F68" s="6"/>
      <c r="G68" s="6">
        <v>509</v>
      </c>
      <c r="H68" s="6">
        <v>696</v>
      </c>
      <c r="I68" s="6">
        <v>-517</v>
      </c>
      <c r="J68" s="6">
        <v>-1179</v>
      </c>
      <c r="K68" s="6">
        <v>-1456</v>
      </c>
      <c r="L68" s="6">
        <v>-2215</v>
      </c>
      <c r="M68" s="6">
        <v>-1193</v>
      </c>
      <c r="N68" s="4">
        <v>12875</v>
      </c>
      <c r="O68" s="4">
        <v>16419</v>
      </c>
    </row>
    <row r="69" spans="1:15">
      <c r="A69" s="5" t="s">
        <v>217</v>
      </c>
      <c r="B69" s="2" t="s">
        <v>66</v>
      </c>
      <c r="C69" s="4"/>
      <c r="D69" s="4"/>
      <c r="E69" s="4"/>
      <c r="F69" s="6"/>
      <c r="G69" s="6">
        <v>12252</v>
      </c>
      <c r="H69" s="6">
        <v>3139</v>
      </c>
      <c r="I69" s="6">
        <v>2046</v>
      </c>
      <c r="J69" s="6">
        <v>1774</v>
      </c>
      <c r="K69" s="6">
        <v>2548</v>
      </c>
      <c r="L69" s="6">
        <v>4670</v>
      </c>
      <c r="M69" s="6">
        <v>7392</v>
      </c>
      <c r="N69" s="4">
        <v>19024</v>
      </c>
      <c r="O69" s="4">
        <v>17660</v>
      </c>
    </row>
    <row r="70" spans="1:15">
      <c r="A70" s="5" t="s">
        <v>218</v>
      </c>
      <c r="B70" s="2" t="s">
        <v>132</v>
      </c>
      <c r="C70" s="4"/>
      <c r="D70" s="4"/>
      <c r="E70" s="4"/>
      <c r="F70" s="6"/>
      <c r="G70" s="6"/>
      <c r="H70" s="6"/>
      <c r="I70" s="6"/>
      <c r="J70" s="6"/>
      <c r="K70" s="6"/>
      <c r="L70" s="6">
        <v>510</v>
      </c>
      <c r="M70" s="6">
        <v>755</v>
      </c>
      <c r="N70" s="4">
        <v>1170</v>
      </c>
      <c r="O70" s="4">
        <v>1634</v>
      </c>
    </row>
    <row r="71" spans="1:15">
      <c r="A71" s="5"/>
      <c r="B71" s="2"/>
      <c r="C71" s="4"/>
      <c r="D71" s="4"/>
      <c r="E71" s="4"/>
      <c r="F71" s="4"/>
      <c r="G71" s="4"/>
      <c r="H71" s="4"/>
      <c r="I71" s="4"/>
      <c r="J71" s="4"/>
      <c r="K71" s="4"/>
      <c r="L71" s="4"/>
      <c r="M71" s="4"/>
      <c r="N71" s="4"/>
      <c r="O71" s="4"/>
    </row>
    <row r="72" spans="1:15">
      <c r="A72" s="5" t="s">
        <v>117</v>
      </c>
      <c r="B72" s="2" t="s">
        <v>73</v>
      </c>
      <c r="C72" s="4">
        <v>123631</v>
      </c>
      <c r="D72" s="4">
        <v>140504</v>
      </c>
      <c r="E72" s="4">
        <v>161434</v>
      </c>
      <c r="F72" s="4">
        <v>182349</v>
      </c>
      <c r="G72" s="4">
        <v>240479</v>
      </c>
      <c r="H72" s="4">
        <v>243283</v>
      </c>
      <c r="I72" s="4">
        <v>264014</v>
      </c>
      <c r="J72" s="4">
        <v>261413</v>
      </c>
      <c r="K72" s="4">
        <v>287987</v>
      </c>
      <c r="L72" s="4">
        <v>319911</v>
      </c>
      <c r="M72" s="4">
        <v>394892</v>
      </c>
      <c r="N72" s="4">
        <v>579591</v>
      </c>
      <c r="O72" s="4">
        <v>626581</v>
      </c>
    </row>
    <row r="73" spans="1:15" ht="25.5">
      <c r="A73" s="5" t="s">
        <v>118</v>
      </c>
      <c r="B73" s="2" t="s">
        <v>74</v>
      </c>
      <c r="C73" s="4">
        <v>210921</v>
      </c>
      <c r="D73" s="4">
        <v>219855</v>
      </c>
      <c r="E73" s="4">
        <v>240897</v>
      </c>
      <c r="F73" s="4">
        <v>272846</v>
      </c>
      <c r="G73" s="4">
        <v>379655</v>
      </c>
      <c r="H73" s="4">
        <v>359770</v>
      </c>
      <c r="I73" s="4">
        <v>404720</v>
      </c>
      <c r="J73" s="4">
        <v>463285</v>
      </c>
      <c r="K73" s="4">
        <v>507287</v>
      </c>
      <c r="L73" s="4">
        <v>533777</v>
      </c>
      <c r="M73" s="4">
        <v>595102</v>
      </c>
      <c r="N73" s="4">
        <v>885800</v>
      </c>
      <c r="O73" s="4">
        <v>977609</v>
      </c>
    </row>
    <row r="75" spans="1:15">
      <c r="A75" s="20" t="s">
        <v>295</v>
      </c>
    </row>
    <row r="76" spans="1:15">
      <c r="A76" t="s">
        <v>293</v>
      </c>
    </row>
  </sheetData>
  <phoneticPr fontId="3"/>
  <pageMargins left="0.25" right="0.25" top="0.75" bottom="0.75" header="0.3" footer="0.3"/>
  <pageSetup paperSize="8" scale="65" orientation="portrait" r:id="rId1"/>
  <headerFooter alignWithMargins="0"/>
  <ignoredErrors>
    <ignoredError sqref="M5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43"/>
  <sheetViews>
    <sheetView showGridLines="0" zoomScaleNormal="100" zoomScaleSheetLayoutView="100" workbookViewId="0">
      <pane xSplit="2" ySplit="4" topLeftCell="C5" activePane="bottomRight" state="frozen"/>
      <selection activeCell="P83" sqref="P83"/>
      <selection pane="topRight" activeCell="P83" sqref="P83"/>
      <selection pane="bottomLeft" activeCell="P83" sqref="P83"/>
      <selection pane="bottomRight" activeCell="C1" sqref="C1"/>
    </sheetView>
  </sheetViews>
  <sheetFormatPr defaultRowHeight="13.3" outlineLevelCol="1"/>
  <cols>
    <col min="1" max="1" width="27.5" bestFit="1" customWidth="1"/>
    <col min="2" max="2" width="27.5" customWidth="1"/>
    <col min="3" max="6" width="15.59765625" customWidth="1" outlineLevel="1"/>
    <col min="7" max="13" width="15.59765625" customWidth="1"/>
    <col min="14" max="15" width="18.3984375" customWidth="1"/>
  </cols>
  <sheetData>
    <row r="1" spans="1:15" ht="25.5">
      <c r="A1" s="7" t="s">
        <v>116</v>
      </c>
      <c r="B1" s="8" t="s">
        <v>305</v>
      </c>
      <c r="C1" s="3" t="s">
        <v>39</v>
      </c>
      <c r="D1" s="3" t="s">
        <v>0</v>
      </c>
      <c r="E1" s="3" t="s">
        <v>92</v>
      </c>
      <c r="F1" s="3" t="s">
        <v>121</v>
      </c>
      <c r="G1" s="3" t="s">
        <v>122</v>
      </c>
      <c r="H1" s="3" t="s">
        <v>123</v>
      </c>
      <c r="I1" s="3" t="s">
        <v>124</v>
      </c>
      <c r="J1" s="3" t="s">
        <v>125</v>
      </c>
      <c r="K1" s="3" t="s">
        <v>129</v>
      </c>
      <c r="L1" s="3" t="s">
        <v>133</v>
      </c>
      <c r="M1" s="3" t="s">
        <v>137</v>
      </c>
      <c r="N1" s="3" t="s">
        <v>139</v>
      </c>
      <c r="O1" s="3" t="s">
        <v>147</v>
      </c>
    </row>
    <row r="2" spans="1:15">
      <c r="A2" s="21" t="s">
        <v>294</v>
      </c>
      <c r="B2" s="24" t="s">
        <v>304</v>
      </c>
      <c r="C2" s="3" t="s">
        <v>38</v>
      </c>
      <c r="D2" s="3" t="s">
        <v>1</v>
      </c>
      <c r="E2" s="3" t="s">
        <v>93</v>
      </c>
      <c r="F2" s="3" t="s">
        <v>109</v>
      </c>
      <c r="G2" s="3" t="s">
        <v>110</v>
      </c>
      <c r="H2" s="3" t="s">
        <v>111</v>
      </c>
      <c r="I2" s="3" t="s">
        <v>112</v>
      </c>
      <c r="J2" s="3" t="s">
        <v>126</v>
      </c>
      <c r="K2" s="3" t="s">
        <v>130</v>
      </c>
      <c r="L2" s="3" t="s">
        <v>145</v>
      </c>
      <c r="M2" s="3" t="s">
        <v>144</v>
      </c>
      <c r="N2" s="3" t="s">
        <v>146</v>
      </c>
      <c r="O2" s="3" t="s">
        <v>148</v>
      </c>
    </row>
    <row r="3" spans="1:15">
      <c r="A3" s="7"/>
      <c r="B3" s="9"/>
      <c r="C3" s="3" t="s">
        <v>340</v>
      </c>
      <c r="D3" s="3" t="s">
        <v>339</v>
      </c>
      <c r="E3" s="3" t="s">
        <v>338</v>
      </c>
      <c r="F3" s="3" t="s">
        <v>337</v>
      </c>
      <c r="G3" s="3" t="s">
        <v>336</v>
      </c>
      <c r="H3" s="3" t="s">
        <v>335</v>
      </c>
      <c r="I3" s="3" t="s">
        <v>334</v>
      </c>
      <c r="J3" s="3" t="s">
        <v>333</v>
      </c>
      <c r="K3" s="3" t="s">
        <v>332</v>
      </c>
      <c r="L3" s="3" t="s">
        <v>331</v>
      </c>
      <c r="M3" s="3" t="s">
        <v>330</v>
      </c>
      <c r="N3" s="3" t="s">
        <v>316</v>
      </c>
      <c r="O3" s="3" t="s">
        <v>315</v>
      </c>
    </row>
    <row r="4" spans="1:15">
      <c r="A4" s="7" t="s">
        <v>113</v>
      </c>
      <c r="B4" s="9" t="s">
        <v>296</v>
      </c>
      <c r="C4" s="10"/>
      <c r="D4" s="10"/>
      <c r="E4" s="10"/>
      <c r="F4" s="10"/>
      <c r="G4" s="10"/>
      <c r="H4" s="10"/>
      <c r="I4" s="10"/>
      <c r="J4" s="10"/>
      <c r="K4" s="10"/>
      <c r="L4" s="10"/>
      <c r="M4" s="10"/>
      <c r="N4" s="10"/>
      <c r="O4" s="10"/>
    </row>
    <row r="5" spans="1:15">
      <c r="A5" s="11" t="s">
        <v>149</v>
      </c>
      <c r="B5" s="8" t="s">
        <v>17</v>
      </c>
      <c r="C5" s="4">
        <v>344170</v>
      </c>
      <c r="D5" s="4">
        <v>309789</v>
      </c>
      <c r="E5" s="4">
        <v>339999</v>
      </c>
      <c r="F5" s="4">
        <v>383973</v>
      </c>
      <c r="G5" s="4">
        <v>448819</v>
      </c>
      <c r="H5" s="4">
        <v>525203</v>
      </c>
      <c r="I5" s="4">
        <v>586451</v>
      </c>
      <c r="J5" s="4">
        <v>685043</v>
      </c>
      <c r="K5" s="4">
        <v>814811</v>
      </c>
      <c r="L5" s="4">
        <v>820349</v>
      </c>
      <c r="M5" s="4">
        <v>928669</v>
      </c>
      <c r="N5" s="4">
        <v>1143003</v>
      </c>
      <c r="O5" s="4">
        <v>1382907</v>
      </c>
    </row>
    <row r="6" spans="1:15">
      <c r="A6" s="11" t="s">
        <v>150</v>
      </c>
      <c r="B6" s="8" t="s">
        <v>8</v>
      </c>
      <c r="C6" s="4">
        <v>193765</v>
      </c>
      <c r="D6" s="4">
        <v>172274</v>
      </c>
      <c r="E6" s="4">
        <v>176804</v>
      </c>
      <c r="F6" s="4">
        <v>213682</v>
      </c>
      <c r="G6" s="4">
        <v>236401</v>
      </c>
      <c r="H6" s="4">
        <v>276808</v>
      </c>
      <c r="I6" s="4">
        <v>292769</v>
      </c>
      <c r="J6" s="4">
        <v>343515</v>
      </c>
      <c r="K6" s="4">
        <v>393930</v>
      </c>
      <c r="L6" s="4">
        <v>394581</v>
      </c>
      <c r="M6" s="4">
        <v>453202</v>
      </c>
      <c r="N6" s="4">
        <v>578992</v>
      </c>
      <c r="O6" s="4">
        <v>681073</v>
      </c>
    </row>
    <row r="7" spans="1:15">
      <c r="A7" s="7" t="s">
        <v>75</v>
      </c>
      <c r="B7" s="8" t="s">
        <v>9</v>
      </c>
      <c r="C7" s="4">
        <v>150405</v>
      </c>
      <c r="D7" s="4">
        <v>137065</v>
      </c>
      <c r="E7" s="4">
        <v>163194</v>
      </c>
      <c r="F7" s="4">
        <v>170290</v>
      </c>
      <c r="G7" s="4">
        <v>212418</v>
      </c>
      <c r="H7" s="4">
        <v>248395</v>
      </c>
      <c r="I7" s="4">
        <v>293682</v>
      </c>
      <c r="J7" s="4">
        <v>341528</v>
      </c>
      <c r="K7" s="4">
        <v>420881</v>
      </c>
      <c r="L7" s="4">
        <v>425767</v>
      </c>
      <c r="M7" s="4">
        <v>475466</v>
      </c>
      <c r="N7" s="4">
        <v>564011</v>
      </c>
      <c r="O7" s="4">
        <v>701833</v>
      </c>
    </row>
    <row r="8" spans="1:15">
      <c r="A8" s="7"/>
      <c r="B8" s="8"/>
      <c r="C8" s="4"/>
      <c r="D8" s="4"/>
      <c r="E8" s="4"/>
      <c r="F8" s="4"/>
      <c r="G8" s="4"/>
      <c r="H8" s="4"/>
      <c r="I8" s="4"/>
      <c r="J8" s="4"/>
      <c r="K8" s="4"/>
      <c r="L8" s="4"/>
      <c r="M8" s="4"/>
      <c r="N8" s="4"/>
      <c r="O8" s="4"/>
    </row>
    <row r="9" spans="1:15" ht="25.5">
      <c r="A9" s="11" t="s">
        <v>151</v>
      </c>
      <c r="B9" s="8" t="s">
        <v>76</v>
      </c>
      <c r="C9" s="4"/>
      <c r="D9" s="4"/>
      <c r="E9" s="4"/>
      <c r="F9" s="4"/>
      <c r="G9" s="4"/>
      <c r="H9" s="4"/>
      <c r="I9" s="4"/>
      <c r="J9" s="4"/>
      <c r="K9" s="4"/>
      <c r="L9" s="4"/>
      <c r="M9" s="4"/>
      <c r="N9" s="4"/>
      <c r="O9" s="4"/>
    </row>
    <row r="10" spans="1:15" ht="25.5">
      <c r="A10" s="12" t="s">
        <v>152</v>
      </c>
      <c r="B10" s="8" t="s">
        <v>77</v>
      </c>
      <c r="C10" s="4">
        <v>19670</v>
      </c>
      <c r="D10" s="4">
        <v>19276</v>
      </c>
      <c r="E10" s="4">
        <v>18286</v>
      </c>
      <c r="F10" s="4">
        <v>20246</v>
      </c>
      <c r="G10" s="4">
        <v>22231</v>
      </c>
      <c r="H10" s="4">
        <v>26261</v>
      </c>
      <c r="I10" s="4">
        <v>27793</v>
      </c>
      <c r="J10" s="4">
        <v>30697</v>
      </c>
      <c r="K10" s="4">
        <v>37665</v>
      </c>
      <c r="L10" s="4">
        <v>35871</v>
      </c>
      <c r="M10" s="4">
        <v>43694</v>
      </c>
      <c r="N10" s="4">
        <v>52519</v>
      </c>
      <c r="O10" s="4">
        <v>60119</v>
      </c>
    </row>
    <row r="11" spans="1:15">
      <c r="A11" s="12" t="s">
        <v>153</v>
      </c>
      <c r="B11" s="8" t="s">
        <v>78</v>
      </c>
      <c r="C11" s="4">
        <v>27388</v>
      </c>
      <c r="D11" s="4">
        <v>26107</v>
      </c>
      <c r="E11" s="4">
        <v>27233</v>
      </c>
      <c r="F11" s="4">
        <v>31510</v>
      </c>
      <c r="G11" s="4">
        <v>38578</v>
      </c>
      <c r="H11" s="4">
        <v>52126</v>
      </c>
      <c r="I11" s="4">
        <v>56603</v>
      </c>
      <c r="J11" s="4">
        <v>62911</v>
      </c>
      <c r="K11" s="4">
        <v>76408</v>
      </c>
      <c r="L11" s="4">
        <v>77003</v>
      </c>
      <c r="M11" s="4">
        <v>83970</v>
      </c>
      <c r="N11" s="4">
        <v>105143</v>
      </c>
      <c r="O11" s="4">
        <v>137853</v>
      </c>
    </row>
    <row r="12" spans="1:15">
      <c r="A12" s="12" t="s">
        <v>154</v>
      </c>
      <c r="B12" s="8" t="s">
        <v>79</v>
      </c>
      <c r="C12" s="4">
        <v>16857</v>
      </c>
      <c r="D12" s="4">
        <v>18533</v>
      </c>
      <c r="E12" s="4">
        <v>18553</v>
      </c>
      <c r="F12" s="4">
        <v>22158</v>
      </c>
      <c r="G12" s="4">
        <v>28518</v>
      </c>
      <c r="H12" s="4">
        <v>37404</v>
      </c>
      <c r="I12" s="4">
        <v>45596</v>
      </c>
      <c r="J12" s="4">
        <v>55521</v>
      </c>
      <c r="K12" s="4">
        <v>74825</v>
      </c>
      <c r="L12" s="4">
        <v>78891</v>
      </c>
      <c r="M12" s="4">
        <v>90509</v>
      </c>
      <c r="N12" s="4">
        <v>111171</v>
      </c>
      <c r="O12" s="4">
        <v>138090</v>
      </c>
    </row>
    <row r="13" spans="1:15">
      <c r="A13" s="12" t="s">
        <v>155</v>
      </c>
      <c r="B13" s="8" t="s">
        <v>80</v>
      </c>
      <c r="C13" s="4">
        <v>1930</v>
      </c>
      <c r="D13" s="4">
        <v>2272</v>
      </c>
      <c r="E13" s="4">
        <v>1840</v>
      </c>
      <c r="F13" s="4">
        <v>2433</v>
      </c>
      <c r="G13" s="4">
        <v>5409</v>
      </c>
      <c r="H13" s="4">
        <v>6567</v>
      </c>
      <c r="I13" s="4">
        <v>8523</v>
      </c>
      <c r="J13" s="4">
        <v>9765</v>
      </c>
      <c r="K13" s="4">
        <v>12229</v>
      </c>
      <c r="L13" s="4">
        <v>14704</v>
      </c>
      <c r="M13" s="4">
        <v>18573</v>
      </c>
      <c r="N13" s="4">
        <v>23691</v>
      </c>
      <c r="O13" s="4">
        <v>30828</v>
      </c>
    </row>
    <row r="14" spans="1:15">
      <c r="A14" s="11" t="s">
        <v>156</v>
      </c>
      <c r="B14" s="8" t="s">
        <v>81</v>
      </c>
      <c r="C14" s="4">
        <f t="shared" ref="C14:N14" si="0">C15-SUM(C10:C13)</f>
        <v>34142</v>
      </c>
      <c r="D14" s="4">
        <f t="shared" si="0"/>
        <v>29569</v>
      </c>
      <c r="E14" s="4">
        <f t="shared" si="0"/>
        <v>33328</v>
      </c>
      <c r="F14" s="4">
        <f t="shared" si="0"/>
        <v>37251</v>
      </c>
      <c r="G14" s="4">
        <f t="shared" si="0"/>
        <v>47326</v>
      </c>
      <c r="H14" s="4">
        <f t="shared" si="0"/>
        <v>61073</v>
      </c>
      <c r="I14" s="4">
        <f t="shared" si="0"/>
        <v>67674</v>
      </c>
      <c r="J14" s="4">
        <f t="shared" si="0"/>
        <v>73994</v>
      </c>
      <c r="K14" s="4">
        <f t="shared" si="0"/>
        <v>87376</v>
      </c>
      <c r="L14" s="4">
        <f t="shared" si="0"/>
        <v>102932</v>
      </c>
      <c r="M14" s="4">
        <f t="shared" si="0"/>
        <v>112270</v>
      </c>
      <c r="N14" s="4">
        <f t="shared" si="0"/>
        <v>138567</v>
      </c>
      <c r="O14" s="4">
        <v>186295</v>
      </c>
    </row>
    <row r="15" spans="1:15" ht="25.5">
      <c r="A15" s="7" t="s">
        <v>82</v>
      </c>
      <c r="B15" s="8" t="s">
        <v>83</v>
      </c>
      <c r="C15" s="4">
        <v>99987</v>
      </c>
      <c r="D15" s="4">
        <v>95757</v>
      </c>
      <c r="E15" s="4">
        <v>99240</v>
      </c>
      <c r="F15" s="4">
        <v>113598</v>
      </c>
      <c r="G15" s="4">
        <v>142062</v>
      </c>
      <c r="H15" s="4">
        <v>183431</v>
      </c>
      <c r="I15" s="4">
        <v>206189</v>
      </c>
      <c r="J15" s="4">
        <v>232888</v>
      </c>
      <c r="K15" s="4">
        <v>288503</v>
      </c>
      <c r="L15" s="4">
        <v>309401</v>
      </c>
      <c r="M15" s="4">
        <v>349016</v>
      </c>
      <c r="N15" s="4">
        <v>431091</v>
      </c>
      <c r="O15" s="4">
        <v>553187</v>
      </c>
    </row>
    <row r="16" spans="1:15">
      <c r="A16" s="7" t="s">
        <v>11</v>
      </c>
      <c r="B16" s="8" t="s">
        <v>12</v>
      </c>
      <c r="C16" s="4">
        <v>50418</v>
      </c>
      <c r="D16" s="4">
        <v>41308</v>
      </c>
      <c r="E16" s="4">
        <v>63954</v>
      </c>
      <c r="F16" s="4">
        <v>56692</v>
      </c>
      <c r="G16" s="4">
        <v>70355</v>
      </c>
      <c r="H16" s="4">
        <v>64963</v>
      </c>
      <c r="I16" s="4">
        <v>87493</v>
      </c>
      <c r="J16" s="4">
        <v>108639</v>
      </c>
      <c r="K16" s="4">
        <v>132378</v>
      </c>
      <c r="L16" s="4">
        <v>116365</v>
      </c>
      <c r="M16" s="4">
        <v>126450</v>
      </c>
      <c r="N16" s="4">
        <v>132920</v>
      </c>
      <c r="O16" s="4">
        <v>148646</v>
      </c>
    </row>
    <row r="17" spans="1:15">
      <c r="A17" s="7"/>
      <c r="B17" s="8"/>
      <c r="C17" s="4"/>
      <c r="D17" s="4"/>
      <c r="E17" s="4"/>
      <c r="F17" s="4"/>
      <c r="G17" s="4"/>
      <c r="H17" s="4"/>
      <c r="I17" s="4"/>
      <c r="J17" s="4"/>
      <c r="K17" s="4"/>
      <c r="L17" s="4"/>
      <c r="M17" s="4"/>
      <c r="N17" s="4"/>
      <c r="O17" s="4"/>
    </row>
    <row r="18" spans="1:15">
      <c r="A18" s="11" t="s">
        <v>157</v>
      </c>
      <c r="B18" s="8" t="s">
        <v>84</v>
      </c>
      <c r="C18" s="4"/>
      <c r="D18" s="4"/>
      <c r="E18" s="4"/>
      <c r="F18" s="4"/>
      <c r="G18" s="4"/>
      <c r="H18" s="4"/>
      <c r="I18" s="4"/>
      <c r="J18" s="4"/>
      <c r="K18" s="4"/>
      <c r="L18" s="4"/>
      <c r="M18" s="4"/>
      <c r="N18" s="4"/>
      <c r="O18" s="4"/>
    </row>
    <row r="19" spans="1:15" ht="26.35" customHeight="1">
      <c r="A19" s="11" t="s">
        <v>160</v>
      </c>
      <c r="B19" s="8" t="s">
        <v>85</v>
      </c>
      <c r="C19" s="4">
        <v>676</v>
      </c>
      <c r="D19" s="4">
        <v>374</v>
      </c>
      <c r="E19" s="4">
        <v>506</v>
      </c>
      <c r="F19" s="4">
        <v>790</v>
      </c>
      <c r="G19" s="4">
        <v>1045</v>
      </c>
      <c r="H19" s="4">
        <v>1314</v>
      </c>
      <c r="I19" s="4">
        <v>2240</v>
      </c>
      <c r="J19" s="4">
        <v>847</v>
      </c>
      <c r="K19" s="4">
        <v>344</v>
      </c>
      <c r="L19" s="4">
        <v>408</v>
      </c>
      <c r="M19" s="4">
        <v>690</v>
      </c>
      <c r="N19" s="4">
        <v>598</v>
      </c>
      <c r="O19" s="4">
        <v>897</v>
      </c>
    </row>
    <row r="20" spans="1:15">
      <c r="A20" s="11" t="s">
        <v>161</v>
      </c>
      <c r="B20" s="8" t="s">
        <v>95</v>
      </c>
      <c r="C20" s="6"/>
      <c r="D20" s="6"/>
      <c r="E20" s="4">
        <v>148</v>
      </c>
      <c r="F20" s="6">
        <v>1086</v>
      </c>
      <c r="G20" s="4">
        <v>274</v>
      </c>
      <c r="H20" s="6"/>
      <c r="I20" s="4"/>
      <c r="J20" s="4"/>
      <c r="K20" s="4"/>
      <c r="L20" s="4"/>
      <c r="M20" s="4"/>
      <c r="N20" s="4"/>
      <c r="O20" s="4"/>
    </row>
    <row r="21" spans="1:15">
      <c r="A21" s="11" t="s">
        <v>162</v>
      </c>
      <c r="B21" s="8" t="s">
        <v>86</v>
      </c>
      <c r="C21" s="4">
        <v>353</v>
      </c>
      <c r="D21" s="4">
        <v>142</v>
      </c>
      <c r="E21" s="6"/>
      <c r="F21" s="4">
        <v>374</v>
      </c>
      <c r="G21" s="6">
        <v>1805</v>
      </c>
      <c r="H21" s="4">
        <v>1884</v>
      </c>
      <c r="I21" s="6"/>
      <c r="J21" s="6"/>
      <c r="K21" s="6"/>
      <c r="L21" s="6"/>
      <c r="M21" s="6"/>
      <c r="N21" s="6">
        <v>15580</v>
      </c>
      <c r="O21" s="6">
        <v>8197</v>
      </c>
    </row>
    <row r="22" spans="1:15">
      <c r="A22" s="11" t="s">
        <v>156</v>
      </c>
      <c r="B22" s="8" t="s">
        <v>81</v>
      </c>
      <c r="C22" s="4">
        <v>395</v>
      </c>
      <c r="D22" s="4">
        <v>304</v>
      </c>
      <c r="E22" s="4">
        <v>258</v>
      </c>
      <c r="F22" s="4">
        <v>477</v>
      </c>
      <c r="G22" s="4">
        <f>G23-SUM(G19:G21)</f>
        <v>1136</v>
      </c>
      <c r="H22" s="4">
        <f>H23-SUM(H19:H21)</f>
        <v>1069</v>
      </c>
      <c r="I22" s="4">
        <v>512</v>
      </c>
      <c r="J22" s="4">
        <v>879</v>
      </c>
      <c r="K22" s="4">
        <v>657</v>
      </c>
      <c r="L22" s="4">
        <f>143+1345</f>
        <v>1488</v>
      </c>
      <c r="M22" s="4">
        <f>M23-M19</f>
        <v>1431</v>
      </c>
      <c r="N22" s="4">
        <f>N23-N19-N21</f>
        <v>1450</v>
      </c>
      <c r="O22" s="4">
        <v>1724</v>
      </c>
    </row>
    <row r="23" spans="1:15">
      <c r="A23" s="7" t="s">
        <v>13</v>
      </c>
      <c r="B23" s="8" t="s">
        <v>87</v>
      </c>
      <c r="C23" s="4">
        <v>1425</v>
      </c>
      <c r="D23" s="4">
        <v>821</v>
      </c>
      <c r="E23" s="4">
        <v>913</v>
      </c>
      <c r="F23" s="4">
        <v>2729</v>
      </c>
      <c r="G23" s="4">
        <v>4260</v>
      </c>
      <c r="H23" s="4">
        <v>4267</v>
      </c>
      <c r="I23" s="4">
        <v>2753</v>
      </c>
      <c r="J23" s="4">
        <v>1728</v>
      </c>
      <c r="K23" s="4">
        <v>1001</v>
      </c>
      <c r="L23" s="4">
        <v>1897</v>
      </c>
      <c r="M23" s="4">
        <v>2121</v>
      </c>
      <c r="N23" s="4">
        <v>17628</v>
      </c>
      <c r="O23" s="4">
        <v>10819</v>
      </c>
    </row>
    <row r="24" spans="1:15">
      <c r="A24" s="7"/>
      <c r="B24" s="8"/>
      <c r="C24" s="4"/>
      <c r="D24" s="4"/>
      <c r="E24" s="4"/>
      <c r="F24" s="4"/>
      <c r="G24" s="4"/>
      <c r="H24" s="4"/>
      <c r="I24" s="4"/>
      <c r="J24" s="4"/>
      <c r="K24" s="4"/>
      <c r="L24" s="4"/>
      <c r="M24" s="4"/>
      <c r="N24" s="4"/>
      <c r="O24" s="4"/>
    </row>
    <row r="25" spans="1:15">
      <c r="A25" s="11" t="s">
        <v>158</v>
      </c>
      <c r="B25" s="8" t="s">
        <v>88</v>
      </c>
      <c r="C25" s="4"/>
      <c r="D25" s="4"/>
      <c r="E25" s="4"/>
      <c r="F25" s="4"/>
      <c r="G25" s="4"/>
      <c r="H25" s="4"/>
      <c r="I25" s="4"/>
      <c r="J25" s="4"/>
      <c r="K25" s="4"/>
      <c r="L25" s="4"/>
      <c r="M25" s="4"/>
      <c r="N25" s="4"/>
      <c r="O25" s="4"/>
    </row>
    <row r="26" spans="1:15">
      <c r="A26" s="13" t="s">
        <v>159</v>
      </c>
      <c r="B26" s="8" t="s">
        <v>14</v>
      </c>
      <c r="C26" s="4">
        <v>406</v>
      </c>
      <c r="D26" s="4">
        <v>332</v>
      </c>
      <c r="E26" s="4">
        <v>169</v>
      </c>
      <c r="F26" s="4">
        <v>344</v>
      </c>
      <c r="G26" s="4">
        <v>853</v>
      </c>
      <c r="H26" s="4">
        <v>1775</v>
      </c>
      <c r="I26" s="4">
        <v>1635</v>
      </c>
      <c r="J26" s="4">
        <v>917</v>
      </c>
      <c r="K26" s="4">
        <v>500</v>
      </c>
      <c r="L26" s="4">
        <v>532</v>
      </c>
      <c r="M26" s="4">
        <v>568</v>
      </c>
      <c r="N26" s="4">
        <v>633</v>
      </c>
      <c r="O26" s="4">
        <v>931</v>
      </c>
    </row>
    <row r="27" spans="1:15">
      <c r="A27" s="11" t="s">
        <v>163</v>
      </c>
      <c r="B27" s="8" t="s">
        <v>114</v>
      </c>
      <c r="C27" s="6"/>
      <c r="D27" s="6"/>
      <c r="E27" s="4"/>
      <c r="F27" s="6"/>
      <c r="G27" s="4"/>
      <c r="H27" s="6">
        <v>2078</v>
      </c>
      <c r="I27" s="4">
        <v>379</v>
      </c>
      <c r="J27" s="4">
        <v>1383</v>
      </c>
      <c r="K27" s="4"/>
      <c r="L27" s="4"/>
      <c r="M27" s="4"/>
      <c r="N27" s="4"/>
      <c r="O27" s="4"/>
    </row>
    <row r="28" spans="1:15">
      <c r="A28" s="13" t="s">
        <v>164</v>
      </c>
      <c r="B28" s="8" t="s">
        <v>96</v>
      </c>
      <c r="C28" s="6"/>
      <c r="D28" s="6"/>
      <c r="E28" s="4">
        <v>233</v>
      </c>
      <c r="F28" s="6"/>
      <c r="G28" s="4"/>
      <c r="H28" s="6"/>
      <c r="I28" s="4">
        <v>2001</v>
      </c>
      <c r="J28" s="4">
        <v>5793</v>
      </c>
      <c r="K28" s="4">
        <v>7559</v>
      </c>
      <c r="L28" s="4">
        <v>8382</v>
      </c>
      <c r="M28" s="4">
        <v>1148</v>
      </c>
      <c r="N28" s="4"/>
      <c r="O28" s="4"/>
    </row>
    <row r="29" spans="1:15">
      <c r="A29" s="11" t="s">
        <v>165</v>
      </c>
      <c r="B29" s="8" t="s">
        <v>81</v>
      </c>
      <c r="C29" s="4">
        <v>327</v>
      </c>
      <c r="D29" s="4">
        <v>227</v>
      </c>
      <c r="E29" s="4">
        <v>281</v>
      </c>
      <c r="F29" s="4">
        <f>F30-SUM(F26:F28)</f>
        <v>470</v>
      </c>
      <c r="G29" s="4">
        <f>G30-SUM(G26:G28)</f>
        <v>624</v>
      </c>
      <c r="H29" s="4">
        <f>H30-SUM(H26:H28)</f>
        <v>773</v>
      </c>
      <c r="I29" s="4">
        <f>I30-SUM(I26:I28)</f>
        <v>532</v>
      </c>
      <c r="J29" s="4">
        <v>965</v>
      </c>
      <c r="K29" s="4">
        <v>1564</v>
      </c>
      <c r="L29" s="4">
        <v>2258</v>
      </c>
      <c r="M29" s="4">
        <v>1642</v>
      </c>
      <c r="N29" s="4">
        <v>936</v>
      </c>
      <c r="O29" s="4">
        <v>1705</v>
      </c>
    </row>
    <row r="30" spans="1:15">
      <c r="A30" s="11" t="s">
        <v>168</v>
      </c>
      <c r="B30" s="8" t="s">
        <v>89</v>
      </c>
      <c r="C30" s="4">
        <v>734</v>
      </c>
      <c r="D30" s="4">
        <v>560</v>
      </c>
      <c r="E30" s="4">
        <v>684</v>
      </c>
      <c r="F30" s="4">
        <v>814</v>
      </c>
      <c r="G30" s="4">
        <v>1477</v>
      </c>
      <c r="H30" s="4">
        <v>4626</v>
      </c>
      <c r="I30" s="4">
        <v>4547</v>
      </c>
      <c r="J30" s="4">
        <v>9059</v>
      </c>
      <c r="K30" s="4">
        <v>9624</v>
      </c>
      <c r="L30" s="4">
        <v>11173</v>
      </c>
      <c r="M30" s="4">
        <v>3359</v>
      </c>
      <c r="N30" s="4">
        <v>1569</v>
      </c>
      <c r="O30" s="4">
        <v>2637</v>
      </c>
    </row>
    <row r="31" spans="1:15">
      <c r="A31" s="11" t="s">
        <v>15</v>
      </c>
      <c r="B31" s="8" t="s">
        <v>16</v>
      </c>
      <c r="C31" s="4">
        <v>51110</v>
      </c>
      <c r="D31" s="4">
        <v>41569</v>
      </c>
      <c r="E31" s="4">
        <v>64183</v>
      </c>
      <c r="F31" s="4">
        <v>58607</v>
      </c>
      <c r="G31" s="4">
        <v>73138</v>
      </c>
      <c r="H31" s="4">
        <v>64604</v>
      </c>
      <c r="I31" s="4">
        <v>85698</v>
      </c>
      <c r="J31" s="4">
        <v>101308</v>
      </c>
      <c r="K31" s="4">
        <v>123755</v>
      </c>
      <c r="L31" s="4">
        <v>107090</v>
      </c>
      <c r="M31" s="4">
        <v>125212</v>
      </c>
      <c r="N31" s="4">
        <v>148979</v>
      </c>
      <c r="O31" s="4">
        <v>156828</v>
      </c>
    </row>
    <row r="32" spans="1:15">
      <c r="A32" s="7"/>
      <c r="B32" s="8"/>
      <c r="C32" s="4"/>
      <c r="D32" s="4"/>
      <c r="E32" s="4"/>
      <c r="F32" s="4"/>
      <c r="G32" s="4"/>
      <c r="H32" s="4"/>
      <c r="I32" s="4"/>
      <c r="J32" s="4"/>
      <c r="K32" s="4"/>
      <c r="L32" s="4"/>
      <c r="M32" s="4"/>
      <c r="N32" s="4"/>
      <c r="O32" s="4"/>
    </row>
    <row r="33" spans="1:15">
      <c r="A33" s="11" t="s">
        <v>166</v>
      </c>
      <c r="B33" s="8" t="s">
        <v>119</v>
      </c>
      <c r="C33" s="4">
        <v>109</v>
      </c>
      <c r="D33" s="4"/>
      <c r="E33" s="4"/>
      <c r="F33" s="4">
        <v>6040</v>
      </c>
      <c r="G33" s="4">
        <v>1300</v>
      </c>
      <c r="H33" s="4">
        <v>1903</v>
      </c>
      <c r="I33" s="4">
        <v>1027</v>
      </c>
      <c r="J33" s="4">
        <v>464</v>
      </c>
      <c r="K33" s="4">
        <v>917</v>
      </c>
      <c r="L33" s="4">
        <v>228</v>
      </c>
      <c r="M33" s="4">
        <v>327</v>
      </c>
      <c r="N33" s="4">
        <v>390</v>
      </c>
      <c r="O33" s="4">
        <v>2448</v>
      </c>
    </row>
    <row r="34" spans="1:15">
      <c r="A34" s="7"/>
      <c r="B34" s="8"/>
      <c r="C34" s="4"/>
      <c r="D34" s="4"/>
      <c r="E34" s="4"/>
      <c r="F34" s="4"/>
      <c r="G34" s="4"/>
      <c r="H34" s="4"/>
      <c r="I34" s="4"/>
      <c r="J34" s="4"/>
      <c r="K34" s="4"/>
      <c r="L34" s="4"/>
      <c r="M34" s="4"/>
      <c r="N34" s="4"/>
      <c r="O34" s="4"/>
    </row>
    <row r="35" spans="1:15">
      <c r="A35" s="11" t="s">
        <v>167</v>
      </c>
      <c r="B35" s="8" t="s">
        <v>120</v>
      </c>
      <c r="C35" s="4">
        <v>773</v>
      </c>
      <c r="D35" s="4">
        <v>6818</v>
      </c>
      <c r="E35" s="4">
        <v>7735</v>
      </c>
      <c r="F35" s="4">
        <v>6631</v>
      </c>
      <c r="G35" s="4">
        <v>1685</v>
      </c>
      <c r="H35" s="4">
        <v>3794</v>
      </c>
      <c r="I35" s="4">
        <v>4731</v>
      </c>
      <c r="J35" s="4">
        <v>6285</v>
      </c>
      <c r="K35" s="4">
        <v>7804</v>
      </c>
      <c r="L35" s="4">
        <v>13437</v>
      </c>
      <c r="M35" s="4">
        <v>2149</v>
      </c>
      <c r="N35" s="4">
        <v>7845</v>
      </c>
      <c r="O35" s="4">
        <v>19160</v>
      </c>
    </row>
    <row r="36" spans="1:15">
      <c r="A36" s="11" t="s">
        <v>3</v>
      </c>
      <c r="B36" s="8" t="s">
        <v>4</v>
      </c>
      <c r="C36" s="4">
        <v>50445</v>
      </c>
      <c r="D36" s="4">
        <v>34751</v>
      </c>
      <c r="E36" s="4">
        <v>56448</v>
      </c>
      <c r="F36" s="4">
        <v>58016</v>
      </c>
      <c r="G36" s="4">
        <v>72752</v>
      </c>
      <c r="H36" s="4">
        <v>62713</v>
      </c>
      <c r="I36" s="4">
        <v>81994</v>
      </c>
      <c r="J36" s="4">
        <v>95487</v>
      </c>
      <c r="K36" s="4">
        <v>116867</v>
      </c>
      <c r="L36" s="4">
        <v>93881</v>
      </c>
      <c r="M36" s="4">
        <v>123390</v>
      </c>
      <c r="N36" s="4">
        <v>141525</v>
      </c>
      <c r="O36" s="4">
        <v>140115</v>
      </c>
    </row>
    <row r="37" spans="1:15">
      <c r="A37" s="11" t="s">
        <v>97</v>
      </c>
      <c r="B37" s="14" t="s">
        <v>90</v>
      </c>
      <c r="C37" s="4">
        <v>19878</v>
      </c>
      <c r="D37" s="4">
        <v>17872</v>
      </c>
      <c r="E37" s="4">
        <v>23837</v>
      </c>
      <c r="F37" s="4">
        <v>23411</v>
      </c>
      <c r="G37" s="4">
        <v>32613</v>
      </c>
      <c r="H37" s="4">
        <v>31145</v>
      </c>
      <c r="I37" s="4">
        <v>38890</v>
      </c>
      <c r="J37" s="4">
        <v>44939</v>
      </c>
      <c r="K37" s="4">
        <v>54363</v>
      </c>
      <c r="L37" s="4">
        <v>41906</v>
      </c>
      <c r="M37" s="4">
        <v>45879</v>
      </c>
      <c r="N37" s="4">
        <v>54486</v>
      </c>
      <c r="O37" s="4">
        <v>58207</v>
      </c>
    </row>
    <row r="38" spans="1:15">
      <c r="A38" s="11" t="s">
        <v>5</v>
      </c>
      <c r="B38" s="8" t="s">
        <v>91</v>
      </c>
      <c r="C38" s="4">
        <v>2717</v>
      </c>
      <c r="D38" s="4">
        <v>-4055</v>
      </c>
      <c r="E38" s="4">
        <v>1246</v>
      </c>
      <c r="F38" s="4">
        <v>647</v>
      </c>
      <c r="G38" s="4">
        <v>-1680</v>
      </c>
      <c r="H38" s="4">
        <v>-370</v>
      </c>
      <c r="I38" s="4">
        <v>-762</v>
      </c>
      <c r="J38" s="4">
        <v>493</v>
      </c>
      <c r="K38" s="4">
        <v>-147</v>
      </c>
      <c r="L38" s="4">
        <v>-4336</v>
      </c>
      <c r="M38" s="4">
        <v>3084</v>
      </c>
      <c r="N38" s="4">
        <v>-6218</v>
      </c>
      <c r="O38" s="4">
        <v>-1000</v>
      </c>
    </row>
    <row r="39" spans="1:15">
      <c r="A39" s="11" t="s">
        <v>142</v>
      </c>
      <c r="B39" s="8" t="s">
        <v>143</v>
      </c>
      <c r="C39" s="6"/>
      <c r="D39" s="6"/>
      <c r="E39" s="4">
        <v>1</v>
      </c>
      <c r="F39" s="6">
        <v>73</v>
      </c>
      <c r="G39" s="4">
        <v>1381</v>
      </c>
      <c r="H39" s="6">
        <v>163</v>
      </c>
      <c r="I39" s="4">
        <v>336</v>
      </c>
      <c r="J39" s="4">
        <v>257</v>
      </c>
      <c r="K39" s="4">
        <v>971</v>
      </c>
      <c r="L39" s="4">
        <v>1956</v>
      </c>
      <c r="M39" s="4">
        <v>2771</v>
      </c>
      <c r="N39" s="4">
        <v>2879</v>
      </c>
      <c r="O39" s="4">
        <v>4790</v>
      </c>
    </row>
    <row r="40" spans="1:15">
      <c r="A40" s="11" t="s">
        <v>6</v>
      </c>
      <c r="B40" s="8" t="s">
        <v>7</v>
      </c>
      <c r="C40" s="4">
        <v>27850</v>
      </c>
      <c r="D40" s="4">
        <v>20933</v>
      </c>
      <c r="E40" s="4">
        <v>31365</v>
      </c>
      <c r="F40" s="4">
        <v>33884</v>
      </c>
      <c r="G40" s="4">
        <v>40437</v>
      </c>
      <c r="H40" s="4">
        <v>31775</v>
      </c>
      <c r="I40" s="4">
        <v>43529</v>
      </c>
      <c r="J40" s="4">
        <v>49797</v>
      </c>
      <c r="K40" s="4">
        <v>61681</v>
      </c>
      <c r="L40" s="4">
        <v>54354</v>
      </c>
      <c r="M40" s="4">
        <v>71654</v>
      </c>
      <c r="N40" s="4">
        <v>90377</v>
      </c>
      <c r="O40" s="4">
        <v>78118</v>
      </c>
    </row>
    <row r="42" spans="1:15">
      <c r="A42" s="20" t="s">
        <v>295</v>
      </c>
    </row>
    <row r="43" spans="1:15">
      <c r="A43" t="s">
        <v>293</v>
      </c>
    </row>
  </sheetData>
  <phoneticPr fontId="3"/>
  <pageMargins left="0.25" right="0.25" top="0.75" bottom="0.75" header="0.3" footer="0.3"/>
  <pageSetup paperSize="9" scale="68"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IFRS Balance Sheet FY2013～</vt:lpstr>
      <vt:lpstr>IFRS Income Statement FY2013～</vt:lpstr>
      <vt:lpstr>JGAAP Balance Sheet ～FY2014</vt:lpstr>
      <vt:lpstr>JGAAP Income Statement ～FY2014</vt:lpstr>
      <vt:lpstr>'IFRS Balance Sheet FY2013～'!Print_Area</vt:lpstr>
      <vt:lpstr>'IFRS Income Statement FY2013～'!Print_Area</vt:lpstr>
      <vt:lpstr>'JGAAP Balance Sheet ～FY2014'!Print_Titles</vt:lpstr>
      <vt:lpstr>'JGAAP Income Statement ～FY2014'!Print_Titles</vt:lpstr>
    </vt:vector>
  </TitlesOfParts>
  <Company>FR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UNIQLO</dc:creator>
  <cp:lastModifiedBy>ONO Natsumi[FRJP:Global Corporate Management and Contr</cp:lastModifiedBy>
  <cp:lastPrinted>2020-07-05T23:58:53Z</cp:lastPrinted>
  <dcterms:created xsi:type="dcterms:W3CDTF">2004-01-02T02:20:34Z</dcterms:created>
  <dcterms:modified xsi:type="dcterms:W3CDTF">2024-10-10T09:21:40Z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