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04" sheetId="1" r:id="rId4"/>
    <sheet name="2005" sheetId="2" r:id="rId5"/>
    <sheet name="2006" sheetId="3" r:id="rId6"/>
    <sheet name="2007" sheetId="4" r:id="rId7"/>
    <sheet name="2008" sheetId="5" r:id="rId8"/>
    <sheet name="2009" sheetId="6" r:id="rId9"/>
    <sheet name="2010" sheetId="7" r:id="rId10"/>
    <sheet name="2011" sheetId="8" r:id="rId11"/>
    <sheet name="2012" sheetId="9" r:id="rId12"/>
    <sheet name="2013" sheetId="10" r:id="rId13"/>
    <sheet name="2014" sheetId="11" r:id="rId14"/>
    <sheet name="2015" sheetId="12" r:id="rId15"/>
    <sheet name="2016" sheetId="13" r:id="rId16"/>
    <sheet name="2017" sheetId="14" r:id="rId17"/>
    <sheet name="2018" sheetId="15" r:id="rId18"/>
  </sheets>
</workbook>
</file>

<file path=xl/sharedStrings.xml><?xml version="1.0" encoding="utf-8"?>
<sst xmlns="http://schemas.openxmlformats.org/spreadsheetml/2006/main" uniqueCount="955">
  <si>
    <t xml:space="preserve"> </t>
  </si>
  <si>
    <t>EUROMILLONES</t>
  </si>
  <si>
    <t>AÑO 2004</t>
  </si>
  <si>
    <t>SORTEO</t>
  </si>
  <si>
    <t>FECHA</t>
  </si>
  <si>
    <t>COMBINACION GANADORA</t>
  </si>
  <si>
    <t>NÚMEROS</t>
  </si>
  <si>
    <t>ESTRELLAS</t>
  </si>
  <si>
    <t>AÑO 2005</t>
  </si>
  <si>
    <t>AÑO 2006</t>
  </si>
  <si>
    <t>COMBINACIÓN GANADORA.- AÑO 2007</t>
  </si>
  <si>
    <t>FRECUENCIAS</t>
  </si>
  <si>
    <t>COMBINACIÓN GANADORA</t>
  </si>
  <si>
    <t>Nº</t>
  </si>
  <si>
    <t>NÚMERO</t>
  </si>
  <si>
    <t>TOTAL</t>
  </si>
  <si>
    <t>COMBINACIÓN GANADORA.- AÑO 2008</t>
  </si>
  <si>
    <t>COMBINACIÓN GANADORA.- AÑO 2009</t>
  </si>
  <si>
    <t>SEMANA</t>
  </si>
  <si>
    <t>1*</t>
  </si>
  <si>
    <t>* Primer sorteo del año 2010, pero que corresponde a la Semana 53 del año 2009</t>
  </si>
  <si>
    <t>COMBINACIÓN GANADORA.- AÑO 2010</t>
  </si>
  <si>
    <t>2*</t>
  </si>
  <si>
    <t>* El sorteo nº 1 de 2010, corresponde a la Semana 53 del año 2009</t>
  </si>
  <si>
    <t>Comprobado hasta Semana 08 --- Sorteo 2011/008</t>
  </si>
  <si>
    <t>COMBINACIÓN GANADORA.- AÑO 2011</t>
  </si>
  <si>
    <t>2011/001</t>
  </si>
  <si>
    <t>2011/002</t>
  </si>
  <si>
    <t>2011/003</t>
  </si>
  <si>
    <t>2011/004</t>
  </si>
  <si>
    <t>2011/005</t>
  </si>
  <si>
    <t>2011/006</t>
  </si>
  <si>
    <t>2011/007</t>
  </si>
  <si>
    <t>2011/008</t>
  </si>
  <si>
    <t>2011/009</t>
  </si>
  <si>
    <t>2011/010</t>
  </si>
  <si>
    <t>2011/011</t>
  </si>
  <si>
    <t>2011/012</t>
  </si>
  <si>
    <t>2011/013</t>
  </si>
  <si>
    <t>2011/014</t>
  </si>
  <si>
    <t>2011/015</t>
  </si>
  <si>
    <t>2011/016</t>
  </si>
  <si>
    <t>2011/017</t>
  </si>
  <si>
    <t>2011/018</t>
  </si>
  <si>
    <t>2011/019</t>
  </si>
  <si>
    <t>2011/020</t>
  </si>
  <si>
    <t>2011/021</t>
  </si>
  <si>
    <t>2011/022</t>
  </si>
  <si>
    <t>2011/023</t>
  </si>
  <si>
    <t>2011/024</t>
  </si>
  <si>
    <t>2011/025</t>
  </si>
  <si>
    <t>2011/026</t>
  </si>
  <si>
    <t>2011/027</t>
  </si>
  <si>
    <t>2011/028</t>
  </si>
  <si>
    <t>2011/029</t>
  </si>
  <si>
    <t>2011/030</t>
  </si>
  <si>
    <t>2011/031</t>
  </si>
  <si>
    <t>2011/032</t>
  </si>
  <si>
    <t>2011/033</t>
  </si>
  <si>
    <t>2011/034</t>
  </si>
  <si>
    <t>2011/035</t>
  </si>
  <si>
    <t>2011/036</t>
  </si>
  <si>
    <t>2011/037</t>
  </si>
  <si>
    <t>2011/038</t>
  </si>
  <si>
    <t>2011/039</t>
  </si>
  <si>
    <t>2011/040</t>
  </si>
  <si>
    <t>2011/041</t>
  </si>
  <si>
    <t>2011/042</t>
  </si>
  <si>
    <t>2011/043</t>
  </si>
  <si>
    <t>2011/044</t>
  </si>
  <si>
    <t>2011/045</t>
  </si>
  <si>
    <t>2011/046</t>
  </si>
  <si>
    <t>2011/047</t>
  </si>
  <si>
    <t>2011/048</t>
  </si>
  <si>
    <t>2011/049</t>
  </si>
  <si>
    <t>2011/050</t>
  </si>
  <si>
    <t>2011/051</t>
  </si>
  <si>
    <t>2011/052</t>
  </si>
  <si>
    <t>2011/053</t>
  </si>
  <si>
    <t>2011/054</t>
  </si>
  <si>
    <t>2011/055</t>
  </si>
  <si>
    <t>2011/056</t>
  </si>
  <si>
    <t>2011/057</t>
  </si>
  <si>
    <t>2011/058</t>
  </si>
  <si>
    <t>2011/059</t>
  </si>
  <si>
    <t>2011/060</t>
  </si>
  <si>
    <t>2011/061</t>
  </si>
  <si>
    <t>2011/062</t>
  </si>
  <si>
    <t>2011/063</t>
  </si>
  <si>
    <t>2011/064</t>
  </si>
  <si>
    <t>2011/065</t>
  </si>
  <si>
    <t>2011/066</t>
  </si>
  <si>
    <t>2011/067</t>
  </si>
  <si>
    <t>2011/068</t>
  </si>
  <si>
    <t>2011/069</t>
  </si>
  <si>
    <t>2011/070</t>
  </si>
  <si>
    <t>2011/071</t>
  </si>
  <si>
    <t>2011/072</t>
  </si>
  <si>
    <t>2011/073</t>
  </si>
  <si>
    <t>2011/074</t>
  </si>
  <si>
    <t>2011/075</t>
  </si>
  <si>
    <t>2011/076</t>
  </si>
  <si>
    <t>2011/077</t>
  </si>
  <si>
    <t>2011/078</t>
  </si>
  <si>
    <t>2011/079</t>
  </si>
  <si>
    <t>2011/080</t>
  </si>
  <si>
    <t>2011/081</t>
  </si>
  <si>
    <t>2011/082</t>
  </si>
  <si>
    <t>2011/083</t>
  </si>
  <si>
    <t>2011/084</t>
  </si>
  <si>
    <t>2011/085</t>
  </si>
  <si>
    <t>2011/086</t>
  </si>
  <si>
    <t>Comprobado hasta Semana 44 --- Sorteo 2012/088</t>
  </si>
  <si>
    <t>COMBINACIÓN GANADORA.- AÑO 2012</t>
  </si>
  <si>
    <t>(PRIMER SEMESTRE)</t>
  </si>
  <si>
    <t>2012/001</t>
  </si>
  <si>
    <t>2012/002</t>
  </si>
  <si>
    <t>2012/003</t>
  </si>
  <si>
    <t>2012/004</t>
  </si>
  <si>
    <t>2012/005</t>
  </si>
  <si>
    <t>2012/006</t>
  </si>
  <si>
    <t>2012/007</t>
  </si>
  <si>
    <t>2012/008</t>
  </si>
  <si>
    <t>2012/009</t>
  </si>
  <si>
    <t>2012/010</t>
  </si>
  <si>
    <t>2012/011</t>
  </si>
  <si>
    <t>2012/012</t>
  </si>
  <si>
    <t>2012/013</t>
  </si>
  <si>
    <t>2012/014</t>
  </si>
  <si>
    <t>2012/015</t>
  </si>
  <si>
    <t>2012/016</t>
  </si>
  <si>
    <t>2012/017</t>
  </si>
  <si>
    <t>2012/018</t>
  </si>
  <si>
    <t>2012/019</t>
  </si>
  <si>
    <t>2012/020</t>
  </si>
  <si>
    <t>2012/021</t>
  </si>
  <si>
    <t>2012/022</t>
  </si>
  <si>
    <t>2012/023</t>
  </si>
  <si>
    <t>2012/024</t>
  </si>
  <si>
    <t>2012/025</t>
  </si>
  <si>
    <t>2012/026</t>
  </si>
  <si>
    <t>2012/027</t>
  </si>
  <si>
    <t>2012/028</t>
  </si>
  <si>
    <t>2012/029</t>
  </si>
  <si>
    <t>2012/030</t>
  </si>
  <si>
    <t>2012/031</t>
  </si>
  <si>
    <t>2012/032</t>
  </si>
  <si>
    <t>2012/033</t>
  </si>
  <si>
    <t>2012/034</t>
  </si>
  <si>
    <t>2012/035</t>
  </si>
  <si>
    <t>2012/036</t>
  </si>
  <si>
    <t>2012/037</t>
  </si>
  <si>
    <t>2012/038</t>
  </si>
  <si>
    <t>2012/039</t>
  </si>
  <si>
    <t>2012/040</t>
  </si>
  <si>
    <t>2012/041</t>
  </si>
  <si>
    <t>2012/042</t>
  </si>
  <si>
    <t>2012/043</t>
  </si>
  <si>
    <t>2012/044</t>
  </si>
  <si>
    <t>2012/045</t>
  </si>
  <si>
    <t>2012/046</t>
  </si>
  <si>
    <t>2012/047</t>
  </si>
  <si>
    <t>2012/048</t>
  </si>
  <si>
    <t>2012/049</t>
  </si>
  <si>
    <t>2012/050</t>
  </si>
  <si>
    <t>2012/051</t>
  </si>
  <si>
    <t>2012/052</t>
  </si>
  <si>
    <t>(SEGUNDO SEMESTRE)</t>
  </si>
  <si>
    <t>2012/053</t>
  </si>
  <si>
    <t>2012/054</t>
  </si>
  <si>
    <t>2012/055</t>
  </si>
  <si>
    <t>2012/056</t>
  </si>
  <si>
    <t>2012/057</t>
  </si>
  <si>
    <t>2012/058</t>
  </si>
  <si>
    <t>2012/059</t>
  </si>
  <si>
    <t>2012/060</t>
  </si>
  <si>
    <t>2012/061</t>
  </si>
  <si>
    <t>2012/062</t>
  </si>
  <si>
    <t>2012/063</t>
  </si>
  <si>
    <t>2012/064</t>
  </si>
  <si>
    <t>2012/065</t>
  </si>
  <si>
    <t>2012/066</t>
  </si>
  <si>
    <t>2012/067</t>
  </si>
  <si>
    <t>2012/068</t>
  </si>
  <si>
    <t>2012/069</t>
  </si>
  <si>
    <t>2012/070</t>
  </si>
  <si>
    <t>2012/071</t>
  </si>
  <si>
    <t>2012/072</t>
  </si>
  <si>
    <t>2012/073</t>
  </si>
  <si>
    <t>2012/074</t>
  </si>
  <si>
    <t>2012/075</t>
  </si>
  <si>
    <t>2012/076</t>
  </si>
  <si>
    <t>2012/077</t>
  </si>
  <si>
    <t>2012/078</t>
  </si>
  <si>
    <t>2012/079</t>
  </si>
  <si>
    <t>2012/080</t>
  </si>
  <si>
    <t>2012/081</t>
  </si>
  <si>
    <t>2012/082</t>
  </si>
  <si>
    <t>2012/083</t>
  </si>
  <si>
    <t>2012/084</t>
  </si>
  <si>
    <t>2012/085</t>
  </si>
  <si>
    <t>2012/086</t>
  </si>
  <si>
    <t>2012/087</t>
  </si>
  <si>
    <t>2012/088</t>
  </si>
  <si>
    <t>2012/089</t>
  </si>
  <si>
    <t>2012/090</t>
  </si>
  <si>
    <t>2012/091</t>
  </si>
  <si>
    <t>2012/092</t>
  </si>
  <si>
    <t>2012/093</t>
  </si>
  <si>
    <t>2012/094</t>
  </si>
  <si>
    <t>2012/095</t>
  </si>
  <si>
    <t>2012/096</t>
  </si>
  <si>
    <t>2012/097</t>
  </si>
  <si>
    <t>2012/098</t>
  </si>
  <si>
    <t>2012/099</t>
  </si>
  <si>
    <t>2012/100</t>
  </si>
  <si>
    <t>2012/101</t>
  </si>
  <si>
    <t>2012/102</t>
  </si>
  <si>
    <t>2012/103</t>
  </si>
  <si>
    <t>2012/104</t>
  </si>
  <si>
    <t>Comprobado hasta Semana 52/2013 --- Sorteo 2013/104</t>
  </si>
  <si>
    <t>COMBINACIÓN GANADORA.- AÑO 2013</t>
  </si>
  <si>
    <t>JOKER</t>
  </si>
  <si>
    <t>2013/001</t>
  </si>
  <si>
    <t>2013/002</t>
  </si>
  <si>
    <t>2013/003</t>
  </si>
  <si>
    <t>2013/004</t>
  </si>
  <si>
    <t>2013/005</t>
  </si>
  <si>
    <t>2013/006</t>
  </si>
  <si>
    <t>2013/007</t>
  </si>
  <si>
    <t>2013/008</t>
  </si>
  <si>
    <t>2013/009</t>
  </si>
  <si>
    <t>2013/010</t>
  </si>
  <si>
    <t>2013/011</t>
  </si>
  <si>
    <t>2013/012</t>
  </si>
  <si>
    <t>2013/013</t>
  </si>
  <si>
    <t>2013/014</t>
  </si>
  <si>
    <t>2013/015</t>
  </si>
  <si>
    <t>2013/016</t>
  </si>
  <si>
    <t>2013/017</t>
  </si>
  <si>
    <t>2013/018</t>
  </si>
  <si>
    <t>2013/019</t>
  </si>
  <si>
    <t>2013/020</t>
  </si>
  <si>
    <t>2013/021</t>
  </si>
  <si>
    <t>2013/022</t>
  </si>
  <si>
    <t>2013/023</t>
  </si>
  <si>
    <t>2013/024</t>
  </si>
  <si>
    <t>2013/025</t>
  </si>
  <si>
    <t>2013/026</t>
  </si>
  <si>
    <t>2013/027</t>
  </si>
  <si>
    <t>2013/028</t>
  </si>
  <si>
    <t>2013/029</t>
  </si>
  <si>
    <t>2013/030</t>
  </si>
  <si>
    <t>2013/031</t>
  </si>
  <si>
    <t>2013/032</t>
  </si>
  <si>
    <t>2013/033</t>
  </si>
  <si>
    <t>2013/034</t>
  </si>
  <si>
    <t>2013/035</t>
  </si>
  <si>
    <t>2013/036</t>
  </si>
  <si>
    <t>2013/037</t>
  </si>
  <si>
    <t>2013/038</t>
  </si>
  <si>
    <t>2013/039</t>
  </si>
  <si>
    <t>2013/040</t>
  </si>
  <si>
    <t>2013/041</t>
  </si>
  <si>
    <t>2013/042</t>
  </si>
  <si>
    <t>2013/043</t>
  </si>
  <si>
    <t>2013/044</t>
  </si>
  <si>
    <t>2013/045</t>
  </si>
  <si>
    <t>2013/046</t>
  </si>
  <si>
    <t>2013/047</t>
  </si>
  <si>
    <t>2013/048</t>
  </si>
  <si>
    <t>2013/049</t>
  </si>
  <si>
    <t>2013/050</t>
  </si>
  <si>
    <t>2013/051</t>
  </si>
  <si>
    <t>2013/052</t>
  </si>
  <si>
    <t>2013/053</t>
  </si>
  <si>
    <t>2013/054</t>
  </si>
  <si>
    <t>2013/055</t>
  </si>
  <si>
    <t>2013/056</t>
  </si>
  <si>
    <t>2013/057</t>
  </si>
  <si>
    <t>2013/058</t>
  </si>
  <si>
    <t>2013/059</t>
  </si>
  <si>
    <t>2013/060</t>
  </si>
  <si>
    <t>2013/061</t>
  </si>
  <si>
    <t>2013/062</t>
  </si>
  <si>
    <t>2013/063</t>
  </si>
  <si>
    <t>2013/064</t>
  </si>
  <si>
    <t>2013/065</t>
  </si>
  <si>
    <t>2013/066</t>
  </si>
  <si>
    <t>2013/067</t>
  </si>
  <si>
    <t>2013/068</t>
  </si>
  <si>
    <t>2013/069</t>
  </si>
  <si>
    <t>2013/070</t>
  </si>
  <si>
    <t>2013/071</t>
  </si>
  <si>
    <t>2013/072</t>
  </si>
  <si>
    <t>2013/073</t>
  </si>
  <si>
    <t>2013/074</t>
  </si>
  <si>
    <t>2013/075</t>
  </si>
  <si>
    <t>2013/076</t>
  </si>
  <si>
    <t>2013/077</t>
  </si>
  <si>
    <t>2013/078</t>
  </si>
  <si>
    <t>2013/079</t>
  </si>
  <si>
    <t>2013/080</t>
  </si>
  <si>
    <t>2013/081</t>
  </si>
  <si>
    <t>2013/082</t>
  </si>
  <si>
    <t>2013/083</t>
  </si>
  <si>
    <t>2013/084</t>
  </si>
  <si>
    <t>2013/085</t>
  </si>
  <si>
    <t>2013/086</t>
  </si>
  <si>
    <t>2013/087</t>
  </si>
  <si>
    <t>2013/088</t>
  </si>
  <si>
    <t>2013/089</t>
  </si>
  <si>
    <t>2013/090</t>
  </si>
  <si>
    <t>2013/091</t>
  </si>
  <si>
    <t>2013/092</t>
  </si>
  <si>
    <t>2013/093</t>
  </si>
  <si>
    <t>2013/094</t>
  </si>
  <si>
    <t>2013/095</t>
  </si>
  <si>
    <t>2013/096</t>
  </si>
  <si>
    <t>2013/097</t>
  </si>
  <si>
    <t>2013/098</t>
  </si>
  <si>
    <t>2013/099</t>
  </si>
  <si>
    <t>2013/100</t>
  </si>
  <si>
    <t>2013/101</t>
  </si>
  <si>
    <t>2013/102</t>
  </si>
  <si>
    <t>2013/103</t>
  </si>
  <si>
    <t>2013/104</t>
  </si>
  <si>
    <t>Comprobado hasta Semana 52/2014 --- Sorteo 2014/103</t>
  </si>
  <si>
    <t>COMBINACIÓN GANADORA.- AÑO 2014</t>
  </si>
  <si>
    <t>2013/105</t>
  </si>
  <si>
    <t>2014/001</t>
  </si>
  <si>
    <t>2014/002</t>
  </si>
  <si>
    <t>2014/003</t>
  </si>
  <si>
    <t>2014/004</t>
  </si>
  <si>
    <t>2014/005</t>
  </si>
  <si>
    <t>2014/006</t>
  </si>
  <si>
    <t>2014/007</t>
  </si>
  <si>
    <t>2014/008</t>
  </si>
  <si>
    <t>2014/009</t>
  </si>
  <si>
    <t>2014/010</t>
  </si>
  <si>
    <t>2014/011</t>
  </si>
  <si>
    <t>2014/012</t>
  </si>
  <si>
    <t>2014/013</t>
  </si>
  <si>
    <t>2014/014</t>
  </si>
  <si>
    <t>2014/015</t>
  </si>
  <si>
    <t>2014/016</t>
  </si>
  <si>
    <t>2014/017</t>
  </si>
  <si>
    <t>2014/018</t>
  </si>
  <si>
    <t>2014/019</t>
  </si>
  <si>
    <t>2014/020</t>
  </si>
  <si>
    <t>2014/021</t>
  </si>
  <si>
    <t>2014/022</t>
  </si>
  <si>
    <t>2014/023</t>
  </si>
  <si>
    <t>2014/024</t>
  </si>
  <si>
    <t>2014/025</t>
  </si>
  <si>
    <t>2014/026</t>
  </si>
  <si>
    <t>2014/027</t>
  </si>
  <si>
    <t>2014/028</t>
  </si>
  <si>
    <t>2014/029</t>
  </si>
  <si>
    <t>2014/030</t>
  </si>
  <si>
    <t>2014/031</t>
  </si>
  <si>
    <t>2014/032</t>
  </si>
  <si>
    <t>2014/033</t>
  </si>
  <si>
    <t>2014/034</t>
  </si>
  <si>
    <t>2014/035</t>
  </si>
  <si>
    <t>2014/036</t>
  </si>
  <si>
    <t>2014/037</t>
  </si>
  <si>
    <t>2014/038</t>
  </si>
  <si>
    <t>2014/039</t>
  </si>
  <si>
    <t>2014/040</t>
  </si>
  <si>
    <t>2014/041</t>
  </si>
  <si>
    <t>2014/042</t>
  </si>
  <si>
    <t>2014/043</t>
  </si>
  <si>
    <t>2014/044</t>
  </si>
  <si>
    <t>2014/045</t>
  </si>
  <si>
    <t>2014/046</t>
  </si>
  <si>
    <t>2014/047</t>
  </si>
  <si>
    <t>2014/048</t>
  </si>
  <si>
    <t>2014/049</t>
  </si>
  <si>
    <t>2014/050</t>
  </si>
  <si>
    <t>2014/051</t>
  </si>
  <si>
    <t>2014/052</t>
  </si>
  <si>
    <t>2014/053</t>
  </si>
  <si>
    <t>2014/054</t>
  </si>
  <si>
    <t>2014/055</t>
  </si>
  <si>
    <t>2014/056</t>
  </si>
  <si>
    <t>2014/057</t>
  </si>
  <si>
    <t>2014/058</t>
  </si>
  <si>
    <t>2014/059</t>
  </si>
  <si>
    <t>2014/060</t>
  </si>
  <si>
    <t>2014/061</t>
  </si>
  <si>
    <t>2014/062</t>
  </si>
  <si>
    <t>2014/063</t>
  </si>
  <si>
    <t>2014/064</t>
  </si>
  <si>
    <t>2014/065</t>
  </si>
  <si>
    <t>2014/066</t>
  </si>
  <si>
    <t>2014/067</t>
  </si>
  <si>
    <t>2014/068</t>
  </si>
  <si>
    <t>2014/069</t>
  </si>
  <si>
    <t>2014/070</t>
  </si>
  <si>
    <t>2014/071</t>
  </si>
  <si>
    <t>2014/072</t>
  </si>
  <si>
    <t>2014/073</t>
  </si>
  <si>
    <t>2014/074</t>
  </si>
  <si>
    <t>2014/075</t>
  </si>
  <si>
    <t>2014/076</t>
  </si>
  <si>
    <t>2014/077</t>
  </si>
  <si>
    <t>2014/078</t>
  </si>
  <si>
    <t>2014/079</t>
  </si>
  <si>
    <t>2014/080</t>
  </si>
  <si>
    <t>2014/081</t>
  </si>
  <si>
    <t>2014/082</t>
  </si>
  <si>
    <t>2014/083</t>
  </si>
  <si>
    <t>2014/084</t>
  </si>
  <si>
    <t>2014/085</t>
  </si>
  <si>
    <t>2014/086</t>
  </si>
  <si>
    <t>2014/087</t>
  </si>
  <si>
    <t>2014/088</t>
  </si>
  <si>
    <t>2014/089</t>
  </si>
  <si>
    <t>2014/090</t>
  </si>
  <si>
    <t>2014/091</t>
  </si>
  <si>
    <t>2014/092</t>
  </si>
  <si>
    <t>2014/093</t>
  </si>
  <si>
    <t>2014/094</t>
  </si>
  <si>
    <t>2014/095</t>
  </si>
  <si>
    <t>2014/096</t>
  </si>
  <si>
    <t>2014/097</t>
  </si>
  <si>
    <t>2014/098</t>
  </si>
  <si>
    <t>2014/099</t>
  </si>
  <si>
    <t>2014/100</t>
  </si>
  <si>
    <t>2014/101</t>
  </si>
  <si>
    <t>2014/102</t>
  </si>
  <si>
    <t>2014/103</t>
  </si>
  <si>
    <t>Comprobado hasta Semana-07Sorteo 2015/013</t>
  </si>
  <si>
    <t>COMBINACIÓN GANADORA.- AÑO 2015</t>
  </si>
  <si>
    <t>2014/104</t>
  </si>
  <si>
    <t>2015/001</t>
  </si>
  <si>
    <t>2015/002</t>
  </si>
  <si>
    <t>2015/003</t>
  </si>
  <si>
    <t>2015/004</t>
  </si>
  <si>
    <t>2015/005</t>
  </si>
  <si>
    <t>2015/006</t>
  </si>
  <si>
    <t>2015/007</t>
  </si>
  <si>
    <t>2015/008</t>
  </si>
  <si>
    <t>2015/009</t>
  </si>
  <si>
    <t>2015/010</t>
  </si>
  <si>
    <t>2015/011</t>
  </si>
  <si>
    <t>2015/012</t>
  </si>
  <si>
    <t>2015/013</t>
  </si>
  <si>
    <t>2015/014</t>
  </si>
  <si>
    <t>2015/015</t>
  </si>
  <si>
    <t>2015/016</t>
  </si>
  <si>
    <t>2015/017</t>
  </si>
  <si>
    <t>2015/018</t>
  </si>
  <si>
    <t>2015/019</t>
  </si>
  <si>
    <t>2015/020</t>
  </si>
  <si>
    <t>2015/021</t>
  </si>
  <si>
    <t>2015/022</t>
  </si>
  <si>
    <t>2015/023</t>
  </si>
  <si>
    <t>2015/024</t>
  </si>
  <si>
    <t>2015/025</t>
  </si>
  <si>
    <t>2015/026</t>
  </si>
  <si>
    <t>2015/027</t>
  </si>
  <si>
    <t>2015/028</t>
  </si>
  <si>
    <t>2015/029</t>
  </si>
  <si>
    <t>2015/030</t>
  </si>
  <si>
    <t>2015/031</t>
  </si>
  <si>
    <t>2015/032</t>
  </si>
  <si>
    <t>2015/033</t>
  </si>
  <si>
    <t>2015/034</t>
  </si>
  <si>
    <t>2015/035</t>
  </si>
  <si>
    <t>2015/036</t>
  </si>
  <si>
    <t>2015/037</t>
  </si>
  <si>
    <t>2015/038</t>
  </si>
  <si>
    <t>2015/039</t>
  </si>
  <si>
    <t>2015/040</t>
  </si>
  <si>
    <t>2015/041</t>
  </si>
  <si>
    <t>2015/042</t>
  </si>
  <si>
    <t>2015/043</t>
  </si>
  <si>
    <t>2015/044</t>
  </si>
  <si>
    <t>2015/045</t>
  </si>
  <si>
    <t>2015/046</t>
  </si>
  <si>
    <t>2015/047</t>
  </si>
  <si>
    <t>2015/048</t>
  </si>
  <si>
    <t>2015/049</t>
  </si>
  <si>
    <t>2015/050</t>
  </si>
  <si>
    <t>2015/051</t>
  </si>
  <si>
    <t>2015/052</t>
  </si>
  <si>
    <t>2015/053</t>
  </si>
  <si>
    <t>2015/054</t>
  </si>
  <si>
    <t>2015/055</t>
  </si>
  <si>
    <t>2015/056</t>
  </si>
  <si>
    <t>2015/057</t>
  </si>
  <si>
    <t>2015/058</t>
  </si>
  <si>
    <t>2015/059</t>
  </si>
  <si>
    <t>2015/060</t>
  </si>
  <si>
    <t>2015/061</t>
  </si>
  <si>
    <t>2015/062</t>
  </si>
  <si>
    <t>2015/063</t>
  </si>
  <si>
    <t>2015/064</t>
  </si>
  <si>
    <t>2015/065</t>
  </si>
  <si>
    <t>2015/066</t>
  </si>
  <si>
    <t>2015/067</t>
  </si>
  <si>
    <t>2015/068</t>
  </si>
  <si>
    <t>2015/069</t>
  </si>
  <si>
    <t>2015/070</t>
  </si>
  <si>
    <t>2015/071</t>
  </si>
  <si>
    <t>2015/072</t>
  </si>
  <si>
    <t>2015/073</t>
  </si>
  <si>
    <t>2015/074</t>
  </si>
  <si>
    <t>2015/075</t>
  </si>
  <si>
    <t>2015/076</t>
  </si>
  <si>
    <t>2015/077</t>
  </si>
  <si>
    <t>2015/078</t>
  </si>
  <si>
    <t>2015/079</t>
  </si>
  <si>
    <t>2015/080</t>
  </si>
  <si>
    <t>2015/081</t>
  </si>
  <si>
    <t>2015/082</t>
  </si>
  <si>
    <t>2015/083</t>
  </si>
  <si>
    <t>2015/084</t>
  </si>
  <si>
    <t>2015/085</t>
  </si>
  <si>
    <t>2015/086</t>
  </si>
  <si>
    <t>2015/087</t>
  </si>
  <si>
    <t>2015/088</t>
  </si>
  <si>
    <t>2015/089</t>
  </si>
  <si>
    <t>2015/090</t>
  </si>
  <si>
    <t>2015/091</t>
  </si>
  <si>
    <t>2015/092</t>
  </si>
  <si>
    <t>2015/093</t>
  </si>
  <si>
    <t>2015/094</t>
  </si>
  <si>
    <t>2015/095</t>
  </si>
  <si>
    <t>2015/096</t>
  </si>
  <si>
    <t>2015/097</t>
  </si>
  <si>
    <t>2015/098</t>
  </si>
  <si>
    <t>2015/099</t>
  </si>
  <si>
    <t>2015/100</t>
  </si>
  <si>
    <t>2015/101</t>
  </si>
  <si>
    <t>2015/102</t>
  </si>
  <si>
    <t>2015/103</t>
  </si>
  <si>
    <t>2015/104</t>
  </si>
  <si>
    <t>2016/001</t>
  </si>
  <si>
    <t>Comprobado hasta Semana-XX Sorteo 2016/XXX</t>
  </si>
  <si>
    <t>COMBINACIÓN GANADORA.- AÑO 2016</t>
  </si>
  <si>
    <t>EL MILLÓN</t>
  </si>
  <si>
    <t>2016/002</t>
  </si>
  <si>
    <t>2016/003</t>
  </si>
  <si>
    <t>2016/004</t>
  </si>
  <si>
    <t>2016/005</t>
  </si>
  <si>
    <t>2016/006</t>
  </si>
  <si>
    <t>2016/007</t>
  </si>
  <si>
    <t>2016/008</t>
  </si>
  <si>
    <t>2016/009</t>
  </si>
  <si>
    <t>2016/010</t>
  </si>
  <si>
    <t>2016/011</t>
  </si>
  <si>
    <t>2016/012</t>
  </si>
  <si>
    <t>2016/013</t>
  </si>
  <si>
    <r>
      <rPr>
        <b val="1"/>
        <sz val="12"/>
        <color indexed="8"/>
        <rFont val="Arial"/>
      </rPr>
      <t>12</t>
    </r>
    <r>
      <rPr>
        <b val="1"/>
        <sz val="12"/>
        <color indexed="9"/>
        <rFont val="Arial"/>
      </rPr>
      <t>*</t>
    </r>
  </si>
  <si>
    <t>2016/014</t>
  </si>
  <si>
    <r>
      <rPr>
        <sz val="10"/>
        <color indexed="9"/>
        <rFont val="Arial"/>
      </rPr>
      <t>*</t>
    </r>
    <r>
      <rPr>
        <sz val="10"/>
        <color indexed="8"/>
        <rFont val="Arial"/>
      </rPr>
      <t xml:space="preserve"> Desde Sem 39(2016)</t>
    </r>
  </si>
  <si>
    <t>2016/015</t>
  </si>
  <si>
    <t>2016/016</t>
  </si>
  <si>
    <t>2016/017</t>
  </si>
  <si>
    <t>2016/018</t>
  </si>
  <si>
    <t>2016/019</t>
  </si>
  <si>
    <t>2016/020</t>
  </si>
  <si>
    <t>2016/021</t>
  </si>
  <si>
    <t>2016/022</t>
  </si>
  <si>
    <t>2016/023</t>
  </si>
  <si>
    <t>2016/024</t>
  </si>
  <si>
    <t>2016/025</t>
  </si>
  <si>
    <t>2016/026</t>
  </si>
  <si>
    <t>2016/027</t>
  </si>
  <si>
    <t>2016/028</t>
  </si>
  <si>
    <t>2016/029</t>
  </si>
  <si>
    <t>2016/030</t>
  </si>
  <si>
    <t>2016/031</t>
  </si>
  <si>
    <t>2016/032</t>
  </si>
  <si>
    <t>2016/033</t>
  </si>
  <si>
    <t>2016/034</t>
  </si>
  <si>
    <t>2016/035</t>
  </si>
  <si>
    <t>2016/036</t>
  </si>
  <si>
    <t>2016/037</t>
  </si>
  <si>
    <t>2016/038</t>
  </si>
  <si>
    <t>2016/039</t>
  </si>
  <si>
    <t>2016/040</t>
  </si>
  <si>
    <t>2016/041</t>
  </si>
  <si>
    <t>2016/042</t>
  </si>
  <si>
    <t>2016/043</t>
  </si>
  <si>
    <t>2016/044</t>
  </si>
  <si>
    <t>2016/045</t>
  </si>
  <si>
    <t>2016/046</t>
  </si>
  <si>
    <t>2016/047</t>
  </si>
  <si>
    <t>2016/048</t>
  </si>
  <si>
    <t>2016/049</t>
  </si>
  <si>
    <t>2016/050</t>
  </si>
  <si>
    <t>2016/051</t>
  </si>
  <si>
    <t>2016/052</t>
  </si>
  <si>
    <t>2016/053</t>
  </si>
  <si>
    <t>2016/054</t>
  </si>
  <si>
    <t>2016/055</t>
  </si>
  <si>
    <t>2016/056</t>
  </si>
  <si>
    <t>2016/057</t>
  </si>
  <si>
    <t>2016/058</t>
  </si>
  <si>
    <t>2016/059</t>
  </si>
  <si>
    <t>2016/060</t>
  </si>
  <si>
    <t>2016/061</t>
  </si>
  <si>
    <t>2016/062</t>
  </si>
  <si>
    <t>2016/063</t>
  </si>
  <si>
    <t>2016/064</t>
  </si>
  <si>
    <t>2016/065</t>
  </si>
  <si>
    <t>2016/066</t>
  </si>
  <si>
    <t>2016/067</t>
  </si>
  <si>
    <t>2016/068</t>
  </si>
  <si>
    <t>2016/069</t>
  </si>
  <si>
    <t>2016/070</t>
  </si>
  <si>
    <t>2016/071</t>
  </si>
  <si>
    <t>2016/072</t>
  </si>
  <si>
    <t>2016/073</t>
  </si>
  <si>
    <t>2016/074</t>
  </si>
  <si>
    <t>2016/075</t>
  </si>
  <si>
    <t>2016/076</t>
  </si>
  <si>
    <t>2016/077</t>
  </si>
  <si>
    <t>2016/078</t>
  </si>
  <si>
    <t>2016/079</t>
  </si>
  <si>
    <t>BJH27426</t>
  </si>
  <si>
    <t>2016/080</t>
  </si>
  <si>
    <t>2016/081</t>
  </si>
  <si>
    <t>BLS15995</t>
  </si>
  <si>
    <t>2016/082</t>
  </si>
  <si>
    <t>2016/083</t>
  </si>
  <si>
    <t>CCL61918</t>
  </si>
  <si>
    <t>2016/084</t>
  </si>
  <si>
    <t>2016/085</t>
  </si>
  <si>
    <t>CDZ66552</t>
  </si>
  <si>
    <t>2016/086</t>
  </si>
  <si>
    <t>2016/087</t>
  </si>
  <si>
    <t>CPR86623</t>
  </si>
  <si>
    <t>2016/088</t>
  </si>
  <si>
    <t>2016/089</t>
  </si>
  <si>
    <t>CSD19974</t>
  </si>
  <si>
    <t>2016/090</t>
  </si>
  <si>
    <t>2016/091</t>
  </si>
  <si>
    <t>CXF91697</t>
  </si>
  <si>
    <t>2016/092</t>
  </si>
  <si>
    <t>2016/093</t>
  </si>
  <si>
    <t>DFP23131</t>
  </si>
  <si>
    <t>2016/094</t>
  </si>
  <si>
    <t>2016/095</t>
  </si>
  <si>
    <t>DMF28054</t>
  </si>
  <si>
    <t>2016/096</t>
  </si>
  <si>
    <t>2016/097</t>
  </si>
  <si>
    <t>DPT23541</t>
  </si>
  <si>
    <t>2016/098</t>
  </si>
  <si>
    <t>2016/099</t>
  </si>
  <si>
    <t>DWR28814</t>
  </si>
  <si>
    <t>2016/100</t>
  </si>
  <si>
    <t>2016/101</t>
  </si>
  <si>
    <t>FFQ30170</t>
  </si>
  <si>
    <t>2016/102</t>
  </si>
  <si>
    <t>2016/103</t>
  </si>
  <si>
    <t>FJP89454</t>
  </si>
  <si>
    <t>2016/104</t>
  </si>
  <si>
    <t>2016/105</t>
  </si>
  <si>
    <t>FSF13912</t>
  </si>
  <si>
    <t>Comprobado hasta Semana-XX Sorteo 2017/XXX</t>
  </si>
  <si>
    <t>COMBINACIÓN GANADORA.- AÑO 2017</t>
  </si>
  <si>
    <t>2017/001</t>
  </si>
  <si>
    <t>2017/002</t>
  </si>
  <si>
    <t>FVJ81788</t>
  </si>
  <si>
    <t>2017/003</t>
  </si>
  <si>
    <t>2017/004</t>
  </si>
  <si>
    <t>FXN29035</t>
  </si>
  <si>
    <t>2017/005</t>
  </si>
  <si>
    <t>2017/006</t>
  </si>
  <si>
    <t>GFW03268</t>
  </si>
  <si>
    <t>2017/007</t>
  </si>
  <si>
    <t>2017/008</t>
  </si>
  <si>
    <t>GPM59501</t>
  </si>
  <si>
    <t>2017/009</t>
  </si>
  <si>
    <t>2017/010</t>
  </si>
  <si>
    <t>GSM10394</t>
  </si>
  <si>
    <t>2017/011</t>
  </si>
  <si>
    <t>2017/012</t>
  </si>
  <si>
    <t>HBW20743</t>
  </si>
  <si>
    <t>2017/013</t>
  </si>
  <si>
    <t>2017/014</t>
  </si>
  <si>
    <t>HGH10518</t>
  </si>
  <si>
    <t>2017/015</t>
  </si>
  <si>
    <t>2017/016</t>
  </si>
  <si>
    <t>HLG40074, HMM22479, HMM38260, HMM95580, HNR68737</t>
  </si>
  <si>
    <t>2017/017</t>
  </si>
  <si>
    <t>2017/018</t>
  </si>
  <si>
    <t>HRP80908</t>
  </si>
  <si>
    <t>2017/019</t>
  </si>
  <si>
    <t>2017/020</t>
  </si>
  <si>
    <t>HXQ69396</t>
  </si>
  <si>
    <t>2017/021</t>
  </si>
  <si>
    <t>2017/022</t>
  </si>
  <si>
    <t>JGD13368</t>
  </si>
  <si>
    <t>2017/023</t>
  </si>
  <si>
    <t>2017/024</t>
  </si>
  <si>
    <t>JMG18516</t>
  </si>
  <si>
    <t>2017/025</t>
  </si>
  <si>
    <t>2017/026</t>
  </si>
  <si>
    <t>JSV21776</t>
  </si>
  <si>
    <t>2017/027</t>
  </si>
  <si>
    <t>2017/028</t>
  </si>
  <si>
    <t>JWM17268</t>
  </si>
  <si>
    <t>2017/029</t>
  </si>
  <si>
    <t>2017/030</t>
  </si>
  <si>
    <t>KCV94497</t>
  </si>
  <si>
    <t>2017/031</t>
  </si>
  <si>
    <t>2017/032</t>
  </si>
  <si>
    <t>KJV84808</t>
  </si>
  <si>
    <t>2017/033</t>
  </si>
  <si>
    <t>2017/034</t>
  </si>
  <si>
    <t>KQG27699</t>
  </si>
  <si>
    <t>2017/035</t>
  </si>
  <si>
    <t>2017/036</t>
  </si>
  <si>
    <t>KSM02835</t>
  </si>
  <si>
    <t>2017/037</t>
  </si>
  <si>
    <t>2017/038</t>
  </si>
  <si>
    <t>LFZ78745</t>
  </si>
  <si>
    <t>2017/039</t>
  </si>
  <si>
    <t>2017/040</t>
  </si>
  <si>
    <t>LHS76737</t>
  </si>
  <si>
    <t>2017/041</t>
  </si>
  <si>
    <t>2017/042</t>
  </si>
  <si>
    <t>LNB54581, LNP77411, LPL99331, LQK90254, LRX89841</t>
  </si>
  <si>
    <t>2017/043</t>
  </si>
  <si>
    <t>2017/044</t>
  </si>
  <si>
    <t>MBN13373</t>
  </si>
  <si>
    <t>2017/045</t>
  </si>
  <si>
    <t>2017/046</t>
  </si>
  <si>
    <t>MJQ39259</t>
  </si>
  <si>
    <t>2017/047</t>
  </si>
  <si>
    <t>2017/048</t>
  </si>
  <si>
    <t>MPW11579</t>
  </si>
  <si>
    <t>2017/049</t>
  </si>
  <si>
    <t>2017/050</t>
  </si>
  <si>
    <t>MSN13717</t>
  </si>
  <si>
    <t>2017/051</t>
  </si>
  <si>
    <t>2017/052</t>
  </si>
  <si>
    <t>NFL79741</t>
  </si>
  <si>
    <t>2017/053</t>
  </si>
  <si>
    <t>2017/054</t>
  </si>
  <si>
    <t>NHS36159</t>
  </si>
  <si>
    <t>2017/055</t>
  </si>
  <si>
    <t>2017/056</t>
  </si>
  <si>
    <t>NMN78471</t>
  </si>
  <si>
    <t>2017/057</t>
  </si>
  <si>
    <t>2017/058</t>
  </si>
  <si>
    <t>NTD49765</t>
  </si>
  <si>
    <t>2017/059</t>
  </si>
  <si>
    <t>2017/060</t>
  </si>
  <si>
    <t>NWB53211</t>
  </si>
  <si>
    <t>2017/061</t>
  </si>
  <si>
    <t>2017/062</t>
  </si>
  <si>
    <t>PFG03564</t>
  </si>
  <si>
    <t>2017/063</t>
  </si>
  <si>
    <t>2017/064</t>
  </si>
  <si>
    <t>PLQ09238</t>
  </si>
  <si>
    <t>2017/065</t>
  </si>
  <si>
    <t>2017/066</t>
  </si>
  <si>
    <t>PNN10618</t>
  </si>
  <si>
    <t>2017/067</t>
  </si>
  <si>
    <t>2017/068</t>
  </si>
  <si>
    <t>PVT60760</t>
  </si>
  <si>
    <t>2017/069</t>
  </si>
  <si>
    <t>2017/070</t>
  </si>
  <si>
    <t>PZV56474</t>
  </si>
  <si>
    <t>2017/071</t>
  </si>
  <si>
    <t>2017/072</t>
  </si>
  <si>
    <t>QFP29494</t>
  </si>
  <si>
    <t>2017/073</t>
  </si>
  <si>
    <t>2017/074</t>
  </si>
  <si>
    <t>QNB92389</t>
  </si>
  <si>
    <t>2017/075</t>
  </si>
  <si>
    <t>2017/076</t>
  </si>
  <si>
    <t>QQM59853</t>
  </si>
  <si>
    <t>2017/077</t>
  </si>
  <si>
    <t>2017/078</t>
  </si>
  <si>
    <t>RFB53048</t>
  </si>
  <si>
    <t>2017/079</t>
  </si>
  <si>
    <t>2017/080</t>
  </si>
  <si>
    <t>RRH37615</t>
  </si>
  <si>
    <t>2017/081</t>
  </si>
  <si>
    <t>2017/082</t>
  </si>
  <si>
    <t>RTH22586</t>
  </si>
  <si>
    <t>2017/083</t>
  </si>
  <si>
    <t>2017/084</t>
  </si>
  <si>
    <t>SDN79299</t>
  </si>
  <si>
    <t>2017/085</t>
  </si>
  <si>
    <t>2017/086</t>
  </si>
  <si>
    <t>SKF98808</t>
  </si>
  <si>
    <t>2017/087</t>
  </si>
  <si>
    <t>2017/088</t>
  </si>
  <si>
    <t>SMC29264</t>
  </si>
  <si>
    <t>2017/089</t>
  </si>
  <si>
    <t>2017/090</t>
  </si>
  <si>
    <t>SPV34991</t>
  </si>
  <si>
    <t>2017/091</t>
  </si>
  <si>
    <t>2017/092</t>
  </si>
  <si>
    <t>SZC65438</t>
  </si>
  <si>
    <t>2017/093</t>
  </si>
  <si>
    <t>2017/094</t>
  </si>
  <si>
    <t>TCZ95625</t>
  </si>
  <si>
    <t>2017/095</t>
  </si>
  <si>
    <t>2017/096</t>
  </si>
  <si>
    <t>TGX83224</t>
  </si>
  <si>
    <t>2017/097</t>
  </si>
  <si>
    <t>2017/098</t>
  </si>
  <si>
    <t>TPH75102</t>
  </si>
  <si>
    <t>2017/099</t>
  </si>
  <si>
    <t>2017/100</t>
  </si>
  <si>
    <t>TVX66431</t>
  </si>
  <si>
    <t>2017/101</t>
  </si>
  <si>
    <t>2017/102</t>
  </si>
  <si>
    <t>VGZ90400</t>
  </si>
  <si>
    <t>2017/103</t>
  </si>
  <si>
    <t>2017/104</t>
  </si>
  <si>
    <t>VLD65841</t>
  </si>
  <si>
    <t>COMBINACIÓN GANADORA.- AÑO 2018</t>
  </si>
  <si>
    <t>2018/001</t>
  </si>
  <si>
    <t>2018/002</t>
  </si>
  <si>
    <t>VSX56204</t>
  </si>
  <si>
    <t>2018/003</t>
  </si>
  <si>
    <t>2018/004</t>
  </si>
  <si>
    <t>VZT29699</t>
  </si>
  <si>
    <t>2018/005</t>
  </si>
  <si>
    <t>2018/006</t>
  </si>
  <si>
    <t>WCN20873</t>
  </si>
  <si>
    <t>2018/007</t>
  </si>
  <si>
    <t>2018/008</t>
  </si>
  <si>
    <t>WLG90341</t>
  </si>
  <si>
    <t>2018/009</t>
  </si>
  <si>
    <t>2018/010</t>
  </si>
  <si>
    <t>WQK58563</t>
  </si>
  <si>
    <t>2018/011</t>
  </si>
  <si>
    <t>2018/012</t>
  </si>
  <si>
    <t>XBF99540</t>
  </si>
  <si>
    <t>2018/013</t>
  </si>
  <si>
    <t>2018/014</t>
  </si>
  <si>
    <t>XGP60849</t>
  </si>
  <si>
    <t>2018/015</t>
  </si>
  <si>
    <t>2018/016</t>
  </si>
  <si>
    <t>XPN91473
XQL32571
XRK21878
XRN62460
XVL68687</t>
  </si>
  <si>
    <t>Lluvia de Millones - Códigos Ganadores en España</t>
  </si>
  <si>
    <t>EBBK43966
EBCC58926
EBCF59168
EBFB97797
EBFN38701
EBFR43398
EBFX08749
EBFX08749</t>
  </si>
  <si>
    <t>2018/017</t>
  </si>
  <si>
    <t>2018/018</t>
  </si>
  <si>
    <t>XZT87895</t>
  </si>
  <si>
    <t>2018/019</t>
  </si>
  <si>
    <t>2018/020</t>
  </si>
  <si>
    <t>ZKK25877</t>
  </si>
  <si>
    <t>2018/021</t>
  </si>
  <si>
    <t>2018/022</t>
  </si>
  <si>
    <t>ZPF44617</t>
  </si>
  <si>
    <t>2018/023</t>
  </si>
  <si>
    <t>2018/024</t>
  </si>
  <si>
    <t>ZSK88461</t>
  </si>
  <si>
    <t>2018/025</t>
  </si>
  <si>
    <t>2018/026</t>
  </si>
  <si>
    <t>ZXL35128</t>
  </si>
  <si>
    <t>2018/027</t>
  </si>
  <si>
    <t>2018/028</t>
  </si>
  <si>
    <t>BFM50511</t>
  </si>
  <si>
    <t>2018/029</t>
  </si>
  <si>
    <t>2018/030</t>
  </si>
  <si>
    <t>BKJ13970</t>
  </si>
  <si>
    <t>2018/031</t>
  </si>
  <si>
    <t>2018/032</t>
  </si>
  <si>
    <t>BWZ49611</t>
  </si>
  <si>
    <t>2018/033</t>
  </si>
  <si>
    <t>2018/034</t>
  </si>
  <si>
    <t>CCH92301</t>
  </si>
  <si>
    <t>2018/035</t>
  </si>
  <si>
    <t>2018/036</t>
  </si>
  <si>
    <t>CKL41725</t>
  </si>
  <si>
    <t>2018/037</t>
  </si>
  <si>
    <t>2018/038</t>
  </si>
  <si>
    <t>CLP96731</t>
  </si>
  <si>
    <t>2018/039</t>
  </si>
  <si>
    <t>2018/040</t>
  </si>
  <si>
    <t>CSB02014</t>
  </si>
  <si>
    <t>2018/041</t>
  </si>
  <si>
    <t>2018/042</t>
  </si>
  <si>
    <t>CXN55745</t>
  </si>
  <si>
    <t>2018/043</t>
  </si>
  <si>
    <t>2018/044</t>
  </si>
  <si>
    <t>DHH86726</t>
  </si>
  <si>
    <t>2018/045</t>
  </si>
  <si>
    <t>2018/046</t>
  </si>
  <si>
    <t>DJR42594</t>
  </si>
  <si>
    <t>2018/047</t>
  </si>
  <si>
    <t>2018/048</t>
  </si>
  <si>
    <t>DSD86887</t>
  </si>
  <si>
    <t>2018/049</t>
  </si>
  <si>
    <t>2018/050</t>
  </si>
  <si>
    <t>DWL19465</t>
  </si>
  <si>
    <t>2018/051</t>
  </si>
  <si>
    <t>2018/052</t>
  </si>
  <si>
    <t>FBF67819</t>
  </si>
  <si>
    <t>2018/053</t>
  </si>
  <si>
    <t>2018/054</t>
  </si>
  <si>
    <t>2018/055</t>
  </si>
  <si>
    <t>2018/056</t>
  </si>
  <si>
    <t>2018/057</t>
  </si>
  <si>
    <t>2018/058</t>
  </si>
  <si>
    <t>2018/059</t>
  </si>
  <si>
    <t>2018/060</t>
  </si>
  <si>
    <t>2018/061</t>
  </si>
  <si>
    <t>2018/062</t>
  </si>
  <si>
    <t>2018/063</t>
  </si>
  <si>
    <t>2018/064</t>
  </si>
  <si>
    <t>2018/065</t>
  </si>
  <si>
    <t>2018/066</t>
  </si>
  <si>
    <t>2018/067</t>
  </si>
  <si>
    <t>2018/068</t>
  </si>
  <si>
    <t>2018/069</t>
  </si>
  <si>
    <t>2018/070</t>
  </si>
  <si>
    <t>2018/071</t>
  </si>
  <si>
    <t>2018/072</t>
  </si>
  <si>
    <t>2018/073</t>
  </si>
  <si>
    <t>2018/074</t>
  </si>
  <si>
    <t>2018/075</t>
  </si>
  <si>
    <t>2018/076</t>
  </si>
  <si>
    <t>2018/077</t>
  </si>
  <si>
    <t>2018/078</t>
  </si>
  <si>
    <t>2018/079</t>
  </si>
  <si>
    <t>2018/080</t>
  </si>
  <si>
    <t>2018/081</t>
  </si>
  <si>
    <t>2018/082</t>
  </si>
  <si>
    <t>2018/083</t>
  </si>
  <si>
    <t>2018/084</t>
  </si>
  <si>
    <t>2018/085</t>
  </si>
  <si>
    <t>2018/086</t>
  </si>
  <si>
    <t>2018/087</t>
  </si>
  <si>
    <t>2018/088</t>
  </si>
  <si>
    <t>2018/089</t>
  </si>
  <si>
    <t>2018/090</t>
  </si>
  <si>
    <t>2018/091</t>
  </si>
  <si>
    <t>2018/092</t>
  </si>
  <si>
    <t>2018/093</t>
  </si>
  <si>
    <t>2018/094</t>
  </si>
  <si>
    <t>2018/095</t>
  </si>
  <si>
    <t>2018/096</t>
  </si>
  <si>
    <t>2018/097</t>
  </si>
  <si>
    <t>2018/098</t>
  </si>
  <si>
    <t>2018/099</t>
  </si>
  <si>
    <t>2018/100</t>
  </si>
  <si>
    <t>2018/101</t>
  </si>
  <si>
    <t>2018/102</t>
  </si>
  <si>
    <t>2018/103</t>
  </si>
  <si>
    <t>2018/104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</si>
</sst>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#,##0&quot; &quot;;(#,##0)"/>
    <numFmt numFmtId="60" formatCode="0&quot; &quot;;&quot;-&quot;0&quot; &quot;"/>
    <numFmt numFmtId="61" formatCode="d&quot;-&quot;mmm"/>
  </numFmts>
  <fonts count="29">
    <font>
      <sz val="10"/>
      <color indexed="8"/>
      <name val="Arial"/>
    </font>
    <font>
      <sz val="10"/>
      <color indexed="8"/>
      <name val="Times New Roman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9"/>
      <name val="SWISS"/>
    </font>
    <font>
      <b val="1"/>
      <u val="single"/>
      <sz val="16"/>
      <color indexed="8"/>
      <name val="Times New Roman"/>
    </font>
    <font>
      <b val="1"/>
      <sz val="12"/>
      <color indexed="8"/>
      <name val="SWISS"/>
    </font>
    <font>
      <b val="1"/>
      <sz val="16"/>
      <color indexed="8"/>
      <name val="Times New Roman"/>
    </font>
    <font>
      <b val="1"/>
      <sz val="12"/>
      <color indexed="12"/>
      <name val="SWISS"/>
    </font>
    <font>
      <b val="1"/>
      <sz val="12"/>
      <color indexed="8"/>
      <name val="Arial"/>
    </font>
    <font>
      <sz val="12"/>
      <color indexed="8"/>
      <name val="Arial"/>
    </font>
    <font>
      <sz val="13"/>
      <color indexed="12"/>
      <name val="Arial"/>
    </font>
    <font>
      <sz val="13"/>
      <color indexed="12"/>
      <name val="SWISS"/>
    </font>
    <font>
      <sz val="12"/>
      <color indexed="12"/>
      <name val="Arial"/>
    </font>
    <font>
      <sz val="12"/>
      <color indexed="9"/>
      <name val="SWISS"/>
    </font>
    <font>
      <sz val="12"/>
      <color indexed="8"/>
      <name val="SWISS"/>
    </font>
    <font>
      <b val="1"/>
      <sz val="18"/>
      <color indexed="8"/>
      <name val="Book Antiqua"/>
    </font>
    <font>
      <b val="1"/>
      <sz val="20"/>
      <color indexed="8"/>
      <name val="Book Antiqua"/>
    </font>
    <font>
      <b val="1"/>
      <sz val="20"/>
      <color indexed="8"/>
      <name val="Arial"/>
    </font>
    <font>
      <b val="1"/>
      <sz val="10"/>
      <color indexed="8"/>
      <name val="Arial"/>
    </font>
    <font>
      <b val="1"/>
      <sz val="12"/>
      <color indexed="9"/>
      <name val="Arial"/>
    </font>
    <font>
      <b val="1"/>
      <sz val="11"/>
      <color indexed="8"/>
      <name val="Arial"/>
    </font>
    <font>
      <sz val="13"/>
      <color indexed="8"/>
      <name val="SWISS"/>
    </font>
    <font>
      <sz val="10"/>
      <color indexed="8"/>
      <name val="SWISS"/>
    </font>
    <font>
      <sz val="11"/>
      <color indexed="12"/>
      <name val="Arial"/>
    </font>
    <font>
      <sz val="10"/>
      <color indexed="12"/>
      <name val="SWISS"/>
    </font>
    <font>
      <sz val="10"/>
      <color indexed="12"/>
      <name val="Arial"/>
    </font>
    <font>
      <sz val="10"/>
      <color indexed="9"/>
      <name val="Arial"/>
    </font>
    <font>
      <sz val="8"/>
      <color indexed="1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1"/>
      </left>
      <right style="medium">
        <color indexed="8"/>
      </right>
      <top style="thin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3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bottom"/>
    </xf>
    <xf numFmtId="49" fontId="5" fillId="2" borderId="1" applyNumberFormat="1" applyFont="1" applyFill="1" applyBorder="1" applyAlignment="1" applyProtection="0">
      <alignment horizontal="center" vertical="bottom"/>
    </xf>
    <xf numFmtId="0" fontId="6" fillId="2" borderId="1" applyNumberFormat="0" applyFont="1" applyFill="1" applyBorder="1" applyAlignment="1" applyProtection="0">
      <alignment horizontal="center" vertical="bottom"/>
    </xf>
    <xf numFmtId="49" fontId="7" fillId="2" borderId="1" applyNumberFormat="1" applyFont="1" applyFill="1" applyBorder="1" applyAlignment="1" applyProtection="0">
      <alignment horizontal="center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8" fillId="2" borderId="2" applyNumberFormat="0" applyFont="1" applyFill="1" applyBorder="1" applyAlignment="1" applyProtection="0">
      <alignment vertical="bottom"/>
    </xf>
    <xf numFmtId="49" fontId="9" borderId="3" applyNumberFormat="1" applyFont="1" applyFill="0" applyBorder="1" applyAlignment="1" applyProtection="0">
      <alignment horizontal="center" vertical="center"/>
    </xf>
    <xf numFmtId="49" fontId="9" borderId="4" applyNumberFormat="1" applyFont="1" applyFill="0" applyBorder="1" applyAlignment="1" applyProtection="0">
      <alignment horizontal="center" vertical="center"/>
    </xf>
    <xf numFmtId="0" fontId="9" borderId="5" applyNumberFormat="0" applyFont="1" applyFill="0" applyBorder="1" applyAlignment="1" applyProtection="0">
      <alignment horizontal="center" vertical="center"/>
    </xf>
    <xf numFmtId="0" fontId="9" borderId="6" applyNumberFormat="0" applyFont="1" applyFill="0" applyBorder="1" applyAlignment="1" applyProtection="0">
      <alignment horizontal="center" vertical="center"/>
    </xf>
    <xf numFmtId="0" fontId="9" borderId="7" applyNumberFormat="1" applyFont="1" applyFill="0" applyBorder="1" applyAlignment="1" applyProtection="0">
      <alignment horizontal="center" vertical="center"/>
    </xf>
    <xf numFmtId="0" fontId="9" borderId="7" applyNumberFormat="0" applyFont="1" applyFill="0" applyBorder="1" applyAlignment="1" applyProtection="0">
      <alignment vertical="center"/>
    </xf>
    <xf numFmtId="0" fontId="9" borderId="4" applyNumberFormat="0" applyFont="1" applyFill="0" applyBorder="1" applyAlignment="1" applyProtection="0">
      <alignment vertical="center"/>
    </xf>
    <xf numFmtId="0" fontId="9" borderId="5" applyNumberFormat="0" applyFont="1" applyFill="0" applyBorder="1" applyAlignment="1" applyProtection="0">
      <alignment vertical="center"/>
    </xf>
    <xf numFmtId="49" fontId="9" borderId="5" applyNumberFormat="1" applyFont="1" applyFill="0" applyBorder="1" applyAlignment="1" applyProtection="0">
      <alignment vertical="center"/>
    </xf>
    <xf numFmtId="0" fontId="9" borderId="6" applyNumberFormat="0" applyFont="1" applyFill="0" applyBorder="1" applyAlignment="1" applyProtection="0">
      <alignment vertical="center"/>
    </xf>
    <xf numFmtId="49" fontId="9" borderId="8" applyNumberFormat="1" applyFont="1" applyFill="0" applyBorder="1" applyAlignment="1" applyProtection="0">
      <alignment horizontal="center" vertical="center"/>
    </xf>
    <xf numFmtId="0" fontId="9" borderId="8" applyNumberFormat="0" applyFont="1" applyFill="0" applyBorder="1" applyAlignment="1" applyProtection="0">
      <alignment horizontal="center" vertical="center"/>
    </xf>
    <xf numFmtId="0" fontId="10" fillId="2" borderId="9" applyNumberFormat="0" applyFont="1" applyFill="1" applyBorder="1" applyAlignment="1" applyProtection="0">
      <alignment horizontal="center" vertical="center"/>
    </xf>
    <xf numFmtId="0" fontId="10" fillId="2" borderId="10" applyNumberFormat="0" applyFont="1" applyFill="1" applyBorder="1" applyAlignment="1" applyProtection="0">
      <alignment horizontal="center" vertical="center"/>
    </xf>
    <xf numFmtId="0" fontId="10" fillId="2" borderId="11" applyNumberFormat="0" applyFont="1" applyFill="1" applyBorder="1" applyAlignment="1" applyProtection="0">
      <alignment horizontal="center" vertical="center"/>
    </xf>
    <xf numFmtId="0" fontId="10" fillId="2" borderId="12" applyNumberFormat="0" applyFont="1" applyFill="1" applyBorder="1" applyAlignment="1" applyProtection="0">
      <alignment horizontal="center" vertical="center"/>
    </xf>
    <xf numFmtId="59" fontId="3" fillId="2" borderId="13" applyNumberFormat="1" applyFont="1" applyFill="1" applyBorder="1" applyAlignment="1" applyProtection="0">
      <alignment horizontal="center" vertical="center"/>
    </xf>
    <xf numFmtId="0" fontId="11" fillId="2" borderId="13" applyNumberFormat="1" applyFont="1" applyFill="1" applyBorder="1" applyAlignment="1" applyProtection="0">
      <alignment horizontal="center" vertical="center"/>
    </xf>
    <xf numFmtId="0" fontId="12" fillId="2" borderId="14" applyNumberFormat="0" applyFont="1" applyFill="1" applyBorder="1" applyAlignment="1" applyProtection="0">
      <alignment horizontal="center" vertical="bottom"/>
    </xf>
    <xf numFmtId="0" fontId="11" fillId="2" borderId="1" applyNumberFormat="0" applyFont="1" applyFill="1" applyBorder="1" applyAlignment="1" applyProtection="0">
      <alignment horizontal="center" vertical="center"/>
    </xf>
    <xf numFmtId="0" fontId="11" fillId="2" borderId="15" applyNumberFormat="0" applyFont="1" applyFill="1" applyBorder="1" applyAlignment="1" applyProtection="0">
      <alignment horizontal="center" vertical="center"/>
    </xf>
    <xf numFmtId="0" fontId="11" fillId="2" borderId="14" applyNumberFormat="0" applyFont="1" applyFill="1" applyBorder="1" applyAlignment="1" applyProtection="0">
      <alignment horizontal="center" vertical="center"/>
    </xf>
    <xf numFmtId="0" fontId="3" fillId="2" borderId="13" applyNumberFormat="1" applyFont="1" applyFill="1" applyBorder="1" applyAlignment="1" applyProtection="0">
      <alignment horizontal="center" vertical="center"/>
    </xf>
    <xf numFmtId="59" fontId="3" fillId="2" borderId="16" applyNumberFormat="1" applyFont="1" applyFill="1" applyBorder="1" applyAlignment="1" applyProtection="0">
      <alignment horizontal="center" vertical="center"/>
    </xf>
    <xf numFmtId="0" fontId="3" fillId="2" borderId="16" applyNumberFormat="1" applyFont="1" applyFill="1" applyBorder="1" applyAlignment="1" applyProtection="0">
      <alignment horizontal="center" vertical="center"/>
    </xf>
    <xf numFmtId="0" fontId="11" fillId="2" borderId="17" applyNumberFormat="0" applyFont="1" applyFill="1" applyBorder="1" applyAlignment="1" applyProtection="0">
      <alignment horizontal="center" vertical="center"/>
    </xf>
    <xf numFmtId="0" fontId="11" fillId="2" borderId="2" applyNumberFormat="0" applyFont="1" applyFill="1" applyBorder="1" applyAlignment="1" applyProtection="0">
      <alignment horizontal="center" vertical="center"/>
    </xf>
    <xf numFmtId="0" fontId="11" fillId="2" borderId="18" applyNumberFormat="0" applyFont="1" applyFill="1" applyBorder="1" applyAlignment="1" applyProtection="0">
      <alignment horizontal="center" vertical="center"/>
    </xf>
    <xf numFmtId="59" fontId="3" fillId="2" borderId="9" applyNumberFormat="1" applyFont="1" applyFill="1" applyBorder="1" applyAlignment="1" applyProtection="0">
      <alignment horizontal="center" vertical="center"/>
    </xf>
    <xf numFmtId="0" fontId="3" fillId="2" borderId="9" applyNumberFormat="1" applyFont="1" applyFill="1" applyBorder="1" applyAlignment="1" applyProtection="0">
      <alignment horizontal="center" vertical="center"/>
    </xf>
    <xf numFmtId="0" fontId="11" fillId="2" borderId="10" applyNumberFormat="0" applyFont="1" applyFill="1" applyBorder="1" applyAlignment="1" applyProtection="0">
      <alignment horizontal="center" vertical="center"/>
    </xf>
    <xf numFmtId="0" fontId="11" fillId="2" borderId="11" applyNumberFormat="0" applyFont="1" applyFill="1" applyBorder="1" applyAlignment="1" applyProtection="0">
      <alignment horizontal="center" vertical="center"/>
    </xf>
    <xf numFmtId="0" fontId="11" fillId="2" borderId="12" applyNumberFormat="0" applyFont="1" applyFill="1" applyBorder="1" applyAlignment="1" applyProtection="0">
      <alignment horizontal="center" vertical="center"/>
    </xf>
    <xf numFmtId="0" fontId="12" fillId="2" borderId="14" applyNumberFormat="1" applyFont="1" applyFill="1" applyBorder="1" applyAlignment="1" applyProtection="0">
      <alignment horizontal="center" vertical="bottom"/>
    </xf>
    <xf numFmtId="0" fontId="11" fillId="2" borderId="1" applyNumberFormat="1" applyFont="1" applyFill="1" applyBorder="1" applyAlignment="1" applyProtection="0">
      <alignment horizontal="center" vertical="center"/>
    </xf>
    <xf numFmtId="0" fontId="11" fillId="2" borderId="15" applyNumberFormat="1" applyFont="1" applyFill="1" applyBorder="1" applyAlignment="1" applyProtection="0">
      <alignment horizontal="center" vertical="center"/>
    </xf>
    <xf numFmtId="0" fontId="11" fillId="2" borderId="14" applyNumberFormat="1" applyFont="1" applyFill="1" applyBorder="1" applyAlignment="1" applyProtection="0">
      <alignment horizontal="center" vertical="center"/>
    </xf>
    <xf numFmtId="0" fontId="11" fillId="2" borderId="17" applyNumberFormat="1" applyFont="1" applyFill="1" applyBorder="1" applyAlignment="1" applyProtection="0">
      <alignment horizontal="center" vertical="center"/>
    </xf>
    <xf numFmtId="0" fontId="11" fillId="2" borderId="2" applyNumberFormat="1" applyFont="1" applyFill="1" applyBorder="1" applyAlignment="1" applyProtection="0">
      <alignment horizontal="center" vertical="center"/>
    </xf>
    <xf numFmtId="0" fontId="11" fillId="2" borderId="18" applyNumberFormat="1" applyFont="1" applyFill="1" applyBorder="1" applyAlignment="1" applyProtection="0">
      <alignment horizontal="center" vertical="center"/>
    </xf>
    <xf numFmtId="0" fontId="11" fillId="2" borderId="10" applyNumberFormat="1" applyFont="1" applyFill="1" applyBorder="1" applyAlignment="1" applyProtection="0">
      <alignment horizontal="center" vertical="center"/>
    </xf>
    <xf numFmtId="0" fontId="11" fillId="2" borderId="11" applyNumberFormat="1" applyFont="1" applyFill="1" applyBorder="1" applyAlignment="1" applyProtection="0">
      <alignment horizontal="center" vertical="center"/>
    </xf>
    <xf numFmtId="0" fontId="11" fillId="2" borderId="12" applyNumberFormat="1" applyFont="1" applyFill="1" applyBorder="1" applyAlignment="1" applyProtection="0">
      <alignment horizontal="center" vertical="center"/>
    </xf>
    <xf numFmtId="0" fontId="10" fillId="2" borderId="11" applyNumberFormat="0" applyFont="1" applyFill="1" applyBorder="1" applyAlignment="1" applyProtection="0">
      <alignment vertical="center"/>
    </xf>
    <xf numFmtId="0" fontId="13" fillId="2" borderId="1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14" fillId="2" borderId="1" applyNumberFormat="0" applyFont="1" applyFill="1" applyBorder="1" applyAlignment="1" applyProtection="0">
      <alignment vertical="bottom"/>
    </xf>
    <xf numFmtId="0" fontId="15" fillId="2" borderId="1" applyNumberFormat="0" applyFont="1" applyFill="1" applyBorder="1" applyAlignment="1" applyProtection="0">
      <alignment vertical="bottom"/>
    </xf>
    <xf numFmtId="0" fontId="14" fillId="2" borderId="1" applyNumberFormat="0" applyFont="1" applyFill="1" applyBorder="1" applyAlignment="1" applyProtection="0">
      <alignment horizontal="center" vertical="bottom"/>
    </xf>
    <xf numFmtId="0" fontId="3" fillId="2" borderId="16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6" fillId="2" borderId="1" applyNumberFormat="1" applyFont="1" applyFill="1" applyBorder="1" applyAlignment="1" applyProtection="0">
      <alignment horizontal="left" vertical="bottom"/>
    </xf>
    <xf numFmtId="0" fontId="16" fillId="2" borderId="1" applyNumberFormat="0" applyFont="1" applyFill="1" applyBorder="1" applyAlignment="1" applyProtection="0">
      <alignment horizontal="left" vertical="bottom"/>
    </xf>
    <xf numFmtId="49" fontId="17" fillId="2" borderId="1" applyNumberFormat="1" applyFont="1" applyFill="1" applyBorder="1" applyAlignment="1" applyProtection="0">
      <alignment horizontal="center" vertical="bottom"/>
    </xf>
    <xf numFmtId="49" fontId="18" fillId="2" borderId="1" applyNumberFormat="1" applyFont="1" applyFill="1" applyBorder="1" applyAlignment="1" applyProtection="0">
      <alignment horizontal="center" vertical="bottom"/>
    </xf>
    <xf numFmtId="0" fontId="9" fillId="2" borderId="1" applyNumberFormat="0" applyFont="1" applyFill="1" applyBorder="1" applyAlignment="1" applyProtection="0">
      <alignment horizontal="center" vertical="bottom"/>
    </xf>
    <xf numFmtId="0" fontId="6" fillId="2" borderId="19" applyNumberFormat="0" applyFont="1" applyFill="1" applyBorder="1" applyAlignment="1" applyProtection="0">
      <alignment horizontal="center" vertical="bottom"/>
    </xf>
    <xf numFmtId="0" fontId="8" fillId="2" borderId="19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horizontal="center" vertical="center"/>
    </xf>
    <xf numFmtId="49" fontId="9" fillId="3" borderId="22" applyNumberFormat="1" applyFont="1" applyFill="1" applyBorder="1" applyAlignment="1" applyProtection="0">
      <alignment horizontal="center" vertical="center"/>
    </xf>
    <xf numFmtId="49" fontId="9" fillId="3" borderId="23" applyNumberFormat="1" applyFont="1" applyFill="1" applyBorder="1" applyAlignment="1" applyProtection="0">
      <alignment horizontal="center" vertical="center"/>
    </xf>
    <xf numFmtId="0" fontId="9" fillId="3" borderId="24" applyNumberFormat="0" applyFont="1" applyFill="1" applyBorder="1" applyAlignment="1" applyProtection="0">
      <alignment horizontal="center" vertical="center"/>
    </xf>
    <xf numFmtId="0" fontId="9" fillId="3" borderId="25" applyNumberFormat="0" applyFont="1" applyFill="1" applyBorder="1" applyAlignment="1" applyProtection="0">
      <alignment horizontal="center" vertical="center"/>
    </xf>
    <xf numFmtId="0" fontId="0" fillId="2" borderId="26" applyNumberFormat="0" applyFont="1" applyFill="1" applyBorder="1" applyAlignment="1" applyProtection="0">
      <alignment vertical="bottom"/>
    </xf>
    <xf numFmtId="49" fontId="19" fillId="3" borderId="27" applyNumberFormat="1" applyFont="1" applyFill="1" applyBorder="1" applyAlignment="1" applyProtection="0">
      <alignment horizontal="center" vertical="center"/>
    </xf>
    <xf numFmtId="0" fontId="19" fillId="3" borderId="28" applyNumberFormat="0" applyFont="1" applyFill="1" applyBorder="1" applyAlignment="1" applyProtection="0">
      <alignment horizontal="center" vertical="center"/>
    </xf>
    <xf numFmtId="49" fontId="9" fillId="3" borderId="29" applyNumberFormat="1" applyFont="1" applyFill="1" applyBorder="1" applyAlignment="1" applyProtection="0">
      <alignment horizontal="center" vertical="center"/>
    </xf>
    <xf numFmtId="0" fontId="0" fillId="3" borderId="7" applyNumberFormat="0" applyFont="1" applyFill="1" applyBorder="1" applyAlignment="1" applyProtection="0">
      <alignment horizontal="center" vertical="center"/>
    </xf>
    <xf numFmtId="0" fontId="9" fillId="3" borderId="4" applyNumberFormat="0" applyFont="1" applyFill="1" applyBorder="1" applyAlignment="1" applyProtection="0">
      <alignment vertical="center"/>
    </xf>
    <xf numFmtId="0" fontId="9" fillId="3" borderId="5" applyNumberFormat="0" applyFont="1" applyFill="1" applyBorder="1" applyAlignment="1" applyProtection="0">
      <alignment vertical="center"/>
    </xf>
    <xf numFmtId="49" fontId="9" fillId="3" borderId="5" applyNumberFormat="1" applyFont="1" applyFill="1" applyBorder="1" applyAlignment="1" applyProtection="0">
      <alignment vertical="center"/>
    </xf>
    <xf numFmtId="0" fontId="9" fillId="3" borderId="6" applyNumberFormat="0" applyFont="1" applyFill="1" applyBorder="1" applyAlignment="1" applyProtection="0">
      <alignment vertical="center"/>
    </xf>
    <xf numFmtId="49" fontId="9" fillId="3" borderId="8" applyNumberFormat="1" applyFont="1" applyFill="1" applyBorder="1" applyAlignment="1" applyProtection="0">
      <alignment horizontal="center" vertical="center"/>
    </xf>
    <xf numFmtId="0" fontId="9" fillId="3" borderId="30" applyNumberFormat="0" applyFont="1" applyFill="1" applyBorder="1" applyAlignment="1" applyProtection="0">
      <alignment horizontal="center" vertical="center"/>
    </xf>
    <xf numFmtId="49" fontId="19" fillId="3" borderId="31" applyNumberFormat="1" applyFont="1" applyFill="1" applyBorder="1" applyAlignment="1" applyProtection="0">
      <alignment horizontal="center" vertical="center"/>
    </xf>
    <xf numFmtId="0" fontId="0" fillId="2" borderId="26" applyNumberFormat="0" applyFont="1" applyFill="1" applyBorder="1" applyAlignment="1" applyProtection="0">
      <alignment vertical="center"/>
    </xf>
    <xf numFmtId="49" fontId="19" fillId="3" borderId="32" applyNumberFormat="1" applyFont="1" applyFill="1" applyBorder="1" applyAlignment="1" applyProtection="0">
      <alignment horizontal="center" vertical="center"/>
    </xf>
    <xf numFmtId="59" fontId="3" fillId="3" borderId="33" applyNumberFormat="1" applyFont="1" applyFill="1" applyBorder="1" applyAlignment="1" applyProtection="0">
      <alignment horizontal="center" vertical="center"/>
    </xf>
    <xf numFmtId="0" fontId="3" fillId="3" borderId="3" applyNumberFormat="1" applyFont="1" applyFill="1" applyBorder="1" applyAlignment="1" applyProtection="0">
      <alignment horizontal="center" vertical="center"/>
    </xf>
    <xf numFmtId="0" fontId="12" fillId="2" borderId="10" applyNumberFormat="1" applyFont="1" applyFill="1" applyBorder="1" applyAlignment="1" applyProtection="0">
      <alignment horizontal="center" vertical="bottom"/>
    </xf>
    <xf numFmtId="0" fontId="11" fillId="2" borderId="34" applyNumberFormat="1" applyFont="1" applyFill="1" applyBorder="1" applyAlignment="1" applyProtection="0">
      <alignment horizontal="center" vertical="center"/>
    </xf>
    <xf numFmtId="60" fontId="9" fillId="3" borderId="32" applyNumberFormat="1" applyFont="1" applyFill="1" applyBorder="1" applyAlignment="1" applyProtection="0">
      <alignment horizontal="center" vertical="center"/>
    </xf>
    <xf numFmtId="0" fontId="0" fillId="2" borderId="32" applyNumberFormat="1" applyFont="1" applyFill="1" applyBorder="1" applyAlignment="1" applyProtection="0">
      <alignment horizontal="center" vertical="bottom"/>
    </xf>
    <xf numFmtId="60" fontId="9" fillId="3" borderId="35" applyNumberFormat="1" applyFont="1" applyFill="1" applyBorder="1" applyAlignment="1" applyProtection="0">
      <alignment horizontal="center" vertical="center"/>
    </xf>
    <xf numFmtId="59" fontId="3" fillId="3" borderId="36" applyNumberFormat="1" applyFont="1" applyFill="1" applyBorder="1" applyAlignment="1" applyProtection="0">
      <alignment horizontal="center" vertical="center"/>
    </xf>
    <xf numFmtId="0" fontId="3" fillId="3" borderId="37" applyNumberFormat="1" applyFont="1" applyFill="1" applyBorder="1" applyAlignment="1" applyProtection="0">
      <alignment horizontal="center" vertical="center"/>
    </xf>
    <xf numFmtId="0" fontId="11" fillId="2" borderId="20" applyNumberFormat="1" applyFont="1" applyFill="1" applyBorder="1" applyAlignment="1" applyProtection="0">
      <alignment horizontal="center" vertical="center"/>
    </xf>
    <xf numFmtId="60" fontId="9" fillId="3" borderId="35" applyNumberFormat="1" applyFont="1" applyFill="1" applyBorder="1" applyAlignment="1" applyProtection="0">
      <alignment horizontal="center" vertical="bottom"/>
    </xf>
    <xf numFmtId="0" fontId="0" fillId="2" borderId="35" applyNumberFormat="1" applyFont="1" applyFill="1" applyBorder="1" applyAlignment="1" applyProtection="0">
      <alignment horizontal="center" vertical="bottom"/>
    </xf>
    <xf numFmtId="59" fontId="3" fillId="3" borderId="29" applyNumberFormat="1" applyFont="1" applyFill="1" applyBorder="1" applyAlignment="1" applyProtection="0">
      <alignment horizontal="center" vertical="center"/>
    </xf>
    <xf numFmtId="0" fontId="3" fillId="3" borderId="7" applyNumberFormat="1" applyFont="1" applyFill="1" applyBorder="1" applyAlignment="1" applyProtection="0">
      <alignment horizontal="center" vertical="center"/>
    </xf>
    <xf numFmtId="0" fontId="11" fillId="2" borderId="38" applyNumberFormat="1" applyFont="1" applyFill="1" applyBorder="1" applyAlignment="1" applyProtection="0">
      <alignment horizontal="center" vertical="center"/>
    </xf>
    <xf numFmtId="60" fontId="9" fillId="3" borderId="39" applyNumberFormat="1" applyFont="1" applyFill="1" applyBorder="1" applyAlignment="1" applyProtection="0">
      <alignment horizontal="center" vertical="bottom"/>
    </xf>
    <xf numFmtId="0" fontId="0" fillId="2" borderId="39" applyNumberFormat="1" applyFont="1" applyFill="1" applyBorder="1" applyAlignment="1" applyProtection="0">
      <alignment horizontal="center" vertical="bottom"/>
    </xf>
    <xf numFmtId="0" fontId="0" fillId="2" borderId="40" applyNumberFormat="0" applyFont="1" applyFill="1" applyBorder="1" applyAlignment="1" applyProtection="0">
      <alignment vertical="bottom"/>
    </xf>
    <xf numFmtId="0" fontId="0" fillId="2" borderId="41" applyNumberFormat="0" applyFont="1" applyFill="1" applyBorder="1" applyAlignment="1" applyProtection="0">
      <alignment vertical="bottom"/>
    </xf>
    <xf numFmtId="59" fontId="3" fillId="3" borderId="42" applyNumberFormat="1" applyFont="1" applyFill="1" applyBorder="1" applyAlignment="1" applyProtection="0">
      <alignment horizontal="center" vertical="center"/>
    </xf>
    <xf numFmtId="0" fontId="3" fillId="3" borderId="43" applyNumberFormat="1" applyFont="1" applyFill="1" applyBorder="1" applyAlignment="1" applyProtection="0">
      <alignment horizontal="center" vertical="center"/>
    </xf>
    <xf numFmtId="0" fontId="11" fillId="2" borderId="44" applyNumberFormat="1" applyFont="1" applyFill="1" applyBorder="1" applyAlignment="1" applyProtection="0">
      <alignment horizontal="center" vertical="center"/>
    </xf>
    <xf numFmtId="0" fontId="11" fillId="2" borderId="19" applyNumberFormat="1" applyFont="1" applyFill="1" applyBorder="1" applyAlignment="1" applyProtection="0">
      <alignment horizontal="center" vertical="center"/>
    </xf>
    <xf numFmtId="0" fontId="11" fillId="2" borderId="45" applyNumberFormat="1" applyFont="1" applyFill="1" applyBorder="1" applyAlignment="1" applyProtection="0">
      <alignment horizontal="center" vertical="center"/>
    </xf>
    <xf numFmtId="0" fontId="11" fillId="2" borderId="46" applyNumberFormat="1" applyFont="1" applyFill="1" applyBorder="1" applyAlignment="1" applyProtection="0">
      <alignment horizontal="center" vertical="center"/>
    </xf>
    <xf numFmtId="0" fontId="10" fillId="2" borderId="41" applyNumberFormat="0" applyFont="1" applyFill="1" applyBorder="1" applyAlignment="1" applyProtection="0">
      <alignment horizontal="center" vertical="center"/>
    </xf>
    <xf numFmtId="0" fontId="10" fillId="2" borderId="41" applyNumberFormat="0" applyFont="1" applyFill="1" applyBorder="1" applyAlignment="1" applyProtection="0">
      <alignment vertical="center"/>
    </xf>
    <xf numFmtId="0" fontId="13" fillId="2" borderId="4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11" fillId="2" borderId="26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6" fillId="2" borderId="19" applyNumberFormat="0" applyFont="1" applyFill="1" applyBorder="1" applyAlignment="1" applyProtection="0">
      <alignment vertical="bottom"/>
    </xf>
    <xf numFmtId="49" fontId="19" fillId="3" borderId="21" applyNumberFormat="1" applyFont="1" applyFill="1" applyBorder="1" applyAlignment="1" applyProtection="0">
      <alignment horizontal="center" vertical="center"/>
    </xf>
    <xf numFmtId="49" fontId="19" fillId="3" borderId="22" applyNumberFormat="1" applyFont="1" applyFill="1" applyBorder="1" applyAlignment="1" applyProtection="0">
      <alignment horizontal="center" vertical="center"/>
    </xf>
    <xf numFmtId="49" fontId="19" fillId="3" borderId="29" applyNumberFormat="1" applyFont="1" applyFill="1" applyBorder="1" applyAlignment="1" applyProtection="0">
      <alignment horizontal="center" vertical="center"/>
    </xf>
    <xf numFmtId="49" fontId="19" fillId="3" borderId="7" applyNumberFormat="1" applyFont="1" applyFill="1" applyBorder="1" applyAlignment="1" applyProtection="0">
      <alignment horizontal="center" vertical="center"/>
    </xf>
    <xf numFmtId="0" fontId="10" fillId="3" borderId="33" applyNumberFormat="1" applyFont="1" applyFill="1" applyBorder="1" applyAlignment="1" applyProtection="0">
      <alignment horizontal="center" vertical="bottom"/>
    </xf>
    <xf numFmtId="59" fontId="10" fillId="3" borderId="3" applyNumberFormat="1" applyFont="1" applyFill="1" applyBorder="1" applyAlignment="1" applyProtection="0">
      <alignment horizontal="center" vertical="center"/>
    </xf>
    <xf numFmtId="0" fontId="10" fillId="3" borderId="3" applyNumberFormat="1" applyFont="1" applyFill="1" applyBorder="1" applyAlignment="1" applyProtection="0">
      <alignment horizontal="center" vertical="center"/>
    </xf>
    <xf numFmtId="0" fontId="10" fillId="3" borderId="36" applyNumberFormat="1" applyFont="1" applyFill="1" applyBorder="1" applyAlignment="1" applyProtection="0">
      <alignment horizontal="center" vertical="bottom"/>
    </xf>
    <xf numFmtId="59" fontId="10" fillId="3" borderId="37" applyNumberFormat="1" applyFont="1" applyFill="1" applyBorder="1" applyAlignment="1" applyProtection="0">
      <alignment horizontal="center" vertical="center"/>
    </xf>
    <xf numFmtId="0" fontId="10" fillId="3" borderId="37" applyNumberFormat="1" applyFont="1" applyFill="1" applyBorder="1" applyAlignment="1" applyProtection="0">
      <alignment horizontal="center" vertical="center"/>
    </xf>
    <xf numFmtId="0" fontId="10" fillId="3" borderId="29" applyNumberFormat="1" applyFont="1" applyFill="1" applyBorder="1" applyAlignment="1" applyProtection="0">
      <alignment horizontal="center" vertical="bottom"/>
    </xf>
    <xf numFmtId="59" fontId="10" fillId="3" borderId="7" applyNumberFormat="1" applyFont="1" applyFill="1" applyBorder="1" applyAlignment="1" applyProtection="0">
      <alignment horizontal="center" vertical="center"/>
    </xf>
    <xf numFmtId="0" fontId="10" fillId="3" borderId="7" applyNumberFormat="1" applyFont="1" applyFill="1" applyBorder="1" applyAlignment="1" applyProtection="0">
      <alignment horizontal="center" vertical="center"/>
    </xf>
    <xf numFmtId="0" fontId="10" fillId="3" borderId="42" applyNumberFormat="1" applyFont="1" applyFill="1" applyBorder="1" applyAlignment="1" applyProtection="0">
      <alignment horizontal="center" vertical="bottom"/>
    </xf>
    <xf numFmtId="49" fontId="10" fillId="3" borderId="43" applyNumberFormat="1" applyFont="1" applyFill="1" applyBorder="1" applyAlignment="1" applyProtection="0">
      <alignment horizontal="center" vertical="center"/>
    </xf>
    <xf numFmtId="0" fontId="10" fillId="3" borderId="43" applyNumberFormat="1" applyFont="1" applyFill="1" applyBorder="1" applyAlignment="1" applyProtection="0">
      <alignment horizontal="center" vertical="center"/>
    </xf>
    <xf numFmtId="0" fontId="0" fillId="2" borderId="41" applyNumberFormat="0" applyFont="1" applyFill="1" applyBorder="1" applyAlignment="1" applyProtection="0">
      <alignment horizontal="center" vertical="bottom"/>
    </xf>
    <xf numFmtId="49" fontId="19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10" fillId="3" borderId="33" applyNumberFormat="1" applyFont="1" applyFill="1" applyBorder="1" applyAlignment="1" applyProtection="0">
      <alignment horizontal="center" vertical="center"/>
    </xf>
    <xf numFmtId="49" fontId="10" fillId="3" borderId="3" applyNumberFormat="1" applyFont="1" applyFill="1" applyBorder="1" applyAlignment="1" applyProtection="0">
      <alignment horizontal="center" vertical="center"/>
    </xf>
    <xf numFmtId="59" fontId="10" fillId="3" borderId="36" applyNumberFormat="1" applyFont="1" applyFill="1" applyBorder="1" applyAlignment="1" applyProtection="0">
      <alignment horizontal="center" vertical="center"/>
    </xf>
    <xf numFmtId="59" fontId="10" fillId="3" borderId="29" applyNumberFormat="1" applyFont="1" applyFill="1" applyBorder="1" applyAlignment="1" applyProtection="0">
      <alignment horizontal="center" vertical="center"/>
    </xf>
    <xf numFmtId="59" fontId="10" fillId="3" borderId="42" applyNumberFormat="1" applyFont="1" applyFill="1" applyBorder="1" applyAlignment="1" applyProtection="0">
      <alignment horizontal="center" vertical="center"/>
    </xf>
    <xf numFmtId="59" fontId="10" fillId="3" borderId="43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20" fillId="4" borderId="27" applyNumberFormat="1" applyFont="1" applyFill="1" applyBorder="1" applyAlignment="1" applyProtection="0">
      <alignment horizontal="center" vertical="bottom"/>
    </xf>
    <xf numFmtId="0" fontId="20" fillId="4" borderId="47" applyNumberFormat="0" applyFont="1" applyFill="1" applyBorder="1" applyAlignment="1" applyProtection="0">
      <alignment horizontal="center" vertical="bottom"/>
    </xf>
    <xf numFmtId="0" fontId="0" fillId="2" borderId="28" applyNumberFormat="0" applyFont="1" applyFill="1" applyBorder="1" applyAlignment="1" applyProtection="0">
      <alignment vertical="bottom"/>
    </xf>
    <xf numFmtId="49" fontId="19" fillId="3" borderId="48" applyNumberFormat="1" applyFont="1" applyFill="1" applyBorder="1" applyAlignment="1" applyProtection="0">
      <alignment horizontal="center" vertical="center"/>
    </xf>
    <xf numFmtId="49" fontId="9" fillId="3" borderId="32" applyNumberFormat="1" applyFont="1" applyFill="1" applyBorder="1" applyAlignment="1" applyProtection="0">
      <alignment horizontal="center" vertical="center"/>
    </xf>
    <xf numFmtId="0" fontId="9" fillId="3" borderId="32" applyNumberFormat="0" applyFont="1" applyFill="1" applyBorder="1" applyAlignment="1" applyProtection="0">
      <alignment horizontal="center" vertical="center"/>
    </xf>
    <xf numFmtId="0" fontId="0" fillId="2" borderId="49" applyNumberFormat="0" applyFont="1" applyFill="1" applyBorder="1" applyAlignment="1" applyProtection="0">
      <alignment vertical="center"/>
    </xf>
    <xf numFmtId="0" fontId="0" fillId="3" borderId="49" applyNumberFormat="0" applyFont="1" applyFill="1" applyBorder="1" applyAlignment="1" applyProtection="0">
      <alignment horizontal="center" vertical="center"/>
    </xf>
    <xf numFmtId="49" fontId="9" fillId="3" borderId="50" applyNumberFormat="1" applyFont="1" applyFill="1" applyBorder="1" applyAlignment="1" applyProtection="0">
      <alignment horizontal="center" vertical="center"/>
    </xf>
    <xf numFmtId="0" fontId="9" fillId="3" borderId="51" applyNumberFormat="0" applyFont="1" applyFill="1" applyBorder="1" applyAlignment="1" applyProtection="0">
      <alignment horizontal="center" vertical="center"/>
    </xf>
    <xf numFmtId="0" fontId="0" fillId="2" borderId="51" applyNumberFormat="0" applyFont="1" applyFill="1" applyBorder="1" applyAlignment="1" applyProtection="0">
      <alignment horizontal="center" vertical="center"/>
    </xf>
    <xf numFmtId="0" fontId="9" fillId="3" borderId="52" applyNumberFormat="0" applyFont="1" applyFill="1" applyBorder="1" applyAlignment="1" applyProtection="0">
      <alignment horizontal="center" vertical="center"/>
    </xf>
    <xf numFmtId="49" fontId="9" fillId="3" borderId="39" applyNumberFormat="1" applyFont="1" applyFill="1" applyBorder="1" applyAlignment="1" applyProtection="0">
      <alignment horizontal="center" vertical="center"/>
    </xf>
    <xf numFmtId="0" fontId="9" fillId="3" borderId="39" applyNumberFormat="0" applyFont="1" applyFill="1" applyBorder="1" applyAlignment="1" applyProtection="0">
      <alignment horizontal="center" vertical="center"/>
    </xf>
    <xf numFmtId="59" fontId="10" fillId="3" borderId="21" applyNumberFormat="1" applyFont="1" applyFill="1" applyBorder="1" applyAlignment="1" applyProtection="0">
      <alignment horizontal="center" vertical="center"/>
    </xf>
    <xf numFmtId="49" fontId="10" fillId="3" borderId="22" applyNumberFormat="1" applyFont="1" applyFill="1" applyBorder="1" applyAlignment="1" applyProtection="0">
      <alignment horizontal="center" vertical="center"/>
    </xf>
    <xf numFmtId="61" fontId="10" fillId="3" borderId="53" applyNumberFormat="1" applyFont="1" applyFill="1" applyBorder="1" applyAlignment="1" applyProtection="0">
      <alignment horizontal="center" vertical="center"/>
    </xf>
    <xf numFmtId="0" fontId="12" fillId="2" borderId="54" applyNumberFormat="1" applyFont="1" applyFill="1" applyBorder="1" applyAlignment="1" applyProtection="0">
      <alignment horizontal="center" vertical="bottom"/>
    </xf>
    <xf numFmtId="0" fontId="11" fillId="2" borderId="41" applyNumberFormat="1" applyFont="1" applyFill="1" applyBorder="1" applyAlignment="1" applyProtection="0">
      <alignment horizontal="center" vertical="center"/>
    </xf>
    <xf numFmtId="0" fontId="11" fillId="2" borderId="55" applyNumberFormat="1" applyFont="1" applyFill="1" applyBorder="1" applyAlignment="1" applyProtection="0">
      <alignment horizontal="center" vertical="center"/>
    </xf>
    <xf numFmtId="0" fontId="11" fillId="2" borderId="56" applyNumberFormat="1" applyFont="1" applyFill="1" applyBorder="1" applyAlignment="1" applyProtection="0">
      <alignment horizontal="center" vertical="center"/>
    </xf>
    <xf numFmtId="0" fontId="11" fillId="2" borderId="57" applyNumberFormat="1" applyFont="1" applyFill="1" applyBorder="1" applyAlignment="1" applyProtection="0">
      <alignment horizontal="center" vertical="center"/>
    </xf>
    <xf numFmtId="49" fontId="10" fillId="3" borderId="37" applyNumberFormat="1" applyFont="1" applyFill="1" applyBorder="1" applyAlignment="1" applyProtection="0">
      <alignment horizontal="center" vertical="center"/>
    </xf>
    <xf numFmtId="61" fontId="10" fillId="3" borderId="58" applyNumberFormat="1" applyFont="1" applyFill="1" applyBorder="1" applyAlignment="1" applyProtection="0">
      <alignment horizontal="center" vertical="center"/>
    </xf>
    <xf numFmtId="0" fontId="11" fillId="2" borderId="40" applyNumberFormat="1" applyFont="1" applyFill="1" applyBorder="1" applyAlignment="1" applyProtection="0">
      <alignment horizontal="center" vertical="center"/>
    </xf>
    <xf numFmtId="49" fontId="10" fillId="3" borderId="7" applyNumberFormat="1" applyFont="1" applyFill="1" applyBorder="1" applyAlignment="1" applyProtection="0">
      <alignment horizontal="center" vertical="center"/>
    </xf>
    <xf numFmtId="61" fontId="10" fillId="3" borderId="59" applyNumberFormat="1" applyFont="1" applyFill="1" applyBorder="1" applyAlignment="1" applyProtection="0">
      <alignment horizontal="center" vertical="center"/>
    </xf>
    <xf numFmtId="0" fontId="11" fillId="2" borderId="60" applyNumberFormat="1" applyFont="1" applyFill="1" applyBorder="1" applyAlignment="1" applyProtection="0">
      <alignment horizontal="center" vertical="center"/>
    </xf>
    <xf numFmtId="61" fontId="10" fillId="3" borderId="61" applyNumberFormat="1" applyFont="1" applyFill="1" applyBorder="1" applyAlignment="1" applyProtection="0">
      <alignment horizontal="center" vertical="center"/>
    </xf>
    <xf numFmtId="0" fontId="11" fillId="2" borderId="62" applyNumberFormat="1" applyFont="1" applyFill="1" applyBorder="1" applyAlignment="1" applyProtection="0">
      <alignment horizontal="center" vertical="center"/>
    </xf>
    <xf numFmtId="0" fontId="12" fillId="2" borderId="40" applyNumberFormat="1" applyFont="1" applyFill="1" applyBorder="1" applyAlignment="1" applyProtection="0">
      <alignment horizontal="center" vertical="bottom"/>
    </xf>
    <xf numFmtId="0" fontId="10" fillId="3" borderId="33" applyNumberFormat="1" applyFont="1" applyFill="1" applyBorder="1" applyAlignment="1" applyProtection="0">
      <alignment horizontal="center" vertical="center"/>
    </xf>
    <xf numFmtId="0" fontId="10" fillId="3" borderId="29" applyNumberFormat="0" applyFont="1" applyFill="1" applyBorder="1" applyAlignment="1" applyProtection="0">
      <alignment horizontal="center" vertical="center"/>
    </xf>
    <xf numFmtId="0" fontId="10" fillId="3" borderId="42" applyNumberFormat="0" applyFont="1" applyFill="1" applyBorder="1" applyAlignment="1" applyProtection="0">
      <alignment horizontal="center" vertical="center"/>
    </xf>
    <xf numFmtId="61" fontId="10" fillId="3" borderId="63" applyNumberFormat="1" applyFont="1" applyFill="1" applyBorder="1" applyAlignment="1" applyProtection="0">
      <alignment horizontal="center" vertical="center"/>
    </xf>
    <xf numFmtId="0" fontId="11" fillId="2" borderId="64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17" fillId="2" borderId="1" applyNumberFormat="0" applyFont="1" applyFill="1" applyBorder="1" applyAlignment="1" applyProtection="0">
      <alignment horizontal="center" vertical="bottom"/>
    </xf>
    <xf numFmtId="49" fontId="21" fillId="2" borderId="19" applyNumberFormat="1" applyFont="1" applyFill="1" applyBorder="1" applyAlignment="1" applyProtection="0">
      <alignment horizontal="center" vertical="center"/>
    </xf>
    <xf numFmtId="0" fontId="21" fillId="2" borderId="19" applyNumberFormat="0" applyFont="1" applyFill="1" applyBorder="1" applyAlignment="1" applyProtection="0">
      <alignment horizontal="center" vertical="center"/>
    </xf>
    <xf numFmtId="0" fontId="22" fillId="2" borderId="54" applyNumberFormat="1" applyFont="1" applyFill="1" applyBorder="1" applyAlignment="1" applyProtection="0">
      <alignment horizontal="center" vertical="bottom"/>
    </xf>
    <xf numFmtId="0" fontId="3" fillId="2" borderId="41" applyNumberFormat="1" applyFont="1" applyFill="1" applyBorder="1" applyAlignment="1" applyProtection="0">
      <alignment horizontal="center" vertical="center"/>
    </xf>
    <xf numFmtId="0" fontId="3" fillId="2" borderId="55" applyNumberFormat="1" applyFont="1" applyFill="1" applyBorder="1" applyAlignment="1" applyProtection="0">
      <alignment horizontal="center" vertical="center"/>
    </xf>
    <xf numFmtId="0" fontId="3" fillId="2" borderId="56" applyNumberFormat="1" applyFont="1" applyFill="1" applyBorder="1" applyAlignment="1" applyProtection="0">
      <alignment horizontal="center" vertical="center"/>
    </xf>
    <xf numFmtId="0" fontId="3" fillId="2" borderId="57" applyNumberFormat="1" applyFont="1" applyFill="1" applyBorder="1" applyAlignment="1" applyProtection="0">
      <alignment horizontal="center" vertical="center"/>
    </xf>
    <xf numFmtId="0" fontId="3" fillId="2" borderId="60" applyNumberFormat="1" applyFont="1" applyFill="1" applyBorder="1" applyAlignment="1" applyProtection="0">
      <alignment horizontal="center" vertical="center"/>
    </xf>
    <xf numFmtId="0" fontId="3" fillId="2" borderId="2" applyNumberFormat="1" applyFont="1" applyFill="1" applyBorder="1" applyAlignment="1" applyProtection="0">
      <alignment horizontal="center" vertical="center"/>
    </xf>
    <xf numFmtId="0" fontId="3" fillId="2" borderId="18" applyNumberFormat="1" applyFont="1" applyFill="1" applyBorder="1" applyAlignment="1" applyProtection="0">
      <alignment horizontal="center" vertical="center"/>
    </xf>
    <xf numFmtId="0" fontId="3" fillId="2" borderId="17" applyNumberFormat="1" applyFont="1" applyFill="1" applyBorder="1" applyAlignment="1" applyProtection="0">
      <alignment horizontal="center" vertical="center"/>
    </xf>
    <xf numFmtId="0" fontId="3" fillId="2" borderId="38" applyNumberFormat="1" applyFont="1" applyFill="1" applyBorder="1" applyAlignment="1" applyProtection="0">
      <alignment horizontal="center" vertical="center"/>
    </xf>
    <xf numFmtId="0" fontId="3" fillId="2" borderId="62" applyNumberFormat="1" applyFont="1" applyFill="1" applyBorder="1" applyAlignment="1" applyProtection="0">
      <alignment horizontal="center" vertical="center"/>
    </xf>
    <xf numFmtId="0" fontId="3" fillId="2" borderId="11" applyNumberFormat="1" applyFont="1" applyFill="1" applyBorder="1" applyAlignment="1" applyProtection="0">
      <alignment horizontal="center" vertical="center"/>
    </xf>
    <xf numFmtId="0" fontId="3" fillId="2" borderId="12" applyNumberFormat="1" applyFont="1" applyFill="1" applyBorder="1" applyAlignment="1" applyProtection="0">
      <alignment horizontal="center" vertical="center"/>
    </xf>
    <xf numFmtId="0" fontId="3" fillId="2" borderId="10" applyNumberFormat="1" applyFont="1" applyFill="1" applyBorder="1" applyAlignment="1" applyProtection="0">
      <alignment horizontal="center" vertical="center"/>
    </xf>
    <xf numFmtId="0" fontId="3" fillId="2" borderId="34" applyNumberFormat="1" applyFont="1" applyFill="1" applyBorder="1" applyAlignment="1" applyProtection="0">
      <alignment horizontal="center" vertical="center"/>
    </xf>
    <xf numFmtId="60" fontId="9" fillId="2" borderId="41" applyNumberFormat="1" applyFont="1" applyFill="1" applyBorder="1" applyAlignment="1" applyProtection="0">
      <alignment horizontal="center" vertical="bottom"/>
    </xf>
    <xf numFmtId="0" fontId="3" fillId="2" borderId="64" applyNumberFormat="1" applyFont="1" applyFill="1" applyBorder="1" applyAlignment="1" applyProtection="0">
      <alignment horizontal="center" vertical="center"/>
    </xf>
    <xf numFmtId="0" fontId="3" fillId="2" borderId="19" applyNumberFormat="1" applyFont="1" applyFill="1" applyBorder="1" applyAlignment="1" applyProtection="0">
      <alignment horizontal="center" vertical="center"/>
    </xf>
    <xf numFmtId="0" fontId="3" fillId="2" borderId="45" applyNumberFormat="1" applyFont="1" applyFill="1" applyBorder="1" applyAlignment="1" applyProtection="0">
      <alignment horizontal="center" vertical="center"/>
    </xf>
    <xf numFmtId="0" fontId="3" fillId="2" borderId="44" applyNumberFormat="1" applyFont="1" applyFill="1" applyBorder="1" applyAlignment="1" applyProtection="0">
      <alignment horizontal="center" vertical="center"/>
    </xf>
    <xf numFmtId="0" fontId="3" fillId="2" borderId="46" applyNumberFormat="1" applyFont="1" applyFill="1" applyBorder="1" applyAlignment="1" applyProtection="0">
      <alignment horizontal="center" vertical="center"/>
    </xf>
    <xf numFmtId="60" fontId="9" fillId="2" borderId="1" applyNumberFormat="1" applyFont="1" applyFill="1" applyBorder="1" applyAlignment="1" applyProtection="0">
      <alignment horizontal="center" vertical="bottom"/>
    </xf>
    <xf numFmtId="59" fontId="10" fillId="2" borderId="41" applyNumberFormat="1" applyFont="1" applyFill="1" applyBorder="1" applyAlignment="1" applyProtection="0">
      <alignment horizontal="center" vertical="center"/>
    </xf>
    <xf numFmtId="61" fontId="10" fillId="2" borderId="41" applyNumberFormat="1" applyFont="1" applyFill="1" applyBorder="1" applyAlignment="1" applyProtection="0">
      <alignment horizontal="center" vertical="center"/>
    </xf>
    <xf numFmtId="0" fontId="3" fillId="2" borderId="41" applyNumberFormat="0" applyFont="1" applyFill="1" applyBorder="1" applyAlignment="1" applyProtection="0">
      <alignment horizontal="center" vertical="center"/>
    </xf>
    <xf numFmtId="0" fontId="10" fillId="3" borderId="21" applyNumberFormat="1" applyFont="1" applyFill="1" applyBorder="1" applyAlignment="1" applyProtection="0">
      <alignment horizontal="center" vertical="center"/>
    </xf>
    <xf numFmtId="0" fontId="3" fillId="2" borderId="54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20" fillId="3" borderId="48" applyNumberFormat="1" applyFont="1" applyFill="1" applyBorder="1" applyAlignment="1" applyProtection="0">
      <alignment horizontal="center" vertical="center"/>
    </xf>
    <xf numFmtId="0" fontId="20" fillId="3" borderId="49" applyNumberFormat="0" applyFont="1" applyFill="1" applyBorder="1" applyAlignment="1" applyProtection="0">
      <alignment horizontal="center" vertical="center"/>
    </xf>
    <xf numFmtId="59" fontId="9" fillId="3" borderId="21" applyNumberFormat="1" applyFont="1" applyFill="1" applyBorder="1" applyAlignment="1" applyProtection="0">
      <alignment horizontal="center" vertical="center"/>
    </xf>
    <xf numFmtId="61" fontId="9" fillId="3" borderId="53" applyNumberFormat="1" applyFont="1" applyFill="1" applyBorder="1" applyAlignment="1" applyProtection="0">
      <alignment horizontal="center" vertical="center"/>
    </xf>
    <xf numFmtId="1" fontId="11" fillId="5" borderId="48" applyNumberFormat="1" applyFont="1" applyFill="1" applyBorder="1" applyAlignment="1" applyProtection="0">
      <alignment horizontal="center" vertical="center"/>
    </xf>
    <xf numFmtId="59" fontId="9" fillId="3" borderId="29" applyNumberFormat="1" applyFont="1" applyFill="1" applyBorder="1" applyAlignment="1" applyProtection="0">
      <alignment horizontal="center" vertical="center"/>
    </xf>
    <xf numFmtId="49" fontId="9" fillId="3" borderId="7" applyNumberFormat="1" applyFont="1" applyFill="1" applyBorder="1" applyAlignment="1" applyProtection="0">
      <alignment horizontal="center" vertical="center"/>
    </xf>
    <xf numFmtId="61" fontId="9" fillId="3" borderId="59" applyNumberFormat="1" applyFont="1" applyFill="1" applyBorder="1" applyAlignment="1" applyProtection="0">
      <alignment horizontal="center" vertical="center"/>
    </xf>
    <xf numFmtId="1" fontId="11" fillId="5" borderId="65" applyNumberFormat="1" applyFont="1" applyFill="1" applyBorder="1" applyAlignment="1" applyProtection="0">
      <alignment horizontal="center" vertical="center"/>
    </xf>
    <xf numFmtId="59" fontId="9" fillId="3" borderId="33" applyNumberFormat="1" applyFont="1" applyFill="1" applyBorder="1" applyAlignment="1" applyProtection="0">
      <alignment horizontal="center" vertical="center"/>
    </xf>
    <xf numFmtId="49" fontId="9" fillId="3" borderId="3" applyNumberFormat="1" applyFont="1" applyFill="1" applyBorder="1" applyAlignment="1" applyProtection="0">
      <alignment horizontal="center" vertical="center"/>
    </xf>
    <xf numFmtId="61" fontId="9" fillId="3" borderId="61" applyNumberFormat="1" applyFont="1" applyFill="1" applyBorder="1" applyAlignment="1" applyProtection="0">
      <alignment horizontal="center" vertical="center"/>
    </xf>
    <xf numFmtId="1" fontId="11" fillId="5" borderId="66" applyNumberFormat="1" applyFont="1" applyFill="1" applyBorder="1" applyAlignment="1" applyProtection="0">
      <alignment horizontal="center" vertical="center"/>
    </xf>
    <xf numFmtId="0" fontId="9" fillId="3" borderId="33" applyNumberFormat="1" applyFont="1" applyFill="1" applyBorder="1" applyAlignment="1" applyProtection="0">
      <alignment horizontal="center" vertical="center"/>
    </xf>
    <xf numFmtId="0" fontId="9" fillId="3" borderId="29" applyNumberFormat="0" applyFont="1" applyFill="1" applyBorder="1" applyAlignment="1" applyProtection="0">
      <alignment horizontal="center" vertical="center"/>
    </xf>
    <xf numFmtId="0" fontId="9" fillId="3" borderId="42" applyNumberFormat="0" applyFont="1" applyFill="1" applyBorder="1" applyAlignment="1" applyProtection="0">
      <alignment horizontal="center" vertical="center"/>
    </xf>
    <xf numFmtId="49" fontId="9" fillId="3" borderId="43" applyNumberFormat="1" applyFont="1" applyFill="1" applyBorder="1" applyAlignment="1" applyProtection="0">
      <alignment horizontal="center" vertical="center"/>
    </xf>
    <xf numFmtId="61" fontId="9" fillId="3" borderId="63" applyNumberFormat="1" applyFont="1" applyFill="1" applyBorder="1" applyAlignment="1" applyProtection="0">
      <alignment horizontal="center" vertical="center"/>
    </xf>
    <xf numFmtId="0" fontId="9" fillId="3" borderId="21" applyNumberFormat="1" applyFont="1" applyFill="1" applyBorder="1" applyAlignment="1" applyProtection="0">
      <alignment horizontal="center" vertical="center"/>
    </xf>
    <xf numFmtId="1" fontId="11" fillId="5" borderId="49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1" fontId="19" fillId="3" borderId="53" applyNumberFormat="1" applyFont="1" applyFill="1" applyBorder="1" applyAlignment="1" applyProtection="0">
      <alignment horizontal="center" vertical="center"/>
    </xf>
    <xf numFmtId="0" fontId="23" fillId="2" borderId="54" applyNumberFormat="1" applyFont="1" applyFill="1" applyBorder="1" applyAlignment="1" applyProtection="0">
      <alignment horizontal="center" vertical="bottom"/>
    </xf>
    <xf numFmtId="0" fontId="0" fillId="2" borderId="41" applyNumberFormat="1" applyFont="1" applyFill="1" applyBorder="1" applyAlignment="1" applyProtection="0">
      <alignment horizontal="center" vertical="center"/>
    </xf>
    <xf numFmtId="0" fontId="0" fillId="2" borderId="55" applyNumberFormat="1" applyFont="1" applyFill="1" applyBorder="1" applyAlignment="1" applyProtection="0">
      <alignment horizontal="center" vertical="center"/>
    </xf>
    <xf numFmtId="0" fontId="0" fillId="2" borderId="56" applyNumberFormat="1" applyFont="1" applyFill="1" applyBorder="1" applyAlignment="1" applyProtection="0">
      <alignment horizontal="center" vertical="center"/>
    </xf>
    <xf numFmtId="0" fontId="0" fillId="2" borderId="57" applyNumberFormat="1" applyFont="1" applyFill="1" applyBorder="1" applyAlignment="1" applyProtection="0">
      <alignment horizontal="center" vertical="center"/>
    </xf>
    <xf numFmtId="1" fontId="24" fillId="5" borderId="48" applyNumberFormat="1" applyFont="1" applyFill="1" applyBorder="1" applyAlignment="1" applyProtection="0">
      <alignment horizontal="center" vertical="center"/>
    </xf>
    <xf numFmtId="61" fontId="19" fillId="3" borderId="59" applyNumberFormat="1" applyFont="1" applyFill="1" applyBorder="1" applyAlignment="1" applyProtection="0">
      <alignment horizontal="center" vertical="center"/>
    </xf>
    <xf numFmtId="0" fontId="0" fillId="2" borderId="60" applyNumberFormat="1" applyFont="1" applyFill="1" applyBorder="1" applyAlignment="1" applyProtection="0">
      <alignment horizontal="center" vertical="center"/>
    </xf>
    <xf numFmtId="0" fontId="0" fillId="2" borderId="2" applyNumberFormat="1" applyFont="1" applyFill="1" applyBorder="1" applyAlignment="1" applyProtection="0">
      <alignment horizontal="center" vertical="center"/>
    </xf>
    <xf numFmtId="0" fontId="0" fillId="2" borderId="18" applyNumberFormat="1" applyFont="1" applyFill="1" applyBorder="1" applyAlignment="1" applyProtection="0">
      <alignment horizontal="center" vertical="center"/>
    </xf>
    <xf numFmtId="0" fontId="0" fillId="2" borderId="17" applyNumberFormat="1" applyFont="1" applyFill="1" applyBorder="1" applyAlignment="1" applyProtection="0">
      <alignment horizontal="center" vertical="center"/>
    </xf>
    <xf numFmtId="0" fontId="0" fillId="2" borderId="38" applyNumberFormat="1" applyFont="1" applyFill="1" applyBorder="1" applyAlignment="1" applyProtection="0">
      <alignment horizontal="center" vertical="center"/>
    </xf>
    <xf numFmtId="1" fontId="24" fillId="5" borderId="65" applyNumberFormat="1" applyFont="1" applyFill="1" applyBorder="1" applyAlignment="1" applyProtection="0">
      <alignment horizontal="center" vertical="center"/>
    </xf>
    <xf numFmtId="49" fontId="19" fillId="3" borderId="3" applyNumberFormat="1" applyFont="1" applyFill="1" applyBorder="1" applyAlignment="1" applyProtection="0">
      <alignment horizontal="center" vertical="center"/>
    </xf>
    <xf numFmtId="61" fontId="19" fillId="3" borderId="61" applyNumberFormat="1" applyFont="1" applyFill="1" applyBorder="1" applyAlignment="1" applyProtection="0">
      <alignment horizontal="center" vertical="center"/>
    </xf>
    <xf numFmtId="0" fontId="0" fillId="2" borderId="62" applyNumberFormat="1" applyFont="1" applyFill="1" applyBorder="1" applyAlignment="1" applyProtection="0">
      <alignment horizontal="center" vertical="center"/>
    </xf>
    <xf numFmtId="0" fontId="0" fillId="2" borderId="11" applyNumberFormat="1" applyFont="1" applyFill="1" applyBorder="1" applyAlignment="1" applyProtection="0">
      <alignment horizontal="center" vertical="center"/>
    </xf>
    <xf numFmtId="0" fontId="0" fillId="2" borderId="12" applyNumberFormat="1" applyFont="1" applyFill="1" applyBorder="1" applyAlignment="1" applyProtection="0">
      <alignment horizontal="center" vertical="center"/>
    </xf>
    <xf numFmtId="0" fontId="0" fillId="2" borderId="10" applyNumberFormat="1" applyFont="1" applyFill="1" applyBorder="1" applyAlignment="1" applyProtection="0">
      <alignment horizontal="center" vertical="center"/>
    </xf>
    <xf numFmtId="0" fontId="0" fillId="2" borderId="34" applyNumberFormat="1" applyFont="1" applyFill="1" applyBorder="1" applyAlignment="1" applyProtection="0">
      <alignment horizontal="center" vertical="center"/>
    </xf>
    <xf numFmtId="1" fontId="24" fillId="5" borderId="66" applyNumberFormat="1" applyFont="1" applyFill="1" applyBorder="1" applyAlignment="1" applyProtection="0">
      <alignment horizontal="center" vertical="center"/>
    </xf>
    <xf numFmtId="1" fontId="0" fillId="2" borderId="17" applyNumberFormat="1" applyFont="1" applyFill="1" applyBorder="1" applyAlignment="1" applyProtection="0">
      <alignment horizontal="center" vertical="center"/>
    </xf>
    <xf numFmtId="49" fontId="19" fillId="3" borderId="43" applyNumberFormat="1" applyFont="1" applyFill="1" applyBorder="1" applyAlignment="1" applyProtection="0">
      <alignment horizontal="center" vertical="center"/>
    </xf>
    <xf numFmtId="61" fontId="19" fillId="3" borderId="63" applyNumberFormat="1" applyFont="1" applyFill="1" applyBorder="1" applyAlignment="1" applyProtection="0">
      <alignment horizontal="center" vertical="center"/>
    </xf>
    <xf numFmtId="0" fontId="0" fillId="2" borderId="64" applyNumberFormat="1" applyFont="1" applyFill="1" applyBorder="1" applyAlignment="1" applyProtection="0">
      <alignment horizontal="center" vertical="center"/>
    </xf>
    <xf numFmtId="0" fontId="0" fillId="2" borderId="19" applyNumberFormat="1" applyFont="1" applyFill="1" applyBorder="1" applyAlignment="1" applyProtection="0">
      <alignment horizontal="center" vertical="center"/>
    </xf>
    <xf numFmtId="0" fontId="0" fillId="2" borderId="45" applyNumberFormat="1" applyFont="1" applyFill="1" applyBorder="1" applyAlignment="1" applyProtection="0">
      <alignment horizontal="center" vertical="center"/>
    </xf>
    <xf numFmtId="0" fontId="0" fillId="2" borderId="44" applyNumberFormat="1" applyFont="1" applyFill="1" applyBorder="1" applyAlignment="1" applyProtection="0">
      <alignment horizontal="center" vertical="center"/>
    </xf>
    <xf numFmtId="0" fontId="0" fillId="2" borderId="46" applyNumberFormat="1" applyFont="1" applyFill="1" applyBorder="1" applyAlignment="1" applyProtection="0">
      <alignment horizontal="center" vertical="center"/>
    </xf>
    <xf numFmtId="1" fontId="24" fillId="5" borderId="49" applyNumberFormat="1" applyFont="1" applyFill="1" applyBorder="1" applyAlignment="1" applyProtection="0">
      <alignment horizontal="center" vertical="center"/>
    </xf>
    <xf numFmtId="0" fontId="0" fillId="2" borderId="54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25" fillId="2" borderId="54" applyNumberFormat="1" applyFont="1" applyFill="1" applyBorder="1" applyAlignment="1" applyProtection="0">
      <alignment horizontal="center" vertical="bottom"/>
    </xf>
    <xf numFmtId="0" fontId="26" fillId="2" borderId="41" applyNumberFormat="1" applyFont="1" applyFill="1" applyBorder="1" applyAlignment="1" applyProtection="0">
      <alignment horizontal="center" vertical="center"/>
    </xf>
    <xf numFmtId="0" fontId="26" fillId="2" borderId="55" applyNumberFormat="1" applyFont="1" applyFill="1" applyBorder="1" applyAlignment="1" applyProtection="0">
      <alignment horizontal="center" vertical="center"/>
    </xf>
    <xf numFmtId="0" fontId="26" fillId="2" borderId="56" applyNumberFormat="1" applyFont="1" applyFill="1" applyBorder="1" applyAlignment="1" applyProtection="0">
      <alignment horizontal="center" vertical="center"/>
    </xf>
    <xf numFmtId="0" fontId="26" fillId="2" borderId="57" applyNumberFormat="1" applyFont="1" applyFill="1" applyBorder="1" applyAlignment="1" applyProtection="0">
      <alignment horizontal="center" vertical="center"/>
    </xf>
    <xf numFmtId="0" fontId="26" fillId="2" borderId="60" applyNumberFormat="1" applyFont="1" applyFill="1" applyBorder="1" applyAlignment="1" applyProtection="0">
      <alignment horizontal="center" vertical="center"/>
    </xf>
    <xf numFmtId="0" fontId="26" fillId="2" borderId="2" applyNumberFormat="1" applyFont="1" applyFill="1" applyBorder="1" applyAlignment="1" applyProtection="0">
      <alignment horizontal="center" vertical="center"/>
    </xf>
    <xf numFmtId="0" fontId="26" fillId="2" borderId="18" applyNumberFormat="1" applyFont="1" applyFill="1" applyBorder="1" applyAlignment="1" applyProtection="0">
      <alignment horizontal="center" vertical="center"/>
    </xf>
    <xf numFmtId="0" fontId="26" fillId="2" borderId="17" applyNumberFormat="1" applyFont="1" applyFill="1" applyBorder="1" applyAlignment="1" applyProtection="0">
      <alignment horizontal="center" vertical="center"/>
    </xf>
    <xf numFmtId="0" fontId="26" fillId="2" borderId="38" applyNumberFormat="1" applyFont="1" applyFill="1" applyBorder="1" applyAlignment="1" applyProtection="0">
      <alignment horizontal="center" vertical="center"/>
    </xf>
    <xf numFmtId="0" fontId="26" fillId="2" borderId="62" applyNumberFormat="1" applyFont="1" applyFill="1" applyBorder="1" applyAlignment="1" applyProtection="0">
      <alignment horizontal="center" vertical="center"/>
    </xf>
    <xf numFmtId="0" fontId="26" fillId="2" borderId="11" applyNumberFormat="1" applyFont="1" applyFill="1" applyBorder="1" applyAlignment="1" applyProtection="0">
      <alignment horizontal="center" vertical="center"/>
    </xf>
    <xf numFmtId="0" fontId="26" fillId="2" borderId="12" applyNumberFormat="1" applyFont="1" applyFill="1" applyBorder="1" applyAlignment="1" applyProtection="0">
      <alignment horizontal="center" vertical="center"/>
    </xf>
    <xf numFmtId="0" fontId="26" fillId="2" borderId="10" applyNumberFormat="1" applyFont="1" applyFill="1" applyBorder="1" applyAlignment="1" applyProtection="0">
      <alignment horizontal="center" vertical="center"/>
    </xf>
    <xf numFmtId="0" fontId="26" fillId="2" borderId="34" applyNumberFormat="1" applyFont="1" applyFill="1" applyBorder="1" applyAlignment="1" applyProtection="0">
      <alignment horizontal="center" vertical="center"/>
    </xf>
    <xf numFmtId="49" fontId="9" fillId="3" borderId="39" applyNumberFormat="1" applyFont="1" applyFill="1" applyBorder="1" applyAlignment="1" applyProtection="0">
      <alignment horizontal="center" vertical="bottom"/>
    </xf>
    <xf numFmtId="49" fontId="0" fillId="2" borderId="41" applyNumberFormat="1" applyFont="1" applyFill="1" applyBorder="1" applyAlignment="1" applyProtection="0">
      <alignment horizontal="center" vertical="bottom"/>
    </xf>
    <xf numFmtId="1" fontId="26" fillId="2" borderId="17" applyNumberFormat="1" applyFont="1" applyFill="1" applyBorder="1" applyAlignment="1" applyProtection="0">
      <alignment horizontal="center" vertical="center"/>
    </xf>
    <xf numFmtId="49" fontId="24" fillId="2" borderId="65" applyNumberFormat="1" applyFont="1" applyFill="1" applyBorder="1" applyAlignment="1" applyProtection="0">
      <alignment horizontal="center" vertical="center"/>
    </xf>
    <xf numFmtId="0" fontId="9" fillId="5" borderId="33" applyNumberFormat="0" applyFont="1" applyFill="1" applyBorder="1" applyAlignment="1" applyProtection="0">
      <alignment horizontal="center" vertical="center"/>
    </xf>
    <xf numFmtId="1" fontId="21" fillId="5" borderId="3" applyNumberFormat="1" applyFont="1" applyFill="1" applyBorder="1" applyAlignment="1" applyProtection="0">
      <alignment horizontal="center" vertical="center"/>
    </xf>
    <xf numFmtId="61" fontId="21" fillId="5" borderId="61" applyNumberFormat="1" applyFont="1" applyFill="1" applyBorder="1" applyAlignment="1" applyProtection="0">
      <alignment horizontal="center" vertical="center"/>
    </xf>
    <xf numFmtId="0" fontId="24" fillId="5" borderId="67" applyNumberFormat="0" applyFont="1" applyFill="1" applyBorder="1" applyAlignment="1" applyProtection="0">
      <alignment horizontal="center" vertical="center"/>
    </xf>
    <xf numFmtId="0" fontId="24" fillId="5" borderId="68" applyNumberFormat="0" applyFont="1" applyFill="1" applyBorder="1" applyAlignment="1" applyProtection="0">
      <alignment horizontal="center" vertical="center"/>
    </xf>
    <xf numFmtId="0" fontId="24" fillId="5" borderId="69" applyNumberFormat="0" applyFont="1" applyFill="1" applyBorder="1" applyAlignment="1" applyProtection="0">
      <alignment horizontal="center" vertical="center"/>
    </xf>
    <xf numFmtId="0" fontId="24" fillId="5" borderId="70" applyNumberFormat="0" applyFont="1" applyFill="1" applyBorder="1" applyAlignment="1" applyProtection="0">
      <alignment horizontal="center" vertical="center"/>
    </xf>
    <xf numFmtId="0" fontId="24" fillId="5" borderId="71" applyNumberFormat="0" applyFont="1" applyFill="1" applyBorder="1" applyAlignment="1" applyProtection="0">
      <alignment horizontal="center" vertical="center"/>
    </xf>
    <xf numFmtId="0" fontId="9" fillId="5" borderId="42" applyNumberFormat="0" applyFont="1" applyFill="1" applyBorder="1" applyAlignment="1" applyProtection="0">
      <alignment horizontal="center" vertical="center"/>
    </xf>
    <xf numFmtId="1" fontId="21" fillId="5" borderId="43" applyNumberFormat="1" applyFont="1" applyFill="1" applyBorder="1" applyAlignment="1" applyProtection="0">
      <alignment horizontal="center" vertical="center"/>
    </xf>
    <xf numFmtId="61" fontId="21" fillId="5" borderId="63" applyNumberFormat="1" applyFont="1" applyFill="1" applyBorder="1" applyAlignment="1" applyProtection="0">
      <alignment horizontal="center" vertical="center"/>
    </xf>
    <xf numFmtId="0" fontId="24" fillId="5" borderId="72" applyNumberFormat="0" applyFont="1" applyFill="1" applyBorder="1" applyAlignment="1" applyProtection="0">
      <alignment horizontal="center" vertical="center"/>
    </xf>
    <xf numFmtId="0" fontId="24" fillId="5" borderId="73" applyNumberFormat="0" applyFont="1" applyFill="1" applyBorder="1" applyAlignment="1" applyProtection="0">
      <alignment horizontal="center" vertical="center"/>
    </xf>
    <xf numFmtId="0" fontId="24" fillId="5" borderId="74" applyNumberFormat="0" applyFont="1" applyFill="1" applyBorder="1" applyAlignment="1" applyProtection="0">
      <alignment horizontal="center" vertical="center"/>
    </xf>
    <xf numFmtId="0" fontId="24" fillId="5" borderId="75" applyNumberFormat="0" applyFont="1" applyFill="1" applyBorder="1" applyAlignment="1" applyProtection="0">
      <alignment horizontal="center" vertical="center"/>
    </xf>
    <xf numFmtId="0" fontId="24" fillId="5" borderId="76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24" fillId="2" borderId="60" applyNumberFormat="1" applyFont="1" applyFill="1" applyBorder="1" applyAlignment="1" applyProtection="0">
      <alignment horizontal="center" vertical="center"/>
    </xf>
    <xf numFmtId="0" fontId="24" fillId="2" borderId="2" applyNumberFormat="1" applyFont="1" applyFill="1" applyBorder="1" applyAlignment="1" applyProtection="0">
      <alignment horizontal="center" vertical="center"/>
    </xf>
    <xf numFmtId="0" fontId="24" fillId="2" borderId="18" applyNumberFormat="1" applyFont="1" applyFill="1" applyBorder="1" applyAlignment="1" applyProtection="0">
      <alignment horizontal="center" vertical="center"/>
    </xf>
    <xf numFmtId="0" fontId="24" fillId="2" borderId="17" applyNumberFormat="1" applyFont="1" applyFill="1" applyBorder="1" applyAlignment="1" applyProtection="0">
      <alignment horizontal="center" vertical="center"/>
    </xf>
    <xf numFmtId="0" fontId="24" fillId="2" borderId="38" applyNumberFormat="1" applyFont="1" applyFill="1" applyBorder="1" applyAlignment="1" applyProtection="0">
      <alignment horizontal="center" vertical="center"/>
    </xf>
    <xf numFmtId="49" fontId="28" fillId="2" borderId="65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59" fontId="9" fillId="3" borderId="33" applyNumberFormat="1" applyFont="1" applyFill="1" applyBorder="1" applyAlignment="1" applyProtection="0">
      <alignment vertical="center"/>
    </xf>
    <xf numFmtId="59" fontId="9" fillId="3" borderId="29" applyNumberFormat="1" applyFont="1" applyFill="1" applyBorder="1" applyAlignment="1" applyProtection="0">
      <alignment vertical="center"/>
    </xf>
    <xf numFmtId="49" fontId="19" fillId="3" borderId="37" applyNumberFormat="1" applyFont="1" applyFill="1" applyBorder="1" applyAlignment="1" applyProtection="0">
      <alignment horizontal="center" vertical="center"/>
    </xf>
    <xf numFmtId="61" fontId="19" fillId="3" borderId="58" applyNumberFormat="1" applyFont="1" applyFill="1" applyBorder="1" applyAlignment="1" applyProtection="0">
      <alignment horizontal="center" vertical="center"/>
    </xf>
    <xf numFmtId="59" fontId="9" fillId="3" borderId="77" applyNumberFormat="1" applyFont="1" applyFill="1" applyBorder="1" applyAlignment="1" applyProtection="0">
      <alignment horizontal="center" vertical="center"/>
    </xf>
    <xf numFmtId="1" fontId="19" fillId="3" borderId="7" applyNumberFormat="1" applyFont="1" applyFill="1" applyBorder="1" applyAlignment="1" applyProtection="0">
      <alignment horizontal="center" vertical="center"/>
    </xf>
    <xf numFmtId="0" fontId="24" fillId="2" borderId="78" applyNumberFormat="0" applyFont="1" applyFill="1" applyBorder="1" applyAlignment="1" applyProtection="0">
      <alignment horizontal="center" vertical="center"/>
    </xf>
    <xf numFmtId="0" fontId="24" fillId="2" borderId="79" applyNumberFormat="0" applyFont="1" applyFill="1" applyBorder="1" applyAlignment="1" applyProtection="0">
      <alignment horizontal="center" vertical="center"/>
    </xf>
    <xf numFmtId="0" fontId="24" fillId="2" borderId="80" applyNumberFormat="0" applyFont="1" applyFill="1" applyBorder="1" applyAlignment="1" applyProtection="0">
      <alignment horizontal="center" vertical="center"/>
    </xf>
    <xf numFmtId="49" fontId="24" fillId="2" borderId="81" applyNumberFormat="1" applyFont="1" applyFill="1" applyBorder="1" applyAlignment="1" applyProtection="0">
      <alignment horizontal="center" vertical="center" wrapText="1"/>
    </xf>
    <xf numFmtId="0" fontId="24" fillId="2" borderId="82" applyNumberFormat="0" applyFont="1" applyFill="1" applyBorder="1" applyAlignment="1" applyProtection="0">
      <alignment horizontal="center" vertical="center" wrapText="1"/>
    </xf>
    <xf numFmtId="49" fontId="28" fillId="2" borderId="35" applyNumberFormat="1" applyFont="1" applyFill="1" applyBorder="1" applyAlignment="1" applyProtection="0">
      <alignment horizontal="center" vertical="center" wrapText="1"/>
    </xf>
    <xf numFmtId="0" fontId="0" fillId="2" borderId="35" applyNumberFormat="0" applyFont="1" applyFill="1" applyBorder="1" applyAlignment="1" applyProtection="0">
      <alignment horizontal="center" vertical="bottom"/>
    </xf>
    <xf numFmtId="0" fontId="26" fillId="2" borderId="62" applyNumberFormat="0" applyFont="1" applyFill="1" applyBorder="1" applyAlignment="1" applyProtection="0">
      <alignment horizontal="center" vertical="center"/>
    </xf>
    <xf numFmtId="0" fontId="26" fillId="2" borderId="11" applyNumberFormat="0" applyFont="1" applyFill="1" applyBorder="1" applyAlignment="1" applyProtection="0">
      <alignment horizontal="center" vertical="center"/>
    </xf>
    <xf numFmtId="0" fontId="26" fillId="2" borderId="12" applyNumberFormat="0" applyFont="1" applyFill="1" applyBorder="1" applyAlignment="1" applyProtection="0">
      <alignment horizontal="center" vertical="center"/>
    </xf>
    <xf numFmtId="0" fontId="26" fillId="2" borderId="10" applyNumberFormat="0" applyFont="1" applyFill="1" applyBorder="1" applyAlignment="1" applyProtection="0">
      <alignment horizontal="center" vertical="center"/>
    </xf>
    <xf numFmtId="0" fontId="26" fillId="2" borderId="34" applyNumberFormat="0" applyFont="1" applyFill="1" applyBorder="1" applyAlignment="1" applyProtection="0">
      <alignment horizontal="center" vertical="center"/>
    </xf>
    <xf numFmtId="0" fontId="26" fillId="2" borderId="60" applyNumberFormat="0" applyFont="1" applyFill="1" applyBorder="1" applyAlignment="1" applyProtection="0">
      <alignment horizontal="center" vertical="center"/>
    </xf>
    <xf numFmtId="0" fontId="26" fillId="2" borderId="2" applyNumberFormat="0" applyFont="1" applyFill="1" applyBorder="1" applyAlignment="1" applyProtection="0">
      <alignment horizontal="center" vertical="center"/>
    </xf>
    <xf numFmtId="0" fontId="26" fillId="2" borderId="18" applyNumberFormat="0" applyFont="1" applyFill="1" applyBorder="1" applyAlignment="1" applyProtection="0">
      <alignment horizontal="center" vertical="center"/>
    </xf>
    <xf numFmtId="0" fontId="26" fillId="2" borderId="17" applyNumberFormat="0" applyFont="1" applyFill="1" applyBorder="1" applyAlignment="1" applyProtection="0">
      <alignment horizontal="center" vertical="center"/>
    </xf>
    <xf numFmtId="0" fontId="26" fillId="2" borderId="38" applyNumberFormat="0" applyFont="1" applyFill="1" applyBorder="1" applyAlignment="1" applyProtection="0">
      <alignment horizontal="center" vertical="center"/>
    </xf>
    <xf numFmtId="1" fontId="24" fillId="2" borderId="65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d0806"/>
      <rgbColor rgb="ffffffff"/>
      <rgbColor rgb="ffaaaaaa"/>
      <rgbColor rgb="ff0000d4"/>
      <rgbColor rgb="ffc0c0c0"/>
      <rgbColor rgb="ffff0000"/>
      <rgbColor rgb="ffccffcc"/>
      <rgbColor rgb="ff96969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/>
  </sheetViews>
  <sheetFormatPr defaultColWidth="12.5" defaultRowHeight="13.2" customHeight="1" outlineLevelRow="0" outlineLevelCol="0"/>
  <cols>
    <col min="1" max="1" width="12.5" style="1" customWidth="1"/>
    <col min="2" max="2" width="14.5" style="1" customWidth="1"/>
    <col min="3" max="9" width="9.67188" style="1" customWidth="1"/>
    <col min="10" max="16384" width="12.5" style="1" customWidth="1"/>
  </cols>
  <sheetData>
    <row r="1" ht="17" customHeight="1">
      <c r="A1" t="s" s="2">
        <v>0</v>
      </c>
      <c r="B1" s="3"/>
      <c r="C1" s="3"/>
      <c r="D1" s="3"/>
      <c r="E1" s="3"/>
      <c r="F1" s="3"/>
      <c r="G1" s="3"/>
      <c r="H1" s="4"/>
      <c r="I1" s="4"/>
    </row>
    <row r="2" ht="13.65" customHeight="1">
      <c r="A2" s="4"/>
      <c r="B2" s="3"/>
      <c r="C2" s="3"/>
      <c r="D2" s="3"/>
      <c r="E2" s="3"/>
      <c r="F2" s="3"/>
      <c r="G2" s="3"/>
      <c r="H2" s="4"/>
      <c r="I2" s="4"/>
    </row>
    <row r="3" ht="20.3" customHeight="1">
      <c r="A3" t="s" s="5">
        <v>1</v>
      </c>
      <c r="B3" s="6"/>
      <c r="C3" s="6"/>
      <c r="D3" s="6"/>
      <c r="E3" s="6"/>
      <c r="F3" s="6"/>
      <c r="G3" s="6"/>
      <c r="H3" s="6"/>
      <c r="I3" s="6"/>
    </row>
    <row r="4" ht="20.3" customHeight="1">
      <c r="A4" t="s" s="7">
        <v>2</v>
      </c>
      <c r="B4" s="6"/>
      <c r="C4" s="6"/>
      <c r="D4" s="6"/>
      <c r="E4" s="6"/>
      <c r="F4" s="6"/>
      <c r="G4" s="6"/>
      <c r="H4" s="6"/>
      <c r="I4" s="6"/>
    </row>
    <row r="5" ht="8" customHeight="1">
      <c r="A5" s="8"/>
      <c r="B5" s="8"/>
      <c r="C5" s="9"/>
      <c r="D5" s="9"/>
      <c r="E5" s="9"/>
      <c r="F5" s="9"/>
      <c r="G5" s="9"/>
      <c r="H5" s="8"/>
      <c r="I5" s="8"/>
    </row>
    <row r="6" ht="16.6" customHeight="1">
      <c r="A6" t="s" s="10">
        <v>3</v>
      </c>
      <c r="B6" t="s" s="10">
        <v>4</v>
      </c>
      <c r="C6" t="s" s="11">
        <v>5</v>
      </c>
      <c r="D6" s="12"/>
      <c r="E6" s="12"/>
      <c r="F6" s="12"/>
      <c r="G6" s="12"/>
      <c r="H6" s="12"/>
      <c r="I6" s="13"/>
    </row>
    <row r="7" ht="16.6" customHeight="1">
      <c r="A7" s="14">
        <v>2004</v>
      </c>
      <c r="B7" s="15"/>
      <c r="C7" s="16"/>
      <c r="D7" s="17"/>
      <c r="E7" t="s" s="18">
        <v>6</v>
      </c>
      <c r="F7" s="17"/>
      <c r="G7" s="19"/>
      <c r="H7" t="s" s="20">
        <v>7</v>
      </c>
      <c r="I7" s="21"/>
    </row>
    <row r="8" ht="8.1" customHeight="1">
      <c r="A8" s="22"/>
      <c r="B8" s="22"/>
      <c r="C8" s="23"/>
      <c r="D8" s="24"/>
      <c r="E8" s="24"/>
      <c r="F8" s="24"/>
      <c r="G8" s="25"/>
      <c r="H8" s="23"/>
      <c r="I8" s="25"/>
    </row>
    <row r="9" ht="15" customHeight="1">
      <c r="A9" s="26"/>
      <c r="B9" s="27">
        <v>37988</v>
      </c>
      <c r="C9" s="28"/>
      <c r="D9" s="29"/>
      <c r="E9" s="29"/>
      <c r="F9" s="29"/>
      <c r="G9" s="30"/>
      <c r="H9" s="31"/>
      <c r="I9" s="30"/>
    </row>
    <row r="10" ht="15" customHeight="1">
      <c r="A10" s="26"/>
      <c r="B10" s="32">
        <f>B9+7</f>
        <v>37995</v>
      </c>
      <c r="C10" s="31"/>
      <c r="D10" s="29"/>
      <c r="E10" s="29"/>
      <c r="F10" s="29"/>
      <c r="G10" s="30"/>
      <c r="H10" s="31"/>
      <c r="I10" s="30"/>
    </row>
    <row r="11" ht="15" customHeight="1">
      <c r="A11" s="26"/>
      <c r="B11" s="32">
        <f>B10+7</f>
        <v>38002</v>
      </c>
      <c r="C11" s="31"/>
      <c r="D11" s="29"/>
      <c r="E11" s="29"/>
      <c r="F11" s="29"/>
      <c r="G11" s="30"/>
      <c r="H11" s="31"/>
      <c r="I11" s="30"/>
    </row>
    <row r="12" ht="15" customHeight="1">
      <c r="A12" s="33"/>
      <c r="B12" s="34">
        <f>B11+7</f>
        <v>38009</v>
      </c>
      <c r="C12" s="35"/>
      <c r="D12" s="36"/>
      <c r="E12" s="36"/>
      <c r="F12" s="36"/>
      <c r="G12" s="37"/>
      <c r="H12" s="35"/>
      <c r="I12" s="37"/>
    </row>
    <row r="13" ht="15" customHeight="1">
      <c r="A13" s="38"/>
      <c r="B13" s="39">
        <f>B12+7</f>
        <v>38016</v>
      </c>
      <c r="C13" s="40"/>
      <c r="D13" s="41"/>
      <c r="E13" s="41"/>
      <c r="F13" s="41"/>
      <c r="G13" s="42"/>
      <c r="H13" s="40"/>
      <c r="I13" s="42"/>
    </row>
    <row r="14" ht="15" customHeight="1">
      <c r="A14" s="26"/>
      <c r="B14" s="32">
        <f>B13+7</f>
        <v>38023</v>
      </c>
      <c r="C14" s="31"/>
      <c r="D14" s="29"/>
      <c r="E14" s="29"/>
      <c r="F14" s="29"/>
      <c r="G14" s="30"/>
      <c r="H14" s="31"/>
      <c r="I14" s="30"/>
    </row>
    <row r="15" ht="15" customHeight="1">
      <c r="A15" s="26">
        <v>1</v>
      </c>
      <c r="B15" s="32">
        <f>B14+7</f>
        <v>38030</v>
      </c>
      <c r="C15" s="43">
        <v>32</v>
      </c>
      <c r="D15" s="44">
        <v>16</v>
      </c>
      <c r="E15" s="44">
        <v>29</v>
      </c>
      <c r="F15" s="44">
        <v>41</v>
      </c>
      <c r="G15" s="45">
        <v>36</v>
      </c>
      <c r="H15" s="46">
        <v>9</v>
      </c>
      <c r="I15" s="45">
        <v>7</v>
      </c>
    </row>
    <row r="16" ht="15" customHeight="1">
      <c r="A16" s="33">
        <f>A15+1</f>
        <v>2</v>
      </c>
      <c r="B16" s="34">
        <f>B15+7</f>
        <v>38037</v>
      </c>
      <c r="C16" s="47">
        <v>13</v>
      </c>
      <c r="D16" s="48">
        <v>50</v>
      </c>
      <c r="E16" s="48">
        <v>47</v>
      </c>
      <c r="F16" s="48">
        <v>7</v>
      </c>
      <c r="G16" s="49">
        <v>39</v>
      </c>
      <c r="H16" s="47">
        <v>2</v>
      </c>
      <c r="I16" s="49">
        <v>5</v>
      </c>
    </row>
    <row r="17" ht="15" customHeight="1">
      <c r="A17" s="38">
        <f>A16+1</f>
        <v>3</v>
      </c>
      <c r="B17" s="39">
        <f>B16+7</f>
        <v>38044</v>
      </c>
      <c r="C17" s="50">
        <v>37</v>
      </c>
      <c r="D17" s="51">
        <v>19</v>
      </c>
      <c r="E17" s="51">
        <v>18</v>
      </c>
      <c r="F17" s="51">
        <v>14</v>
      </c>
      <c r="G17" s="52">
        <v>31</v>
      </c>
      <c r="H17" s="50">
        <v>5</v>
      </c>
      <c r="I17" s="52">
        <v>4</v>
      </c>
    </row>
    <row r="18" ht="15" customHeight="1">
      <c r="A18" s="26">
        <f>A17+1</f>
        <v>4</v>
      </c>
      <c r="B18" s="32">
        <f>B17+7</f>
        <v>38051</v>
      </c>
      <c r="C18" s="46">
        <v>39</v>
      </c>
      <c r="D18" s="44">
        <v>37</v>
      </c>
      <c r="E18" s="44">
        <v>4</v>
      </c>
      <c r="F18" s="44">
        <v>7</v>
      </c>
      <c r="G18" s="45">
        <v>33</v>
      </c>
      <c r="H18" s="46">
        <v>5</v>
      </c>
      <c r="I18" s="45">
        <v>1</v>
      </c>
    </row>
    <row r="19" ht="15" customHeight="1">
      <c r="A19" s="26">
        <f>A18+1</f>
        <v>5</v>
      </c>
      <c r="B19" s="32">
        <f>B18+7</f>
        <v>38058</v>
      </c>
      <c r="C19" s="46">
        <v>44</v>
      </c>
      <c r="D19" s="44">
        <v>47</v>
      </c>
      <c r="E19" s="44">
        <v>15</v>
      </c>
      <c r="F19" s="44">
        <v>28</v>
      </c>
      <c r="G19" s="45">
        <v>24</v>
      </c>
      <c r="H19" s="46">
        <v>4</v>
      </c>
      <c r="I19" s="45">
        <v>5</v>
      </c>
    </row>
    <row r="20" ht="15" customHeight="1">
      <c r="A20" s="33">
        <f>A19+1</f>
        <v>6</v>
      </c>
      <c r="B20" s="34">
        <f>B19+7</f>
        <v>38065</v>
      </c>
      <c r="C20" s="47">
        <v>42</v>
      </c>
      <c r="D20" s="48">
        <v>45</v>
      </c>
      <c r="E20" s="48">
        <v>33</v>
      </c>
      <c r="F20" s="48">
        <v>37</v>
      </c>
      <c r="G20" s="49">
        <v>36</v>
      </c>
      <c r="H20" s="47">
        <v>9</v>
      </c>
      <c r="I20" s="49">
        <v>4</v>
      </c>
    </row>
    <row r="21" ht="15" customHeight="1">
      <c r="A21" s="38">
        <f>A20+1</f>
        <v>7</v>
      </c>
      <c r="B21" s="39">
        <f>B20+7</f>
        <v>38072</v>
      </c>
      <c r="C21" s="50">
        <v>23</v>
      </c>
      <c r="D21" s="51">
        <v>43</v>
      </c>
      <c r="E21" s="51">
        <v>3</v>
      </c>
      <c r="F21" s="51">
        <v>4</v>
      </c>
      <c r="G21" s="52">
        <v>10</v>
      </c>
      <c r="H21" s="50">
        <v>2</v>
      </c>
      <c r="I21" s="52">
        <v>4</v>
      </c>
    </row>
    <row r="22" ht="15" customHeight="1">
      <c r="A22" s="26">
        <f>A21+1</f>
        <v>8</v>
      </c>
      <c r="B22" s="32">
        <f>B21+7</f>
        <v>38079</v>
      </c>
      <c r="C22" s="46">
        <v>4</v>
      </c>
      <c r="D22" s="44">
        <v>24</v>
      </c>
      <c r="E22" s="44">
        <v>12</v>
      </c>
      <c r="F22" s="44">
        <v>36</v>
      </c>
      <c r="G22" s="45">
        <v>27</v>
      </c>
      <c r="H22" s="46">
        <v>2</v>
      </c>
      <c r="I22" s="45">
        <v>9</v>
      </c>
    </row>
    <row r="23" ht="15" customHeight="1">
      <c r="A23" s="26">
        <f>A22+1</f>
        <v>9</v>
      </c>
      <c r="B23" s="32">
        <f>B22+7</f>
        <v>38086</v>
      </c>
      <c r="C23" s="46">
        <v>23</v>
      </c>
      <c r="D23" s="44">
        <v>19</v>
      </c>
      <c r="E23" s="44">
        <v>10</v>
      </c>
      <c r="F23" s="44">
        <v>1</v>
      </c>
      <c r="G23" s="45">
        <v>4</v>
      </c>
      <c r="H23" s="46">
        <v>2</v>
      </c>
      <c r="I23" s="45">
        <v>8</v>
      </c>
    </row>
    <row r="24" ht="15" customHeight="1">
      <c r="A24" s="26">
        <f>A23+1</f>
        <v>10</v>
      </c>
      <c r="B24" s="32">
        <f>B23+7</f>
        <v>38093</v>
      </c>
      <c r="C24" s="46">
        <v>28</v>
      </c>
      <c r="D24" s="44">
        <v>40</v>
      </c>
      <c r="E24" s="44">
        <v>14</v>
      </c>
      <c r="F24" s="44">
        <v>15</v>
      </c>
      <c r="G24" s="45">
        <v>35</v>
      </c>
      <c r="H24" s="46">
        <v>3</v>
      </c>
      <c r="I24" s="45">
        <v>1</v>
      </c>
    </row>
    <row r="25" ht="15" customHeight="1">
      <c r="A25" s="33">
        <f>A24+1</f>
        <v>11</v>
      </c>
      <c r="B25" s="34">
        <f>B24+7</f>
        <v>38100</v>
      </c>
      <c r="C25" s="47">
        <v>45</v>
      </c>
      <c r="D25" s="48">
        <v>21</v>
      </c>
      <c r="E25" s="48">
        <v>6</v>
      </c>
      <c r="F25" s="48">
        <v>49</v>
      </c>
      <c r="G25" s="49">
        <v>10</v>
      </c>
      <c r="H25" s="47">
        <v>5</v>
      </c>
      <c r="I25" s="49">
        <v>3</v>
      </c>
    </row>
    <row r="26" ht="15" customHeight="1">
      <c r="A26" s="38">
        <f>A25+1</f>
        <v>12</v>
      </c>
      <c r="B26" s="39">
        <f>B25+7</f>
        <v>38107</v>
      </c>
      <c r="C26" s="50">
        <v>27</v>
      </c>
      <c r="D26" s="51">
        <v>16</v>
      </c>
      <c r="E26" s="51">
        <v>6</v>
      </c>
      <c r="F26" s="51">
        <v>5</v>
      </c>
      <c r="G26" s="52">
        <v>23</v>
      </c>
      <c r="H26" s="50">
        <v>7</v>
      </c>
      <c r="I26" s="52">
        <v>6</v>
      </c>
    </row>
    <row r="27" ht="15" customHeight="1">
      <c r="A27" s="26">
        <f>A26+1</f>
        <v>13</v>
      </c>
      <c r="B27" s="32">
        <f>B26+7</f>
        <v>38114</v>
      </c>
      <c r="C27" s="46">
        <v>38</v>
      </c>
      <c r="D27" s="44">
        <v>36</v>
      </c>
      <c r="E27" s="44">
        <v>15</v>
      </c>
      <c r="F27" s="44">
        <v>16</v>
      </c>
      <c r="G27" s="45">
        <v>21</v>
      </c>
      <c r="H27" s="46">
        <v>1</v>
      </c>
      <c r="I27" s="45">
        <v>5</v>
      </c>
    </row>
    <row r="28" ht="15" customHeight="1">
      <c r="A28" s="26">
        <f>A27+1</f>
        <v>14</v>
      </c>
      <c r="B28" s="32">
        <f>B27+7</f>
        <v>38121</v>
      </c>
      <c r="C28" s="46">
        <v>32</v>
      </c>
      <c r="D28" s="44">
        <v>3</v>
      </c>
      <c r="E28" s="44">
        <v>1</v>
      </c>
      <c r="F28" s="44">
        <v>39</v>
      </c>
      <c r="G28" s="45">
        <v>21</v>
      </c>
      <c r="H28" s="46">
        <v>2</v>
      </c>
      <c r="I28" s="45">
        <v>6</v>
      </c>
    </row>
    <row r="29" ht="15" customHeight="1">
      <c r="A29" s="33">
        <f>A28+1</f>
        <v>15</v>
      </c>
      <c r="B29" s="34">
        <f>B28+7</f>
        <v>38128</v>
      </c>
      <c r="C29" s="47">
        <v>37</v>
      </c>
      <c r="D29" s="48">
        <v>39</v>
      </c>
      <c r="E29" s="48">
        <v>29</v>
      </c>
      <c r="F29" s="48">
        <v>15</v>
      </c>
      <c r="G29" s="49">
        <v>49</v>
      </c>
      <c r="H29" s="47">
        <v>4</v>
      </c>
      <c r="I29" s="49">
        <v>9</v>
      </c>
    </row>
    <row r="30" ht="15" customHeight="1">
      <c r="A30" s="38">
        <f>A29+1</f>
        <v>16</v>
      </c>
      <c r="B30" s="39">
        <f>B29+7</f>
        <v>38135</v>
      </c>
      <c r="C30" s="50">
        <v>41</v>
      </c>
      <c r="D30" s="51">
        <v>44</v>
      </c>
      <c r="E30" s="51">
        <v>6</v>
      </c>
      <c r="F30" s="51">
        <v>35</v>
      </c>
      <c r="G30" s="52">
        <v>11</v>
      </c>
      <c r="H30" s="50">
        <v>6</v>
      </c>
      <c r="I30" s="52">
        <v>5</v>
      </c>
    </row>
    <row r="31" ht="15" customHeight="1">
      <c r="A31" s="26">
        <f>A30+1</f>
        <v>17</v>
      </c>
      <c r="B31" s="32">
        <f>B30+7</f>
        <v>38142</v>
      </c>
      <c r="C31" s="46">
        <v>41</v>
      </c>
      <c r="D31" s="44">
        <v>42</v>
      </c>
      <c r="E31" s="44">
        <v>34</v>
      </c>
      <c r="F31" s="44">
        <v>13</v>
      </c>
      <c r="G31" s="45">
        <v>9</v>
      </c>
      <c r="H31" s="46">
        <v>7</v>
      </c>
      <c r="I31" s="45">
        <v>3</v>
      </c>
    </row>
    <row r="32" ht="15" customHeight="1">
      <c r="A32" s="26">
        <f>A31+1</f>
        <v>18</v>
      </c>
      <c r="B32" s="32">
        <f>B31+7</f>
        <v>38149</v>
      </c>
      <c r="C32" s="46">
        <v>7</v>
      </c>
      <c r="D32" s="44">
        <v>2</v>
      </c>
      <c r="E32" s="44">
        <v>47</v>
      </c>
      <c r="F32" s="44">
        <v>10</v>
      </c>
      <c r="G32" s="45">
        <v>8</v>
      </c>
      <c r="H32" s="46">
        <v>1</v>
      </c>
      <c r="I32" s="45">
        <v>7</v>
      </c>
    </row>
    <row r="33" ht="15" customHeight="1">
      <c r="A33" s="33">
        <f>A32+1</f>
        <v>19</v>
      </c>
      <c r="B33" s="34">
        <f>B32+7</f>
        <v>38156</v>
      </c>
      <c r="C33" s="47">
        <v>28</v>
      </c>
      <c r="D33" s="48">
        <v>2</v>
      </c>
      <c r="E33" s="48">
        <v>40</v>
      </c>
      <c r="F33" s="48">
        <v>23</v>
      </c>
      <c r="G33" s="49">
        <v>43</v>
      </c>
      <c r="H33" s="47">
        <v>6</v>
      </c>
      <c r="I33" s="49">
        <v>2</v>
      </c>
    </row>
    <row r="34" ht="15" customHeight="1">
      <c r="A34" s="38">
        <f>A33+1</f>
        <v>20</v>
      </c>
      <c r="B34" s="39">
        <f>B33+7</f>
        <v>38163</v>
      </c>
      <c r="C34" s="50">
        <v>30</v>
      </c>
      <c r="D34" s="51">
        <v>21</v>
      </c>
      <c r="E34" s="51">
        <v>35</v>
      </c>
      <c r="F34" s="51">
        <v>3</v>
      </c>
      <c r="G34" s="52">
        <v>34</v>
      </c>
      <c r="H34" s="50">
        <v>1</v>
      </c>
      <c r="I34" s="52">
        <v>2</v>
      </c>
    </row>
    <row r="35" ht="15" customHeight="1">
      <c r="A35" s="26">
        <f>A34+1</f>
        <v>21</v>
      </c>
      <c r="B35" s="32">
        <f>B34+7</f>
        <v>38170</v>
      </c>
      <c r="C35" s="46">
        <v>4</v>
      </c>
      <c r="D35" s="44">
        <v>28</v>
      </c>
      <c r="E35" s="44">
        <v>24</v>
      </c>
      <c r="F35" s="44">
        <v>23</v>
      </c>
      <c r="G35" s="45">
        <v>34</v>
      </c>
      <c r="H35" s="46">
        <v>1</v>
      </c>
      <c r="I35" s="45">
        <v>3</v>
      </c>
    </row>
    <row r="36" ht="15" customHeight="1">
      <c r="A36" s="26">
        <f>A35+1</f>
        <v>22</v>
      </c>
      <c r="B36" s="32">
        <f>B35+7</f>
        <v>38177</v>
      </c>
      <c r="C36" s="46">
        <v>44</v>
      </c>
      <c r="D36" s="44">
        <v>19</v>
      </c>
      <c r="E36" s="44">
        <v>5</v>
      </c>
      <c r="F36" s="44">
        <v>12</v>
      </c>
      <c r="G36" s="45">
        <v>2</v>
      </c>
      <c r="H36" s="46">
        <v>8</v>
      </c>
      <c r="I36" s="45">
        <v>9</v>
      </c>
    </row>
    <row r="37" ht="15" customHeight="1">
      <c r="A37" s="26">
        <f>A36+1</f>
        <v>23</v>
      </c>
      <c r="B37" s="32">
        <f>B36+7</f>
        <v>38184</v>
      </c>
      <c r="C37" s="46">
        <v>26</v>
      </c>
      <c r="D37" s="44">
        <v>50</v>
      </c>
      <c r="E37" s="44">
        <v>31</v>
      </c>
      <c r="F37" s="44">
        <v>24</v>
      </c>
      <c r="G37" s="45">
        <v>38</v>
      </c>
      <c r="H37" s="46">
        <v>8</v>
      </c>
      <c r="I37" s="45">
        <v>5</v>
      </c>
    </row>
    <row r="38" ht="15" customHeight="1">
      <c r="A38" s="33">
        <f>A37+1</f>
        <v>24</v>
      </c>
      <c r="B38" s="34">
        <f>B37+7</f>
        <v>38191</v>
      </c>
      <c r="C38" s="47">
        <v>10</v>
      </c>
      <c r="D38" s="48">
        <v>27</v>
      </c>
      <c r="E38" s="48">
        <v>7</v>
      </c>
      <c r="F38" s="48">
        <v>34</v>
      </c>
      <c r="G38" s="49">
        <v>31</v>
      </c>
      <c r="H38" s="47">
        <v>8</v>
      </c>
      <c r="I38" s="49">
        <v>3</v>
      </c>
    </row>
    <row r="39" ht="15" customHeight="1">
      <c r="A39" s="38">
        <f>A38+1</f>
        <v>25</v>
      </c>
      <c r="B39" s="39">
        <f>B38+7</f>
        <v>38198</v>
      </c>
      <c r="C39" s="50">
        <v>50</v>
      </c>
      <c r="D39" s="51">
        <v>10</v>
      </c>
      <c r="E39" s="51">
        <v>9</v>
      </c>
      <c r="F39" s="51">
        <v>19</v>
      </c>
      <c r="G39" s="52">
        <v>37</v>
      </c>
      <c r="H39" s="50">
        <v>6</v>
      </c>
      <c r="I39" s="52">
        <v>1</v>
      </c>
    </row>
    <row r="40" ht="15" customHeight="1">
      <c r="A40" s="26">
        <f>A39+1</f>
        <v>26</v>
      </c>
      <c r="B40" s="32">
        <f>B39+7</f>
        <v>38205</v>
      </c>
      <c r="C40" s="46">
        <v>5</v>
      </c>
      <c r="D40" s="44">
        <v>35</v>
      </c>
      <c r="E40" s="44">
        <v>44</v>
      </c>
      <c r="F40" s="44">
        <v>15</v>
      </c>
      <c r="G40" s="45">
        <v>24</v>
      </c>
      <c r="H40" s="46">
        <v>6</v>
      </c>
      <c r="I40" s="45">
        <v>5</v>
      </c>
    </row>
    <row r="41" ht="15" customHeight="1">
      <c r="A41" s="26">
        <f>A40+1</f>
        <v>27</v>
      </c>
      <c r="B41" s="32">
        <f>B40+7</f>
        <v>38212</v>
      </c>
      <c r="C41" s="46">
        <v>27</v>
      </c>
      <c r="D41" s="44">
        <v>20</v>
      </c>
      <c r="E41" s="44">
        <v>41</v>
      </c>
      <c r="F41" s="44">
        <v>43</v>
      </c>
      <c r="G41" s="45">
        <v>50</v>
      </c>
      <c r="H41" s="46">
        <v>8</v>
      </c>
      <c r="I41" s="45">
        <v>5</v>
      </c>
    </row>
    <row r="42" ht="15" customHeight="1">
      <c r="A42" s="33">
        <f>A41+1</f>
        <v>28</v>
      </c>
      <c r="B42" s="34">
        <f>B41+7</f>
        <v>38219</v>
      </c>
      <c r="C42" s="47">
        <v>27</v>
      </c>
      <c r="D42" s="48">
        <v>10</v>
      </c>
      <c r="E42" s="48">
        <v>35</v>
      </c>
      <c r="F42" s="48">
        <v>9</v>
      </c>
      <c r="G42" s="49">
        <v>6</v>
      </c>
      <c r="H42" s="47">
        <v>6</v>
      </c>
      <c r="I42" s="49">
        <v>8</v>
      </c>
    </row>
    <row r="43" ht="15" customHeight="1">
      <c r="A43" s="38">
        <f>A42+1</f>
        <v>29</v>
      </c>
      <c r="B43" s="39">
        <f>B42+7</f>
        <v>38226</v>
      </c>
      <c r="C43" s="50">
        <v>28</v>
      </c>
      <c r="D43" s="51">
        <v>1</v>
      </c>
      <c r="E43" s="51">
        <v>44</v>
      </c>
      <c r="F43" s="51">
        <v>22</v>
      </c>
      <c r="G43" s="52">
        <v>11</v>
      </c>
      <c r="H43" s="50">
        <v>1</v>
      </c>
      <c r="I43" s="52">
        <v>9</v>
      </c>
    </row>
    <row r="44" ht="15" customHeight="1">
      <c r="A44" s="26">
        <f>A43+1</f>
        <v>30</v>
      </c>
      <c r="B44" s="32">
        <f>B43+7</f>
        <v>38233</v>
      </c>
      <c r="C44" s="46">
        <v>14</v>
      </c>
      <c r="D44" s="44">
        <v>12</v>
      </c>
      <c r="E44" s="44">
        <v>15</v>
      </c>
      <c r="F44" s="44">
        <v>34</v>
      </c>
      <c r="G44" s="45">
        <v>8</v>
      </c>
      <c r="H44" s="46">
        <v>7</v>
      </c>
      <c r="I44" s="45">
        <v>6</v>
      </c>
    </row>
    <row r="45" ht="15" customHeight="1">
      <c r="A45" s="26">
        <f>A44+1</f>
        <v>31</v>
      </c>
      <c r="B45" s="32">
        <f>B44+7</f>
        <v>38240</v>
      </c>
      <c r="C45" s="46">
        <v>5</v>
      </c>
      <c r="D45" s="44">
        <v>38</v>
      </c>
      <c r="E45" s="44">
        <v>36</v>
      </c>
      <c r="F45" s="44">
        <v>25</v>
      </c>
      <c r="G45" s="45">
        <v>33</v>
      </c>
      <c r="H45" s="46">
        <v>5</v>
      </c>
      <c r="I45" s="45">
        <v>2</v>
      </c>
    </row>
    <row r="46" ht="15" customHeight="1">
      <c r="A46" s="26">
        <f>A45+1</f>
        <v>32</v>
      </c>
      <c r="B46" s="32">
        <f>B45+7</f>
        <v>38247</v>
      </c>
      <c r="C46" s="46">
        <v>41</v>
      </c>
      <c r="D46" s="44">
        <v>39</v>
      </c>
      <c r="E46" s="44">
        <v>15</v>
      </c>
      <c r="F46" s="44">
        <v>18</v>
      </c>
      <c r="G46" s="45">
        <v>29</v>
      </c>
      <c r="H46" s="46">
        <v>8</v>
      </c>
      <c r="I46" s="45">
        <v>5</v>
      </c>
    </row>
    <row r="47" ht="15" customHeight="1">
      <c r="A47" s="33">
        <f>A46+1</f>
        <v>33</v>
      </c>
      <c r="B47" s="34">
        <f>B46+7</f>
        <v>38254</v>
      </c>
      <c r="C47" s="47">
        <v>48</v>
      </c>
      <c r="D47" s="48">
        <v>21</v>
      </c>
      <c r="E47" s="48">
        <v>26</v>
      </c>
      <c r="F47" s="48">
        <v>27</v>
      </c>
      <c r="G47" s="49">
        <v>44</v>
      </c>
      <c r="H47" s="47">
        <v>1</v>
      </c>
      <c r="I47" s="49">
        <v>7</v>
      </c>
    </row>
    <row r="48" ht="15" customHeight="1">
      <c r="A48" s="38">
        <f>A47+1</f>
        <v>34</v>
      </c>
      <c r="B48" s="39">
        <f>B47+7</f>
        <v>38261</v>
      </c>
      <c r="C48" s="50">
        <v>48</v>
      </c>
      <c r="D48" s="51">
        <v>20</v>
      </c>
      <c r="E48" s="51">
        <v>45</v>
      </c>
      <c r="F48" s="51">
        <v>21</v>
      </c>
      <c r="G48" s="52">
        <v>12</v>
      </c>
      <c r="H48" s="50">
        <v>6</v>
      </c>
      <c r="I48" s="52">
        <v>5</v>
      </c>
    </row>
    <row r="49" ht="15" customHeight="1">
      <c r="A49" s="26">
        <f>A48+1</f>
        <v>35</v>
      </c>
      <c r="B49" s="32">
        <f>B48+7</f>
        <v>38268</v>
      </c>
      <c r="C49" s="46">
        <v>12</v>
      </c>
      <c r="D49" s="44">
        <v>10</v>
      </c>
      <c r="E49" s="44">
        <v>48</v>
      </c>
      <c r="F49" s="44">
        <v>1</v>
      </c>
      <c r="G49" s="45">
        <v>16</v>
      </c>
      <c r="H49" s="46">
        <v>2</v>
      </c>
      <c r="I49" s="45">
        <v>6</v>
      </c>
    </row>
    <row r="50" ht="15" customHeight="1">
      <c r="A50" s="26">
        <f>A49+1</f>
        <v>36</v>
      </c>
      <c r="B50" s="32">
        <f>B49+7</f>
        <v>38275</v>
      </c>
      <c r="C50" s="46">
        <v>37</v>
      </c>
      <c r="D50" s="44">
        <v>21</v>
      </c>
      <c r="E50" s="44">
        <v>14</v>
      </c>
      <c r="F50" s="44">
        <v>43</v>
      </c>
      <c r="G50" s="45">
        <v>22</v>
      </c>
      <c r="H50" s="46">
        <v>5</v>
      </c>
      <c r="I50" s="45">
        <v>8</v>
      </c>
    </row>
    <row r="51" ht="15" customHeight="1">
      <c r="A51" s="33">
        <f>A50+1</f>
        <v>37</v>
      </c>
      <c r="B51" s="34">
        <f>B50+7</f>
        <v>38282</v>
      </c>
      <c r="C51" s="47">
        <v>9</v>
      </c>
      <c r="D51" s="48">
        <v>25</v>
      </c>
      <c r="E51" s="48">
        <v>1</v>
      </c>
      <c r="F51" s="48">
        <v>40</v>
      </c>
      <c r="G51" s="49">
        <v>23</v>
      </c>
      <c r="H51" s="47">
        <v>3</v>
      </c>
      <c r="I51" s="49">
        <v>9</v>
      </c>
    </row>
    <row r="52" ht="15" customHeight="1">
      <c r="A52" s="38">
        <f>A51+1</f>
        <v>38</v>
      </c>
      <c r="B52" s="39">
        <f>B51+7</f>
        <v>38289</v>
      </c>
      <c r="C52" s="50">
        <v>32</v>
      </c>
      <c r="D52" s="51">
        <v>1</v>
      </c>
      <c r="E52" s="51">
        <v>38</v>
      </c>
      <c r="F52" s="51">
        <v>35</v>
      </c>
      <c r="G52" s="52">
        <v>8</v>
      </c>
      <c r="H52" s="50">
        <v>9</v>
      </c>
      <c r="I52" s="52">
        <v>4</v>
      </c>
    </row>
    <row r="53" ht="15" customHeight="1">
      <c r="A53" s="26">
        <f>A52+1</f>
        <v>39</v>
      </c>
      <c r="B53" s="32">
        <f>B52+7</f>
        <v>38296</v>
      </c>
      <c r="C53" s="46">
        <v>25</v>
      </c>
      <c r="D53" s="44">
        <v>42</v>
      </c>
      <c r="E53" s="44">
        <v>49</v>
      </c>
      <c r="F53" s="44">
        <v>19</v>
      </c>
      <c r="G53" s="45">
        <v>6</v>
      </c>
      <c r="H53" s="46">
        <v>1</v>
      </c>
      <c r="I53" s="45">
        <v>7</v>
      </c>
    </row>
    <row r="54" ht="15" customHeight="1">
      <c r="A54" s="26">
        <f>A53+1</f>
        <v>40</v>
      </c>
      <c r="B54" s="32">
        <f>B53+7</f>
        <v>38303</v>
      </c>
      <c r="C54" s="46">
        <v>12</v>
      </c>
      <c r="D54" s="44">
        <v>13</v>
      </c>
      <c r="E54" s="44">
        <v>4</v>
      </c>
      <c r="F54" s="44">
        <v>32</v>
      </c>
      <c r="G54" s="45">
        <v>11</v>
      </c>
      <c r="H54" s="46">
        <v>9</v>
      </c>
      <c r="I54" s="45">
        <v>3</v>
      </c>
    </row>
    <row r="55" ht="15" customHeight="1">
      <c r="A55" s="33">
        <f>A54+1</f>
        <v>41</v>
      </c>
      <c r="B55" s="34">
        <f>B54+7</f>
        <v>38310</v>
      </c>
      <c r="C55" s="47">
        <v>37</v>
      </c>
      <c r="D55" s="48">
        <v>29</v>
      </c>
      <c r="E55" s="48">
        <v>34</v>
      </c>
      <c r="F55" s="48">
        <v>18</v>
      </c>
      <c r="G55" s="49">
        <v>1</v>
      </c>
      <c r="H55" s="47">
        <v>6</v>
      </c>
      <c r="I55" s="49">
        <v>2</v>
      </c>
    </row>
    <row r="56" ht="15" customHeight="1">
      <c r="A56" s="38">
        <f>A55+1</f>
        <v>42</v>
      </c>
      <c r="B56" s="39">
        <f>B55+7</f>
        <v>38317</v>
      </c>
      <c r="C56" s="50">
        <v>24</v>
      </c>
      <c r="D56" s="51">
        <v>1</v>
      </c>
      <c r="E56" s="51">
        <v>34</v>
      </c>
      <c r="F56" s="51">
        <v>4</v>
      </c>
      <c r="G56" s="52">
        <v>36</v>
      </c>
      <c r="H56" s="50">
        <v>8</v>
      </c>
      <c r="I56" s="52">
        <v>6</v>
      </c>
    </row>
    <row r="57" ht="15" customHeight="1">
      <c r="A57" s="26">
        <f>A56+1</f>
        <v>43</v>
      </c>
      <c r="B57" s="32">
        <f>B56+7</f>
        <v>38324</v>
      </c>
      <c r="C57" s="46">
        <v>15</v>
      </c>
      <c r="D57" s="44">
        <v>42</v>
      </c>
      <c r="E57" s="44">
        <v>11</v>
      </c>
      <c r="F57" s="44">
        <v>1</v>
      </c>
      <c r="G57" s="45">
        <v>49</v>
      </c>
      <c r="H57" s="46">
        <v>4</v>
      </c>
      <c r="I57" s="45">
        <v>3</v>
      </c>
    </row>
    <row r="58" ht="15" customHeight="1">
      <c r="A58" s="26">
        <f>A57+1</f>
        <v>44</v>
      </c>
      <c r="B58" s="32">
        <f>B57+7</f>
        <v>38331</v>
      </c>
      <c r="C58" s="46">
        <v>3</v>
      </c>
      <c r="D58" s="44">
        <v>13</v>
      </c>
      <c r="E58" s="44">
        <v>43</v>
      </c>
      <c r="F58" s="44">
        <v>1</v>
      </c>
      <c r="G58" s="45">
        <v>16</v>
      </c>
      <c r="H58" s="46">
        <v>7</v>
      </c>
      <c r="I58" s="45">
        <v>2</v>
      </c>
    </row>
    <row r="59" ht="15" customHeight="1">
      <c r="A59" s="26">
        <f>A58+1</f>
        <v>45</v>
      </c>
      <c r="B59" s="32">
        <f>B58+7</f>
        <v>38338</v>
      </c>
      <c r="C59" s="46">
        <v>49</v>
      </c>
      <c r="D59" s="44">
        <v>22</v>
      </c>
      <c r="E59" s="44">
        <v>19</v>
      </c>
      <c r="F59" s="44">
        <v>15</v>
      </c>
      <c r="G59" s="45">
        <v>46</v>
      </c>
      <c r="H59" s="46">
        <v>9</v>
      </c>
      <c r="I59" s="45">
        <v>2</v>
      </c>
    </row>
    <row r="60" ht="15" customHeight="1">
      <c r="A60" s="26">
        <f>A59+1</f>
        <v>46</v>
      </c>
      <c r="B60" s="32">
        <f>B59+7</f>
        <v>38345</v>
      </c>
      <c r="C60" s="46">
        <v>3</v>
      </c>
      <c r="D60" s="44">
        <v>27</v>
      </c>
      <c r="E60" s="44">
        <v>29</v>
      </c>
      <c r="F60" s="44">
        <v>4</v>
      </c>
      <c r="G60" s="45">
        <v>37</v>
      </c>
      <c r="H60" s="46">
        <v>6</v>
      </c>
      <c r="I60" s="45">
        <v>5</v>
      </c>
    </row>
    <row r="61" ht="15" customHeight="1">
      <c r="A61" s="33">
        <f>A60+1</f>
        <v>47</v>
      </c>
      <c r="B61" s="34">
        <f>B60+7</f>
        <v>38352</v>
      </c>
      <c r="C61" s="47">
        <v>8</v>
      </c>
      <c r="D61" s="48">
        <v>7</v>
      </c>
      <c r="E61" s="48">
        <v>47</v>
      </c>
      <c r="F61" s="48">
        <v>25</v>
      </c>
      <c r="G61" s="49">
        <v>24</v>
      </c>
      <c r="H61" s="47">
        <v>8</v>
      </c>
      <c r="I61" s="49">
        <v>9</v>
      </c>
    </row>
    <row r="62" ht="16.6" customHeight="1">
      <c r="A62" s="24"/>
      <c r="B62" s="53"/>
      <c r="C62" s="54"/>
      <c r="D62" s="54"/>
      <c r="E62" s="54"/>
      <c r="F62" s="54"/>
      <c r="G62" s="54"/>
      <c r="H62" s="24"/>
      <c r="I62" s="24"/>
    </row>
    <row r="63" ht="13.65" customHeight="1">
      <c r="A63" s="4"/>
      <c r="B63" s="3"/>
      <c r="C63" s="3"/>
      <c r="D63" s="3"/>
      <c r="E63" s="3"/>
      <c r="F63" s="3"/>
      <c r="G63" s="3"/>
      <c r="H63" s="4"/>
      <c r="I63" s="4"/>
    </row>
  </sheetData>
  <mergeCells count="4">
    <mergeCell ref="C6:I6"/>
    <mergeCell ref="A3:I3"/>
    <mergeCell ref="A4:I4"/>
    <mergeCell ref="H7:I7"/>
  </mergeCells>
  <pageMargins left="0.984252" right="0.590551" top="0.787402" bottom="0.590551" header="0.393701" footer="0"/>
  <pageSetup firstPageNumber="1" fitToHeight="1" fitToWidth="1" scale="84" useFirstPageNumber="0" orientation="portrait" pageOrder="downThenOver"/>
  <headerFooter>
    <oddHeader>&amp;L&amp;"Times New Roman,Regular"&amp;10&amp;K000000DIRECCIÓN COMERCIAL&amp;C&amp;"Times New Roman,Regular"&amp;10&amp;K000000Servicio de Estudios y Planificación</oddHead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R111"/>
  <sheetViews>
    <sheetView workbookViewId="0" showGridLines="0" defaultGridColor="1"/>
  </sheetViews>
  <sheetFormatPr defaultColWidth="12.5" defaultRowHeight="13.2" customHeight="1" outlineLevelRow="0" outlineLevelCol="0"/>
  <cols>
    <col min="1" max="1" width="4.35156" style="216" customWidth="1"/>
    <col min="2" max="2" width="9.67188" style="216" customWidth="1"/>
    <col min="3" max="3" width="12.6719" style="216" customWidth="1"/>
    <col min="4" max="4" width="10.6719" style="216" customWidth="1"/>
    <col min="5" max="11" width="9.67188" style="216" customWidth="1"/>
    <col min="12" max="12" width="17" style="216" customWidth="1"/>
    <col min="13" max="13" width="6.5" style="216" customWidth="1"/>
    <col min="14" max="14" width="12.5" style="216" customWidth="1"/>
    <col min="15" max="15" width="13.5" style="216" customWidth="1"/>
    <col min="16" max="16" width="5.85156" style="216" customWidth="1"/>
    <col min="17" max="17" width="10" style="216" customWidth="1"/>
    <col min="18" max="18" width="9.35156" style="216" customWidth="1"/>
    <col min="19" max="16384" width="12.5" style="216" customWidth="1"/>
  </cols>
  <sheetData>
    <row r="1" ht="17.6" customHeight="1">
      <c r="A1" s="71"/>
      <c r="B1" t="s" s="149">
        <v>220</v>
      </c>
      <c r="C1" s="150"/>
      <c r="D1" s="150"/>
      <c r="E1" s="150"/>
      <c r="F1" s="150"/>
      <c r="G1" s="151"/>
      <c r="H1" s="108"/>
      <c r="I1" s="3"/>
      <c r="J1" s="4"/>
      <c r="K1" s="4"/>
      <c r="L1" s="4"/>
      <c r="M1" s="3"/>
      <c r="N1" s="3"/>
      <c r="O1" s="3"/>
      <c r="P1" s="3"/>
      <c r="Q1" s="3"/>
      <c r="R1" s="3"/>
    </row>
    <row r="2" ht="14.15" customHeight="1">
      <c r="A2" s="3"/>
      <c r="B2" s="109"/>
      <c r="C2" s="139"/>
      <c r="D2" s="109"/>
      <c r="E2" s="109"/>
      <c r="F2" s="109"/>
      <c r="G2" s="109"/>
      <c r="H2" s="3"/>
      <c r="I2" s="3"/>
      <c r="J2" s="4"/>
      <c r="K2" s="4"/>
      <c r="L2" s="4"/>
      <c r="M2" s="3"/>
      <c r="N2" s="3"/>
      <c r="O2" s="3"/>
      <c r="P2" s="3"/>
      <c r="Q2" s="3"/>
      <c r="R2" s="3"/>
    </row>
    <row r="3" ht="25" customHeight="1">
      <c r="A3" s="3"/>
      <c r="B3" t="s" s="63">
        <v>1</v>
      </c>
      <c r="C3" s="3"/>
      <c r="D3" s="3"/>
      <c r="E3" s="3"/>
      <c r="F3" s="6"/>
      <c r="G3" s="6"/>
      <c r="H3" s="6"/>
      <c r="I3" s="6"/>
      <c r="J3" s="6"/>
      <c r="K3" s="6"/>
      <c r="L3" s="6"/>
      <c r="M3" s="3"/>
      <c r="N3" s="3"/>
      <c r="O3" s="3"/>
      <c r="P3" s="3"/>
      <c r="Q3" s="3"/>
      <c r="R3" s="3"/>
    </row>
    <row r="4" ht="27" customHeight="1">
      <c r="A4" s="3"/>
      <c r="B4" t="s" s="65">
        <v>221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3"/>
      <c r="N4" t="s" s="66">
        <v>11</v>
      </c>
      <c r="O4" s="67"/>
      <c r="P4" s="67"/>
      <c r="Q4" s="67"/>
      <c r="R4" s="67"/>
    </row>
    <row r="5" ht="8" customHeight="1">
      <c r="A5" s="3"/>
      <c r="B5" s="70"/>
      <c r="C5" s="68"/>
      <c r="D5" s="68"/>
      <c r="E5" s="122"/>
      <c r="F5" s="122"/>
      <c r="G5" s="122"/>
      <c r="H5" s="122"/>
      <c r="I5" s="122"/>
      <c r="J5" s="68"/>
      <c r="K5" s="68"/>
      <c r="L5" s="68"/>
      <c r="M5" s="3"/>
      <c r="N5" s="70"/>
      <c r="O5" s="70"/>
      <c r="P5" s="3"/>
      <c r="Q5" s="70"/>
      <c r="R5" s="70"/>
    </row>
    <row r="6" ht="22.5" customHeight="1">
      <c r="A6" s="71"/>
      <c r="B6" t="s" s="152">
        <v>18</v>
      </c>
      <c r="C6" t="s" s="152">
        <v>3</v>
      </c>
      <c r="D6" t="s" s="152">
        <v>4</v>
      </c>
      <c r="E6" t="s" s="153">
        <v>5</v>
      </c>
      <c r="F6" s="154"/>
      <c r="G6" s="154"/>
      <c r="H6" s="154"/>
      <c r="I6" s="154"/>
      <c r="J6" s="154"/>
      <c r="K6" s="154"/>
      <c r="L6" t="s" s="217">
        <v>222</v>
      </c>
      <c r="M6" s="77"/>
      <c r="N6" t="s" s="78">
        <v>12</v>
      </c>
      <c r="O6" s="79"/>
      <c r="P6" s="77"/>
      <c r="Q6" t="s" s="78">
        <v>7</v>
      </c>
      <c r="R6" s="79"/>
    </row>
    <row r="7" ht="20.25" customHeight="1">
      <c r="A7" s="71"/>
      <c r="B7" s="155"/>
      <c r="C7" s="155"/>
      <c r="D7" s="156"/>
      <c r="E7" t="s" s="157">
        <v>6</v>
      </c>
      <c r="F7" s="158"/>
      <c r="G7" s="159"/>
      <c r="H7" s="158"/>
      <c r="I7" s="160"/>
      <c r="J7" t="s" s="157">
        <v>7</v>
      </c>
      <c r="K7" s="160"/>
      <c r="L7" s="218"/>
      <c r="M7" s="77"/>
      <c r="N7" t="s" s="88">
        <v>14</v>
      </c>
      <c r="O7" t="s" s="88">
        <v>15</v>
      </c>
      <c r="P7" s="89"/>
      <c r="Q7" t="s" s="90">
        <v>14</v>
      </c>
      <c r="R7" t="s" s="88">
        <v>15</v>
      </c>
    </row>
    <row r="8" ht="15" customHeight="1">
      <c r="A8" s="71"/>
      <c r="B8" s="219">
        <v>1</v>
      </c>
      <c r="C8" t="s" s="73">
        <v>223</v>
      </c>
      <c r="D8" s="220">
        <v>41275</v>
      </c>
      <c r="E8" s="189">
        <v>36</v>
      </c>
      <c r="F8" s="190">
        <v>49</v>
      </c>
      <c r="G8" s="190">
        <v>2</v>
      </c>
      <c r="H8" s="190">
        <v>7</v>
      </c>
      <c r="I8" s="191">
        <v>8</v>
      </c>
      <c r="J8" s="192">
        <v>11</v>
      </c>
      <c r="K8" s="193">
        <v>1</v>
      </c>
      <c r="L8" s="221"/>
      <c r="M8" s="77"/>
      <c r="N8" s="95">
        <v>1</v>
      </c>
      <c r="O8" s="96">
        <f>COUNTIF($E$8:$I$111,"1")</f>
        <v>12</v>
      </c>
      <c r="P8" s="77"/>
      <c r="Q8" s="97">
        <v>1</v>
      </c>
      <c r="R8" s="96">
        <f>COUNTIF($J$8:$K$111,"1")</f>
        <v>18</v>
      </c>
    </row>
    <row r="9" ht="15" customHeight="1">
      <c r="A9" s="71"/>
      <c r="B9" s="222"/>
      <c r="C9" t="s" s="223">
        <v>224</v>
      </c>
      <c r="D9" s="224">
        <f>D8+3</f>
        <v>41278</v>
      </c>
      <c r="E9" s="194">
        <v>4</v>
      </c>
      <c r="F9" s="195">
        <v>10</v>
      </c>
      <c r="G9" s="195">
        <v>27</v>
      </c>
      <c r="H9" s="195">
        <v>22</v>
      </c>
      <c r="I9" s="196">
        <v>41</v>
      </c>
      <c r="J9" s="197">
        <v>10</v>
      </c>
      <c r="K9" s="198">
        <v>8</v>
      </c>
      <c r="L9" s="225"/>
      <c r="M9" s="77"/>
      <c r="N9" s="101">
        <f>N8+1</f>
        <v>2</v>
      </c>
      <c r="O9" s="102">
        <f>COUNTIF($E$8:$I$111,"2")</f>
        <v>8</v>
      </c>
      <c r="P9" s="77"/>
      <c r="Q9" s="101">
        <f>Q8+1</f>
        <v>2</v>
      </c>
      <c r="R9" s="102">
        <f>COUNTIF($J$8:$K$111,"2")</f>
        <v>24</v>
      </c>
    </row>
    <row r="10" ht="15" customHeight="1">
      <c r="A10" s="71"/>
      <c r="B10" s="226">
        <f>B8+1</f>
        <v>2</v>
      </c>
      <c r="C10" t="s" s="227">
        <v>225</v>
      </c>
      <c r="D10" s="228">
        <f>D8+7</f>
        <v>41282</v>
      </c>
      <c r="E10" s="199">
        <v>22</v>
      </c>
      <c r="F10" s="200">
        <v>26</v>
      </c>
      <c r="G10" s="200">
        <v>47</v>
      </c>
      <c r="H10" s="200">
        <v>2</v>
      </c>
      <c r="I10" s="201">
        <v>20</v>
      </c>
      <c r="J10" s="202">
        <v>9</v>
      </c>
      <c r="K10" s="203">
        <v>5</v>
      </c>
      <c r="L10" s="229"/>
      <c r="M10" s="77"/>
      <c r="N10" s="101">
        <f>N9+1</f>
        <v>3</v>
      </c>
      <c r="O10" s="102">
        <f>COUNTIF($E$8:$I$111,"3")</f>
        <v>7</v>
      </c>
      <c r="P10" s="77"/>
      <c r="Q10" s="101">
        <f>Q9+1</f>
        <v>3</v>
      </c>
      <c r="R10" s="102">
        <f>COUNTIF($J$8:$K$111,"3")</f>
        <v>15</v>
      </c>
    </row>
    <row r="11" ht="15" customHeight="1">
      <c r="A11" s="71"/>
      <c r="B11" s="222"/>
      <c r="C11" t="s" s="223">
        <v>226</v>
      </c>
      <c r="D11" s="224">
        <f>D9+7</f>
        <v>41285</v>
      </c>
      <c r="E11" s="194">
        <v>37</v>
      </c>
      <c r="F11" s="195">
        <v>22</v>
      </c>
      <c r="G11" s="195">
        <v>29</v>
      </c>
      <c r="H11" s="195">
        <v>4</v>
      </c>
      <c r="I11" s="196">
        <v>41</v>
      </c>
      <c r="J11" s="197">
        <v>7</v>
      </c>
      <c r="K11" s="198">
        <v>4</v>
      </c>
      <c r="L11" s="225"/>
      <c r="M11" s="77"/>
      <c r="N11" s="101">
        <f>N10+1</f>
        <v>4</v>
      </c>
      <c r="O11" s="102">
        <f>COUNTIF($E$8:$I$111,"4")</f>
        <v>13</v>
      </c>
      <c r="P11" s="77"/>
      <c r="Q11" s="101">
        <f>Q10+1</f>
        <v>4</v>
      </c>
      <c r="R11" s="102">
        <f>COUNTIF($J$8:$K$111,"4")</f>
        <v>22</v>
      </c>
    </row>
    <row r="12" ht="15" customHeight="1">
      <c r="A12" s="71"/>
      <c r="B12" s="226">
        <f>B10+1</f>
        <v>3</v>
      </c>
      <c r="C12" t="s" s="227">
        <v>227</v>
      </c>
      <c r="D12" s="228">
        <f>D10+7</f>
        <v>41289</v>
      </c>
      <c r="E12" s="199">
        <v>47</v>
      </c>
      <c r="F12" s="200">
        <v>42</v>
      </c>
      <c r="G12" s="200">
        <v>22</v>
      </c>
      <c r="H12" s="200">
        <v>40</v>
      </c>
      <c r="I12" s="201">
        <v>38</v>
      </c>
      <c r="J12" s="202">
        <v>11</v>
      </c>
      <c r="K12" s="203">
        <v>1</v>
      </c>
      <c r="L12" s="229"/>
      <c r="M12" s="120"/>
      <c r="N12" s="101">
        <f>N11+1</f>
        <v>5</v>
      </c>
      <c r="O12" s="102">
        <f>COUNTIF($E$8:$I$111,"5")</f>
        <v>12</v>
      </c>
      <c r="P12" s="77"/>
      <c r="Q12" s="101">
        <f>Q11+1</f>
        <v>5</v>
      </c>
      <c r="R12" s="102">
        <f>COUNTIF($J$8:$K$111,"5")</f>
        <v>23</v>
      </c>
    </row>
    <row r="13" ht="15" customHeight="1">
      <c r="A13" s="71"/>
      <c r="B13" s="222"/>
      <c r="C13" t="s" s="223">
        <v>228</v>
      </c>
      <c r="D13" s="224">
        <f>D11+7</f>
        <v>41292</v>
      </c>
      <c r="E13" s="194">
        <v>39</v>
      </c>
      <c r="F13" s="195">
        <v>26</v>
      </c>
      <c r="G13" s="195">
        <v>27</v>
      </c>
      <c r="H13" s="195">
        <v>30</v>
      </c>
      <c r="I13" s="196">
        <v>4</v>
      </c>
      <c r="J13" s="197">
        <v>10</v>
      </c>
      <c r="K13" s="198">
        <v>3</v>
      </c>
      <c r="L13" s="225"/>
      <c r="M13" s="77"/>
      <c r="N13" s="101">
        <f>N12+1</f>
        <v>6</v>
      </c>
      <c r="O13" s="102">
        <f>COUNTIF($E$8:$I$111,"6")</f>
        <v>11</v>
      </c>
      <c r="P13" s="77"/>
      <c r="Q13" s="101">
        <f>Q12+1</f>
        <v>6</v>
      </c>
      <c r="R13" s="102">
        <f>COUNTIF($J$8:$K$111,"6")</f>
        <v>18</v>
      </c>
    </row>
    <row r="14" ht="15" customHeight="1">
      <c r="A14" s="71"/>
      <c r="B14" s="226">
        <f>B12+1</f>
        <v>4</v>
      </c>
      <c r="C14" t="s" s="227">
        <v>229</v>
      </c>
      <c r="D14" s="228">
        <f>D12+7</f>
        <v>41296</v>
      </c>
      <c r="E14" s="199">
        <v>45</v>
      </c>
      <c r="F14" s="200">
        <v>10</v>
      </c>
      <c r="G14" s="200">
        <v>48</v>
      </c>
      <c r="H14" s="200">
        <v>1</v>
      </c>
      <c r="I14" s="201">
        <v>44</v>
      </c>
      <c r="J14" s="202">
        <v>4</v>
      </c>
      <c r="K14" s="203">
        <v>1</v>
      </c>
      <c r="L14" s="229"/>
      <c r="M14" s="77"/>
      <c r="N14" s="101">
        <f>N13+1</f>
        <v>7</v>
      </c>
      <c r="O14" s="102">
        <f>COUNTIF($E$8:$I$111,"7")</f>
        <v>12</v>
      </c>
      <c r="P14" s="77"/>
      <c r="Q14" s="101">
        <f>Q13+1</f>
        <v>7</v>
      </c>
      <c r="R14" s="102">
        <f>COUNTIF($J$8:$K$111,"7")</f>
        <v>16</v>
      </c>
    </row>
    <row r="15" ht="15" customHeight="1">
      <c r="A15" s="71"/>
      <c r="B15" s="222"/>
      <c r="C15" t="s" s="223">
        <v>230</v>
      </c>
      <c r="D15" s="224">
        <f>D13+7</f>
        <v>41299</v>
      </c>
      <c r="E15" s="194">
        <v>3</v>
      </c>
      <c r="F15" s="195">
        <v>10</v>
      </c>
      <c r="G15" s="195">
        <v>37</v>
      </c>
      <c r="H15" s="195">
        <v>18</v>
      </c>
      <c r="I15" s="196">
        <v>31</v>
      </c>
      <c r="J15" s="197">
        <v>2</v>
      </c>
      <c r="K15" s="198">
        <v>4</v>
      </c>
      <c r="L15" s="225"/>
      <c r="M15" s="77"/>
      <c r="N15" s="101">
        <f>N14+1</f>
        <v>8</v>
      </c>
      <c r="O15" s="102">
        <f>COUNTIF($E$8:$I$111,"8")</f>
        <v>7</v>
      </c>
      <c r="P15" s="77"/>
      <c r="Q15" s="101">
        <f>Q14+1</f>
        <v>8</v>
      </c>
      <c r="R15" s="102">
        <f>COUNTIF($J$8:$K$111,"8")</f>
        <v>12</v>
      </c>
    </row>
    <row r="16" ht="15" customHeight="1">
      <c r="A16" s="71"/>
      <c r="B16" s="226">
        <f>B14+1</f>
        <v>5</v>
      </c>
      <c r="C16" t="s" s="227">
        <v>231</v>
      </c>
      <c r="D16" s="228">
        <f>D14+7</f>
        <v>41303</v>
      </c>
      <c r="E16" s="199">
        <v>9</v>
      </c>
      <c r="F16" s="200">
        <v>16</v>
      </c>
      <c r="G16" s="200">
        <v>36</v>
      </c>
      <c r="H16" s="200">
        <v>26</v>
      </c>
      <c r="I16" s="201">
        <v>39</v>
      </c>
      <c r="J16" s="202">
        <v>6</v>
      </c>
      <c r="K16" s="203">
        <v>2</v>
      </c>
      <c r="L16" s="229"/>
      <c r="M16" s="77"/>
      <c r="N16" s="101">
        <f>N15+1</f>
        <v>9</v>
      </c>
      <c r="O16" s="102">
        <f>COUNTIF($E$8:$I$111,"9")</f>
        <v>6</v>
      </c>
      <c r="P16" s="77"/>
      <c r="Q16" s="101">
        <f>Q15+1</f>
        <v>9</v>
      </c>
      <c r="R16" s="102">
        <f>COUNTIF($J$8:$K$111,"9")</f>
        <v>21</v>
      </c>
    </row>
    <row r="17" ht="15" customHeight="1">
      <c r="A17" s="71"/>
      <c r="B17" s="222"/>
      <c r="C17" t="s" s="223">
        <v>232</v>
      </c>
      <c r="D17" s="224">
        <f>D15+7</f>
        <v>41306</v>
      </c>
      <c r="E17" s="194">
        <v>37</v>
      </c>
      <c r="F17" s="195">
        <v>5</v>
      </c>
      <c r="G17" s="195">
        <v>34</v>
      </c>
      <c r="H17" s="195">
        <v>38</v>
      </c>
      <c r="I17" s="196">
        <v>21</v>
      </c>
      <c r="J17" s="197">
        <v>1</v>
      </c>
      <c r="K17" s="198">
        <v>6</v>
      </c>
      <c r="L17" s="225"/>
      <c r="M17" s="77"/>
      <c r="N17" s="101">
        <f>N16+1</f>
        <v>10</v>
      </c>
      <c r="O17" s="102">
        <f>COUNTIF($E$8:$I$111,"10")</f>
        <v>12</v>
      </c>
      <c r="P17" s="77"/>
      <c r="Q17" s="101">
        <f>Q16+1</f>
        <v>10</v>
      </c>
      <c r="R17" s="102">
        <f>COUNTIF($J$8:$K$111,"10")</f>
        <v>21</v>
      </c>
    </row>
    <row r="18" ht="15" customHeight="1">
      <c r="A18" s="71"/>
      <c r="B18" s="226">
        <f>B16+1</f>
        <v>6</v>
      </c>
      <c r="C18" t="s" s="227">
        <v>233</v>
      </c>
      <c r="D18" s="228">
        <f>D16+7</f>
        <v>41310</v>
      </c>
      <c r="E18" s="199">
        <v>25</v>
      </c>
      <c r="F18" s="200">
        <v>6</v>
      </c>
      <c r="G18" s="200">
        <v>45</v>
      </c>
      <c r="H18" s="200">
        <v>40</v>
      </c>
      <c r="I18" s="201">
        <v>31</v>
      </c>
      <c r="J18" s="202">
        <v>6</v>
      </c>
      <c r="K18" s="203">
        <v>7</v>
      </c>
      <c r="L18" s="229"/>
      <c r="M18" s="77"/>
      <c r="N18" s="101">
        <f>N17+1</f>
        <v>11</v>
      </c>
      <c r="O18" s="102">
        <f>COUNTIF($E$8:$I$111,"11")</f>
        <v>14</v>
      </c>
      <c r="P18" s="77"/>
      <c r="Q18" s="106">
        <f>Q17+1</f>
        <v>11</v>
      </c>
      <c r="R18" s="107">
        <f>COUNTIF($J$8:$K$111,"11")</f>
        <v>18</v>
      </c>
    </row>
    <row r="19" ht="15" customHeight="1">
      <c r="A19" s="71"/>
      <c r="B19" s="222"/>
      <c r="C19" t="s" s="223">
        <v>234</v>
      </c>
      <c r="D19" s="224">
        <f>D17+7</f>
        <v>41313</v>
      </c>
      <c r="E19" s="194">
        <v>14</v>
      </c>
      <c r="F19" s="195">
        <v>44</v>
      </c>
      <c r="G19" s="195">
        <v>11</v>
      </c>
      <c r="H19" s="195">
        <v>34</v>
      </c>
      <c r="I19" s="196">
        <v>9</v>
      </c>
      <c r="J19" s="197">
        <v>11</v>
      </c>
      <c r="K19" s="198">
        <v>10</v>
      </c>
      <c r="L19" s="225"/>
      <c r="M19" s="77"/>
      <c r="N19" s="101">
        <f>N18+1</f>
        <v>12</v>
      </c>
      <c r="O19" s="102">
        <f>COUNTIF($E$8:$I$111,"12")</f>
        <v>9</v>
      </c>
      <c r="P19" s="108"/>
      <c r="Q19" s="109"/>
      <c r="R19" s="109"/>
    </row>
    <row r="20" ht="15" customHeight="1">
      <c r="A20" s="71"/>
      <c r="B20" s="226">
        <f>B18+1</f>
        <v>7</v>
      </c>
      <c r="C20" t="s" s="227">
        <v>235</v>
      </c>
      <c r="D20" s="228">
        <f>D18+7</f>
        <v>41317</v>
      </c>
      <c r="E20" s="199">
        <v>28</v>
      </c>
      <c r="F20" s="200">
        <v>25</v>
      </c>
      <c r="G20" s="200">
        <v>5</v>
      </c>
      <c r="H20" s="200">
        <v>11</v>
      </c>
      <c r="I20" s="201">
        <v>16</v>
      </c>
      <c r="J20" s="202">
        <v>7</v>
      </c>
      <c r="K20" s="203">
        <v>9</v>
      </c>
      <c r="L20" s="229"/>
      <c r="M20" s="77"/>
      <c r="N20" s="101">
        <f>N19+1</f>
        <v>13</v>
      </c>
      <c r="O20" s="102">
        <f>COUNTIF($E$8:$I$111,"13")</f>
        <v>15</v>
      </c>
      <c r="P20" s="108"/>
      <c r="Q20" s="3"/>
      <c r="R20" s="3"/>
    </row>
    <row r="21" ht="15" customHeight="1">
      <c r="A21" s="71"/>
      <c r="B21" s="222"/>
      <c r="C21" t="s" s="223">
        <v>236</v>
      </c>
      <c r="D21" s="224">
        <f>D19+7</f>
        <v>41320</v>
      </c>
      <c r="E21" s="194">
        <v>2</v>
      </c>
      <c r="F21" s="195">
        <v>4</v>
      </c>
      <c r="G21" s="195">
        <v>42</v>
      </c>
      <c r="H21" s="195">
        <v>28</v>
      </c>
      <c r="I21" s="196">
        <v>22</v>
      </c>
      <c r="J21" s="197">
        <v>4</v>
      </c>
      <c r="K21" s="198">
        <v>9</v>
      </c>
      <c r="L21" s="225"/>
      <c r="M21" s="77"/>
      <c r="N21" s="101">
        <f>N20+1</f>
        <v>14</v>
      </c>
      <c r="O21" s="102">
        <f>COUNTIF($E$8:$I$111,"14")</f>
        <v>10</v>
      </c>
      <c r="P21" s="108"/>
      <c r="Q21" s="3"/>
      <c r="R21" s="3"/>
    </row>
    <row r="22" ht="15" customHeight="1">
      <c r="A22" s="71"/>
      <c r="B22" s="226">
        <f>B20+1</f>
        <v>8</v>
      </c>
      <c r="C22" t="s" s="227">
        <v>237</v>
      </c>
      <c r="D22" s="228">
        <f>D20+7</f>
        <v>41324</v>
      </c>
      <c r="E22" s="199">
        <v>28</v>
      </c>
      <c r="F22" s="200">
        <v>30</v>
      </c>
      <c r="G22" s="200">
        <v>44</v>
      </c>
      <c r="H22" s="200">
        <v>12</v>
      </c>
      <c r="I22" s="201">
        <v>15</v>
      </c>
      <c r="J22" s="202">
        <v>9</v>
      </c>
      <c r="K22" s="203">
        <v>8</v>
      </c>
      <c r="L22" s="229"/>
      <c r="M22" s="77"/>
      <c r="N22" s="101">
        <f>N21+1</f>
        <v>15</v>
      </c>
      <c r="O22" s="102">
        <f>COUNTIF($E$8:$I$111,"15")</f>
        <v>11</v>
      </c>
      <c r="P22" s="108"/>
      <c r="Q22" s="3"/>
      <c r="R22" s="3"/>
    </row>
    <row r="23" ht="15" customHeight="1">
      <c r="A23" s="71"/>
      <c r="B23" s="222"/>
      <c r="C23" t="s" s="223">
        <v>238</v>
      </c>
      <c r="D23" s="224">
        <f>D21+7</f>
        <v>41327</v>
      </c>
      <c r="E23" s="194">
        <v>15</v>
      </c>
      <c r="F23" s="195">
        <v>37</v>
      </c>
      <c r="G23" s="195">
        <v>36</v>
      </c>
      <c r="H23" s="195">
        <v>16</v>
      </c>
      <c r="I23" s="196">
        <v>28</v>
      </c>
      <c r="J23" s="197">
        <v>2</v>
      </c>
      <c r="K23" s="198">
        <v>11</v>
      </c>
      <c r="L23" s="225"/>
      <c r="M23" s="77"/>
      <c r="N23" s="101">
        <f>N22+1</f>
        <v>16</v>
      </c>
      <c r="O23" s="102">
        <f>COUNTIF($E$8:$I$111,"16")</f>
        <v>9</v>
      </c>
      <c r="P23" s="108"/>
      <c r="Q23" s="3"/>
      <c r="R23" s="3"/>
    </row>
    <row r="24" ht="15" customHeight="1">
      <c r="A24" s="71"/>
      <c r="B24" s="226">
        <f>B22+1</f>
        <v>9</v>
      </c>
      <c r="C24" t="s" s="227">
        <v>239</v>
      </c>
      <c r="D24" s="228">
        <f>D22+7</f>
        <v>41331</v>
      </c>
      <c r="E24" s="199">
        <v>12</v>
      </c>
      <c r="F24" s="200">
        <v>13</v>
      </c>
      <c r="G24" s="200">
        <v>17</v>
      </c>
      <c r="H24" s="200">
        <v>3</v>
      </c>
      <c r="I24" s="201">
        <v>30</v>
      </c>
      <c r="J24" s="202">
        <v>6</v>
      </c>
      <c r="K24" s="203">
        <v>2</v>
      </c>
      <c r="L24" s="229"/>
      <c r="M24" s="77"/>
      <c r="N24" s="101">
        <f>N23+1</f>
        <v>17</v>
      </c>
      <c r="O24" s="102">
        <f>COUNTIF($E$8:$I$111,"17")</f>
        <v>11</v>
      </c>
      <c r="P24" s="108"/>
      <c r="Q24" s="3"/>
      <c r="R24" s="3"/>
    </row>
    <row r="25" ht="15" customHeight="1">
      <c r="A25" s="71"/>
      <c r="B25" s="222"/>
      <c r="C25" t="s" s="223">
        <v>240</v>
      </c>
      <c r="D25" s="224">
        <f>D23+7</f>
        <v>41334</v>
      </c>
      <c r="E25" s="194">
        <v>1</v>
      </c>
      <c r="F25" s="195">
        <v>11</v>
      </c>
      <c r="G25" s="195">
        <v>36</v>
      </c>
      <c r="H25" s="195">
        <v>29</v>
      </c>
      <c r="I25" s="196">
        <v>42</v>
      </c>
      <c r="J25" s="197">
        <v>4</v>
      </c>
      <c r="K25" s="198">
        <v>5</v>
      </c>
      <c r="L25" s="225"/>
      <c r="M25" s="77"/>
      <c r="N25" s="101">
        <f>N24+1</f>
        <v>18</v>
      </c>
      <c r="O25" s="102">
        <f>COUNTIF($E$8:$I$111,"18")</f>
        <v>6</v>
      </c>
      <c r="P25" s="108"/>
      <c r="Q25" s="3"/>
      <c r="R25" s="3"/>
    </row>
    <row r="26" ht="15" customHeight="1">
      <c r="A26" s="71"/>
      <c r="B26" s="226">
        <f>B24+1</f>
        <v>10</v>
      </c>
      <c r="C26" t="s" s="227">
        <v>241</v>
      </c>
      <c r="D26" s="228">
        <f>D24+7</f>
        <v>41338</v>
      </c>
      <c r="E26" s="199">
        <v>33</v>
      </c>
      <c r="F26" s="200">
        <v>31</v>
      </c>
      <c r="G26" s="200">
        <v>19</v>
      </c>
      <c r="H26" s="200">
        <v>8</v>
      </c>
      <c r="I26" s="201">
        <v>39</v>
      </c>
      <c r="J26" s="202">
        <v>7</v>
      </c>
      <c r="K26" s="203">
        <v>2</v>
      </c>
      <c r="L26" s="229"/>
      <c r="M26" s="77"/>
      <c r="N26" s="101">
        <v>19</v>
      </c>
      <c r="O26" s="102">
        <f>COUNTIF($E$8:$I$111,"19")</f>
        <v>10</v>
      </c>
      <c r="P26" s="108"/>
      <c r="Q26" s="3"/>
      <c r="R26" s="3"/>
    </row>
    <row r="27" ht="15" customHeight="1">
      <c r="A27" s="71"/>
      <c r="B27" s="222"/>
      <c r="C27" t="s" s="223">
        <v>242</v>
      </c>
      <c r="D27" s="224">
        <f>D25+7</f>
        <v>41341</v>
      </c>
      <c r="E27" s="194">
        <v>20</v>
      </c>
      <c r="F27" s="195">
        <v>42</v>
      </c>
      <c r="G27" s="195">
        <v>23</v>
      </c>
      <c r="H27" s="195">
        <v>28</v>
      </c>
      <c r="I27" s="196">
        <v>3</v>
      </c>
      <c r="J27" s="197">
        <v>8</v>
      </c>
      <c r="K27" s="198">
        <v>11</v>
      </c>
      <c r="L27" s="225"/>
      <c r="M27" s="77"/>
      <c r="N27" s="101">
        <v>20</v>
      </c>
      <c r="O27" s="102">
        <f>COUNTIF($E$8:$I$111,"20")</f>
        <v>8</v>
      </c>
      <c r="P27" s="108"/>
      <c r="Q27" s="3"/>
      <c r="R27" s="3"/>
    </row>
    <row r="28" ht="15" customHeight="1">
      <c r="A28" s="71"/>
      <c r="B28" s="226">
        <f>B26+1</f>
        <v>11</v>
      </c>
      <c r="C28" t="s" s="227">
        <v>243</v>
      </c>
      <c r="D28" s="228">
        <f>D26+7</f>
        <v>41345</v>
      </c>
      <c r="E28" s="199">
        <v>50</v>
      </c>
      <c r="F28" s="200">
        <v>4</v>
      </c>
      <c r="G28" s="200">
        <v>10</v>
      </c>
      <c r="H28" s="200">
        <v>2</v>
      </c>
      <c r="I28" s="201">
        <v>22</v>
      </c>
      <c r="J28" s="202">
        <v>5</v>
      </c>
      <c r="K28" s="203">
        <v>8</v>
      </c>
      <c r="L28" s="229"/>
      <c r="M28" s="77"/>
      <c r="N28" s="101">
        <v>21</v>
      </c>
      <c r="O28" s="102">
        <f>COUNTIF($E$8:$I$111,"21")</f>
        <v>4</v>
      </c>
      <c r="P28" s="108"/>
      <c r="Q28" s="3"/>
      <c r="R28" s="3"/>
    </row>
    <row r="29" ht="15" customHeight="1">
      <c r="A29" s="71"/>
      <c r="B29" s="222"/>
      <c r="C29" t="s" s="223">
        <v>244</v>
      </c>
      <c r="D29" s="224">
        <f>D27+7</f>
        <v>41348</v>
      </c>
      <c r="E29" s="194">
        <v>24</v>
      </c>
      <c r="F29" s="195">
        <v>14</v>
      </c>
      <c r="G29" s="195">
        <v>39</v>
      </c>
      <c r="H29" s="195">
        <v>4</v>
      </c>
      <c r="I29" s="196">
        <v>21</v>
      </c>
      <c r="J29" s="197">
        <v>10</v>
      </c>
      <c r="K29" s="198">
        <v>3</v>
      </c>
      <c r="L29" s="225"/>
      <c r="M29" s="77"/>
      <c r="N29" s="101">
        <v>22</v>
      </c>
      <c r="O29" s="102">
        <f>COUNTIF($E$8:$I$111,"22")</f>
        <v>11</v>
      </c>
      <c r="P29" s="108"/>
      <c r="Q29" s="3"/>
      <c r="R29" s="3"/>
    </row>
    <row r="30" ht="15" customHeight="1">
      <c r="A30" s="71"/>
      <c r="B30" s="226">
        <f>B28+1</f>
        <v>12</v>
      </c>
      <c r="C30" t="s" s="227">
        <v>245</v>
      </c>
      <c r="D30" s="228">
        <f>D28+7</f>
        <v>41352</v>
      </c>
      <c r="E30" s="199">
        <v>44</v>
      </c>
      <c r="F30" s="200">
        <v>32</v>
      </c>
      <c r="G30" s="200">
        <v>19</v>
      </c>
      <c r="H30" s="200">
        <v>37</v>
      </c>
      <c r="I30" s="201">
        <v>35</v>
      </c>
      <c r="J30" s="202">
        <v>9</v>
      </c>
      <c r="K30" s="203">
        <v>1</v>
      </c>
      <c r="L30" s="229"/>
      <c r="M30" s="77"/>
      <c r="N30" s="101">
        <v>23</v>
      </c>
      <c r="O30" s="102">
        <f>COUNTIF($E$8:$I$111,"23")</f>
        <v>11</v>
      </c>
      <c r="P30" s="108"/>
      <c r="Q30" s="3"/>
      <c r="R30" s="3"/>
    </row>
    <row r="31" ht="15" customHeight="1">
      <c r="A31" s="71"/>
      <c r="B31" s="222"/>
      <c r="C31" t="s" s="223">
        <v>246</v>
      </c>
      <c r="D31" s="224">
        <f>D29+7</f>
        <v>41355</v>
      </c>
      <c r="E31" s="194">
        <v>27</v>
      </c>
      <c r="F31" s="195">
        <v>32</v>
      </c>
      <c r="G31" s="195">
        <v>12</v>
      </c>
      <c r="H31" s="195">
        <v>34</v>
      </c>
      <c r="I31" s="196">
        <v>49</v>
      </c>
      <c r="J31" s="197">
        <v>9</v>
      </c>
      <c r="K31" s="198">
        <v>8</v>
      </c>
      <c r="L31" s="225"/>
      <c r="M31" s="77"/>
      <c r="N31" s="101">
        <v>24</v>
      </c>
      <c r="O31" s="102">
        <f>COUNTIF($E$8:$I$111,"24")</f>
        <v>12</v>
      </c>
      <c r="P31" s="108"/>
      <c r="Q31" s="3"/>
      <c r="R31" s="3"/>
    </row>
    <row r="32" ht="15" customHeight="1">
      <c r="A32" s="71"/>
      <c r="B32" s="226">
        <f>B30+1</f>
        <v>13</v>
      </c>
      <c r="C32" t="s" s="227">
        <v>247</v>
      </c>
      <c r="D32" s="228">
        <f>D30+7</f>
        <v>41359</v>
      </c>
      <c r="E32" s="199">
        <v>44</v>
      </c>
      <c r="F32" s="200">
        <v>30</v>
      </c>
      <c r="G32" s="200">
        <v>26</v>
      </c>
      <c r="H32" s="200">
        <v>42</v>
      </c>
      <c r="I32" s="201">
        <v>4</v>
      </c>
      <c r="J32" s="202">
        <v>6</v>
      </c>
      <c r="K32" s="203">
        <v>11</v>
      </c>
      <c r="L32" s="229"/>
      <c r="M32" s="77"/>
      <c r="N32" s="101">
        <v>25</v>
      </c>
      <c r="O32" s="102">
        <f>COUNTIF($E$8:$I$111,"25")</f>
        <v>11</v>
      </c>
      <c r="P32" s="108"/>
      <c r="Q32" s="3"/>
      <c r="R32" s="3"/>
    </row>
    <row r="33" ht="15" customHeight="1">
      <c r="A33" s="71"/>
      <c r="B33" s="222"/>
      <c r="C33" t="s" s="223">
        <v>248</v>
      </c>
      <c r="D33" s="224">
        <f>D31+7</f>
        <v>41362</v>
      </c>
      <c r="E33" s="194">
        <v>44</v>
      </c>
      <c r="F33" s="195">
        <v>30</v>
      </c>
      <c r="G33" s="195">
        <v>46</v>
      </c>
      <c r="H33" s="195">
        <v>43</v>
      </c>
      <c r="I33" s="196">
        <v>13</v>
      </c>
      <c r="J33" s="197">
        <v>9</v>
      </c>
      <c r="K33" s="198">
        <v>5</v>
      </c>
      <c r="L33" s="225"/>
      <c r="M33" s="77"/>
      <c r="N33" s="101">
        <v>26</v>
      </c>
      <c r="O33" s="102">
        <f>COUNTIF($E$8:$I$111,"26")</f>
        <v>12</v>
      </c>
      <c r="P33" s="108"/>
      <c r="Q33" s="3"/>
      <c r="R33" s="3"/>
    </row>
    <row r="34" ht="15" customHeight="1">
      <c r="A34" s="71"/>
      <c r="B34" s="226">
        <f>B32+1</f>
        <v>14</v>
      </c>
      <c r="C34" t="s" s="227">
        <v>249</v>
      </c>
      <c r="D34" s="228">
        <f>D32+7</f>
        <v>41366</v>
      </c>
      <c r="E34" s="199">
        <v>17</v>
      </c>
      <c r="F34" s="200">
        <v>12</v>
      </c>
      <c r="G34" s="200">
        <v>41</v>
      </c>
      <c r="H34" s="200">
        <v>29</v>
      </c>
      <c r="I34" s="201">
        <v>25</v>
      </c>
      <c r="J34" s="202">
        <v>1</v>
      </c>
      <c r="K34" s="203">
        <v>4</v>
      </c>
      <c r="L34" s="229"/>
      <c r="M34" s="77"/>
      <c r="N34" s="101">
        <v>27</v>
      </c>
      <c r="O34" s="102">
        <f>COUNTIF($E$8:$I$111,"27")</f>
        <v>13</v>
      </c>
      <c r="P34" s="108"/>
      <c r="Q34" s="3"/>
      <c r="R34" s="3"/>
    </row>
    <row r="35" ht="15" customHeight="1">
      <c r="A35" s="71"/>
      <c r="B35" s="222"/>
      <c r="C35" t="s" s="223">
        <v>250</v>
      </c>
      <c r="D35" s="224">
        <f>D33+7</f>
        <v>41369</v>
      </c>
      <c r="E35" s="194">
        <v>32</v>
      </c>
      <c r="F35" s="195">
        <v>1</v>
      </c>
      <c r="G35" s="195">
        <v>17</v>
      </c>
      <c r="H35" s="195">
        <v>39</v>
      </c>
      <c r="I35" s="196">
        <v>11</v>
      </c>
      <c r="J35" s="197">
        <v>7</v>
      </c>
      <c r="K35" s="198">
        <v>2</v>
      </c>
      <c r="L35" s="225"/>
      <c r="M35" s="77"/>
      <c r="N35" s="101">
        <v>28</v>
      </c>
      <c r="O35" s="102">
        <f>COUNTIF($E$8:$I$111,"28")</f>
        <v>16</v>
      </c>
      <c r="P35" s="108"/>
      <c r="Q35" s="3"/>
      <c r="R35" s="3"/>
    </row>
    <row r="36" ht="15" customHeight="1">
      <c r="A36" s="71"/>
      <c r="B36" s="226">
        <f>B34+1</f>
        <v>15</v>
      </c>
      <c r="C36" t="s" s="227">
        <v>251</v>
      </c>
      <c r="D36" s="228">
        <f>D34+7</f>
        <v>41373</v>
      </c>
      <c r="E36" s="199">
        <v>15</v>
      </c>
      <c r="F36" s="200">
        <v>44</v>
      </c>
      <c r="G36" s="200">
        <v>48</v>
      </c>
      <c r="H36" s="200">
        <v>38</v>
      </c>
      <c r="I36" s="201">
        <v>35</v>
      </c>
      <c r="J36" s="202">
        <v>10</v>
      </c>
      <c r="K36" s="203">
        <v>5</v>
      </c>
      <c r="L36" s="229"/>
      <c r="M36" s="77"/>
      <c r="N36" s="101">
        <v>29</v>
      </c>
      <c r="O36" s="102">
        <f>COUNTIF($E$8:$I$111,"29")</f>
        <v>11</v>
      </c>
      <c r="P36" s="108"/>
      <c r="Q36" s="3"/>
      <c r="R36" s="3"/>
    </row>
    <row r="37" ht="15" customHeight="1">
      <c r="A37" s="71"/>
      <c r="B37" s="222"/>
      <c r="C37" t="s" s="223">
        <v>252</v>
      </c>
      <c r="D37" s="224">
        <f>D35+7</f>
        <v>41376</v>
      </c>
      <c r="E37" s="194">
        <v>28</v>
      </c>
      <c r="F37" s="195">
        <v>45</v>
      </c>
      <c r="G37" s="195">
        <v>15</v>
      </c>
      <c r="H37" s="195">
        <v>5</v>
      </c>
      <c r="I37" s="196">
        <v>10</v>
      </c>
      <c r="J37" s="197">
        <v>3</v>
      </c>
      <c r="K37" s="198">
        <v>9</v>
      </c>
      <c r="L37" s="225"/>
      <c r="M37" s="77"/>
      <c r="N37" s="101">
        <v>30</v>
      </c>
      <c r="O37" s="102">
        <f>COUNTIF($E$8:$I$111,"30")</f>
        <v>12</v>
      </c>
      <c r="P37" s="108"/>
      <c r="Q37" s="3"/>
      <c r="R37" s="3"/>
    </row>
    <row r="38" ht="15" customHeight="1">
      <c r="A38" s="71"/>
      <c r="B38" s="226">
        <f>B36+1</f>
        <v>16</v>
      </c>
      <c r="C38" t="s" s="227">
        <v>253</v>
      </c>
      <c r="D38" s="228">
        <f>D36+7</f>
        <v>41380</v>
      </c>
      <c r="E38" s="199">
        <v>33</v>
      </c>
      <c r="F38" s="200">
        <v>50</v>
      </c>
      <c r="G38" s="200">
        <v>22</v>
      </c>
      <c r="H38" s="200">
        <v>1</v>
      </c>
      <c r="I38" s="201">
        <v>11</v>
      </c>
      <c r="J38" s="202">
        <v>4</v>
      </c>
      <c r="K38" s="203">
        <v>6</v>
      </c>
      <c r="L38" s="229"/>
      <c r="M38" s="77"/>
      <c r="N38" s="101">
        <v>31</v>
      </c>
      <c r="O38" s="102">
        <f>COUNTIF($E$8:$I$111,"31")</f>
        <v>10</v>
      </c>
      <c r="P38" s="108"/>
      <c r="Q38" s="3"/>
      <c r="R38" s="3"/>
    </row>
    <row r="39" ht="15" customHeight="1">
      <c r="A39" s="71"/>
      <c r="B39" s="222"/>
      <c r="C39" t="s" s="223">
        <v>254</v>
      </c>
      <c r="D39" s="224">
        <f>D37+7</f>
        <v>41383</v>
      </c>
      <c r="E39" s="194">
        <v>1</v>
      </c>
      <c r="F39" s="195">
        <v>46</v>
      </c>
      <c r="G39" s="195">
        <v>8</v>
      </c>
      <c r="H39" s="195">
        <v>42</v>
      </c>
      <c r="I39" s="196">
        <v>48</v>
      </c>
      <c r="J39" s="197">
        <v>4</v>
      </c>
      <c r="K39" s="198">
        <v>7</v>
      </c>
      <c r="L39" s="225"/>
      <c r="M39" s="77"/>
      <c r="N39" s="101">
        <v>32</v>
      </c>
      <c r="O39" s="102">
        <f>COUNTIF($E$8:$I$111,"32")</f>
        <v>8</v>
      </c>
      <c r="P39" s="108"/>
      <c r="Q39" s="3"/>
      <c r="R39" s="3"/>
    </row>
    <row r="40" ht="15" customHeight="1">
      <c r="A40" s="71"/>
      <c r="B40" s="226">
        <f>B38+1</f>
        <v>17</v>
      </c>
      <c r="C40" t="s" s="227">
        <v>255</v>
      </c>
      <c r="D40" s="228">
        <f>D38+7</f>
        <v>41387</v>
      </c>
      <c r="E40" s="199">
        <v>50</v>
      </c>
      <c r="F40" s="200">
        <v>4</v>
      </c>
      <c r="G40" s="200">
        <v>1</v>
      </c>
      <c r="H40" s="200">
        <v>7</v>
      </c>
      <c r="I40" s="201">
        <v>10</v>
      </c>
      <c r="J40" s="202">
        <v>4</v>
      </c>
      <c r="K40" s="203">
        <v>11</v>
      </c>
      <c r="L40" s="229"/>
      <c r="M40" s="77"/>
      <c r="N40" s="101">
        <v>33</v>
      </c>
      <c r="O40" s="102">
        <f>COUNTIF($E$8:$I$111,"33")</f>
        <v>10</v>
      </c>
      <c r="P40" s="108"/>
      <c r="Q40" s="3"/>
      <c r="R40" s="3"/>
    </row>
    <row r="41" ht="15" customHeight="1">
      <c r="A41" s="71"/>
      <c r="B41" s="222"/>
      <c r="C41" t="s" s="223">
        <v>256</v>
      </c>
      <c r="D41" s="224">
        <f>D39+7</f>
        <v>41390</v>
      </c>
      <c r="E41" s="194">
        <v>40</v>
      </c>
      <c r="F41" s="195">
        <v>38</v>
      </c>
      <c r="G41" s="195">
        <v>16</v>
      </c>
      <c r="H41" s="195">
        <v>24</v>
      </c>
      <c r="I41" s="196">
        <v>11</v>
      </c>
      <c r="J41" s="197">
        <v>2</v>
      </c>
      <c r="K41" s="198">
        <v>5</v>
      </c>
      <c r="L41" s="225"/>
      <c r="M41" s="77"/>
      <c r="N41" s="101">
        <v>34</v>
      </c>
      <c r="O41" s="102">
        <f>COUNTIF($E$8:$I$111,"34")</f>
        <v>8</v>
      </c>
      <c r="P41" s="108"/>
      <c r="Q41" s="3"/>
      <c r="R41" s="3"/>
    </row>
    <row r="42" ht="15" customHeight="1">
      <c r="A42" s="71"/>
      <c r="B42" s="226">
        <f>B40+1</f>
        <v>18</v>
      </c>
      <c r="C42" t="s" s="227">
        <v>257</v>
      </c>
      <c r="D42" s="228">
        <f>D40+7</f>
        <v>41394</v>
      </c>
      <c r="E42" s="199">
        <v>13</v>
      </c>
      <c r="F42" s="200">
        <v>50</v>
      </c>
      <c r="G42" s="200">
        <v>40</v>
      </c>
      <c r="H42" s="200">
        <v>43</v>
      </c>
      <c r="I42" s="201">
        <v>36</v>
      </c>
      <c r="J42" s="202">
        <v>9</v>
      </c>
      <c r="K42" s="203">
        <v>5</v>
      </c>
      <c r="L42" s="229"/>
      <c r="M42" s="77"/>
      <c r="N42" s="101">
        <v>35</v>
      </c>
      <c r="O42" s="102">
        <f>COUNTIF($E$8:$I$111,"35")</f>
        <v>11</v>
      </c>
      <c r="P42" s="108"/>
      <c r="Q42" s="3"/>
      <c r="R42" s="3"/>
    </row>
    <row r="43" ht="15" customHeight="1">
      <c r="A43" s="71"/>
      <c r="B43" s="222"/>
      <c r="C43" t="s" s="223">
        <v>258</v>
      </c>
      <c r="D43" s="224">
        <f>D41+7</f>
        <v>41397</v>
      </c>
      <c r="E43" s="194">
        <v>5</v>
      </c>
      <c r="F43" s="195">
        <v>49</v>
      </c>
      <c r="G43" s="195">
        <v>34</v>
      </c>
      <c r="H43" s="195">
        <v>3</v>
      </c>
      <c r="I43" s="196">
        <v>40</v>
      </c>
      <c r="J43" s="197">
        <v>2</v>
      </c>
      <c r="K43" s="198">
        <v>3</v>
      </c>
      <c r="L43" s="225"/>
      <c r="M43" s="77"/>
      <c r="N43" s="101">
        <v>36</v>
      </c>
      <c r="O43" s="102">
        <f>COUNTIF($E$8:$I$111,"36")</f>
        <v>12</v>
      </c>
      <c r="P43" s="108"/>
      <c r="Q43" s="3"/>
      <c r="R43" s="3"/>
    </row>
    <row r="44" ht="15" customHeight="1">
      <c r="A44" s="71"/>
      <c r="B44" s="230">
        <v>19</v>
      </c>
      <c r="C44" t="s" s="227">
        <v>259</v>
      </c>
      <c r="D44" s="228">
        <f>D42+7</f>
        <v>41401</v>
      </c>
      <c r="E44" s="199">
        <v>43</v>
      </c>
      <c r="F44" s="200">
        <v>27</v>
      </c>
      <c r="G44" s="200">
        <v>13</v>
      </c>
      <c r="H44" s="200">
        <v>28</v>
      </c>
      <c r="I44" s="201">
        <v>42</v>
      </c>
      <c r="J44" s="202">
        <v>4</v>
      </c>
      <c r="K44" s="203">
        <v>6</v>
      </c>
      <c r="L44" s="229"/>
      <c r="M44" s="77"/>
      <c r="N44" s="101">
        <v>37</v>
      </c>
      <c r="O44" s="102">
        <f>COUNTIF($E$8:$I$111,"37")</f>
        <v>13</v>
      </c>
      <c r="P44" s="108"/>
      <c r="Q44" s="3"/>
      <c r="R44" s="3"/>
    </row>
    <row r="45" ht="15" customHeight="1">
      <c r="A45" s="71"/>
      <c r="B45" s="231"/>
      <c r="C45" t="s" s="223">
        <v>260</v>
      </c>
      <c r="D45" s="224">
        <f>D43+7</f>
        <v>41404</v>
      </c>
      <c r="E45" s="194">
        <v>48</v>
      </c>
      <c r="F45" s="195">
        <v>35</v>
      </c>
      <c r="G45" s="195">
        <v>45</v>
      </c>
      <c r="H45" s="195">
        <v>1</v>
      </c>
      <c r="I45" s="196">
        <v>32</v>
      </c>
      <c r="J45" s="197">
        <v>4</v>
      </c>
      <c r="K45" s="198">
        <v>11</v>
      </c>
      <c r="L45" s="225"/>
      <c r="M45" s="77"/>
      <c r="N45" s="101">
        <v>38</v>
      </c>
      <c r="O45" s="102">
        <f>COUNTIF($E$8:$I$111,"38")</f>
        <v>12</v>
      </c>
      <c r="P45" s="108"/>
      <c r="Q45" s="3"/>
      <c r="R45" s="3"/>
    </row>
    <row r="46" ht="15" customHeight="1">
      <c r="A46" s="71"/>
      <c r="B46" s="230">
        <f>B44+1</f>
        <v>20</v>
      </c>
      <c r="C46" t="s" s="227">
        <v>261</v>
      </c>
      <c r="D46" s="228">
        <f>D44+7</f>
        <v>41408</v>
      </c>
      <c r="E46" s="199">
        <v>24</v>
      </c>
      <c r="F46" s="200">
        <v>7</v>
      </c>
      <c r="G46" s="200">
        <v>8</v>
      </c>
      <c r="H46" s="200">
        <v>36</v>
      </c>
      <c r="I46" s="201">
        <v>27</v>
      </c>
      <c r="J46" s="202">
        <v>11</v>
      </c>
      <c r="K46" s="203">
        <v>5</v>
      </c>
      <c r="L46" s="229"/>
      <c r="M46" s="77"/>
      <c r="N46" s="101">
        <v>39</v>
      </c>
      <c r="O46" s="102">
        <f>COUNTIF($E$8:$I$111,"39")</f>
        <v>8</v>
      </c>
      <c r="P46" s="108"/>
      <c r="Q46" s="3"/>
      <c r="R46" s="3"/>
    </row>
    <row r="47" ht="15" customHeight="1">
      <c r="A47" s="71"/>
      <c r="B47" s="231"/>
      <c r="C47" t="s" s="223">
        <v>262</v>
      </c>
      <c r="D47" s="224">
        <f>D45+7</f>
        <v>41411</v>
      </c>
      <c r="E47" s="194">
        <v>25</v>
      </c>
      <c r="F47" s="195">
        <v>24</v>
      </c>
      <c r="G47" s="195">
        <v>50</v>
      </c>
      <c r="H47" s="195">
        <v>6</v>
      </c>
      <c r="I47" s="196">
        <v>20</v>
      </c>
      <c r="J47" s="197">
        <v>9</v>
      </c>
      <c r="K47" s="198">
        <v>10</v>
      </c>
      <c r="L47" s="225"/>
      <c r="M47" s="77"/>
      <c r="N47" s="101">
        <v>40</v>
      </c>
      <c r="O47" s="102">
        <f>COUNTIF($E$8:$I$111,"40")</f>
        <v>10</v>
      </c>
      <c r="P47" s="108"/>
      <c r="Q47" s="3"/>
      <c r="R47" s="3"/>
    </row>
    <row r="48" ht="15" customHeight="1">
      <c r="A48" s="71"/>
      <c r="B48" s="230">
        <f>B46+1</f>
        <v>21</v>
      </c>
      <c r="C48" t="s" s="227">
        <v>263</v>
      </c>
      <c r="D48" s="228">
        <f>D46+7</f>
        <v>41415</v>
      </c>
      <c r="E48" s="199">
        <v>29</v>
      </c>
      <c r="F48" s="200">
        <v>19</v>
      </c>
      <c r="G48" s="200">
        <v>8</v>
      </c>
      <c r="H48" s="200">
        <v>28</v>
      </c>
      <c r="I48" s="201">
        <v>7</v>
      </c>
      <c r="J48" s="202">
        <v>9</v>
      </c>
      <c r="K48" s="203">
        <v>5</v>
      </c>
      <c r="L48" s="229"/>
      <c r="M48" s="77"/>
      <c r="N48" s="101">
        <v>41</v>
      </c>
      <c r="O48" s="102">
        <f>COUNTIF($E$8:$I$111,"41")</f>
        <v>9</v>
      </c>
      <c r="P48" s="108"/>
      <c r="Q48" s="3"/>
      <c r="R48" s="3"/>
    </row>
    <row r="49" ht="15" customHeight="1">
      <c r="A49" s="71"/>
      <c r="B49" s="231"/>
      <c r="C49" t="s" s="223">
        <v>264</v>
      </c>
      <c r="D49" s="224">
        <f>D47+7</f>
        <v>41418</v>
      </c>
      <c r="E49" s="194">
        <v>22</v>
      </c>
      <c r="F49" s="195">
        <v>17</v>
      </c>
      <c r="G49" s="195">
        <v>40</v>
      </c>
      <c r="H49" s="195">
        <v>7</v>
      </c>
      <c r="I49" s="196">
        <v>27</v>
      </c>
      <c r="J49" s="197">
        <v>2</v>
      </c>
      <c r="K49" s="198">
        <v>3</v>
      </c>
      <c r="L49" s="225"/>
      <c r="M49" s="77"/>
      <c r="N49" s="101">
        <v>42</v>
      </c>
      <c r="O49" s="102">
        <f>COUNTIF($E$8:$I$111,"42")</f>
        <v>16</v>
      </c>
      <c r="P49" s="108"/>
      <c r="Q49" s="3"/>
      <c r="R49" s="3"/>
    </row>
    <row r="50" ht="15" customHeight="1">
      <c r="A50" s="71"/>
      <c r="B50" s="230">
        <f>B48+1</f>
        <v>22</v>
      </c>
      <c r="C50" t="s" s="227">
        <v>265</v>
      </c>
      <c r="D50" s="228">
        <f>D48+7</f>
        <v>41422</v>
      </c>
      <c r="E50" s="199">
        <v>34</v>
      </c>
      <c r="F50" s="200">
        <v>38</v>
      </c>
      <c r="G50" s="200">
        <v>13</v>
      </c>
      <c r="H50" s="200">
        <v>8</v>
      </c>
      <c r="I50" s="201">
        <v>26</v>
      </c>
      <c r="J50" s="202">
        <v>3</v>
      </c>
      <c r="K50" s="203">
        <v>11</v>
      </c>
      <c r="L50" s="229"/>
      <c r="M50" s="77"/>
      <c r="N50" s="101">
        <v>43</v>
      </c>
      <c r="O50" s="102">
        <f>COUNTIF($E$8:$I$111,"43")</f>
        <v>14</v>
      </c>
      <c r="P50" s="108"/>
      <c r="Q50" s="3"/>
      <c r="R50" s="3"/>
    </row>
    <row r="51" ht="15" customHeight="1">
      <c r="A51" s="71"/>
      <c r="B51" s="231"/>
      <c r="C51" t="s" s="223">
        <v>266</v>
      </c>
      <c r="D51" s="224">
        <f>D49+7</f>
        <v>41425</v>
      </c>
      <c r="E51" s="194">
        <v>29</v>
      </c>
      <c r="F51" s="195">
        <v>43</v>
      </c>
      <c r="G51" s="195">
        <v>28</v>
      </c>
      <c r="H51" s="195">
        <v>34</v>
      </c>
      <c r="I51" s="196">
        <v>27</v>
      </c>
      <c r="J51" s="197">
        <v>10</v>
      </c>
      <c r="K51" s="198">
        <v>5</v>
      </c>
      <c r="L51" s="225"/>
      <c r="M51" s="120"/>
      <c r="N51" s="101">
        <v>44</v>
      </c>
      <c r="O51" s="102">
        <f>COUNTIF($E$8:$I$111,"44")</f>
        <v>13</v>
      </c>
      <c r="P51" s="108"/>
      <c r="Q51" s="3"/>
      <c r="R51" s="3"/>
    </row>
    <row r="52" ht="15" customHeight="1">
      <c r="A52" s="71"/>
      <c r="B52" s="230">
        <f>B50+1</f>
        <v>23</v>
      </c>
      <c r="C52" t="s" s="227">
        <v>267</v>
      </c>
      <c r="D52" s="228">
        <f>D50+7</f>
        <v>41429</v>
      </c>
      <c r="E52" s="199">
        <v>34</v>
      </c>
      <c r="F52" s="200">
        <v>33</v>
      </c>
      <c r="G52" s="200">
        <v>40</v>
      </c>
      <c r="H52" s="200">
        <v>31</v>
      </c>
      <c r="I52" s="201">
        <v>37</v>
      </c>
      <c r="J52" s="202">
        <v>6</v>
      </c>
      <c r="K52" s="203">
        <v>1</v>
      </c>
      <c r="L52" s="229"/>
      <c r="M52" s="77"/>
      <c r="N52" s="101">
        <v>45</v>
      </c>
      <c r="O52" s="102">
        <f>COUNTIF($E$8:$I$111,"45")</f>
        <v>9</v>
      </c>
      <c r="P52" s="108"/>
      <c r="Q52" s="3"/>
      <c r="R52" s="3"/>
    </row>
    <row r="53" ht="15" customHeight="1">
      <c r="A53" s="71"/>
      <c r="B53" s="231"/>
      <c r="C53" t="s" s="223">
        <v>268</v>
      </c>
      <c r="D53" s="224">
        <f>D51+7</f>
        <v>41432</v>
      </c>
      <c r="E53" s="194">
        <v>14</v>
      </c>
      <c r="F53" s="195">
        <v>26</v>
      </c>
      <c r="G53" s="195">
        <v>45</v>
      </c>
      <c r="H53" s="195">
        <v>50</v>
      </c>
      <c r="I53" s="196">
        <v>7</v>
      </c>
      <c r="J53" s="197">
        <v>2</v>
      </c>
      <c r="K53" s="198">
        <v>7</v>
      </c>
      <c r="L53" s="225"/>
      <c r="M53" s="77"/>
      <c r="N53" s="101">
        <v>46</v>
      </c>
      <c r="O53" s="102">
        <f>COUNTIF($E$8:$I$111,"46")</f>
        <v>3</v>
      </c>
      <c r="P53" s="108"/>
      <c r="Q53" s="3"/>
      <c r="R53" s="3"/>
    </row>
    <row r="54" ht="15" customHeight="1">
      <c r="A54" s="71"/>
      <c r="B54" s="230">
        <f>B52+1</f>
        <v>24</v>
      </c>
      <c r="C54" t="s" s="227">
        <v>269</v>
      </c>
      <c r="D54" s="228">
        <f>D52+7</f>
        <v>41436</v>
      </c>
      <c r="E54" s="199">
        <v>7</v>
      </c>
      <c r="F54" s="200">
        <v>9</v>
      </c>
      <c r="G54" s="200">
        <v>25</v>
      </c>
      <c r="H54" s="200">
        <v>5</v>
      </c>
      <c r="I54" s="201">
        <v>41</v>
      </c>
      <c r="J54" s="202">
        <v>5</v>
      </c>
      <c r="K54" s="203">
        <v>1</v>
      </c>
      <c r="L54" s="229"/>
      <c r="M54" s="77"/>
      <c r="N54" s="101">
        <v>47</v>
      </c>
      <c r="O54" s="102">
        <f>COUNTIF($E$8:$I$111,"47")</f>
        <v>9</v>
      </c>
      <c r="P54" s="108"/>
      <c r="Q54" s="3"/>
      <c r="R54" s="3"/>
    </row>
    <row r="55" ht="15" customHeight="1">
      <c r="A55" s="71"/>
      <c r="B55" s="231"/>
      <c r="C55" t="s" s="223">
        <v>270</v>
      </c>
      <c r="D55" s="224">
        <f>D53+7</f>
        <v>41439</v>
      </c>
      <c r="E55" s="194">
        <v>41</v>
      </c>
      <c r="F55" s="195">
        <v>25</v>
      </c>
      <c r="G55" s="195">
        <v>48</v>
      </c>
      <c r="H55" s="195">
        <v>10</v>
      </c>
      <c r="I55" s="196">
        <v>47</v>
      </c>
      <c r="J55" s="197">
        <v>6</v>
      </c>
      <c r="K55" s="198">
        <v>10</v>
      </c>
      <c r="L55" s="225"/>
      <c r="M55" s="77"/>
      <c r="N55" s="101">
        <v>48</v>
      </c>
      <c r="O55" s="102">
        <f>COUNTIF($E$8:$I$111,"48")</f>
        <v>8</v>
      </c>
      <c r="P55" s="108"/>
      <c r="Q55" s="3"/>
      <c r="R55" s="3"/>
    </row>
    <row r="56" ht="15" customHeight="1">
      <c r="A56" s="71"/>
      <c r="B56" s="230">
        <f>B54+1</f>
        <v>25</v>
      </c>
      <c r="C56" t="s" s="227">
        <v>271</v>
      </c>
      <c r="D56" s="228">
        <f>D54+7</f>
        <v>41443</v>
      </c>
      <c r="E56" s="199">
        <v>24</v>
      </c>
      <c r="F56" s="200">
        <v>33</v>
      </c>
      <c r="G56" s="200">
        <v>17</v>
      </c>
      <c r="H56" s="200">
        <v>41</v>
      </c>
      <c r="I56" s="201">
        <v>44</v>
      </c>
      <c r="J56" s="202">
        <v>11</v>
      </c>
      <c r="K56" s="203">
        <v>1</v>
      </c>
      <c r="L56" s="229"/>
      <c r="M56" s="77"/>
      <c r="N56" s="101">
        <v>49</v>
      </c>
      <c r="O56" s="102">
        <f>COUNTIF($E$8:$I$111,"49")</f>
        <v>8</v>
      </c>
      <c r="P56" s="108"/>
      <c r="Q56" s="3"/>
      <c r="R56" s="3"/>
    </row>
    <row r="57" ht="15" customHeight="1">
      <c r="A57" s="71"/>
      <c r="B57" s="231"/>
      <c r="C57" t="s" s="223">
        <v>272</v>
      </c>
      <c r="D57" s="224">
        <f>D55+7</f>
        <v>41446</v>
      </c>
      <c r="E57" s="194">
        <v>30</v>
      </c>
      <c r="F57" s="195">
        <v>11</v>
      </c>
      <c r="G57" s="195">
        <v>36</v>
      </c>
      <c r="H57" s="195">
        <v>45</v>
      </c>
      <c r="I57" s="196">
        <v>10</v>
      </c>
      <c r="J57" s="197">
        <v>1</v>
      </c>
      <c r="K57" s="198">
        <v>2</v>
      </c>
      <c r="L57" s="225"/>
      <c r="M57" s="77"/>
      <c r="N57" s="106">
        <v>50</v>
      </c>
      <c r="O57" s="107">
        <f>COUNTIF($E$8:$I$111,"50")</f>
        <v>13</v>
      </c>
      <c r="P57" s="108"/>
      <c r="Q57" s="3"/>
      <c r="R57" s="3"/>
    </row>
    <row r="58" ht="15" customHeight="1">
      <c r="A58" s="71"/>
      <c r="B58" s="230">
        <f>B56+1</f>
        <v>26</v>
      </c>
      <c r="C58" t="s" s="227">
        <v>273</v>
      </c>
      <c r="D58" s="228">
        <f>D56+7</f>
        <v>41450</v>
      </c>
      <c r="E58" s="199">
        <v>4</v>
      </c>
      <c r="F58" s="200">
        <v>13</v>
      </c>
      <c r="G58" s="200">
        <v>35</v>
      </c>
      <c r="H58" s="200">
        <v>27</v>
      </c>
      <c r="I58" s="201">
        <v>5</v>
      </c>
      <c r="J58" s="202">
        <v>2</v>
      </c>
      <c r="K58" s="203">
        <v>1</v>
      </c>
      <c r="L58" s="229"/>
      <c r="M58" s="108"/>
      <c r="N58" s="204"/>
      <c r="O58" s="139"/>
      <c r="P58" s="3"/>
      <c r="Q58" s="3"/>
      <c r="R58" s="3"/>
    </row>
    <row r="59" ht="15" customHeight="1">
      <c r="A59" s="71"/>
      <c r="B59" s="232"/>
      <c r="C59" t="s" s="233">
        <v>274</v>
      </c>
      <c r="D59" s="234">
        <f>D57+7</f>
        <v>41453</v>
      </c>
      <c r="E59" s="205">
        <v>15</v>
      </c>
      <c r="F59" s="206">
        <v>1</v>
      </c>
      <c r="G59" s="206">
        <v>47</v>
      </c>
      <c r="H59" s="206">
        <v>28</v>
      </c>
      <c r="I59" s="207">
        <v>35</v>
      </c>
      <c r="J59" s="208">
        <v>7</v>
      </c>
      <c r="K59" s="209">
        <v>1</v>
      </c>
      <c r="L59" s="225"/>
      <c r="M59" s="108"/>
      <c r="N59" s="210"/>
      <c r="O59" s="4"/>
      <c r="P59" s="3"/>
      <c r="Q59" s="3"/>
      <c r="R59" s="3"/>
    </row>
    <row r="60" ht="15" customHeight="1">
      <c r="A60" s="71"/>
      <c r="B60" s="235">
        <f>B58+1</f>
        <v>27</v>
      </c>
      <c r="C60" t="s" s="73">
        <v>275</v>
      </c>
      <c r="D60" s="220">
        <f>D58+7</f>
        <v>41457</v>
      </c>
      <c r="E60" s="215">
        <v>14</v>
      </c>
      <c r="F60" s="190">
        <v>13</v>
      </c>
      <c r="G60" s="190">
        <v>11</v>
      </c>
      <c r="H60" s="190">
        <v>28</v>
      </c>
      <c r="I60" s="191">
        <v>30</v>
      </c>
      <c r="J60" s="192">
        <v>4</v>
      </c>
      <c r="K60" s="193">
        <v>5</v>
      </c>
      <c r="L60" s="229"/>
      <c r="M60" s="108"/>
      <c r="N60" s="210"/>
      <c r="O60" s="4"/>
      <c r="P60" s="3"/>
      <c r="Q60" s="3"/>
      <c r="R60" s="3"/>
    </row>
    <row r="61" ht="15" customHeight="1">
      <c r="A61" s="71"/>
      <c r="B61" s="231"/>
      <c r="C61" t="s" s="223">
        <v>276</v>
      </c>
      <c r="D61" s="224">
        <f>D59+7</f>
        <v>41460</v>
      </c>
      <c r="E61" s="194">
        <v>28</v>
      </c>
      <c r="F61" s="195">
        <v>4</v>
      </c>
      <c r="G61" s="195">
        <v>33</v>
      </c>
      <c r="H61" s="195">
        <v>12</v>
      </c>
      <c r="I61" s="196">
        <v>15</v>
      </c>
      <c r="J61" s="197">
        <v>1</v>
      </c>
      <c r="K61" s="198">
        <v>10</v>
      </c>
      <c r="L61" s="225"/>
      <c r="M61" s="108"/>
      <c r="N61" s="210"/>
      <c r="O61" s="4"/>
      <c r="P61" s="3"/>
      <c r="Q61" s="3"/>
      <c r="R61" s="3"/>
    </row>
    <row r="62" ht="15" customHeight="1">
      <c r="A62" s="71"/>
      <c r="B62" s="230">
        <f>B60+1</f>
        <v>28</v>
      </c>
      <c r="C62" t="s" s="227">
        <v>277</v>
      </c>
      <c r="D62" s="228">
        <f>D60+7</f>
        <v>41464</v>
      </c>
      <c r="E62" s="199">
        <v>18</v>
      </c>
      <c r="F62" s="200">
        <v>16</v>
      </c>
      <c r="G62" s="200">
        <v>38</v>
      </c>
      <c r="H62" s="200">
        <v>49</v>
      </c>
      <c r="I62" s="201">
        <v>31</v>
      </c>
      <c r="J62" s="202">
        <v>10</v>
      </c>
      <c r="K62" s="203">
        <v>4</v>
      </c>
      <c r="L62" s="229"/>
      <c r="M62" s="108"/>
      <c r="N62" s="210"/>
      <c r="O62" s="4"/>
      <c r="P62" s="3"/>
      <c r="Q62" s="3"/>
      <c r="R62" s="3"/>
    </row>
    <row r="63" ht="15" customHeight="1">
      <c r="A63" s="71"/>
      <c r="B63" s="231"/>
      <c r="C63" t="s" s="223">
        <v>278</v>
      </c>
      <c r="D63" s="224">
        <f>D61+7</f>
        <v>41467</v>
      </c>
      <c r="E63" s="194">
        <v>26</v>
      </c>
      <c r="F63" s="195">
        <v>42</v>
      </c>
      <c r="G63" s="195">
        <v>33</v>
      </c>
      <c r="H63" s="195">
        <v>18</v>
      </c>
      <c r="I63" s="196">
        <v>32</v>
      </c>
      <c r="J63" s="197">
        <v>3</v>
      </c>
      <c r="K63" s="198">
        <v>2</v>
      </c>
      <c r="L63" s="225"/>
      <c r="M63" s="108"/>
      <c r="N63" s="210"/>
      <c r="O63" s="4"/>
      <c r="P63" s="3"/>
      <c r="Q63" s="3"/>
      <c r="R63" s="3"/>
    </row>
    <row r="64" ht="15" customHeight="1">
      <c r="A64" s="71"/>
      <c r="B64" s="230">
        <f>B62+1</f>
        <v>29</v>
      </c>
      <c r="C64" t="s" s="227">
        <v>279</v>
      </c>
      <c r="D64" s="228">
        <f>D62+7</f>
        <v>41471</v>
      </c>
      <c r="E64" s="199">
        <v>50</v>
      </c>
      <c r="F64" s="200">
        <v>34</v>
      </c>
      <c r="G64" s="200">
        <v>47</v>
      </c>
      <c r="H64" s="200">
        <v>19</v>
      </c>
      <c r="I64" s="201">
        <v>23</v>
      </c>
      <c r="J64" s="202">
        <v>4</v>
      </c>
      <c r="K64" s="203">
        <v>6</v>
      </c>
      <c r="L64" s="229"/>
      <c r="M64" s="108"/>
      <c r="N64" s="210"/>
      <c r="O64" s="4"/>
      <c r="P64" s="3"/>
      <c r="Q64" s="3"/>
      <c r="R64" s="3"/>
    </row>
    <row r="65" ht="15" customHeight="1">
      <c r="A65" s="71"/>
      <c r="B65" s="231"/>
      <c r="C65" t="s" s="223">
        <v>280</v>
      </c>
      <c r="D65" s="224">
        <f>D63+7</f>
        <v>41474</v>
      </c>
      <c r="E65" s="194">
        <v>24</v>
      </c>
      <c r="F65" s="195">
        <v>35</v>
      </c>
      <c r="G65" s="195">
        <v>13</v>
      </c>
      <c r="H65" s="195">
        <v>26</v>
      </c>
      <c r="I65" s="196">
        <v>16</v>
      </c>
      <c r="J65" s="197">
        <v>5</v>
      </c>
      <c r="K65" s="198">
        <v>2</v>
      </c>
      <c r="L65" s="225"/>
      <c r="M65" s="108"/>
      <c r="N65" s="210"/>
      <c r="O65" s="4"/>
      <c r="P65" s="3"/>
      <c r="Q65" s="3"/>
      <c r="R65" s="3"/>
    </row>
    <row r="66" ht="15" customHeight="1">
      <c r="A66" s="71"/>
      <c r="B66" s="230">
        <f>B64+1</f>
        <v>30</v>
      </c>
      <c r="C66" t="s" s="227">
        <v>281</v>
      </c>
      <c r="D66" s="228">
        <f>D64+7</f>
        <v>41478</v>
      </c>
      <c r="E66" s="199">
        <v>19</v>
      </c>
      <c r="F66" s="200">
        <v>14</v>
      </c>
      <c r="G66" s="200">
        <v>44</v>
      </c>
      <c r="H66" s="200">
        <v>16</v>
      </c>
      <c r="I66" s="201">
        <v>15</v>
      </c>
      <c r="J66" s="202">
        <v>4</v>
      </c>
      <c r="K66" s="203">
        <v>5</v>
      </c>
      <c r="L66" s="229"/>
      <c r="M66" s="108"/>
      <c r="N66" s="210"/>
      <c r="O66" s="4"/>
      <c r="P66" s="3"/>
      <c r="Q66" s="3"/>
      <c r="R66" s="3"/>
    </row>
    <row r="67" ht="15" customHeight="1">
      <c r="A67" s="71"/>
      <c r="B67" s="231"/>
      <c r="C67" t="s" s="223">
        <v>282</v>
      </c>
      <c r="D67" s="224">
        <f>D65+7</f>
        <v>41481</v>
      </c>
      <c r="E67" s="194">
        <v>23</v>
      </c>
      <c r="F67" s="195">
        <v>38</v>
      </c>
      <c r="G67" s="195">
        <v>29</v>
      </c>
      <c r="H67" s="195">
        <v>12</v>
      </c>
      <c r="I67" s="196">
        <v>49</v>
      </c>
      <c r="J67" s="197">
        <v>4</v>
      </c>
      <c r="K67" s="198">
        <v>3</v>
      </c>
      <c r="L67" s="225"/>
      <c r="M67" s="108"/>
      <c r="N67" s="210"/>
      <c r="O67" s="4"/>
      <c r="P67" s="3"/>
      <c r="Q67" s="3"/>
      <c r="R67" s="3"/>
    </row>
    <row r="68" ht="15" customHeight="1">
      <c r="A68" s="71"/>
      <c r="B68" s="230">
        <f>B66+1</f>
        <v>31</v>
      </c>
      <c r="C68" t="s" s="227">
        <v>283</v>
      </c>
      <c r="D68" s="228">
        <f>D66+7</f>
        <v>41485</v>
      </c>
      <c r="E68" s="199">
        <v>3</v>
      </c>
      <c r="F68" s="200">
        <v>14</v>
      </c>
      <c r="G68" s="200">
        <v>4</v>
      </c>
      <c r="H68" s="200">
        <v>11</v>
      </c>
      <c r="I68" s="201">
        <v>43</v>
      </c>
      <c r="J68" s="202">
        <v>1</v>
      </c>
      <c r="K68" s="203">
        <v>6</v>
      </c>
      <c r="L68" s="229"/>
      <c r="M68" s="108"/>
      <c r="N68" s="210"/>
      <c r="O68" s="4"/>
      <c r="P68" s="3"/>
      <c r="Q68" s="3"/>
      <c r="R68" s="3"/>
    </row>
    <row r="69" ht="15" customHeight="1">
      <c r="A69" s="71"/>
      <c r="B69" s="231"/>
      <c r="C69" t="s" s="223">
        <v>284</v>
      </c>
      <c r="D69" s="224">
        <f>D67+7</f>
        <v>41488</v>
      </c>
      <c r="E69" s="194">
        <v>42</v>
      </c>
      <c r="F69" s="195">
        <v>36</v>
      </c>
      <c r="G69" s="195">
        <v>48</v>
      </c>
      <c r="H69" s="195">
        <v>37</v>
      </c>
      <c r="I69" s="196">
        <v>21</v>
      </c>
      <c r="J69" s="197">
        <v>7</v>
      </c>
      <c r="K69" s="198">
        <v>4</v>
      </c>
      <c r="L69" s="225"/>
      <c r="M69" s="108"/>
      <c r="N69" s="210"/>
      <c r="O69" s="4"/>
      <c r="P69" s="3"/>
      <c r="Q69" s="3"/>
      <c r="R69" s="3"/>
    </row>
    <row r="70" ht="15" customHeight="1">
      <c r="A70" s="71"/>
      <c r="B70" s="230">
        <f>B68+1</f>
        <v>32</v>
      </c>
      <c r="C70" t="s" s="227">
        <v>285</v>
      </c>
      <c r="D70" s="228">
        <f>D68+7</f>
        <v>41492</v>
      </c>
      <c r="E70" s="199">
        <v>17</v>
      </c>
      <c r="F70" s="200">
        <v>47</v>
      </c>
      <c r="G70" s="200">
        <v>16</v>
      </c>
      <c r="H70" s="200">
        <v>49</v>
      </c>
      <c r="I70" s="201">
        <v>31</v>
      </c>
      <c r="J70" s="202">
        <v>3</v>
      </c>
      <c r="K70" s="203">
        <v>11</v>
      </c>
      <c r="L70" s="229"/>
      <c r="M70" s="108"/>
      <c r="N70" s="210"/>
      <c r="O70" s="4"/>
      <c r="P70" s="3"/>
      <c r="Q70" s="3"/>
      <c r="R70" s="3"/>
    </row>
    <row r="71" ht="15" customHeight="1">
      <c r="A71" s="71"/>
      <c r="B71" s="231"/>
      <c r="C71" t="s" s="223">
        <v>286</v>
      </c>
      <c r="D71" s="224">
        <f>D69+7</f>
        <v>41495</v>
      </c>
      <c r="E71" s="194">
        <v>24</v>
      </c>
      <c r="F71" s="195">
        <v>4</v>
      </c>
      <c r="G71" s="195">
        <v>23</v>
      </c>
      <c r="H71" s="195">
        <v>7</v>
      </c>
      <c r="I71" s="196">
        <v>9</v>
      </c>
      <c r="J71" s="197">
        <v>9</v>
      </c>
      <c r="K71" s="198">
        <v>8</v>
      </c>
      <c r="L71" s="225"/>
      <c r="M71" s="108"/>
      <c r="N71" s="210"/>
      <c r="O71" s="4"/>
      <c r="P71" s="3"/>
      <c r="Q71" s="3"/>
      <c r="R71" s="3"/>
    </row>
    <row r="72" ht="15" customHeight="1">
      <c r="A72" s="71"/>
      <c r="B72" s="230">
        <f>B70+1</f>
        <v>33</v>
      </c>
      <c r="C72" t="s" s="227">
        <v>287</v>
      </c>
      <c r="D72" s="228">
        <f>D70+7</f>
        <v>41499</v>
      </c>
      <c r="E72" s="199">
        <v>5</v>
      </c>
      <c r="F72" s="200">
        <v>20</v>
      </c>
      <c r="G72" s="200">
        <v>47</v>
      </c>
      <c r="H72" s="200">
        <v>17</v>
      </c>
      <c r="I72" s="201">
        <v>50</v>
      </c>
      <c r="J72" s="202">
        <v>1</v>
      </c>
      <c r="K72" s="203">
        <v>4</v>
      </c>
      <c r="L72" s="229"/>
      <c r="M72" s="108"/>
      <c r="N72" s="210"/>
      <c r="O72" s="4"/>
      <c r="P72" s="3"/>
      <c r="Q72" s="3"/>
      <c r="R72" s="3"/>
    </row>
    <row r="73" ht="15" customHeight="1">
      <c r="A73" s="71"/>
      <c r="B73" s="231"/>
      <c r="C73" t="s" s="223">
        <v>288</v>
      </c>
      <c r="D73" s="224">
        <f>D71+7</f>
        <v>41502</v>
      </c>
      <c r="E73" s="194">
        <v>39</v>
      </c>
      <c r="F73" s="195">
        <v>20</v>
      </c>
      <c r="G73" s="195">
        <v>24</v>
      </c>
      <c r="H73" s="195">
        <v>37</v>
      </c>
      <c r="I73" s="196">
        <v>27</v>
      </c>
      <c r="J73" s="197">
        <v>5</v>
      </c>
      <c r="K73" s="198">
        <v>10</v>
      </c>
      <c r="L73" s="225"/>
      <c r="M73" s="108"/>
      <c r="N73" s="210"/>
      <c r="O73" s="4"/>
      <c r="P73" s="3"/>
      <c r="Q73" s="3"/>
      <c r="R73" s="3"/>
    </row>
    <row r="74" ht="15" customHeight="1">
      <c r="A74" s="71"/>
      <c r="B74" s="230">
        <f>B72+1</f>
        <v>34</v>
      </c>
      <c r="C74" t="s" s="227">
        <v>289</v>
      </c>
      <c r="D74" s="228">
        <f>D72+7</f>
        <v>41506</v>
      </c>
      <c r="E74" s="199">
        <v>42</v>
      </c>
      <c r="F74" s="200">
        <v>11</v>
      </c>
      <c r="G74" s="200">
        <v>50</v>
      </c>
      <c r="H74" s="200">
        <v>49</v>
      </c>
      <c r="I74" s="201">
        <v>5</v>
      </c>
      <c r="J74" s="202">
        <v>8</v>
      </c>
      <c r="K74" s="203">
        <v>11</v>
      </c>
      <c r="L74" s="229"/>
      <c r="M74" s="108"/>
      <c r="N74" s="210"/>
      <c r="O74" s="4"/>
      <c r="P74" s="3"/>
      <c r="Q74" s="3"/>
      <c r="R74" s="3"/>
    </row>
    <row r="75" ht="15" customHeight="1">
      <c r="A75" s="71"/>
      <c r="B75" s="231"/>
      <c r="C75" t="s" s="223">
        <v>290</v>
      </c>
      <c r="D75" s="224">
        <f>D73+7</f>
        <v>41509</v>
      </c>
      <c r="E75" s="194">
        <v>30</v>
      </c>
      <c r="F75" s="195">
        <v>37</v>
      </c>
      <c r="G75" s="195">
        <v>26</v>
      </c>
      <c r="H75" s="195">
        <v>6</v>
      </c>
      <c r="I75" s="196">
        <v>1</v>
      </c>
      <c r="J75" s="197">
        <v>8</v>
      </c>
      <c r="K75" s="198">
        <v>5</v>
      </c>
      <c r="L75" s="225"/>
      <c r="M75" s="108"/>
      <c r="N75" s="210"/>
      <c r="O75" s="4"/>
      <c r="P75" s="3"/>
      <c r="Q75" s="3"/>
      <c r="R75" s="3"/>
    </row>
    <row r="76" ht="15" customHeight="1">
      <c r="A76" s="71"/>
      <c r="B76" s="230">
        <f>B74+1</f>
        <v>35</v>
      </c>
      <c r="C76" t="s" s="227">
        <v>291</v>
      </c>
      <c r="D76" s="228">
        <f>D74+7</f>
        <v>41513</v>
      </c>
      <c r="E76" s="199">
        <v>7</v>
      </c>
      <c r="F76" s="200">
        <v>40</v>
      </c>
      <c r="G76" s="200">
        <v>38</v>
      </c>
      <c r="H76" s="200">
        <v>43</v>
      </c>
      <c r="I76" s="201">
        <v>30</v>
      </c>
      <c r="J76" s="202">
        <v>6</v>
      </c>
      <c r="K76" s="203">
        <v>2</v>
      </c>
      <c r="L76" s="229"/>
      <c r="M76" s="108"/>
      <c r="N76" s="3"/>
      <c r="O76" s="3"/>
      <c r="P76" s="3"/>
      <c r="Q76" s="3"/>
      <c r="R76" s="3"/>
    </row>
    <row r="77" ht="15" customHeight="1">
      <c r="A77" s="71"/>
      <c r="B77" s="231"/>
      <c r="C77" t="s" s="223">
        <v>292</v>
      </c>
      <c r="D77" s="224">
        <f>D75+7</f>
        <v>41516</v>
      </c>
      <c r="E77" s="194">
        <v>45</v>
      </c>
      <c r="F77" s="195">
        <v>25</v>
      </c>
      <c r="G77" s="195">
        <v>17</v>
      </c>
      <c r="H77" s="195">
        <v>36</v>
      </c>
      <c r="I77" s="196">
        <v>2</v>
      </c>
      <c r="J77" s="197">
        <v>5</v>
      </c>
      <c r="K77" s="198">
        <v>9</v>
      </c>
      <c r="L77" s="225"/>
      <c r="M77" s="108"/>
      <c r="N77" s="3"/>
      <c r="O77" s="3"/>
      <c r="P77" s="3"/>
      <c r="Q77" s="3"/>
      <c r="R77" s="3"/>
    </row>
    <row r="78" ht="15" customHeight="1">
      <c r="A78" s="71"/>
      <c r="B78" s="230">
        <f>B76+1</f>
        <v>36</v>
      </c>
      <c r="C78" t="s" s="227">
        <v>293</v>
      </c>
      <c r="D78" s="228">
        <f>D76+7</f>
        <v>41520</v>
      </c>
      <c r="E78" s="199">
        <v>5</v>
      </c>
      <c r="F78" s="200">
        <v>18</v>
      </c>
      <c r="G78" s="200">
        <v>16</v>
      </c>
      <c r="H78" s="200">
        <v>42</v>
      </c>
      <c r="I78" s="201">
        <v>9</v>
      </c>
      <c r="J78" s="202">
        <v>7</v>
      </c>
      <c r="K78" s="203">
        <v>9</v>
      </c>
      <c r="L78" s="229"/>
      <c r="M78" s="108"/>
      <c r="N78" s="3"/>
      <c r="O78" s="3"/>
      <c r="P78" s="3"/>
      <c r="Q78" s="3"/>
      <c r="R78" s="3"/>
    </row>
    <row r="79" ht="15" customHeight="1">
      <c r="A79" s="71"/>
      <c r="B79" s="231"/>
      <c r="C79" t="s" s="223">
        <v>294</v>
      </c>
      <c r="D79" s="224">
        <f>D77+7</f>
        <v>41523</v>
      </c>
      <c r="E79" s="194">
        <v>25</v>
      </c>
      <c r="F79" s="195">
        <v>11</v>
      </c>
      <c r="G79" s="195">
        <v>32</v>
      </c>
      <c r="H79" s="195">
        <v>23</v>
      </c>
      <c r="I79" s="196">
        <v>37</v>
      </c>
      <c r="J79" s="197">
        <v>7</v>
      </c>
      <c r="K79" s="198">
        <v>4</v>
      </c>
      <c r="L79" s="225"/>
      <c r="M79" s="108"/>
      <c r="N79" s="3"/>
      <c r="O79" s="3"/>
      <c r="P79" s="3"/>
      <c r="Q79" s="3"/>
      <c r="R79" s="3"/>
    </row>
    <row r="80" ht="15" customHeight="1">
      <c r="A80" s="71"/>
      <c r="B80" s="230">
        <f>B78+1</f>
        <v>37</v>
      </c>
      <c r="C80" t="s" s="227">
        <v>295</v>
      </c>
      <c r="D80" s="228">
        <f>D78+7</f>
        <v>41527</v>
      </c>
      <c r="E80" s="199">
        <v>7</v>
      </c>
      <c r="F80" s="200">
        <v>28</v>
      </c>
      <c r="G80" s="200">
        <v>30</v>
      </c>
      <c r="H80" s="200">
        <v>14</v>
      </c>
      <c r="I80" s="201">
        <v>11</v>
      </c>
      <c r="J80" s="202">
        <v>2</v>
      </c>
      <c r="K80" s="203">
        <v>10</v>
      </c>
      <c r="L80" s="229"/>
      <c r="M80" s="108"/>
      <c r="N80" s="3"/>
      <c r="O80" s="3"/>
      <c r="P80" s="3"/>
      <c r="Q80" s="3"/>
      <c r="R80" s="3"/>
    </row>
    <row r="81" ht="15" customHeight="1">
      <c r="A81" s="71"/>
      <c r="B81" s="231"/>
      <c r="C81" t="s" s="223">
        <v>296</v>
      </c>
      <c r="D81" s="224">
        <f>D79+7</f>
        <v>41530</v>
      </c>
      <c r="E81" s="194">
        <v>14</v>
      </c>
      <c r="F81" s="195">
        <v>27</v>
      </c>
      <c r="G81" s="195">
        <v>6</v>
      </c>
      <c r="H81" s="195">
        <v>4</v>
      </c>
      <c r="I81" s="196">
        <v>33</v>
      </c>
      <c r="J81" s="197">
        <v>10</v>
      </c>
      <c r="K81" s="198">
        <v>5</v>
      </c>
      <c r="L81" s="225"/>
      <c r="M81" s="108"/>
      <c r="N81" s="3"/>
      <c r="O81" s="3"/>
      <c r="P81" s="3"/>
      <c r="Q81" s="3"/>
      <c r="R81" s="3"/>
    </row>
    <row r="82" ht="15" customHeight="1">
      <c r="A82" s="71"/>
      <c r="B82" s="230">
        <f>B80+1</f>
        <v>38</v>
      </c>
      <c r="C82" t="s" s="227">
        <v>297</v>
      </c>
      <c r="D82" s="228">
        <f>D80+7</f>
        <v>41534</v>
      </c>
      <c r="E82" s="199">
        <v>44</v>
      </c>
      <c r="F82" s="200">
        <v>17</v>
      </c>
      <c r="G82" s="200">
        <v>21</v>
      </c>
      <c r="H82" s="200">
        <v>42</v>
      </c>
      <c r="I82" s="201">
        <v>13</v>
      </c>
      <c r="J82" s="202">
        <v>11</v>
      </c>
      <c r="K82" s="203">
        <v>9</v>
      </c>
      <c r="L82" s="229"/>
      <c r="M82" s="108"/>
      <c r="N82" s="3"/>
      <c r="O82" s="3"/>
      <c r="P82" s="3"/>
      <c r="Q82" s="3"/>
      <c r="R82" s="3"/>
    </row>
    <row r="83" ht="15" customHeight="1">
      <c r="A83" s="71"/>
      <c r="B83" s="231"/>
      <c r="C83" t="s" s="223">
        <v>298</v>
      </c>
      <c r="D83" s="224">
        <f>D81+7</f>
        <v>41537</v>
      </c>
      <c r="E83" s="194">
        <v>5</v>
      </c>
      <c r="F83" s="195">
        <v>11</v>
      </c>
      <c r="G83" s="195">
        <v>38</v>
      </c>
      <c r="H83" s="195">
        <v>35</v>
      </c>
      <c r="I83" s="196">
        <v>45</v>
      </c>
      <c r="J83" s="197">
        <v>2</v>
      </c>
      <c r="K83" s="198">
        <v>3</v>
      </c>
      <c r="L83" s="225"/>
      <c r="M83" s="108"/>
      <c r="N83" s="3"/>
      <c r="O83" s="3"/>
      <c r="P83" s="3"/>
      <c r="Q83" s="3"/>
      <c r="R83" s="3"/>
    </row>
    <row r="84" ht="15" customHeight="1">
      <c r="A84" s="71"/>
      <c r="B84" s="230">
        <f>B82+1</f>
        <v>39</v>
      </c>
      <c r="C84" t="s" s="227">
        <v>299</v>
      </c>
      <c r="D84" s="228">
        <f>D82+7</f>
        <v>41541</v>
      </c>
      <c r="E84" s="199">
        <v>43</v>
      </c>
      <c r="F84" s="200">
        <v>20</v>
      </c>
      <c r="G84" s="200">
        <v>10</v>
      </c>
      <c r="H84" s="200">
        <v>28</v>
      </c>
      <c r="I84" s="201">
        <v>26</v>
      </c>
      <c r="J84" s="202">
        <v>9</v>
      </c>
      <c r="K84" s="203">
        <v>11</v>
      </c>
      <c r="L84" s="229"/>
      <c r="M84" s="108"/>
      <c r="N84" s="3"/>
      <c r="O84" s="3"/>
      <c r="P84" s="3"/>
      <c r="Q84" s="3"/>
      <c r="R84" s="3"/>
    </row>
    <row r="85" ht="15" customHeight="1">
      <c r="A85" s="71"/>
      <c r="B85" s="231"/>
      <c r="C85" t="s" s="223">
        <v>300</v>
      </c>
      <c r="D85" s="224">
        <f>D83+7</f>
        <v>41544</v>
      </c>
      <c r="E85" s="194">
        <v>41</v>
      </c>
      <c r="F85" s="195">
        <v>15</v>
      </c>
      <c r="G85" s="195">
        <v>11</v>
      </c>
      <c r="H85" s="195">
        <v>38</v>
      </c>
      <c r="I85" s="196">
        <v>43</v>
      </c>
      <c r="J85" s="197">
        <v>6</v>
      </c>
      <c r="K85" s="198">
        <v>2</v>
      </c>
      <c r="L85" s="225"/>
      <c r="M85" s="108"/>
      <c r="N85" s="3"/>
      <c r="O85" s="3"/>
      <c r="P85" s="3"/>
      <c r="Q85" s="3"/>
      <c r="R85" s="3"/>
    </row>
    <row r="86" ht="15" customHeight="1">
      <c r="A86" s="71"/>
      <c r="B86" s="230">
        <f>B84+1</f>
        <v>40</v>
      </c>
      <c r="C86" t="s" s="227">
        <v>301</v>
      </c>
      <c r="D86" s="228">
        <f>D84+7</f>
        <v>41548</v>
      </c>
      <c r="E86" s="199">
        <v>19</v>
      </c>
      <c r="F86" s="200">
        <v>44</v>
      </c>
      <c r="G86" s="200">
        <v>48</v>
      </c>
      <c r="H86" s="200">
        <v>25</v>
      </c>
      <c r="I86" s="201">
        <v>23</v>
      </c>
      <c r="J86" s="202">
        <v>9</v>
      </c>
      <c r="K86" s="203">
        <v>8</v>
      </c>
      <c r="L86" s="229"/>
      <c r="M86" s="108"/>
      <c r="N86" s="3"/>
      <c r="O86" s="3"/>
      <c r="P86" s="3"/>
      <c r="Q86" s="3"/>
      <c r="R86" s="3"/>
    </row>
    <row r="87" ht="15" customHeight="1">
      <c r="A87" s="71"/>
      <c r="B87" s="231"/>
      <c r="C87" t="s" s="223">
        <v>302</v>
      </c>
      <c r="D87" s="224">
        <f>D85+7</f>
        <v>41551</v>
      </c>
      <c r="E87" s="194">
        <v>50</v>
      </c>
      <c r="F87" s="195">
        <v>35</v>
      </c>
      <c r="G87" s="195">
        <v>6</v>
      </c>
      <c r="H87" s="195">
        <v>24</v>
      </c>
      <c r="I87" s="196">
        <v>20</v>
      </c>
      <c r="J87" s="197">
        <v>5</v>
      </c>
      <c r="K87" s="198">
        <v>10</v>
      </c>
      <c r="L87" s="225"/>
      <c r="M87" s="108"/>
      <c r="N87" s="3"/>
      <c r="O87" s="3"/>
      <c r="P87" s="3"/>
      <c r="Q87" s="3"/>
      <c r="R87" s="3"/>
    </row>
    <row r="88" ht="15" customHeight="1">
      <c r="A88" s="71"/>
      <c r="B88" s="230">
        <f>B86+1</f>
        <v>41</v>
      </c>
      <c r="C88" t="s" s="227">
        <v>303</v>
      </c>
      <c r="D88" s="228">
        <f>D86+7</f>
        <v>41555</v>
      </c>
      <c r="E88" s="199">
        <v>23</v>
      </c>
      <c r="F88" s="200">
        <v>24</v>
      </c>
      <c r="G88" s="200">
        <v>33</v>
      </c>
      <c r="H88" s="200">
        <v>42</v>
      </c>
      <c r="I88" s="201">
        <v>26</v>
      </c>
      <c r="J88" s="202">
        <v>5</v>
      </c>
      <c r="K88" s="203">
        <v>3</v>
      </c>
      <c r="L88" s="229"/>
      <c r="M88" s="108"/>
      <c r="N88" s="3"/>
      <c r="O88" s="3"/>
      <c r="P88" s="3"/>
      <c r="Q88" s="3"/>
      <c r="R88" s="3"/>
    </row>
    <row r="89" ht="15" customHeight="1">
      <c r="A89" s="71"/>
      <c r="B89" s="231"/>
      <c r="C89" t="s" s="223">
        <v>304</v>
      </c>
      <c r="D89" s="224">
        <f>D87+7</f>
        <v>41558</v>
      </c>
      <c r="E89" s="194">
        <v>6</v>
      </c>
      <c r="F89" s="195">
        <v>17</v>
      </c>
      <c r="G89" s="195">
        <v>23</v>
      </c>
      <c r="H89" s="195">
        <v>12</v>
      </c>
      <c r="I89" s="196">
        <v>43</v>
      </c>
      <c r="J89" s="197">
        <v>5</v>
      </c>
      <c r="K89" s="198">
        <v>9</v>
      </c>
      <c r="L89" s="225"/>
      <c r="M89" s="108"/>
      <c r="N89" s="3"/>
      <c r="O89" s="3"/>
      <c r="P89" s="3"/>
      <c r="Q89" s="3"/>
      <c r="R89" s="3"/>
    </row>
    <row r="90" ht="15" customHeight="1">
      <c r="A90" s="71"/>
      <c r="B90" s="230">
        <f>B88+1</f>
        <v>42</v>
      </c>
      <c r="C90" t="s" s="227">
        <v>305</v>
      </c>
      <c r="D90" s="228">
        <f>D88+7</f>
        <v>41562</v>
      </c>
      <c r="E90" s="199">
        <v>39</v>
      </c>
      <c r="F90" s="200">
        <v>18</v>
      </c>
      <c r="G90" s="200">
        <v>27</v>
      </c>
      <c r="H90" s="200">
        <v>43</v>
      </c>
      <c r="I90" s="201">
        <v>47</v>
      </c>
      <c r="J90" s="202">
        <v>7</v>
      </c>
      <c r="K90" s="203">
        <v>4</v>
      </c>
      <c r="L90" s="229"/>
      <c r="M90" s="108"/>
      <c r="N90" s="3"/>
      <c r="O90" s="3"/>
      <c r="P90" s="3"/>
      <c r="Q90" s="3"/>
      <c r="R90" s="3"/>
    </row>
    <row r="91" ht="15" customHeight="1">
      <c r="A91" s="71"/>
      <c r="B91" s="231"/>
      <c r="C91" t="s" s="223">
        <v>306</v>
      </c>
      <c r="D91" s="224">
        <f>D89+7</f>
        <v>41565</v>
      </c>
      <c r="E91" s="194">
        <v>25</v>
      </c>
      <c r="F91" s="195">
        <v>36</v>
      </c>
      <c r="G91" s="195">
        <v>47</v>
      </c>
      <c r="H91" s="195">
        <v>46</v>
      </c>
      <c r="I91" s="196">
        <v>5</v>
      </c>
      <c r="J91" s="197">
        <v>2</v>
      </c>
      <c r="K91" s="198">
        <v>6</v>
      </c>
      <c r="L91" s="225"/>
      <c r="M91" s="108"/>
      <c r="N91" s="3"/>
      <c r="O91" s="3"/>
      <c r="P91" s="3"/>
      <c r="Q91" s="3"/>
      <c r="R91" s="3"/>
    </row>
    <row r="92" ht="15" customHeight="1">
      <c r="A92" s="71"/>
      <c r="B92" s="230">
        <f>B90+1</f>
        <v>43</v>
      </c>
      <c r="C92" t="s" s="227">
        <v>307</v>
      </c>
      <c r="D92" s="228">
        <f>D90+7</f>
        <v>41569</v>
      </c>
      <c r="E92" s="199">
        <v>39</v>
      </c>
      <c r="F92" s="200">
        <v>33</v>
      </c>
      <c r="G92" s="200">
        <v>29</v>
      </c>
      <c r="H92" s="200">
        <v>44</v>
      </c>
      <c r="I92" s="201">
        <v>41</v>
      </c>
      <c r="J92" s="202">
        <v>9</v>
      </c>
      <c r="K92" s="203">
        <v>11</v>
      </c>
      <c r="L92" s="229"/>
      <c r="M92" s="108"/>
      <c r="N92" s="3"/>
      <c r="O92" s="3"/>
      <c r="P92" s="3"/>
      <c r="Q92" s="3"/>
      <c r="R92" s="3"/>
    </row>
    <row r="93" ht="15" customHeight="1">
      <c r="A93" s="71"/>
      <c r="B93" s="231"/>
      <c r="C93" t="s" s="223">
        <v>308</v>
      </c>
      <c r="D93" s="224">
        <f>D91+7</f>
        <v>41572</v>
      </c>
      <c r="E93" s="194">
        <v>2</v>
      </c>
      <c r="F93" s="195">
        <v>31</v>
      </c>
      <c r="G93" s="195">
        <v>38</v>
      </c>
      <c r="H93" s="195">
        <v>3</v>
      </c>
      <c r="I93" s="196">
        <v>10</v>
      </c>
      <c r="J93" s="197">
        <v>6</v>
      </c>
      <c r="K93" s="198">
        <v>10</v>
      </c>
      <c r="L93" s="225"/>
      <c r="M93" s="108"/>
      <c r="N93" s="3"/>
      <c r="O93" s="3"/>
      <c r="P93" s="3"/>
      <c r="Q93" s="3"/>
      <c r="R93" s="3"/>
    </row>
    <row r="94" ht="15" customHeight="1">
      <c r="A94" s="71"/>
      <c r="B94" s="230">
        <f>B92+1</f>
        <v>44</v>
      </c>
      <c r="C94" t="s" s="227">
        <v>309</v>
      </c>
      <c r="D94" s="228">
        <f>D92+7</f>
        <v>41576</v>
      </c>
      <c r="E94" s="199">
        <v>32</v>
      </c>
      <c r="F94" s="200">
        <v>9</v>
      </c>
      <c r="G94" s="200">
        <v>10</v>
      </c>
      <c r="H94" s="200">
        <v>30</v>
      </c>
      <c r="I94" s="201">
        <v>37</v>
      </c>
      <c r="J94" s="202">
        <v>6</v>
      </c>
      <c r="K94" s="203">
        <v>2</v>
      </c>
      <c r="L94" s="229"/>
      <c r="M94" s="108"/>
      <c r="N94" s="3"/>
      <c r="O94" s="3"/>
      <c r="P94" s="3"/>
      <c r="Q94" s="3"/>
      <c r="R94" s="3"/>
    </row>
    <row r="95" ht="15" customHeight="1">
      <c r="A95" s="71"/>
      <c r="B95" s="231"/>
      <c r="C95" t="s" s="223">
        <v>310</v>
      </c>
      <c r="D95" s="224">
        <f>D93+7</f>
        <v>41579</v>
      </c>
      <c r="E95" s="194">
        <v>19</v>
      </c>
      <c r="F95" s="195">
        <v>33</v>
      </c>
      <c r="G95" s="195">
        <v>29</v>
      </c>
      <c r="H95" s="195">
        <v>30</v>
      </c>
      <c r="I95" s="196">
        <v>7</v>
      </c>
      <c r="J95" s="197">
        <v>3</v>
      </c>
      <c r="K95" s="198">
        <v>8</v>
      </c>
      <c r="L95" s="225"/>
      <c r="M95" s="108"/>
      <c r="N95" s="3"/>
      <c r="O95" s="3"/>
      <c r="P95" s="3"/>
      <c r="Q95" s="3"/>
      <c r="R95" s="3"/>
    </row>
    <row r="96" ht="15" customHeight="1">
      <c r="A96" s="71"/>
      <c r="B96" s="230">
        <f>B94+1</f>
        <v>45</v>
      </c>
      <c r="C96" t="s" s="227">
        <v>311</v>
      </c>
      <c r="D96" s="228">
        <f>D94+7</f>
        <v>41583</v>
      </c>
      <c r="E96" s="199">
        <v>35</v>
      </c>
      <c r="F96" s="200">
        <v>38</v>
      </c>
      <c r="G96" s="200">
        <v>12</v>
      </c>
      <c r="H96" s="200">
        <v>13</v>
      </c>
      <c r="I96" s="201">
        <v>6</v>
      </c>
      <c r="J96" s="202">
        <v>2</v>
      </c>
      <c r="K96" s="203">
        <v>3</v>
      </c>
      <c r="L96" s="229"/>
      <c r="M96" s="108"/>
      <c r="N96" s="3"/>
      <c r="O96" s="3"/>
      <c r="P96" s="3"/>
      <c r="Q96" s="3"/>
      <c r="R96" s="3"/>
    </row>
    <row r="97" ht="15" customHeight="1">
      <c r="A97" s="71"/>
      <c r="B97" s="231"/>
      <c r="C97" t="s" s="223">
        <v>312</v>
      </c>
      <c r="D97" s="224">
        <f>D95+7</f>
        <v>41586</v>
      </c>
      <c r="E97" s="194">
        <v>35</v>
      </c>
      <c r="F97" s="195">
        <v>20</v>
      </c>
      <c r="G97" s="195">
        <v>42</v>
      </c>
      <c r="H97" s="195">
        <v>43</v>
      </c>
      <c r="I97" s="196">
        <v>28</v>
      </c>
      <c r="J97" s="197">
        <v>8</v>
      </c>
      <c r="K97" s="198">
        <v>10</v>
      </c>
      <c r="L97" s="225"/>
      <c r="M97" s="108"/>
      <c r="N97" s="3"/>
      <c r="O97" s="3"/>
      <c r="P97" s="3"/>
      <c r="Q97" s="3"/>
      <c r="R97" s="3"/>
    </row>
    <row r="98" ht="15" customHeight="1">
      <c r="A98" s="71"/>
      <c r="B98" s="230">
        <f>B96+1</f>
        <v>46</v>
      </c>
      <c r="C98" t="s" s="227">
        <v>313</v>
      </c>
      <c r="D98" s="228">
        <f>D96+7</f>
        <v>41590</v>
      </c>
      <c r="E98" s="199">
        <v>29</v>
      </c>
      <c r="F98" s="200">
        <v>48</v>
      </c>
      <c r="G98" s="200">
        <v>40</v>
      </c>
      <c r="H98" s="200">
        <v>37</v>
      </c>
      <c r="I98" s="201">
        <v>14</v>
      </c>
      <c r="J98" s="202">
        <v>11</v>
      </c>
      <c r="K98" s="203">
        <v>2</v>
      </c>
      <c r="L98" s="229"/>
      <c r="M98" s="108"/>
      <c r="N98" s="3"/>
      <c r="O98" s="3"/>
      <c r="P98" s="3"/>
      <c r="Q98" s="3"/>
      <c r="R98" s="3"/>
    </row>
    <row r="99" ht="15" customHeight="1">
      <c r="A99" s="71"/>
      <c r="B99" s="231"/>
      <c r="C99" t="s" s="223">
        <v>314</v>
      </c>
      <c r="D99" s="224">
        <f>D97+7</f>
        <v>41593</v>
      </c>
      <c r="E99" s="194">
        <v>13</v>
      </c>
      <c r="F99" s="195">
        <v>42</v>
      </c>
      <c r="G99" s="195">
        <v>3</v>
      </c>
      <c r="H99" s="195">
        <v>15</v>
      </c>
      <c r="I99" s="196">
        <v>29</v>
      </c>
      <c r="J99" s="197">
        <v>4</v>
      </c>
      <c r="K99" s="198">
        <v>1</v>
      </c>
      <c r="L99" s="225"/>
      <c r="M99" s="108"/>
      <c r="N99" s="3"/>
      <c r="O99" s="3"/>
      <c r="P99" s="3"/>
      <c r="Q99" s="3"/>
      <c r="R99" s="3"/>
    </row>
    <row r="100" ht="15" customHeight="1">
      <c r="A100" s="71"/>
      <c r="B100" s="230">
        <f>B98+1</f>
        <v>47</v>
      </c>
      <c r="C100" t="s" s="227">
        <v>315</v>
      </c>
      <c r="D100" s="228">
        <f>D98+7</f>
        <v>41597</v>
      </c>
      <c r="E100" s="199">
        <v>45</v>
      </c>
      <c r="F100" s="200">
        <v>14</v>
      </c>
      <c r="G100" s="200">
        <v>19</v>
      </c>
      <c r="H100" s="200">
        <v>36</v>
      </c>
      <c r="I100" s="201">
        <v>15</v>
      </c>
      <c r="J100" s="202">
        <v>1</v>
      </c>
      <c r="K100" s="203">
        <v>10</v>
      </c>
      <c r="L100" s="229"/>
      <c r="M100" s="108"/>
      <c r="N100" s="3"/>
      <c r="O100" s="3"/>
      <c r="P100" s="3"/>
      <c r="Q100" s="3"/>
      <c r="R100" s="3"/>
    </row>
    <row r="101" ht="15" customHeight="1">
      <c r="A101" s="71"/>
      <c r="B101" s="231"/>
      <c r="C101" t="s" s="223">
        <v>316</v>
      </c>
      <c r="D101" s="224">
        <f>D99+7</f>
        <v>41600</v>
      </c>
      <c r="E101" s="194">
        <v>40</v>
      </c>
      <c r="F101" s="195">
        <v>26</v>
      </c>
      <c r="G101" s="195">
        <v>13</v>
      </c>
      <c r="H101" s="195">
        <v>25</v>
      </c>
      <c r="I101" s="196">
        <v>50</v>
      </c>
      <c r="J101" s="197">
        <v>8</v>
      </c>
      <c r="K101" s="198">
        <v>9</v>
      </c>
      <c r="L101" s="225"/>
      <c r="M101" s="108"/>
      <c r="N101" s="3"/>
      <c r="O101" s="3"/>
      <c r="P101" s="3"/>
      <c r="Q101" s="3"/>
      <c r="R101" s="3"/>
    </row>
    <row r="102" ht="15" customHeight="1">
      <c r="A102" s="71"/>
      <c r="B102" s="230">
        <f>B100+1</f>
        <v>48</v>
      </c>
      <c r="C102" t="s" s="227">
        <v>317</v>
      </c>
      <c r="D102" s="228">
        <f>D100+7</f>
        <v>41604</v>
      </c>
      <c r="E102" s="199">
        <v>44</v>
      </c>
      <c r="F102" s="200">
        <v>27</v>
      </c>
      <c r="G102" s="200">
        <v>23</v>
      </c>
      <c r="H102" s="200">
        <v>42</v>
      </c>
      <c r="I102" s="201">
        <v>19</v>
      </c>
      <c r="J102" s="202">
        <v>5</v>
      </c>
      <c r="K102" s="203">
        <v>3</v>
      </c>
      <c r="L102" s="229"/>
      <c r="M102" s="108"/>
      <c r="N102" s="3"/>
      <c r="O102" s="3"/>
      <c r="P102" s="3"/>
      <c r="Q102" s="3"/>
      <c r="R102" s="3"/>
    </row>
    <row r="103" ht="15" customHeight="1">
      <c r="A103" s="71"/>
      <c r="B103" s="231"/>
      <c r="C103" t="s" s="223">
        <v>318</v>
      </c>
      <c r="D103" s="224">
        <f>D101+7</f>
        <v>41607</v>
      </c>
      <c r="E103" s="194">
        <v>10</v>
      </c>
      <c r="F103" s="195">
        <v>23</v>
      </c>
      <c r="G103" s="195">
        <v>7</v>
      </c>
      <c r="H103" s="195">
        <v>2</v>
      </c>
      <c r="I103" s="196">
        <v>43</v>
      </c>
      <c r="J103" s="197">
        <v>4</v>
      </c>
      <c r="K103" s="198">
        <v>7</v>
      </c>
      <c r="L103" s="225"/>
      <c r="M103" s="108"/>
      <c r="N103" s="3"/>
      <c r="O103" s="3"/>
      <c r="P103" s="3"/>
      <c r="Q103" s="3"/>
      <c r="R103" s="3"/>
    </row>
    <row r="104" ht="15" customHeight="1">
      <c r="A104" s="71"/>
      <c r="B104" s="230">
        <f>B102+1</f>
        <v>49</v>
      </c>
      <c r="C104" t="s" s="227">
        <v>319</v>
      </c>
      <c r="D104" s="228">
        <f>D102+7</f>
        <v>41611</v>
      </c>
      <c r="E104" s="199">
        <v>32</v>
      </c>
      <c r="F104" s="200">
        <v>6</v>
      </c>
      <c r="G104" s="200">
        <v>29</v>
      </c>
      <c r="H104" s="200">
        <v>15</v>
      </c>
      <c r="I104" s="201">
        <v>13</v>
      </c>
      <c r="J104" s="202">
        <v>2</v>
      </c>
      <c r="K104" s="203">
        <v>9</v>
      </c>
      <c r="L104" s="229"/>
      <c r="M104" s="108"/>
      <c r="N104" s="3"/>
      <c r="O104" s="3"/>
      <c r="P104" s="3"/>
      <c r="Q104" s="3"/>
      <c r="R104" s="3"/>
    </row>
    <row r="105" ht="15" customHeight="1">
      <c r="A105" s="71"/>
      <c r="B105" s="231"/>
      <c r="C105" t="s" s="223">
        <v>320</v>
      </c>
      <c r="D105" s="224">
        <f>D103+7</f>
        <v>41614</v>
      </c>
      <c r="E105" s="194">
        <v>18</v>
      </c>
      <c r="F105" s="195">
        <v>31</v>
      </c>
      <c r="G105" s="195">
        <v>36</v>
      </c>
      <c r="H105" s="195">
        <v>2</v>
      </c>
      <c r="I105" s="196">
        <v>1</v>
      </c>
      <c r="J105" s="197">
        <v>7</v>
      </c>
      <c r="K105" s="198">
        <v>10</v>
      </c>
      <c r="L105" s="225"/>
      <c r="M105" s="108"/>
      <c r="N105" s="3"/>
      <c r="O105" s="3"/>
      <c r="P105" s="3"/>
      <c r="Q105" s="3"/>
      <c r="R105" s="3"/>
    </row>
    <row r="106" ht="15" customHeight="1">
      <c r="A106" s="71"/>
      <c r="B106" s="230">
        <f>B104+1</f>
        <v>50</v>
      </c>
      <c r="C106" t="s" s="227">
        <v>321</v>
      </c>
      <c r="D106" s="228">
        <f>D104+7</f>
        <v>41618</v>
      </c>
      <c r="E106" s="199">
        <v>49</v>
      </c>
      <c r="F106" s="200">
        <v>50</v>
      </c>
      <c r="G106" s="200">
        <v>24</v>
      </c>
      <c r="H106" s="200">
        <v>6</v>
      </c>
      <c r="I106" s="201">
        <v>35</v>
      </c>
      <c r="J106" s="202">
        <v>7</v>
      </c>
      <c r="K106" s="203">
        <v>1</v>
      </c>
      <c r="L106" s="229"/>
      <c r="M106" s="108"/>
      <c r="N106" s="3"/>
      <c r="O106" s="3"/>
      <c r="P106" s="3"/>
      <c r="Q106" s="3"/>
      <c r="R106" s="3"/>
    </row>
    <row r="107" ht="15" customHeight="1">
      <c r="A107" s="71"/>
      <c r="B107" s="231"/>
      <c r="C107" t="s" s="223">
        <v>322</v>
      </c>
      <c r="D107" s="224">
        <f>D105+7</f>
        <v>41621</v>
      </c>
      <c r="E107" s="194">
        <v>24</v>
      </c>
      <c r="F107" s="195">
        <v>22</v>
      </c>
      <c r="G107" s="195">
        <v>23</v>
      </c>
      <c r="H107" s="195">
        <v>1</v>
      </c>
      <c r="I107" s="196">
        <v>31</v>
      </c>
      <c r="J107" s="197">
        <v>6</v>
      </c>
      <c r="K107" s="198">
        <v>11</v>
      </c>
      <c r="L107" s="225"/>
      <c r="M107" s="108"/>
      <c r="N107" s="3"/>
      <c r="O107" s="3"/>
      <c r="P107" s="3"/>
      <c r="Q107" s="3"/>
      <c r="R107" s="3"/>
    </row>
    <row r="108" ht="15" customHeight="1">
      <c r="A108" s="71"/>
      <c r="B108" s="230">
        <f>B106+1</f>
        <v>51</v>
      </c>
      <c r="C108" t="s" s="227">
        <v>323</v>
      </c>
      <c r="D108" s="228">
        <f>D106+7</f>
        <v>41625</v>
      </c>
      <c r="E108" s="199">
        <v>41</v>
      </c>
      <c r="F108" s="200">
        <v>6</v>
      </c>
      <c r="G108" s="200">
        <v>8</v>
      </c>
      <c r="H108" s="200">
        <v>37</v>
      </c>
      <c r="I108" s="201">
        <v>27</v>
      </c>
      <c r="J108" s="202">
        <v>7</v>
      </c>
      <c r="K108" s="203">
        <v>10</v>
      </c>
      <c r="L108" s="229"/>
      <c r="M108" s="108"/>
      <c r="N108" s="3"/>
      <c r="O108" s="3"/>
      <c r="P108" s="3"/>
      <c r="Q108" s="3"/>
      <c r="R108" s="3"/>
    </row>
    <row r="109" ht="15" customHeight="1">
      <c r="A109" s="71"/>
      <c r="B109" s="231"/>
      <c r="C109" t="s" s="223">
        <v>324</v>
      </c>
      <c r="D109" s="224">
        <f>D107+7</f>
        <v>41628</v>
      </c>
      <c r="E109" s="194">
        <v>13</v>
      </c>
      <c r="F109" s="195">
        <v>22</v>
      </c>
      <c r="G109" s="195">
        <v>17</v>
      </c>
      <c r="H109" s="195">
        <v>43</v>
      </c>
      <c r="I109" s="196">
        <v>12</v>
      </c>
      <c r="J109" s="197">
        <v>10</v>
      </c>
      <c r="K109" s="198">
        <v>3</v>
      </c>
      <c r="L109" s="225"/>
      <c r="M109" s="108"/>
      <c r="N109" s="3"/>
      <c r="O109" s="3"/>
      <c r="P109" s="3"/>
      <c r="Q109" s="3"/>
      <c r="R109" s="3"/>
    </row>
    <row r="110" ht="15" customHeight="1">
      <c r="A110" s="71"/>
      <c r="B110" s="230">
        <f>B108+1</f>
        <v>52</v>
      </c>
      <c r="C110" t="s" s="227">
        <v>325</v>
      </c>
      <c r="D110" s="228">
        <f>D108+7</f>
        <v>41632</v>
      </c>
      <c r="E110" s="199">
        <v>5</v>
      </c>
      <c r="F110" s="200">
        <v>31</v>
      </c>
      <c r="G110" s="200">
        <v>43</v>
      </c>
      <c r="H110" s="200">
        <v>50</v>
      </c>
      <c r="I110" s="201">
        <v>19</v>
      </c>
      <c r="J110" s="202">
        <v>6</v>
      </c>
      <c r="K110" s="203">
        <v>2</v>
      </c>
      <c r="L110" s="229"/>
      <c r="M110" s="108"/>
      <c r="N110" s="3"/>
      <c r="O110" s="3"/>
      <c r="P110" s="3"/>
      <c r="Q110" s="3"/>
      <c r="R110" s="3"/>
    </row>
    <row r="111" ht="15" customHeight="1">
      <c r="A111" s="71"/>
      <c r="B111" s="232"/>
      <c r="C111" t="s" s="233">
        <v>326</v>
      </c>
      <c r="D111" s="234">
        <f>D109+7</f>
        <v>41635</v>
      </c>
      <c r="E111" s="205">
        <v>1</v>
      </c>
      <c r="F111" s="206">
        <v>22</v>
      </c>
      <c r="G111" s="206">
        <v>6</v>
      </c>
      <c r="H111" s="206">
        <v>13</v>
      </c>
      <c r="I111" s="207">
        <v>28</v>
      </c>
      <c r="J111" s="208">
        <v>10</v>
      </c>
      <c r="K111" s="209">
        <v>5</v>
      </c>
      <c r="L111" s="236"/>
      <c r="M111" s="108"/>
      <c r="N111" s="3"/>
      <c r="O111" s="3"/>
      <c r="P111" s="3"/>
      <c r="Q111" s="3"/>
      <c r="R111" s="3"/>
    </row>
  </sheetData>
  <mergeCells count="65">
    <mergeCell ref="B110:B111"/>
    <mergeCell ref="B98:B99"/>
    <mergeCell ref="B100:B101"/>
    <mergeCell ref="B102:B103"/>
    <mergeCell ref="B104:B105"/>
    <mergeCell ref="B106:B107"/>
    <mergeCell ref="B108:B109"/>
    <mergeCell ref="B96:B97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B72:B73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48:B49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24:B25"/>
    <mergeCell ref="N6:O6"/>
    <mergeCell ref="Q6:R6"/>
    <mergeCell ref="E7:I7"/>
    <mergeCell ref="B8:B9"/>
    <mergeCell ref="B10:B11"/>
    <mergeCell ref="B12:B13"/>
    <mergeCell ref="J7:K7"/>
    <mergeCell ref="L6:L7"/>
    <mergeCell ref="B14:B15"/>
    <mergeCell ref="B16:B17"/>
    <mergeCell ref="B18:B19"/>
    <mergeCell ref="B20:B21"/>
    <mergeCell ref="B22:B23"/>
    <mergeCell ref="B1:G1"/>
    <mergeCell ref="B3:E3"/>
    <mergeCell ref="B4:K4"/>
    <mergeCell ref="B6:B7"/>
    <mergeCell ref="C6:C7"/>
    <mergeCell ref="D6:D7"/>
    <mergeCell ref="E6:K6"/>
    <mergeCell ref="N4:R4"/>
  </mergeCells>
  <conditionalFormatting sqref="N8:N75 Q8:Q18">
    <cfRule type="cellIs" dxfId="6" priority="1" operator="lessThan" stopIfTrue="1">
      <formula>0</formula>
    </cfRule>
  </conditionalFormatting>
  <pageMargins left="0.590551" right="0.590551" top="0.787402" bottom="0.590551" header="0" footer="0"/>
  <pageSetup firstPageNumber="1" fitToHeight="1" fitToWidth="1" scale="85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R111"/>
  <sheetViews>
    <sheetView workbookViewId="0" showGridLines="0" defaultGridColor="1"/>
  </sheetViews>
  <sheetFormatPr defaultColWidth="12.5" defaultRowHeight="13.2" customHeight="1" outlineLevelRow="0" outlineLevelCol="0"/>
  <cols>
    <col min="1" max="1" width="4.35156" style="237" customWidth="1"/>
    <col min="2" max="2" width="9.67188" style="237" customWidth="1"/>
    <col min="3" max="3" width="12.6719" style="237" customWidth="1"/>
    <col min="4" max="4" width="10.6719" style="237" customWidth="1"/>
    <col min="5" max="11" width="9.67188" style="237" customWidth="1"/>
    <col min="12" max="12" width="17" style="237" customWidth="1"/>
    <col min="13" max="13" width="6.5" style="237" customWidth="1"/>
    <col min="14" max="14" width="12.5" style="237" customWidth="1"/>
    <col min="15" max="15" width="13.5" style="237" customWidth="1"/>
    <col min="16" max="16" width="5.85156" style="237" customWidth="1"/>
    <col min="17" max="17" width="10" style="237" customWidth="1"/>
    <col min="18" max="18" width="9.35156" style="237" customWidth="1"/>
    <col min="19" max="16384" width="12.5" style="237" customWidth="1"/>
  </cols>
  <sheetData>
    <row r="1" ht="17.6" customHeight="1">
      <c r="A1" s="71"/>
      <c r="B1" t="s" s="149">
        <v>327</v>
      </c>
      <c r="C1" s="150"/>
      <c r="D1" s="150"/>
      <c r="E1" s="150"/>
      <c r="F1" s="150"/>
      <c r="G1" s="151"/>
      <c r="H1" s="108"/>
      <c r="I1" s="3"/>
      <c r="J1" s="4"/>
      <c r="K1" s="4"/>
      <c r="L1" s="4"/>
      <c r="M1" s="3"/>
      <c r="N1" s="3"/>
      <c r="O1" s="3"/>
      <c r="P1" s="3"/>
      <c r="Q1" s="3"/>
      <c r="R1" s="3"/>
    </row>
    <row r="2" ht="14.15" customHeight="1">
      <c r="A2" s="3"/>
      <c r="B2" s="109"/>
      <c r="C2" s="139"/>
      <c r="D2" s="109"/>
      <c r="E2" s="109"/>
      <c r="F2" s="109"/>
      <c r="G2" s="109"/>
      <c r="H2" s="3"/>
      <c r="I2" s="3"/>
      <c r="J2" s="4"/>
      <c r="K2" s="4"/>
      <c r="L2" s="4"/>
      <c r="M2" s="3"/>
      <c r="N2" s="3"/>
      <c r="O2" s="3"/>
      <c r="P2" s="3"/>
      <c r="Q2" s="3"/>
      <c r="R2" s="3"/>
    </row>
    <row r="3" ht="25" customHeight="1">
      <c r="A3" s="3"/>
      <c r="B3" t="s" s="63">
        <v>1</v>
      </c>
      <c r="C3" s="3"/>
      <c r="D3" s="3"/>
      <c r="E3" s="3"/>
      <c r="F3" s="6"/>
      <c r="G3" s="6"/>
      <c r="H3" s="6"/>
      <c r="I3" s="6"/>
      <c r="J3" s="6"/>
      <c r="K3" s="6"/>
      <c r="L3" s="6"/>
      <c r="M3" s="3"/>
      <c r="N3" s="3"/>
      <c r="O3" s="3"/>
      <c r="P3" s="3"/>
      <c r="Q3" s="3"/>
      <c r="R3" s="3"/>
    </row>
    <row r="4" ht="27" customHeight="1">
      <c r="A4" s="3"/>
      <c r="B4" t="s" s="65">
        <v>328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3"/>
      <c r="N4" t="s" s="66">
        <v>11</v>
      </c>
      <c r="O4" s="67"/>
      <c r="P4" s="67"/>
      <c r="Q4" s="67"/>
      <c r="R4" s="67"/>
    </row>
    <row r="5" ht="8" customHeight="1">
      <c r="A5" s="3"/>
      <c r="B5" s="70"/>
      <c r="C5" s="68"/>
      <c r="D5" s="68"/>
      <c r="E5" s="122"/>
      <c r="F5" s="122"/>
      <c r="G5" s="122"/>
      <c r="H5" s="122"/>
      <c r="I5" s="122"/>
      <c r="J5" s="68"/>
      <c r="K5" s="68"/>
      <c r="L5" s="68"/>
      <c r="M5" s="3"/>
      <c r="N5" s="70"/>
      <c r="O5" s="70"/>
      <c r="P5" s="3"/>
      <c r="Q5" s="70"/>
      <c r="R5" s="70"/>
    </row>
    <row r="6" ht="22.5" customHeight="1">
      <c r="A6" s="71"/>
      <c r="B6" t="s" s="152">
        <v>18</v>
      </c>
      <c r="C6" t="s" s="152">
        <v>3</v>
      </c>
      <c r="D6" t="s" s="152">
        <v>4</v>
      </c>
      <c r="E6" t="s" s="153">
        <v>5</v>
      </c>
      <c r="F6" s="154"/>
      <c r="G6" s="154"/>
      <c r="H6" s="154"/>
      <c r="I6" s="154"/>
      <c r="J6" s="154"/>
      <c r="K6" s="154"/>
      <c r="L6" t="s" s="217">
        <v>222</v>
      </c>
      <c r="M6" s="77"/>
      <c r="N6" t="s" s="78">
        <v>12</v>
      </c>
      <c r="O6" s="79"/>
      <c r="P6" s="77"/>
      <c r="Q6" t="s" s="78">
        <v>7</v>
      </c>
      <c r="R6" s="79"/>
    </row>
    <row r="7" ht="20.25" customHeight="1">
      <c r="A7" s="71"/>
      <c r="B7" s="155"/>
      <c r="C7" s="155"/>
      <c r="D7" s="156"/>
      <c r="E7" t="s" s="157">
        <v>6</v>
      </c>
      <c r="F7" s="158"/>
      <c r="G7" s="159"/>
      <c r="H7" s="158"/>
      <c r="I7" s="160"/>
      <c r="J7" t="s" s="157">
        <v>7</v>
      </c>
      <c r="K7" s="160"/>
      <c r="L7" s="218"/>
      <c r="M7" s="77"/>
      <c r="N7" t="s" s="88">
        <v>14</v>
      </c>
      <c r="O7" t="s" s="88">
        <v>15</v>
      </c>
      <c r="P7" s="89"/>
      <c r="Q7" t="s" s="90">
        <v>14</v>
      </c>
      <c r="R7" t="s" s="88">
        <v>15</v>
      </c>
    </row>
    <row r="8" ht="15" customHeight="1">
      <c r="A8" s="71"/>
      <c r="B8" s="219">
        <v>1</v>
      </c>
      <c r="C8" t="s" s="73">
        <v>329</v>
      </c>
      <c r="D8" s="220">
        <v>41639</v>
      </c>
      <c r="E8" s="189">
        <v>29</v>
      </c>
      <c r="F8" s="190">
        <v>45</v>
      </c>
      <c r="G8" s="190">
        <v>24</v>
      </c>
      <c r="H8" s="190">
        <v>20</v>
      </c>
      <c r="I8" s="193">
        <v>13</v>
      </c>
      <c r="J8" s="215">
        <v>7</v>
      </c>
      <c r="K8" s="193">
        <v>3</v>
      </c>
      <c r="L8" s="221"/>
      <c r="M8" s="77"/>
      <c r="N8" s="95">
        <v>1</v>
      </c>
      <c r="O8" s="96">
        <f>COUNTIF($E$8:$I$111,"1")</f>
        <v>10</v>
      </c>
      <c r="P8" s="77"/>
      <c r="Q8" s="97">
        <v>1</v>
      </c>
      <c r="R8" s="96">
        <f>COUNTIF($J$8:$K$111,"1")</f>
        <v>23</v>
      </c>
    </row>
    <row r="9" ht="15" customHeight="1">
      <c r="A9" s="71"/>
      <c r="B9" s="222"/>
      <c r="C9" t="s" s="223">
        <v>330</v>
      </c>
      <c r="D9" s="224">
        <f>D8+3</f>
        <v>41642</v>
      </c>
      <c r="E9" s="194">
        <v>3</v>
      </c>
      <c r="F9" s="195">
        <v>44</v>
      </c>
      <c r="G9" s="195">
        <v>27</v>
      </c>
      <c r="H9" s="195">
        <v>38</v>
      </c>
      <c r="I9" s="198">
        <v>31</v>
      </c>
      <c r="J9" s="194">
        <v>3</v>
      </c>
      <c r="K9" s="198">
        <v>8</v>
      </c>
      <c r="L9" s="225"/>
      <c r="M9" s="77"/>
      <c r="N9" s="101">
        <f>N8+1</f>
        <v>2</v>
      </c>
      <c r="O9" s="102">
        <f>COUNTIF($E$8:$I$111,"2")</f>
        <v>8</v>
      </c>
      <c r="P9" s="77"/>
      <c r="Q9" s="101">
        <f>Q8+1</f>
        <v>2</v>
      </c>
      <c r="R9" s="102">
        <f>COUNTIF($J$8:$K$111,"2")</f>
        <v>18</v>
      </c>
    </row>
    <row r="10" ht="15" customHeight="1">
      <c r="A10" s="71"/>
      <c r="B10" s="226">
        <f>B8+1</f>
        <v>2</v>
      </c>
      <c r="C10" t="s" s="227">
        <v>331</v>
      </c>
      <c r="D10" s="228">
        <f>D8+7</f>
        <v>41646</v>
      </c>
      <c r="E10" s="199">
        <v>2</v>
      </c>
      <c r="F10" s="200">
        <v>45</v>
      </c>
      <c r="G10" s="200">
        <v>20</v>
      </c>
      <c r="H10" s="200">
        <v>27</v>
      </c>
      <c r="I10" s="203">
        <v>33</v>
      </c>
      <c r="J10" s="199">
        <v>6</v>
      </c>
      <c r="K10" s="203">
        <v>10</v>
      </c>
      <c r="L10" s="229"/>
      <c r="M10" s="77"/>
      <c r="N10" s="101">
        <f>N9+1</f>
        <v>3</v>
      </c>
      <c r="O10" s="102">
        <f>COUNTIF($E$8:$I$111,"3")</f>
        <v>14</v>
      </c>
      <c r="P10" s="77"/>
      <c r="Q10" s="101">
        <f>Q9+1</f>
        <v>3</v>
      </c>
      <c r="R10" s="102">
        <f>COUNTIF($J$8:$K$111,"3")</f>
        <v>18</v>
      </c>
    </row>
    <row r="11" ht="15" customHeight="1">
      <c r="A11" s="71"/>
      <c r="B11" s="222"/>
      <c r="C11" t="s" s="223">
        <v>332</v>
      </c>
      <c r="D11" s="224">
        <f>D9+7</f>
        <v>41649</v>
      </c>
      <c r="E11" s="194">
        <v>1</v>
      </c>
      <c r="F11" s="195">
        <v>27</v>
      </c>
      <c r="G11" s="195">
        <v>2</v>
      </c>
      <c r="H11" s="195">
        <v>11</v>
      </c>
      <c r="I11" s="198">
        <v>29</v>
      </c>
      <c r="J11" s="194">
        <v>10</v>
      </c>
      <c r="K11" s="198">
        <v>1</v>
      </c>
      <c r="L11" s="225"/>
      <c r="M11" s="77"/>
      <c r="N11" s="101">
        <f>N10+1</f>
        <v>4</v>
      </c>
      <c r="O11" s="102">
        <f>COUNTIF($E$8:$I$111,"4")</f>
        <v>14</v>
      </c>
      <c r="P11" s="77"/>
      <c r="Q11" s="101">
        <f>Q10+1</f>
        <v>4</v>
      </c>
      <c r="R11" s="102">
        <f>COUNTIF($J$8:$K$111,"4")</f>
        <v>16</v>
      </c>
    </row>
    <row r="12" ht="15" customHeight="1">
      <c r="A12" s="71"/>
      <c r="B12" s="226">
        <f>B10+1</f>
        <v>3</v>
      </c>
      <c r="C12" t="s" s="227">
        <v>333</v>
      </c>
      <c r="D12" s="228">
        <f>D10+7</f>
        <v>41653</v>
      </c>
      <c r="E12" s="199">
        <v>25</v>
      </c>
      <c r="F12" s="200">
        <v>18</v>
      </c>
      <c r="G12" s="200">
        <v>20</v>
      </c>
      <c r="H12" s="200">
        <v>26</v>
      </c>
      <c r="I12" s="203">
        <v>37</v>
      </c>
      <c r="J12" s="199">
        <v>11</v>
      </c>
      <c r="K12" s="203">
        <v>10</v>
      </c>
      <c r="L12" s="229"/>
      <c r="M12" s="120"/>
      <c r="N12" s="101">
        <f>N11+1</f>
        <v>5</v>
      </c>
      <c r="O12" s="102">
        <f>COUNTIF($E$8:$I$111,"5")</f>
        <v>13</v>
      </c>
      <c r="P12" s="77"/>
      <c r="Q12" s="101">
        <f>Q11+1</f>
        <v>5</v>
      </c>
      <c r="R12" s="102">
        <f>COUNTIF($J$8:$K$111,"5")</f>
        <v>20</v>
      </c>
    </row>
    <row r="13" ht="15" customHeight="1">
      <c r="A13" s="71"/>
      <c r="B13" s="222"/>
      <c r="C13" t="s" s="223">
        <v>334</v>
      </c>
      <c r="D13" s="224">
        <f>D11+7</f>
        <v>41656</v>
      </c>
      <c r="E13" s="194">
        <v>26</v>
      </c>
      <c r="F13" s="195">
        <v>19</v>
      </c>
      <c r="G13" s="195">
        <v>33</v>
      </c>
      <c r="H13" s="195">
        <v>42</v>
      </c>
      <c r="I13" s="198">
        <v>32</v>
      </c>
      <c r="J13" s="194">
        <v>10</v>
      </c>
      <c r="K13" s="198">
        <v>4</v>
      </c>
      <c r="L13" s="225"/>
      <c r="M13" s="77"/>
      <c r="N13" s="101">
        <f>N12+1</f>
        <v>6</v>
      </c>
      <c r="O13" s="102">
        <f>COUNTIF($E$8:$I$111,"6")</f>
        <v>7</v>
      </c>
      <c r="P13" s="77"/>
      <c r="Q13" s="101">
        <f>Q12+1</f>
        <v>6</v>
      </c>
      <c r="R13" s="102">
        <f>COUNTIF($J$8:$K$111,"6")</f>
        <v>12</v>
      </c>
    </row>
    <row r="14" ht="15" customHeight="1">
      <c r="A14" s="71"/>
      <c r="B14" s="226">
        <f>B12+1</f>
        <v>4</v>
      </c>
      <c r="C14" t="s" s="227">
        <v>335</v>
      </c>
      <c r="D14" s="228">
        <f>D12+7</f>
        <v>41660</v>
      </c>
      <c r="E14" s="199">
        <v>4</v>
      </c>
      <c r="F14" s="200">
        <v>42</v>
      </c>
      <c r="G14" s="200">
        <v>35</v>
      </c>
      <c r="H14" s="200">
        <v>48</v>
      </c>
      <c r="I14" s="203">
        <v>12</v>
      </c>
      <c r="J14" s="199">
        <v>5</v>
      </c>
      <c r="K14" s="203">
        <v>8</v>
      </c>
      <c r="L14" s="229"/>
      <c r="M14" s="77"/>
      <c r="N14" s="101">
        <f>N13+1</f>
        <v>7</v>
      </c>
      <c r="O14" s="102">
        <f>COUNTIF($E$8:$I$111,"7")</f>
        <v>11</v>
      </c>
      <c r="P14" s="77"/>
      <c r="Q14" s="101">
        <f>Q13+1</f>
        <v>7</v>
      </c>
      <c r="R14" s="102">
        <f>COUNTIF($J$8:$K$111,"7")</f>
        <v>20</v>
      </c>
    </row>
    <row r="15" ht="15" customHeight="1">
      <c r="A15" s="71"/>
      <c r="B15" s="222"/>
      <c r="C15" t="s" s="223">
        <v>336</v>
      </c>
      <c r="D15" s="224">
        <f>D13+7</f>
        <v>41663</v>
      </c>
      <c r="E15" s="194">
        <v>19</v>
      </c>
      <c r="F15" s="195">
        <v>41</v>
      </c>
      <c r="G15" s="195">
        <v>35</v>
      </c>
      <c r="H15" s="195">
        <v>34</v>
      </c>
      <c r="I15" s="198">
        <v>5</v>
      </c>
      <c r="J15" s="194">
        <v>1</v>
      </c>
      <c r="K15" s="198">
        <v>5</v>
      </c>
      <c r="L15" s="225"/>
      <c r="M15" s="77"/>
      <c r="N15" s="101">
        <f>N14+1</f>
        <v>8</v>
      </c>
      <c r="O15" s="102">
        <f>COUNTIF($E$8:$I$111,"8")</f>
        <v>10</v>
      </c>
      <c r="P15" s="77"/>
      <c r="Q15" s="101">
        <f>Q14+1</f>
        <v>8</v>
      </c>
      <c r="R15" s="102">
        <f>COUNTIF($J$8:$K$111,"8")</f>
        <v>20</v>
      </c>
    </row>
    <row r="16" ht="15" customHeight="1">
      <c r="A16" s="71"/>
      <c r="B16" s="226">
        <f>B14+1</f>
        <v>5</v>
      </c>
      <c r="C16" t="s" s="227">
        <v>337</v>
      </c>
      <c r="D16" s="228">
        <f>D14+7</f>
        <v>41667</v>
      </c>
      <c r="E16" s="199">
        <v>18</v>
      </c>
      <c r="F16" s="200">
        <v>23</v>
      </c>
      <c r="G16" s="200">
        <v>48</v>
      </c>
      <c r="H16" s="200">
        <v>20</v>
      </c>
      <c r="I16" s="203">
        <v>42</v>
      </c>
      <c r="J16" s="199">
        <v>2</v>
      </c>
      <c r="K16" s="203">
        <v>9</v>
      </c>
      <c r="L16" s="229"/>
      <c r="M16" s="77"/>
      <c r="N16" s="101">
        <f>N15+1</f>
        <v>9</v>
      </c>
      <c r="O16" s="102">
        <f>COUNTIF($E$8:$I$111,"9")</f>
        <v>6</v>
      </c>
      <c r="P16" s="77"/>
      <c r="Q16" s="101">
        <f>Q15+1</f>
        <v>9</v>
      </c>
      <c r="R16" s="102">
        <f>COUNTIF($J$8:$K$111,"9")</f>
        <v>19</v>
      </c>
    </row>
    <row r="17" ht="15" customHeight="1">
      <c r="A17" s="71"/>
      <c r="B17" s="222"/>
      <c r="C17" t="s" s="223">
        <v>338</v>
      </c>
      <c r="D17" s="224">
        <f>D15+7</f>
        <v>41670</v>
      </c>
      <c r="E17" s="194">
        <v>10</v>
      </c>
      <c r="F17" s="195">
        <v>15</v>
      </c>
      <c r="G17" s="195">
        <v>31</v>
      </c>
      <c r="H17" s="195">
        <v>8</v>
      </c>
      <c r="I17" s="198">
        <v>16</v>
      </c>
      <c r="J17" s="194">
        <v>8</v>
      </c>
      <c r="K17" s="198">
        <v>9</v>
      </c>
      <c r="L17" s="225"/>
      <c r="M17" s="77"/>
      <c r="N17" s="101">
        <f>N16+1</f>
        <v>10</v>
      </c>
      <c r="O17" s="102">
        <f>COUNTIF($E$8:$I$111,"10")</f>
        <v>9</v>
      </c>
      <c r="P17" s="77"/>
      <c r="Q17" s="101">
        <f>Q16+1</f>
        <v>10</v>
      </c>
      <c r="R17" s="102">
        <f>COUNTIF($J$8:$K$111,"10")</f>
        <v>23</v>
      </c>
    </row>
    <row r="18" ht="15" customHeight="1">
      <c r="A18" s="71"/>
      <c r="B18" s="226">
        <f>B16+1</f>
        <v>6</v>
      </c>
      <c r="C18" t="s" s="227">
        <v>339</v>
      </c>
      <c r="D18" s="228">
        <f>D16+7</f>
        <v>41674</v>
      </c>
      <c r="E18" s="199">
        <v>37</v>
      </c>
      <c r="F18" s="200">
        <v>1</v>
      </c>
      <c r="G18" s="200">
        <v>33</v>
      </c>
      <c r="H18" s="200">
        <v>21</v>
      </c>
      <c r="I18" s="203">
        <v>38</v>
      </c>
      <c r="J18" s="199">
        <v>8</v>
      </c>
      <c r="K18" s="203">
        <v>4</v>
      </c>
      <c r="L18" s="229"/>
      <c r="M18" s="77"/>
      <c r="N18" s="101">
        <f>N17+1</f>
        <v>11</v>
      </c>
      <c r="O18" s="102">
        <f>COUNTIF($E$8:$I$111,"11")</f>
        <v>5</v>
      </c>
      <c r="P18" s="77"/>
      <c r="Q18" s="106">
        <f>Q17+1</f>
        <v>11</v>
      </c>
      <c r="R18" s="107">
        <f>COUNTIF($J$8:$K$111,"11")</f>
        <v>19</v>
      </c>
    </row>
    <row r="19" ht="15" customHeight="1">
      <c r="A19" s="71"/>
      <c r="B19" s="222"/>
      <c r="C19" t="s" s="223">
        <v>340</v>
      </c>
      <c r="D19" s="224">
        <f>D17+7</f>
        <v>41677</v>
      </c>
      <c r="E19" s="194">
        <v>17</v>
      </c>
      <c r="F19" s="195">
        <v>19</v>
      </c>
      <c r="G19" s="195">
        <v>47</v>
      </c>
      <c r="H19" s="195">
        <v>3</v>
      </c>
      <c r="I19" s="198">
        <v>46</v>
      </c>
      <c r="J19" s="194">
        <v>9</v>
      </c>
      <c r="K19" s="198">
        <v>10</v>
      </c>
      <c r="L19" s="225"/>
      <c r="M19" s="77"/>
      <c r="N19" s="101">
        <f>N18+1</f>
        <v>12</v>
      </c>
      <c r="O19" s="102">
        <f>COUNTIF($E$8:$I$111,"12")</f>
        <v>7</v>
      </c>
      <c r="P19" s="108"/>
      <c r="Q19" s="109"/>
      <c r="R19" s="109"/>
    </row>
    <row r="20" ht="15" customHeight="1">
      <c r="A20" s="71"/>
      <c r="B20" s="226">
        <f>B18+1</f>
        <v>7</v>
      </c>
      <c r="C20" t="s" s="227">
        <v>341</v>
      </c>
      <c r="D20" s="228">
        <f>D18+7</f>
        <v>41681</v>
      </c>
      <c r="E20" s="199">
        <v>47</v>
      </c>
      <c r="F20" s="200">
        <v>25</v>
      </c>
      <c r="G20" s="200">
        <v>8</v>
      </c>
      <c r="H20" s="200">
        <v>17</v>
      </c>
      <c r="I20" s="203">
        <v>41</v>
      </c>
      <c r="J20" s="199">
        <v>1</v>
      </c>
      <c r="K20" s="203">
        <v>2</v>
      </c>
      <c r="L20" s="229"/>
      <c r="M20" s="77"/>
      <c r="N20" s="101">
        <f>N19+1</f>
        <v>13</v>
      </c>
      <c r="O20" s="102">
        <f>COUNTIF($E$8:$I$111,"13")</f>
        <v>17</v>
      </c>
      <c r="P20" s="108"/>
      <c r="Q20" s="3"/>
      <c r="R20" s="3"/>
    </row>
    <row r="21" ht="15" customHeight="1">
      <c r="A21" s="71"/>
      <c r="B21" s="222"/>
      <c r="C21" t="s" s="223">
        <v>342</v>
      </c>
      <c r="D21" s="224">
        <f>D19+7</f>
        <v>41684</v>
      </c>
      <c r="E21" s="194">
        <v>19</v>
      </c>
      <c r="F21" s="195">
        <v>39</v>
      </c>
      <c r="G21" s="195">
        <v>4</v>
      </c>
      <c r="H21" s="195">
        <v>2</v>
      </c>
      <c r="I21" s="198">
        <v>6</v>
      </c>
      <c r="J21" s="194">
        <v>2</v>
      </c>
      <c r="K21" s="198">
        <v>7</v>
      </c>
      <c r="L21" s="225"/>
      <c r="M21" s="77"/>
      <c r="N21" s="101">
        <f>N20+1</f>
        <v>14</v>
      </c>
      <c r="O21" s="102">
        <f>COUNTIF($E$8:$I$111,"14")</f>
        <v>3</v>
      </c>
      <c r="P21" s="108"/>
      <c r="Q21" s="3"/>
      <c r="R21" s="3"/>
    </row>
    <row r="22" ht="15" customHeight="1">
      <c r="A22" s="71"/>
      <c r="B22" s="226">
        <f>B20+1</f>
        <v>8</v>
      </c>
      <c r="C22" t="s" s="227">
        <v>343</v>
      </c>
      <c r="D22" s="228">
        <f>D20+7</f>
        <v>41688</v>
      </c>
      <c r="E22" s="199">
        <v>36</v>
      </c>
      <c r="F22" s="200">
        <v>37</v>
      </c>
      <c r="G22" s="200">
        <v>26</v>
      </c>
      <c r="H22" s="200">
        <v>23</v>
      </c>
      <c r="I22" s="203">
        <v>49</v>
      </c>
      <c r="J22" s="199">
        <v>6</v>
      </c>
      <c r="K22" s="203">
        <v>7</v>
      </c>
      <c r="L22" s="229"/>
      <c r="M22" s="77"/>
      <c r="N22" s="101">
        <f>N21+1</f>
        <v>15</v>
      </c>
      <c r="O22" s="102">
        <f>COUNTIF($E$8:$I$111,"15")</f>
        <v>12</v>
      </c>
      <c r="P22" s="108"/>
      <c r="Q22" s="3"/>
      <c r="R22" s="3"/>
    </row>
    <row r="23" ht="15" customHeight="1">
      <c r="A23" s="71"/>
      <c r="B23" s="222"/>
      <c r="C23" t="s" s="223">
        <v>344</v>
      </c>
      <c r="D23" s="224">
        <f>D21+7</f>
        <v>41691</v>
      </c>
      <c r="E23" s="194">
        <v>28</v>
      </c>
      <c r="F23" s="195">
        <v>13</v>
      </c>
      <c r="G23" s="195">
        <v>17</v>
      </c>
      <c r="H23" s="195">
        <v>30</v>
      </c>
      <c r="I23" s="198">
        <v>32</v>
      </c>
      <c r="J23" s="194">
        <v>5</v>
      </c>
      <c r="K23" s="198">
        <v>7</v>
      </c>
      <c r="L23" s="225"/>
      <c r="M23" s="77"/>
      <c r="N23" s="101">
        <f>N22+1</f>
        <v>16</v>
      </c>
      <c r="O23" s="102">
        <f>COUNTIF($E$8:$I$111,"16")</f>
        <v>5</v>
      </c>
      <c r="P23" s="108"/>
      <c r="Q23" s="3"/>
      <c r="R23" s="3"/>
    </row>
    <row r="24" ht="15" customHeight="1">
      <c r="A24" s="71"/>
      <c r="B24" s="226">
        <f>B22+1</f>
        <v>9</v>
      </c>
      <c r="C24" t="s" s="227">
        <v>345</v>
      </c>
      <c r="D24" s="228">
        <f>D22+7</f>
        <v>41695</v>
      </c>
      <c r="E24" s="199">
        <v>42</v>
      </c>
      <c r="F24" s="200">
        <v>21</v>
      </c>
      <c r="G24" s="200">
        <v>25</v>
      </c>
      <c r="H24" s="200">
        <v>28</v>
      </c>
      <c r="I24" s="203">
        <v>35</v>
      </c>
      <c r="J24" s="199">
        <v>6</v>
      </c>
      <c r="K24" s="203">
        <v>4</v>
      </c>
      <c r="L24" s="229"/>
      <c r="M24" s="77"/>
      <c r="N24" s="101">
        <f>N23+1</f>
        <v>17</v>
      </c>
      <c r="O24" s="102">
        <f>COUNTIF($E$8:$I$111,"17")</f>
        <v>9</v>
      </c>
      <c r="P24" s="108"/>
      <c r="Q24" s="3"/>
      <c r="R24" s="3"/>
    </row>
    <row r="25" ht="15" customHeight="1">
      <c r="A25" s="71"/>
      <c r="B25" s="222"/>
      <c r="C25" t="s" s="223">
        <v>346</v>
      </c>
      <c r="D25" s="224">
        <f>D23+7</f>
        <v>41698</v>
      </c>
      <c r="E25" s="194">
        <v>38</v>
      </c>
      <c r="F25" s="195">
        <v>44</v>
      </c>
      <c r="G25" s="195">
        <v>32</v>
      </c>
      <c r="H25" s="195">
        <v>12</v>
      </c>
      <c r="I25" s="198">
        <v>43</v>
      </c>
      <c r="J25" s="194">
        <v>2</v>
      </c>
      <c r="K25" s="198">
        <v>7</v>
      </c>
      <c r="L25" s="225"/>
      <c r="M25" s="77"/>
      <c r="N25" s="101">
        <f>N24+1</f>
        <v>18</v>
      </c>
      <c r="O25" s="102">
        <f>COUNTIF($E$8:$I$111,"18")</f>
        <v>12</v>
      </c>
      <c r="P25" s="108"/>
      <c r="Q25" s="3"/>
      <c r="R25" s="3"/>
    </row>
    <row r="26" ht="15" customHeight="1">
      <c r="A26" s="71"/>
      <c r="B26" s="226">
        <f>B24+1</f>
        <v>10</v>
      </c>
      <c r="C26" t="s" s="227">
        <v>347</v>
      </c>
      <c r="D26" s="228">
        <f>D24+7</f>
        <v>41702</v>
      </c>
      <c r="E26" s="199">
        <v>3</v>
      </c>
      <c r="F26" s="200">
        <v>22</v>
      </c>
      <c r="G26" s="200">
        <v>5</v>
      </c>
      <c r="H26" s="200">
        <v>27</v>
      </c>
      <c r="I26" s="203">
        <v>44</v>
      </c>
      <c r="J26" s="199">
        <v>6</v>
      </c>
      <c r="K26" s="203">
        <v>1</v>
      </c>
      <c r="L26" s="229"/>
      <c r="M26" s="77"/>
      <c r="N26" s="101">
        <v>19</v>
      </c>
      <c r="O26" s="102">
        <f>COUNTIF($E$8:$I$111,"19")</f>
        <v>11</v>
      </c>
      <c r="P26" s="108"/>
      <c r="Q26" s="3"/>
      <c r="R26" s="3"/>
    </row>
    <row r="27" ht="15" customHeight="1">
      <c r="A27" s="71"/>
      <c r="B27" s="222"/>
      <c r="C27" t="s" s="223">
        <v>348</v>
      </c>
      <c r="D27" s="224">
        <f>D25+7</f>
        <v>41705</v>
      </c>
      <c r="E27" s="194">
        <v>38</v>
      </c>
      <c r="F27" s="195">
        <v>10</v>
      </c>
      <c r="G27" s="195">
        <v>40</v>
      </c>
      <c r="H27" s="195">
        <v>5</v>
      </c>
      <c r="I27" s="198">
        <v>41</v>
      </c>
      <c r="J27" s="194">
        <v>1</v>
      </c>
      <c r="K27" s="198">
        <v>8</v>
      </c>
      <c r="L27" s="225"/>
      <c r="M27" s="77"/>
      <c r="N27" s="101">
        <v>20</v>
      </c>
      <c r="O27" s="102">
        <f>COUNTIF($E$8:$I$111,"20")</f>
        <v>11</v>
      </c>
      <c r="P27" s="108"/>
      <c r="Q27" s="3"/>
      <c r="R27" s="3"/>
    </row>
    <row r="28" ht="15" customHeight="1">
      <c r="A28" s="71"/>
      <c r="B28" s="226">
        <f>B26+1</f>
        <v>11</v>
      </c>
      <c r="C28" t="s" s="227">
        <v>349</v>
      </c>
      <c r="D28" s="228">
        <f>D26+7</f>
        <v>41709</v>
      </c>
      <c r="E28" s="199">
        <v>1</v>
      </c>
      <c r="F28" s="200">
        <v>4</v>
      </c>
      <c r="G28" s="200">
        <v>44</v>
      </c>
      <c r="H28" s="200">
        <v>33</v>
      </c>
      <c r="I28" s="203">
        <v>23</v>
      </c>
      <c r="J28" s="199">
        <v>8</v>
      </c>
      <c r="K28" s="203">
        <v>7</v>
      </c>
      <c r="L28" s="229"/>
      <c r="M28" s="77"/>
      <c r="N28" s="101">
        <v>21</v>
      </c>
      <c r="O28" s="102">
        <f>COUNTIF($E$8:$I$111,"21")</f>
        <v>13</v>
      </c>
      <c r="P28" s="108"/>
      <c r="Q28" s="3"/>
      <c r="R28" s="3"/>
    </row>
    <row r="29" ht="15" customHeight="1">
      <c r="A29" s="71"/>
      <c r="B29" s="222"/>
      <c r="C29" t="s" s="223">
        <v>350</v>
      </c>
      <c r="D29" s="224">
        <f>D27+7</f>
        <v>41712</v>
      </c>
      <c r="E29" s="194">
        <v>30</v>
      </c>
      <c r="F29" s="195">
        <v>24</v>
      </c>
      <c r="G29" s="195">
        <v>6</v>
      </c>
      <c r="H29" s="195">
        <v>27</v>
      </c>
      <c r="I29" s="198">
        <v>25</v>
      </c>
      <c r="J29" s="194">
        <v>9</v>
      </c>
      <c r="K29" s="198">
        <v>5</v>
      </c>
      <c r="L29" s="225"/>
      <c r="M29" s="77"/>
      <c r="N29" s="101">
        <v>22</v>
      </c>
      <c r="O29" s="102">
        <f>COUNTIF($E$8:$I$111,"22")</f>
        <v>7</v>
      </c>
      <c r="P29" s="108"/>
      <c r="Q29" s="3"/>
      <c r="R29" s="3"/>
    </row>
    <row r="30" ht="15" customHeight="1">
      <c r="A30" s="71"/>
      <c r="B30" s="226">
        <f>B28+1</f>
        <v>12</v>
      </c>
      <c r="C30" t="s" s="227">
        <v>351</v>
      </c>
      <c r="D30" s="228">
        <f>D28+7</f>
        <v>41716</v>
      </c>
      <c r="E30" s="199">
        <v>27</v>
      </c>
      <c r="F30" s="200">
        <v>36</v>
      </c>
      <c r="G30" s="200">
        <v>34</v>
      </c>
      <c r="H30" s="200">
        <v>8</v>
      </c>
      <c r="I30" s="203">
        <v>39</v>
      </c>
      <c r="J30" s="199">
        <v>5</v>
      </c>
      <c r="K30" s="203">
        <v>10</v>
      </c>
      <c r="L30" s="229"/>
      <c r="M30" s="77"/>
      <c r="N30" s="101">
        <v>23</v>
      </c>
      <c r="O30" s="102">
        <f>COUNTIF($E$8:$I$111,"23")</f>
        <v>12</v>
      </c>
      <c r="P30" s="108"/>
      <c r="Q30" s="3"/>
      <c r="R30" s="3"/>
    </row>
    <row r="31" ht="15" customHeight="1">
      <c r="A31" s="71"/>
      <c r="B31" s="222"/>
      <c r="C31" t="s" s="223">
        <v>352</v>
      </c>
      <c r="D31" s="224">
        <f>D29+7</f>
        <v>41719</v>
      </c>
      <c r="E31" s="194">
        <v>37</v>
      </c>
      <c r="F31" s="195">
        <v>7</v>
      </c>
      <c r="G31" s="195">
        <v>39</v>
      </c>
      <c r="H31" s="195">
        <v>30</v>
      </c>
      <c r="I31" s="198">
        <v>42</v>
      </c>
      <c r="J31" s="194">
        <v>7</v>
      </c>
      <c r="K31" s="198">
        <v>5</v>
      </c>
      <c r="L31" s="225"/>
      <c r="M31" s="77"/>
      <c r="N31" s="101">
        <v>24</v>
      </c>
      <c r="O31" s="102">
        <f>COUNTIF($E$8:$I$111,"24")</f>
        <v>12</v>
      </c>
      <c r="P31" s="108"/>
      <c r="Q31" s="3"/>
      <c r="R31" s="3"/>
    </row>
    <row r="32" ht="15" customHeight="1">
      <c r="A32" s="71"/>
      <c r="B32" s="226">
        <f>B30+1</f>
        <v>13</v>
      </c>
      <c r="C32" t="s" s="227">
        <v>353</v>
      </c>
      <c r="D32" s="228">
        <f>D30+7</f>
        <v>41723</v>
      </c>
      <c r="E32" s="199">
        <v>28</v>
      </c>
      <c r="F32" s="200">
        <v>50</v>
      </c>
      <c r="G32" s="200">
        <v>26</v>
      </c>
      <c r="H32" s="200">
        <v>7</v>
      </c>
      <c r="I32" s="203">
        <v>20</v>
      </c>
      <c r="J32" s="199">
        <v>8</v>
      </c>
      <c r="K32" s="203">
        <v>2</v>
      </c>
      <c r="L32" s="229"/>
      <c r="M32" s="77"/>
      <c r="N32" s="101">
        <v>25</v>
      </c>
      <c r="O32" s="102">
        <f>COUNTIF($E$8:$I$111,"25")</f>
        <v>14</v>
      </c>
      <c r="P32" s="108"/>
      <c r="Q32" s="3"/>
      <c r="R32" s="3"/>
    </row>
    <row r="33" ht="15" customHeight="1">
      <c r="A33" s="71"/>
      <c r="B33" s="222"/>
      <c r="C33" t="s" s="223">
        <v>354</v>
      </c>
      <c r="D33" s="224">
        <f>D31+7</f>
        <v>41726</v>
      </c>
      <c r="E33" s="194">
        <v>3</v>
      </c>
      <c r="F33" s="195">
        <v>43</v>
      </c>
      <c r="G33" s="195">
        <v>19</v>
      </c>
      <c r="H33" s="195">
        <v>28</v>
      </c>
      <c r="I33" s="198">
        <v>4</v>
      </c>
      <c r="J33" s="194">
        <v>3</v>
      </c>
      <c r="K33" s="198">
        <v>7</v>
      </c>
      <c r="L33" s="225"/>
      <c r="M33" s="77"/>
      <c r="N33" s="101">
        <v>26</v>
      </c>
      <c r="O33" s="102">
        <f>COUNTIF($E$8:$I$111,"26")</f>
        <v>14</v>
      </c>
      <c r="P33" s="108"/>
      <c r="Q33" s="3"/>
      <c r="R33" s="3"/>
    </row>
    <row r="34" ht="15" customHeight="1">
      <c r="A34" s="71"/>
      <c r="B34" s="226">
        <f>B32+1</f>
        <v>14</v>
      </c>
      <c r="C34" t="s" s="227">
        <v>355</v>
      </c>
      <c r="D34" s="228">
        <f>D32+7</f>
        <v>41730</v>
      </c>
      <c r="E34" s="199">
        <v>44</v>
      </c>
      <c r="F34" s="200">
        <v>38</v>
      </c>
      <c r="G34" s="200">
        <v>18</v>
      </c>
      <c r="H34" s="200">
        <v>16</v>
      </c>
      <c r="I34" s="203">
        <v>26</v>
      </c>
      <c r="J34" s="199">
        <v>10</v>
      </c>
      <c r="K34" s="203">
        <v>8</v>
      </c>
      <c r="L34" s="229"/>
      <c r="M34" s="77"/>
      <c r="N34" s="101">
        <v>27</v>
      </c>
      <c r="O34" s="102">
        <f>COUNTIF($E$8:$I$111,"27")</f>
        <v>13</v>
      </c>
      <c r="P34" s="108"/>
      <c r="Q34" s="3"/>
      <c r="R34" s="3"/>
    </row>
    <row r="35" ht="15" customHeight="1">
      <c r="A35" s="71"/>
      <c r="B35" s="222"/>
      <c r="C35" t="s" s="223">
        <v>356</v>
      </c>
      <c r="D35" s="224">
        <f>D33+7</f>
        <v>41733</v>
      </c>
      <c r="E35" s="194">
        <v>50</v>
      </c>
      <c r="F35" s="195">
        <v>45</v>
      </c>
      <c r="G35" s="195">
        <v>28</v>
      </c>
      <c r="H35" s="195">
        <v>6</v>
      </c>
      <c r="I35" s="198">
        <v>10</v>
      </c>
      <c r="J35" s="194">
        <v>10</v>
      </c>
      <c r="K35" s="198">
        <v>11</v>
      </c>
      <c r="L35" s="225"/>
      <c r="M35" s="77"/>
      <c r="N35" s="101">
        <v>28</v>
      </c>
      <c r="O35" s="102">
        <f>COUNTIF($E$8:$I$111,"28")</f>
        <v>10</v>
      </c>
      <c r="P35" s="108"/>
      <c r="Q35" s="3"/>
      <c r="R35" s="3"/>
    </row>
    <row r="36" ht="15" customHeight="1">
      <c r="A36" s="71"/>
      <c r="B36" s="226">
        <f>B34+1</f>
        <v>15</v>
      </c>
      <c r="C36" t="s" s="227">
        <v>357</v>
      </c>
      <c r="D36" s="228">
        <f>D34+7</f>
        <v>41737</v>
      </c>
      <c r="E36" s="199">
        <v>42</v>
      </c>
      <c r="F36" s="200">
        <v>11</v>
      </c>
      <c r="G36" s="200">
        <v>29</v>
      </c>
      <c r="H36" s="200">
        <v>18</v>
      </c>
      <c r="I36" s="203">
        <v>49</v>
      </c>
      <c r="J36" s="199">
        <v>11</v>
      </c>
      <c r="K36" s="203">
        <v>4</v>
      </c>
      <c r="L36" s="229"/>
      <c r="M36" s="77"/>
      <c r="N36" s="101">
        <v>29</v>
      </c>
      <c r="O36" s="102">
        <f>COUNTIF($E$8:$I$111,"29")</f>
        <v>11</v>
      </c>
      <c r="P36" s="108"/>
      <c r="Q36" s="3"/>
      <c r="R36" s="3"/>
    </row>
    <row r="37" ht="15" customHeight="1">
      <c r="A37" s="71"/>
      <c r="B37" s="222"/>
      <c r="C37" t="s" s="223">
        <v>358</v>
      </c>
      <c r="D37" s="224">
        <f>D35+7</f>
        <v>41740</v>
      </c>
      <c r="E37" s="194">
        <v>8</v>
      </c>
      <c r="F37" s="195">
        <v>33</v>
      </c>
      <c r="G37" s="195">
        <v>30</v>
      </c>
      <c r="H37" s="195">
        <v>12</v>
      </c>
      <c r="I37" s="198">
        <v>19</v>
      </c>
      <c r="J37" s="194">
        <v>4</v>
      </c>
      <c r="K37" s="198">
        <v>11</v>
      </c>
      <c r="L37" s="225"/>
      <c r="M37" s="77"/>
      <c r="N37" s="101">
        <v>30</v>
      </c>
      <c r="O37" s="102">
        <f>COUNTIF($E$8:$I$111,"30")</f>
        <v>10</v>
      </c>
      <c r="P37" s="108"/>
      <c r="Q37" s="3"/>
      <c r="R37" s="3"/>
    </row>
    <row r="38" ht="15" customHeight="1">
      <c r="A38" s="71"/>
      <c r="B38" s="226">
        <f>B36+1</f>
        <v>16</v>
      </c>
      <c r="C38" t="s" s="227">
        <v>359</v>
      </c>
      <c r="D38" s="228">
        <f>D36+7</f>
        <v>41744</v>
      </c>
      <c r="E38" s="199">
        <v>14</v>
      </c>
      <c r="F38" s="200">
        <v>50</v>
      </c>
      <c r="G38" s="200">
        <v>47</v>
      </c>
      <c r="H38" s="200">
        <v>26</v>
      </c>
      <c r="I38" s="203">
        <v>3</v>
      </c>
      <c r="J38" s="199">
        <v>7</v>
      </c>
      <c r="K38" s="203">
        <v>11</v>
      </c>
      <c r="L38" s="229"/>
      <c r="M38" s="77"/>
      <c r="N38" s="101">
        <v>31</v>
      </c>
      <c r="O38" s="102">
        <f>COUNTIF($E$8:$I$111,"31")</f>
        <v>12</v>
      </c>
      <c r="P38" s="108"/>
      <c r="Q38" s="3"/>
      <c r="R38" s="3"/>
    </row>
    <row r="39" ht="15" customHeight="1">
      <c r="A39" s="71"/>
      <c r="B39" s="222"/>
      <c r="C39" t="s" s="223">
        <v>360</v>
      </c>
      <c r="D39" s="224">
        <f>D37+7</f>
        <v>41747</v>
      </c>
      <c r="E39" s="194">
        <v>21</v>
      </c>
      <c r="F39" s="195">
        <v>47</v>
      </c>
      <c r="G39" s="195">
        <v>31</v>
      </c>
      <c r="H39" s="195">
        <v>39</v>
      </c>
      <c r="I39" s="198">
        <v>24</v>
      </c>
      <c r="J39" s="194">
        <v>3</v>
      </c>
      <c r="K39" s="198">
        <v>7</v>
      </c>
      <c r="L39" s="225"/>
      <c r="M39" s="77"/>
      <c r="N39" s="101">
        <v>32</v>
      </c>
      <c r="O39" s="102">
        <f>COUNTIF($E$8:$I$111,"32")</f>
        <v>11</v>
      </c>
      <c r="P39" s="108"/>
      <c r="Q39" s="3"/>
      <c r="R39" s="3"/>
    </row>
    <row r="40" ht="15" customHeight="1">
      <c r="A40" s="71"/>
      <c r="B40" s="226">
        <f>B38+1</f>
        <v>17</v>
      </c>
      <c r="C40" t="s" s="227">
        <v>361</v>
      </c>
      <c r="D40" s="228">
        <f>D38+7</f>
        <v>41751</v>
      </c>
      <c r="E40" s="199">
        <v>20</v>
      </c>
      <c r="F40" s="200">
        <v>46</v>
      </c>
      <c r="G40" s="200">
        <v>15</v>
      </c>
      <c r="H40" s="200">
        <v>24</v>
      </c>
      <c r="I40" s="203">
        <v>13</v>
      </c>
      <c r="J40" s="199">
        <v>8</v>
      </c>
      <c r="K40" s="203">
        <v>1</v>
      </c>
      <c r="L40" s="229"/>
      <c r="M40" s="77"/>
      <c r="N40" s="101">
        <v>33</v>
      </c>
      <c r="O40" s="102">
        <f>COUNTIF($E$8:$I$111,"33")</f>
        <v>13</v>
      </c>
      <c r="P40" s="108"/>
      <c r="Q40" s="3"/>
      <c r="R40" s="3"/>
    </row>
    <row r="41" ht="15" customHeight="1">
      <c r="A41" s="71"/>
      <c r="B41" s="222"/>
      <c r="C41" t="s" s="223">
        <v>362</v>
      </c>
      <c r="D41" s="224">
        <f>D39+7</f>
        <v>41754</v>
      </c>
      <c r="E41" s="194">
        <v>13</v>
      </c>
      <c r="F41" s="195">
        <v>49</v>
      </c>
      <c r="G41" s="195">
        <v>44</v>
      </c>
      <c r="H41" s="195">
        <v>21</v>
      </c>
      <c r="I41" s="198">
        <v>24</v>
      </c>
      <c r="J41" s="194">
        <v>9</v>
      </c>
      <c r="K41" s="198">
        <v>1</v>
      </c>
      <c r="L41" s="225"/>
      <c r="M41" s="77"/>
      <c r="N41" s="101">
        <v>34</v>
      </c>
      <c r="O41" s="102">
        <f>COUNTIF($E$8:$I$111,"34")</f>
        <v>9</v>
      </c>
      <c r="P41" s="108"/>
      <c r="Q41" s="3"/>
      <c r="R41" s="3"/>
    </row>
    <row r="42" ht="15" customHeight="1">
      <c r="A42" s="71"/>
      <c r="B42" s="226">
        <f>B40+1</f>
        <v>18</v>
      </c>
      <c r="C42" t="s" s="227">
        <v>363</v>
      </c>
      <c r="D42" s="228">
        <f>D40+7</f>
        <v>41758</v>
      </c>
      <c r="E42" s="199">
        <v>35</v>
      </c>
      <c r="F42" s="200">
        <v>26</v>
      </c>
      <c r="G42" s="200">
        <v>18</v>
      </c>
      <c r="H42" s="200">
        <v>23</v>
      </c>
      <c r="I42" s="203">
        <v>44</v>
      </c>
      <c r="J42" s="199">
        <v>3</v>
      </c>
      <c r="K42" s="203">
        <v>11</v>
      </c>
      <c r="L42" s="229"/>
      <c r="M42" s="77"/>
      <c r="N42" s="101">
        <v>35</v>
      </c>
      <c r="O42" s="102">
        <f>COUNTIF($E$8:$I$111,"35")</f>
        <v>12</v>
      </c>
      <c r="P42" s="108"/>
      <c r="Q42" s="3"/>
      <c r="R42" s="3"/>
    </row>
    <row r="43" ht="15" customHeight="1">
      <c r="A43" s="71"/>
      <c r="B43" s="222"/>
      <c r="C43" t="s" s="223">
        <v>364</v>
      </c>
      <c r="D43" s="224">
        <f>D41+7</f>
        <v>41761</v>
      </c>
      <c r="E43" s="194">
        <v>30</v>
      </c>
      <c r="F43" s="195">
        <v>42</v>
      </c>
      <c r="G43" s="195">
        <v>4</v>
      </c>
      <c r="H43" s="195">
        <v>31</v>
      </c>
      <c r="I43" s="198">
        <v>38</v>
      </c>
      <c r="J43" s="194">
        <v>11</v>
      </c>
      <c r="K43" s="198">
        <v>2</v>
      </c>
      <c r="L43" s="225"/>
      <c r="M43" s="77"/>
      <c r="N43" s="101">
        <v>36</v>
      </c>
      <c r="O43" s="102">
        <f>COUNTIF($E$8:$I$111,"36")</f>
        <v>8</v>
      </c>
      <c r="P43" s="108"/>
      <c r="Q43" s="3"/>
      <c r="R43" s="3"/>
    </row>
    <row r="44" ht="15" customHeight="1">
      <c r="A44" s="71"/>
      <c r="B44" s="230">
        <v>19</v>
      </c>
      <c r="C44" t="s" s="227">
        <v>365</v>
      </c>
      <c r="D44" s="228">
        <f>D42+7</f>
        <v>41765</v>
      </c>
      <c r="E44" s="199">
        <v>37</v>
      </c>
      <c r="F44" s="200">
        <v>5</v>
      </c>
      <c r="G44" s="200">
        <v>19</v>
      </c>
      <c r="H44" s="200">
        <v>31</v>
      </c>
      <c r="I44" s="203">
        <v>24</v>
      </c>
      <c r="J44" s="199">
        <v>9</v>
      </c>
      <c r="K44" s="203">
        <v>1</v>
      </c>
      <c r="L44" s="229"/>
      <c r="M44" s="77"/>
      <c r="N44" s="101">
        <v>37</v>
      </c>
      <c r="O44" s="102">
        <f>COUNTIF($E$8:$I$111,"37")</f>
        <v>10</v>
      </c>
      <c r="P44" s="108"/>
      <c r="Q44" s="3"/>
      <c r="R44" s="3"/>
    </row>
    <row r="45" ht="15" customHeight="1">
      <c r="A45" s="71"/>
      <c r="B45" s="231"/>
      <c r="C45" t="s" s="223">
        <v>366</v>
      </c>
      <c r="D45" s="224">
        <f>D43+7</f>
        <v>41768</v>
      </c>
      <c r="E45" s="194">
        <v>45</v>
      </c>
      <c r="F45" s="195">
        <v>28</v>
      </c>
      <c r="G45" s="195">
        <v>3</v>
      </c>
      <c r="H45" s="195">
        <v>26</v>
      </c>
      <c r="I45" s="198">
        <v>21</v>
      </c>
      <c r="J45" s="194">
        <v>10</v>
      </c>
      <c r="K45" s="198">
        <v>7</v>
      </c>
      <c r="L45" s="225"/>
      <c r="M45" s="77"/>
      <c r="N45" s="101">
        <v>38</v>
      </c>
      <c r="O45" s="102">
        <f>COUNTIF($E$8:$I$111,"38")</f>
        <v>15</v>
      </c>
      <c r="P45" s="108"/>
      <c r="Q45" s="3"/>
      <c r="R45" s="3"/>
    </row>
    <row r="46" ht="15" customHeight="1">
      <c r="A46" s="71"/>
      <c r="B46" s="230">
        <f>B44+1</f>
        <v>20</v>
      </c>
      <c r="C46" t="s" s="227">
        <v>367</v>
      </c>
      <c r="D46" s="228">
        <f>D44+7</f>
        <v>41772</v>
      </c>
      <c r="E46" s="199">
        <v>47</v>
      </c>
      <c r="F46" s="200">
        <v>34</v>
      </c>
      <c r="G46" s="200">
        <v>13</v>
      </c>
      <c r="H46" s="200">
        <v>30</v>
      </c>
      <c r="I46" s="203">
        <v>4</v>
      </c>
      <c r="J46" s="199">
        <v>6</v>
      </c>
      <c r="K46" s="203">
        <v>2</v>
      </c>
      <c r="L46" s="229"/>
      <c r="M46" s="77"/>
      <c r="N46" s="101">
        <v>39</v>
      </c>
      <c r="O46" s="102">
        <f>COUNTIF($E$8:$I$111,"39")</f>
        <v>10</v>
      </c>
      <c r="P46" s="108"/>
      <c r="Q46" s="3"/>
      <c r="R46" s="3"/>
    </row>
    <row r="47" ht="15" customHeight="1">
      <c r="A47" s="71"/>
      <c r="B47" s="231"/>
      <c r="C47" t="s" s="223">
        <v>368</v>
      </c>
      <c r="D47" s="224">
        <f>D45+7</f>
        <v>41775</v>
      </c>
      <c r="E47" s="194">
        <v>26</v>
      </c>
      <c r="F47" s="195">
        <v>23</v>
      </c>
      <c r="G47" s="195">
        <v>37</v>
      </c>
      <c r="H47" s="195">
        <v>29</v>
      </c>
      <c r="I47" s="198">
        <v>40</v>
      </c>
      <c r="J47" s="194">
        <v>4</v>
      </c>
      <c r="K47" s="198">
        <v>3</v>
      </c>
      <c r="L47" s="225"/>
      <c r="M47" s="77"/>
      <c r="N47" s="101">
        <v>40</v>
      </c>
      <c r="O47" s="102">
        <f>COUNTIF($E$8:$I$111,"40")</f>
        <v>8</v>
      </c>
      <c r="P47" s="108"/>
      <c r="Q47" s="3"/>
      <c r="R47" s="3"/>
    </row>
    <row r="48" ht="15" customHeight="1">
      <c r="A48" s="71"/>
      <c r="B48" s="230">
        <f>B46+1</f>
        <v>21</v>
      </c>
      <c r="C48" t="s" s="227">
        <v>369</v>
      </c>
      <c r="D48" s="228">
        <f>D46+7</f>
        <v>41779</v>
      </c>
      <c r="E48" s="199">
        <v>38</v>
      </c>
      <c r="F48" s="200">
        <v>5</v>
      </c>
      <c r="G48" s="200">
        <v>36</v>
      </c>
      <c r="H48" s="200">
        <v>33</v>
      </c>
      <c r="I48" s="203">
        <v>47</v>
      </c>
      <c r="J48" s="199">
        <v>4</v>
      </c>
      <c r="K48" s="203">
        <v>9</v>
      </c>
      <c r="L48" s="229"/>
      <c r="M48" s="77"/>
      <c r="N48" s="101">
        <v>41</v>
      </c>
      <c r="O48" s="102">
        <f>COUNTIF($E$8:$I$111,"41")</f>
        <v>7</v>
      </c>
      <c r="P48" s="108"/>
      <c r="Q48" s="3"/>
      <c r="R48" s="3"/>
    </row>
    <row r="49" ht="15" customHeight="1">
      <c r="A49" s="71"/>
      <c r="B49" s="231"/>
      <c r="C49" t="s" s="223">
        <v>370</v>
      </c>
      <c r="D49" s="224">
        <f>D47+7</f>
        <v>41782</v>
      </c>
      <c r="E49" s="194">
        <v>31</v>
      </c>
      <c r="F49" s="195">
        <v>3</v>
      </c>
      <c r="G49" s="195">
        <v>47</v>
      </c>
      <c r="H49" s="195">
        <v>8</v>
      </c>
      <c r="I49" s="198">
        <v>34</v>
      </c>
      <c r="J49" s="194">
        <v>11</v>
      </c>
      <c r="K49" s="198">
        <v>9</v>
      </c>
      <c r="L49" s="225"/>
      <c r="M49" s="77"/>
      <c r="N49" s="101">
        <v>42</v>
      </c>
      <c r="O49" s="102">
        <f>COUNTIF($E$8:$I$111,"42")</f>
        <v>12</v>
      </c>
      <c r="P49" s="108"/>
      <c r="Q49" s="3"/>
      <c r="R49" s="3"/>
    </row>
    <row r="50" ht="15" customHeight="1">
      <c r="A50" s="71"/>
      <c r="B50" s="230">
        <f>B48+1</f>
        <v>22</v>
      </c>
      <c r="C50" t="s" s="227">
        <v>371</v>
      </c>
      <c r="D50" s="228">
        <f>D48+7</f>
        <v>41786</v>
      </c>
      <c r="E50" s="199">
        <v>16</v>
      </c>
      <c r="F50" s="200">
        <v>13</v>
      </c>
      <c r="G50" s="200">
        <v>26</v>
      </c>
      <c r="H50" s="200">
        <v>25</v>
      </c>
      <c r="I50" s="203">
        <v>7</v>
      </c>
      <c r="J50" s="199">
        <v>1</v>
      </c>
      <c r="K50" s="203">
        <v>6</v>
      </c>
      <c r="L50" s="229"/>
      <c r="M50" s="77"/>
      <c r="N50" s="101">
        <v>43</v>
      </c>
      <c r="O50" s="102">
        <f>COUNTIF($E$8:$I$111,"43")</f>
        <v>8</v>
      </c>
      <c r="P50" s="108"/>
      <c r="Q50" s="3"/>
      <c r="R50" s="3"/>
    </row>
    <row r="51" ht="15" customHeight="1">
      <c r="A51" s="71"/>
      <c r="B51" s="231"/>
      <c r="C51" t="s" s="223">
        <v>372</v>
      </c>
      <c r="D51" s="224">
        <f>D49+7</f>
        <v>41789</v>
      </c>
      <c r="E51" s="194">
        <v>27</v>
      </c>
      <c r="F51" s="195">
        <v>41</v>
      </c>
      <c r="G51" s="195">
        <v>24</v>
      </c>
      <c r="H51" s="195">
        <v>45</v>
      </c>
      <c r="I51" s="198">
        <v>5</v>
      </c>
      <c r="J51" s="194">
        <v>7</v>
      </c>
      <c r="K51" s="198">
        <v>6</v>
      </c>
      <c r="L51" s="225"/>
      <c r="M51" s="120"/>
      <c r="N51" s="101">
        <v>44</v>
      </c>
      <c r="O51" s="102">
        <f>COUNTIF($E$8:$I$111,"44")</f>
        <v>11</v>
      </c>
      <c r="P51" s="108"/>
      <c r="Q51" s="3"/>
      <c r="R51" s="3"/>
    </row>
    <row r="52" ht="15" customHeight="1">
      <c r="A52" s="71"/>
      <c r="B52" s="230">
        <f>B50+1</f>
        <v>23</v>
      </c>
      <c r="C52" t="s" s="227">
        <v>373</v>
      </c>
      <c r="D52" s="228">
        <f>D50+7</f>
        <v>41793</v>
      </c>
      <c r="E52" s="199">
        <v>2</v>
      </c>
      <c r="F52" s="200">
        <v>39</v>
      </c>
      <c r="G52" s="200">
        <v>32</v>
      </c>
      <c r="H52" s="200">
        <v>15</v>
      </c>
      <c r="I52" s="203">
        <v>44</v>
      </c>
      <c r="J52" s="199">
        <v>5</v>
      </c>
      <c r="K52" s="203">
        <v>10</v>
      </c>
      <c r="L52" s="229"/>
      <c r="M52" s="77"/>
      <c r="N52" s="101">
        <v>45</v>
      </c>
      <c r="O52" s="102">
        <f>COUNTIF($E$8:$I$111,"45")</f>
        <v>12</v>
      </c>
      <c r="P52" s="108"/>
      <c r="Q52" s="3"/>
      <c r="R52" s="3"/>
    </row>
    <row r="53" ht="15" customHeight="1">
      <c r="A53" s="71"/>
      <c r="B53" s="231"/>
      <c r="C53" t="s" s="223">
        <v>374</v>
      </c>
      <c r="D53" s="224">
        <f>D51+7</f>
        <v>41796</v>
      </c>
      <c r="E53" s="194">
        <v>34</v>
      </c>
      <c r="F53" s="195">
        <v>40</v>
      </c>
      <c r="G53" s="195">
        <v>25</v>
      </c>
      <c r="H53" s="195">
        <v>7</v>
      </c>
      <c r="I53" s="198">
        <v>49</v>
      </c>
      <c r="J53" s="194">
        <v>9</v>
      </c>
      <c r="K53" s="198">
        <v>11</v>
      </c>
      <c r="L53" s="225"/>
      <c r="M53" s="77"/>
      <c r="N53" s="101">
        <v>46</v>
      </c>
      <c r="O53" s="102">
        <f>COUNTIF($E$8:$I$111,"46")</f>
        <v>10</v>
      </c>
      <c r="P53" s="108"/>
      <c r="Q53" s="3"/>
      <c r="R53" s="3"/>
    </row>
    <row r="54" ht="15" customHeight="1">
      <c r="A54" s="71"/>
      <c r="B54" s="230">
        <f>B52+1</f>
        <v>24</v>
      </c>
      <c r="C54" t="s" s="227">
        <v>375</v>
      </c>
      <c r="D54" s="228">
        <f>D52+7</f>
        <v>41800</v>
      </c>
      <c r="E54" s="199">
        <v>12</v>
      </c>
      <c r="F54" s="200">
        <v>18</v>
      </c>
      <c r="G54" s="200">
        <v>21</v>
      </c>
      <c r="H54" s="200">
        <v>33</v>
      </c>
      <c r="I54" s="203">
        <v>32</v>
      </c>
      <c r="J54" s="199">
        <v>1</v>
      </c>
      <c r="K54" s="203">
        <v>11</v>
      </c>
      <c r="L54" s="229"/>
      <c r="M54" s="77"/>
      <c r="N54" s="101">
        <v>47</v>
      </c>
      <c r="O54" s="102">
        <f>COUNTIF($E$8:$I$111,"47")</f>
        <v>12</v>
      </c>
      <c r="P54" s="108"/>
      <c r="Q54" s="3"/>
      <c r="R54" s="3"/>
    </row>
    <row r="55" ht="15" customHeight="1">
      <c r="A55" s="71"/>
      <c r="B55" s="231"/>
      <c r="C55" t="s" s="223">
        <v>376</v>
      </c>
      <c r="D55" s="224">
        <f>D53+7</f>
        <v>41803</v>
      </c>
      <c r="E55" s="194">
        <v>16</v>
      </c>
      <c r="F55" s="195">
        <v>22</v>
      </c>
      <c r="G55" s="195">
        <v>28</v>
      </c>
      <c r="H55" s="195">
        <v>46</v>
      </c>
      <c r="I55" s="198">
        <v>18</v>
      </c>
      <c r="J55" s="194">
        <v>11</v>
      </c>
      <c r="K55" s="198">
        <v>9</v>
      </c>
      <c r="L55" s="225"/>
      <c r="M55" s="77"/>
      <c r="N55" s="101">
        <v>48</v>
      </c>
      <c r="O55" s="102">
        <f>COUNTIF($E$8:$I$111,"48")</f>
        <v>11</v>
      </c>
      <c r="P55" s="108"/>
      <c r="Q55" s="3"/>
      <c r="R55" s="3"/>
    </row>
    <row r="56" ht="15" customHeight="1">
      <c r="A56" s="71"/>
      <c r="B56" s="230">
        <f>B54+1</f>
        <v>25</v>
      </c>
      <c r="C56" t="s" s="227">
        <v>377</v>
      </c>
      <c r="D56" s="228">
        <f>D54+7</f>
        <v>41807</v>
      </c>
      <c r="E56" s="199">
        <v>48</v>
      </c>
      <c r="F56" s="200">
        <v>13</v>
      </c>
      <c r="G56" s="200">
        <v>37</v>
      </c>
      <c r="H56" s="200">
        <v>40</v>
      </c>
      <c r="I56" s="203">
        <v>11</v>
      </c>
      <c r="J56" s="199">
        <v>8</v>
      </c>
      <c r="K56" s="203">
        <v>9</v>
      </c>
      <c r="L56" s="229"/>
      <c r="M56" s="77"/>
      <c r="N56" s="101">
        <v>49</v>
      </c>
      <c r="O56" s="102">
        <f>COUNTIF($E$8:$I$111,"49")</f>
        <v>11</v>
      </c>
      <c r="P56" s="108"/>
      <c r="Q56" s="3"/>
      <c r="R56" s="3"/>
    </row>
    <row r="57" ht="15" customHeight="1">
      <c r="A57" s="71"/>
      <c r="B57" s="231"/>
      <c r="C57" t="s" s="223">
        <v>378</v>
      </c>
      <c r="D57" s="224">
        <f>D55+7</f>
        <v>41810</v>
      </c>
      <c r="E57" s="194">
        <v>5</v>
      </c>
      <c r="F57" s="195">
        <v>38</v>
      </c>
      <c r="G57" s="195">
        <v>49</v>
      </c>
      <c r="H57" s="195">
        <v>15</v>
      </c>
      <c r="I57" s="198">
        <v>25</v>
      </c>
      <c r="J57" s="194">
        <v>1</v>
      </c>
      <c r="K57" s="198">
        <v>2</v>
      </c>
      <c r="L57" s="225"/>
      <c r="M57" s="77"/>
      <c r="N57" s="106">
        <v>50</v>
      </c>
      <c r="O57" s="107">
        <f>COUNTIF($E$8:$I$111,"50")</f>
        <v>8</v>
      </c>
      <c r="P57" s="108"/>
      <c r="Q57" s="3"/>
      <c r="R57" s="3"/>
    </row>
    <row r="58" ht="15" customHeight="1">
      <c r="A58" s="71"/>
      <c r="B58" s="230">
        <f>B56+1</f>
        <v>26</v>
      </c>
      <c r="C58" t="s" s="227">
        <v>379</v>
      </c>
      <c r="D58" s="228">
        <f>D56+7</f>
        <v>41814</v>
      </c>
      <c r="E58" s="199">
        <v>20</v>
      </c>
      <c r="F58" s="200">
        <v>1</v>
      </c>
      <c r="G58" s="200">
        <v>7</v>
      </c>
      <c r="H58" s="200">
        <v>21</v>
      </c>
      <c r="I58" s="203">
        <v>48</v>
      </c>
      <c r="J58" s="199">
        <v>4</v>
      </c>
      <c r="K58" s="203">
        <v>7</v>
      </c>
      <c r="L58" s="229"/>
      <c r="M58" s="108"/>
      <c r="N58" s="204"/>
      <c r="O58" s="139"/>
      <c r="P58" s="3"/>
      <c r="Q58" s="3"/>
      <c r="R58" s="3"/>
    </row>
    <row r="59" ht="15" customHeight="1">
      <c r="A59" s="71"/>
      <c r="B59" s="232"/>
      <c r="C59" t="s" s="233">
        <v>380</v>
      </c>
      <c r="D59" s="234">
        <f>D57+7</f>
        <v>41817</v>
      </c>
      <c r="E59" s="205">
        <v>39</v>
      </c>
      <c r="F59" s="206">
        <v>34</v>
      </c>
      <c r="G59" s="206">
        <v>45</v>
      </c>
      <c r="H59" s="206">
        <v>33</v>
      </c>
      <c r="I59" s="209">
        <v>31</v>
      </c>
      <c r="J59" s="205">
        <v>2</v>
      </c>
      <c r="K59" s="209">
        <v>10</v>
      </c>
      <c r="L59" s="225"/>
      <c r="M59" s="108"/>
      <c r="N59" s="210"/>
      <c r="O59" s="4"/>
      <c r="P59" s="3"/>
      <c r="Q59" s="3"/>
      <c r="R59" s="3"/>
    </row>
    <row r="60" ht="15" customHeight="1">
      <c r="A60" s="71"/>
      <c r="B60" s="235">
        <f>B58+1</f>
        <v>27</v>
      </c>
      <c r="C60" t="s" s="73">
        <v>381</v>
      </c>
      <c r="D60" s="220">
        <f>D58+7</f>
        <v>41821</v>
      </c>
      <c r="E60" s="215">
        <v>39</v>
      </c>
      <c r="F60" s="190">
        <v>25</v>
      </c>
      <c r="G60" s="190">
        <v>18</v>
      </c>
      <c r="H60" s="190">
        <v>22</v>
      </c>
      <c r="I60" s="193">
        <v>27</v>
      </c>
      <c r="J60" s="215">
        <v>5</v>
      </c>
      <c r="K60" s="193">
        <v>10</v>
      </c>
      <c r="L60" s="229"/>
      <c r="M60" s="108"/>
      <c r="N60" s="210"/>
      <c r="O60" s="4"/>
      <c r="P60" s="3"/>
      <c r="Q60" s="3"/>
      <c r="R60" s="3"/>
    </row>
    <row r="61" ht="15" customHeight="1">
      <c r="A61" s="71"/>
      <c r="B61" s="231"/>
      <c r="C61" t="s" s="223">
        <v>382</v>
      </c>
      <c r="D61" s="224">
        <f>D59+7</f>
        <v>41824</v>
      </c>
      <c r="E61" s="194">
        <v>47</v>
      </c>
      <c r="F61" s="195">
        <v>18</v>
      </c>
      <c r="G61" s="195">
        <v>43</v>
      </c>
      <c r="H61" s="195">
        <v>39</v>
      </c>
      <c r="I61" s="198">
        <v>4</v>
      </c>
      <c r="J61" s="194">
        <v>6</v>
      </c>
      <c r="K61" s="198">
        <v>2</v>
      </c>
      <c r="L61" s="225"/>
      <c r="M61" s="108"/>
      <c r="N61" s="210"/>
      <c r="O61" s="4"/>
      <c r="P61" s="3"/>
      <c r="Q61" s="3"/>
      <c r="R61" s="3"/>
    </row>
    <row r="62" ht="15" customHeight="1">
      <c r="A62" s="71"/>
      <c r="B62" s="230">
        <f>B60+1</f>
        <v>28</v>
      </c>
      <c r="C62" t="s" s="227">
        <v>383</v>
      </c>
      <c r="D62" s="228">
        <f>D60+7</f>
        <v>41828</v>
      </c>
      <c r="E62" s="199">
        <v>24</v>
      </c>
      <c r="F62" s="200">
        <v>18</v>
      </c>
      <c r="G62" s="200">
        <v>22</v>
      </c>
      <c r="H62" s="200">
        <v>8</v>
      </c>
      <c r="I62" s="203">
        <v>27</v>
      </c>
      <c r="J62" s="199">
        <v>11</v>
      </c>
      <c r="K62" s="203">
        <v>4</v>
      </c>
      <c r="L62" s="229"/>
      <c r="M62" s="108"/>
      <c r="N62" s="210"/>
      <c r="O62" s="4"/>
      <c r="P62" s="3"/>
      <c r="Q62" s="3"/>
      <c r="R62" s="3"/>
    </row>
    <row r="63" ht="15" customHeight="1">
      <c r="A63" s="71"/>
      <c r="B63" s="231"/>
      <c r="C63" t="s" s="223">
        <v>384</v>
      </c>
      <c r="D63" s="224">
        <f>D61+7</f>
        <v>41831</v>
      </c>
      <c r="E63" s="194">
        <v>38</v>
      </c>
      <c r="F63" s="195">
        <v>35</v>
      </c>
      <c r="G63" s="195">
        <v>5</v>
      </c>
      <c r="H63" s="195">
        <v>49</v>
      </c>
      <c r="I63" s="198">
        <v>22</v>
      </c>
      <c r="J63" s="194">
        <v>7</v>
      </c>
      <c r="K63" s="198">
        <v>4</v>
      </c>
      <c r="L63" s="225"/>
      <c r="M63" s="108"/>
      <c r="N63" s="210"/>
      <c r="O63" s="4"/>
      <c r="P63" s="3"/>
      <c r="Q63" s="3"/>
      <c r="R63" s="3"/>
    </row>
    <row r="64" ht="15" customHeight="1">
      <c r="A64" s="71"/>
      <c r="B64" s="230">
        <f>B62+1</f>
        <v>29</v>
      </c>
      <c r="C64" t="s" s="227">
        <v>385</v>
      </c>
      <c r="D64" s="228">
        <f>D62+7</f>
        <v>41835</v>
      </c>
      <c r="E64" s="199">
        <v>18</v>
      </c>
      <c r="F64" s="200">
        <v>27</v>
      </c>
      <c r="G64" s="200">
        <v>15</v>
      </c>
      <c r="H64" s="200">
        <v>34</v>
      </c>
      <c r="I64" s="203">
        <v>20</v>
      </c>
      <c r="J64" s="199">
        <v>1</v>
      </c>
      <c r="K64" s="203">
        <v>3</v>
      </c>
      <c r="L64" s="229"/>
      <c r="M64" s="108"/>
      <c r="N64" s="210"/>
      <c r="O64" s="4"/>
      <c r="P64" s="3"/>
      <c r="Q64" s="3"/>
      <c r="R64" s="3"/>
    </row>
    <row r="65" ht="15" customHeight="1">
      <c r="A65" s="71"/>
      <c r="B65" s="231"/>
      <c r="C65" t="s" s="223">
        <v>386</v>
      </c>
      <c r="D65" s="224">
        <f>D63+7</f>
        <v>41838</v>
      </c>
      <c r="E65" s="194">
        <v>1</v>
      </c>
      <c r="F65" s="195">
        <v>41</v>
      </c>
      <c r="G65" s="195">
        <v>43</v>
      </c>
      <c r="H65" s="195">
        <v>11</v>
      </c>
      <c r="I65" s="198">
        <v>29</v>
      </c>
      <c r="J65" s="194">
        <v>3</v>
      </c>
      <c r="K65" s="198">
        <v>11</v>
      </c>
      <c r="L65" s="225"/>
      <c r="M65" s="108"/>
      <c r="N65" s="210"/>
      <c r="O65" s="4"/>
      <c r="P65" s="3"/>
      <c r="Q65" s="3"/>
      <c r="R65" s="3"/>
    </row>
    <row r="66" ht="15" customHeight="1">
      <c r="A66" s="71"/>
      <c r="B66" s="230">
        <f>B64+1</f>
        <v>30</v>
      </c>
      <c r="C66" t="s" s="227">
        <v>387</v>
      </c>
      <c r="D66" s="228">
        <f>D64+7</f>
        <v>41842</v>
      </c>
      <c r="E66" s="199">
        <v>1</v>
      </c>
      <c r="F66" s="200">
        <v>43</v>
      </c>
      <c r="G66" s="200">
        <v>50</v>
      </c>
      <c r="H66" s="200">
        <v>45</v>
      </c>
      <c r="I66" s="203">
        <v>24</v>
      </c>
      <c r="J66" s="199">
        <v>5</v>
      </c>
      <c r="K66" s="203">
        <v>8</v>
      </c>
      <c r="L66" s="229"/>
      <c r="M66" s="108"/>
      <c r="N66" s="210"/>
      <c r="O66" s="4"/>
      <c r="P66" s="3"/>
      <c r="Q66" s="3"/>
      <c r="R66" s="3"/>
    </row>
    <row r="67" ht="15" customHeight="1">
      <c r="A67" s="71"/>
      <c r="B67" s="231"/>
      <c r="C67" t="s" s="223">
        <v>388</v>
      </c>
      <c r="D67" s="224">
        <f>D65+7</f>
        <v>41845</v>
      </c>
      <c r="E67" s="194">
        <v>10</v>
      </c>
      <c r="F67" s="195">
        <v>24</v>
      </c>
      <c r="G67" s="195">
        <v>9</v>
      </c>
      <c r="H67" s="195">
        <v>12</v>
      </c>
      <c r="I67" s="198">
        <v>43</v>
      </c>
      <c r="J67" s="194">
        <v>5</v>
      </c>
      <c r="K67" s="198">
        <v>9</v>
      </c>
      <c r="L67" s="225"/>
      <c r="M67" s="108"/>
      <c r="N67" s="210"/>
      <c r="O67" s="4"/>
      <c r="P67" s="3"/>
      <c r="Q67" s="3"/>
      <c r="R67" s="3"/>
    </row>
    <row r="68" ht="15" customHeight="1">
      <c r="A68" s="71"/>
      <c r="B68" s="230">
        <f>B66+1</f>
        <v>31</v>
      </c>
      <c r="C68" t="s" s="227">
        <v>389</v>
      </c>
      <c r="D68" s="228">
        <f>D66+7</f>
        <v>41849</v>
      </c>
      <c r="E68" s="199">
        <v>40</v>
      </c>
      <c r="F68" s="200">
        <v>23</v>
      </c>
      <c r="G68" s="200">
        <v>35</v>
      </c>
      <c r="H68" s="200">
        <v>10</v>
      </c>
      <c r="I68" s="203">
        <v>43</v>
      </c>
      <c r="J68" s="199">
        <v>9</v>
      </c>
      <c r="K68" s="203">
        <v>3</v>
      </c>
      <c r="L68" s="229"/>
      <c r="M68" s="108"/>
      <c r="N68" s="210"/>
      <c r="O68" s="4"/>
      <c r="P68" s="3"/>
      <c r="Q68" s="3"/>
      <c r="R68" s="3"/>
    </row>
    <row r="69" ht="15" customHeight="1">
      <c r="A69" s="71"/>
      <c r="B69" s="231"/>
      <c r="C69" t="s" s="223">
        <v>390</v>
      </c>
      <c r="D69" s="224">
        <f>D67+7</f>
        <v>41852</v>
      </c>
      <c r="E69" s="194">
        <v>50</v>
      </c>
      <c r="F69" s="195">
        <v>44</v>
      </c>
      <c r="G69" s="195">
        <v>46</v>
      </c>
      <c r="H69" s="195">
        <v>48</v>
      </c>
      <c r="I69" s="198">
        <v>24</v>
      </c>
      <c r="J69" s="194">
        <v>10</v>
      </c>
      <c r="K69" s="198">
        <v>5</v>
      </c>
      <c r="L69" s="225"/>
      <c r="M69" s="108"/>
      <c r="N69" s="210"/>
      <c r="O69" s="4"/>
      <c r="P69" s="3"/>
      <c r="Q69" s="3"/>
      <c r="R69" s="3"/>
    </row>
    <row r="70" ht="15" customHeight="1">
      <c r="A70" s="71"/>
      <c r="B70" s="230">
        <f>B68+1</f>
        <v>32</v>
      </c>
      <c r="C70" t="s" s="227">
        <v>391</v>
      </c>
      <c r="D70" s="228">
        <f>D68+7</f>
        <v>41856</v>
      </c>
      <c r="E70" s="199">
        <v>5</v>
      </c>
      <c r="F70" s="200">
        <v>21</v>
      </c>
      <c r="G70" s="200">
        <v>42</v>
      </c>
      <c r="H70" s="200">
        <v>7</v>
      </c>
      <c r="I70" s="203">
        <v>19</v>
      </c>
      <c r="J70" s="199">
        <v>11</v>
      </c>
      <c r="K70" s="203">
        <v>5</v>
      </c>
      <c r="L70" s="229"/>
      <c r="M70" s="108"/>
      <c r="N70" s="210"/>
      <c r="O70" s="4"/>
      <c r="P70" s="3"/>
      <c r="Q70" s="3"/>
      <c r="R70" s="3"/>
    </row>
    <row r="71" ht="15" customHeight="1">
      <c r="A71" s="71"/>
      <c r="B71" s="231"/>
      <c r="C71" t="s" s="223">
        <v>392</v>
      </c>
      <c r="D71" s="224">
        <f>D69+7</f>
        <v>41859</v>
      </c>
      <c r="E71" s="194">
        <v>29</v>
      </c>
      <c r="F71" s="195">
        <v>21</v>
      </c>
      <c r="G71" s="195">
        <v>35</v>
      </c>
      <c r="H71" s="195">
        <v>46</v>
      </c>
      <c r="I71" s="198">
        <v>43</v>
      </c>
      <c r="J71" s="194">
        <v>1</v>
      </c>
      <c r="K71" s="198">
        <v>9</v>
      </c>
      <c r="L71" s="225"/>
      <c r="M71" s="108"/>
      <c r="N71" s="210"/>
      <c r="O71" s="4"/>
      <c r="P71" s="3"/>
      <c r="Q71" s="3"/>
      <c r="R71" s="3"/>
    </row>
    <row r="72" ht="15" customHeight="1">
      <c r="A72" s="71"/>
      <c r="B72" s="230">
        <f>B70+1</f>
        <v>33</v>
      </c>
      <c r="C72" t="s" s="227">
        <v>393</v>
      </c>
      <c r="D72" s="228">
        <f>D70+7</f>
        <v>41863</v>
      </c>
      <c r="E72" s="199">
        <v>22</v>
      </c>
      <c r="F72" s="200">
        <v>19</v>
      </c>
      <c r="G72" s="200">
        <v>7</v>
      </c>
      <c r="H72" s="200">
        <v>16</v>
      </c>
      <c r="I72" s="203">
        <v>33</v>
      </c>
      <c r="J72" s="199">
        <v>5</v>
      </c>
      <c r="K72" s="203">
        <v>2</v>
      </c>
      <c r="L72" s="229"/>
      <c r="M72" s="108"/>
      <c r="N72" s="210"/>
      <c r="O72" s="4"/>
      <c r="P72" s="3"/>
      <c r="Q72" s="3"/>
      <c r="R72" s="3"/>
    </row>
    <row r="73" ht="15" customHeight="1">
      <c r="A73" s="71"/>
      <c r="B73" s="231"/>
      <c r="C73" t="s" s="223">
        <v>394</v>
      </c>
      <c r="D73" s="224">
        <f>D71+7</f>
        <v>41866</v>
      </c>
      <c r="E73" s="194">
        <v>4</v>
      </c>
      <c r="F73" s="195">
        <v>21</v>
      </c>
      <c r="G73" s="195">
        <v>30</v>
      </c>
      <c r="H73" s="195">
        <v>5</v>
      </c>
      <c r="I73" s="198">
        <v>23</v>
      </c>
      <c r="J73" s="194">
        <v>10</v>
      </c>
      <c r="K73" s="198">
        <v>8</v>
      </c>
      <c r="L73" s="225"/>
      <c r="M73" s="108"/>
      <c r="N73" s="210"/>
      <c r="O73" s="4"/>
      <c r="P73" s="3"/>
      <c r="Q73" s="3"/>
      <c r="R73" s="3"/>
    </row>
    <row r="74" ht="15" customHeight="1">
      <c r="A74" s="71"/>
      <c r="B74" s="230">
        <f>B72+1</f>
        <v>34</v>
      </c>
      <c r="C74" t="s" s="227">
        <v>395</v>
      </c>
      <c r="D74" s="228">
        <f>D72+7</f>
        <v>41870</v>
      </c>
      <c r="E74" s="199">
        <v>11</v>
      </c>
      <c r="F74" s="200">
        <v>34</v>
      </c>
      <c r="G74" s="200">
        <v>47</v>
      </c>
      <c r="H74" s="200">
        <v>4</v>
      </c>
      <c r="I74" s="203">
        <v>7</v>
      </c>
      <c r="J74" s="199">
        <v>7</v>
      </c>
      <c r="K74" s="203">
        <v>8</v>
      </c>
      <c r="L74" s="229"/>
      <c r="M74" s="108"/>
      <c r="N74" s="210"/>
      <c r="O74" s="4"/>
      <c r="P74" s="3"/>
      <c r="Q74" s="3"/>
      <c r="R74" s="3"/>
    </row>
    <row r="75" ht="15" customHeight="1">
      <c r="A75" s="71"/>
      <c r="B75" s="231"/>
      <c r="C75" t="s" s="223">
        <v>396</v>
      </c>
      <c r="D75" s="224">
        <f>D73+7</f>
        <v>41873</v>
      </c>
      <c r="E75" s="194">
        <v>29</v>
      </c>
      <c r="F75" s="195">
        <v>17</v>
      </c>
      <c r="G75" s="195">
        <v>49</v>
      </c>
      <c r="H75" s="195">
        <v>35</v>
      </c>
      <c r="I75" s="198">
        <v>4</v>
      </c>
      <c r="J75" s="194">
        <v>1</v>
      </c>
      <c r="K75" s="198">
        <v>2</v>
      </c>
      <c r="L75" s="225"/>
      <c r="M75" s="108"/>
      <c r="N75" s="210"/>
      <c r="O75" s="4"/>
      <c r="P75" s="3"/>
      <c r="Q75" s="3"/>
      <c r="R75" s="3"/>
    </row>
    <row r="76" ht="15" customHeight="1">
      <c r="A76" s="71"/>
      <c r="B76" s="230">
        <f>B74+1</f>
        <v>35</v>
      </c>
      <c r="C76" t="s" s="227">
        <v>397</v>
      </c>
      <c r="D76" s="228">
        <f>D74+7</f>
        <v>41877</v>
      </c>
      <c r="E76" s="199">
        <v>36</v>
      </c>
      <c r="F76" s="200">
        <v>48</v>
      </c>
      <c r="G76" s="200">
        <v>45</v>
      </c>
      <c r="H76" s="200">
        <v>10</v>
      </c>
      <c r="I76" s="203">
        <v>22</v>
      </c>
      <c r="J76" s="199">
        <v>11</v>
      </c>
      <c r="K76" s="203">
        <v>4</v>
      </c>
      <c r="L76" s="229"/>
      <c r="M76" s="108"/>
      <c r="N76" s="3"/>
      <c r="O76" s="3"/>
      <c r="P76" s="3"/>
      <c r="Q76" s="3"/>
      <c r="R76" s="3"/>
    </row>
    <row r="77" ht="15" customHeight="1">
      <c r="A77" s="71"/>
      <c r="B77" s="231"/>
      <c r="C77" t="s" s="223">
        <v>398</v>
      </c>
      <c r="D77" s="224">
        <f>D75+7</f>
        <v>41880</v>
      </c>
      <c r="E77" s="194">
        <v>32</v>
      </c>
      <c r="F77" s="195">
        <v>38</v>
      </c>
      <c r="G77" s="195">
        <v>26</v>
      </c>
      <c r="H77" s="195">
        <v>9</v>
      </c>
      <c r="I77" s="198">
        <v>2</v>
      </c>
      <c r="J77" s="194">
        <v>3</v>
      </c>
      <c r="K77" s="198">
        <v>6</v>
      </c>
      <c r="L77" s="225"/>
      <c r="M77" s="108"/>
      <c r="N77" s="3"/>
      <c r="O77" s="3"/>
      <c r="P77" s="3"/>
      <c r="Q77" s="3"/>
      <c r="R77" s="3"/>
    </row>
    <row r="78" ht="15" customHeight="1">
      <c r="A78" s="71"/>
      <c r="B78" s="230">
        <f>B76+1</f>
        <v>36</v>
      </c>
      <c r="C78" t="s" s="227">
        <v>399</v>
      </c>
      <c r="D78" s="228">
        <f>D76+7</f>
        <v>41884</v>
      </c>
      <c r="E78" s="199">
        <v>39</v>
      </c>
      <c r="F78" s="200">
        <v>45</v>
      </c>
      <c r="G78" s="200">
        <v>25</v>
      </c>
      <c r="H78" s="200">
        <v>31</v>
      </c>
      <c r="I78" s="203">
        <v>5</v>
      </c>
      <c r="J78" s="199">
        <v>8</v>
      </c>
      <c r="K78" s="203">
        <v>1</v>
      </c>
      <c r="L78" s="229"/>
      <c r="M78" s="108"/>
      <c r="N78" s="3"/>
      <c r="O78" s="3"/>
      <c r="P78" s="3"/>
      <c r="Q78" s="3"/>
      <c r="R78" s="3"/>
    </row>
    <row r="79" ht="15" customHeight="1">
      <c r="A79" s="71"/>
      <c r="B79" s="231"/>
      <c r="C79" t="s" s="223">
        <v>400</v>
      </c>
      <c r="D79" s="224">
        <f>D77+7</f>
        <v>41887</v>
      </c>
      <c r="E79" s="194">
        <v>18</v>
      </c>
      <c r="F79" s="195">
        <v>50</v>
      </c>
      <c r="G79" s="195">
        <v>23</v>
      </c>
      <c r="H79" s="195">
        <v>46</v>
      </c>
      <c r="I79" s="198">
        <v>1</v>
      </c>
      <c r="J79" s="194">
        <v>9</v>
      </c>
      <c r="K79" s="198">
        <v>3</v>
      </c>
      <c r="L79" s="225"/>
      <c r="M79" s="108"/>
      <c r="N79" s="3"/>
      <c r="O79" s="3"/>
      <c r="P79" s="3"/>
      <c r="Q79" s="3"/>
      <c r="R79" s="3"/>
    </row>
    <row r="80" ht="15" customHeight="1">
      <c r="A80" s="71"/>
      <c r="B80" s="230">
        <f>B78+1</f>
        <v>37</v>
      </c>
      <c r="C80" t="s" s="227">
        <v>401</v>
      </c>
      <c r="D80" s="228">
        <f>D78+7</f>
        <v>41891</v>
      </c>
      <c r="E80" s="199">
        <v>15</v>
      </c>
      <c r="F80" s="200">
        <v>35</v>
      </c>
      <c r="G80" s="200">
        <v>19</v>
      </c>
      <c r="H80" s="200">
        <v>8</v>
      </c>
      <c r="I80" s="203">
        <v>24</v>
      </c>
      <c r="J80" s="199">
        <v>10</v>
      </c>
      <c r="K80" s="203">
        <v>8</v>
      </c>
      <c r="L80" s="229"/>
      <c r="M80" s="108"/>
      <c r="N80" s="3"/>
      <c r="O80" s="3"/>
      <c r="P80" s="3"/>
      <c r="Q80" s="3"/>
      <c r="R80" s="3"/>
    </row>
    <row r="81" ht="17.55" customHeight="1">
      <c r="A81" s="71"/>
      <c r="B81" s="231"/>
      <c r="C81" t="s" s="223">
        <v>402</v>
      </c>
      <c r="D81" s="224">
        <f>D79+7</f>
        <v>41894</v>
      </c>
      <c r="E81" s="194">
        <v>31</v>
      </c>
      <c r="F81" s="195">
        <v>9</v>
      </c>
      <c r="G81" s="195">
        <v>33</v>
      </c>
      <c r="H81" s="195">
        <v>26</v>
      </c>
      <c r="I81" s="198">
        <v>13</v>
      </c>
      <c r="J81" s="194">
        <v>7</v>
      </c>
      <c r="K81" s="198">
        <v>11</v>
      </c>
      <c r="L81" s="225"/>
      <c r="M81" s="108"/>
      <c r="N81" s="3"/>
      <c r="O81" s="3"/>
      <c r="P81" s="3"/>
      <c r="Q81" s="3"/>
      <c r="R81" s="3"/>
    </row>
    <row r="82" ht="17.55" customHeight="1">
      <c r="A82" s="71"/>
      <c r="B82" s="230">
        <f>B80+1</f>
        <v>38</v>
      </c>
      <c r="C82" t="s" s="227">
        <v>403</v>
      </c>
      <c r="D82" s="228">
        <f>D80+7</f>
        <v>41898</v>
      </c>
      <c r="E82" s="199">
        <v>4</v>
      </c>
      <c r="F82" s="200">
        <v>30</v>
      </c>
      <c r="G82" s="200">
        <v>35</v>
      </c>
      <c r="H82" s="200">
        <v>50</v>
      </c>
      <c r="I82" s="203">
        <v>29</v>
      </c>
      <c r="J82" s="199">
        <v>4</v>
      </c>
      <c r="K82" s="203">
        <v>2</v>
      </c>
      <c r="L82" s="229"/>
      <c r="M82" s="108"/>
      <c r="N82" s="3"/>
      <c r="O82" s="3"/>
      <c r="P82" s="3"/>
      <c r="Q82" s="3"/>
      <c r="R82" s="3"/>
    </row>
    <row r="83" ht="17.55" customHeight="1">
      <c r="A83" s="71"/>
      <c r="B83" s="231"/>
      <c r="C83" t="s" s="223">
        <v>404</v>
      </c>
      <c r="D83" s="224">
        <f>D81+7</f>
        <v>41901</v>
      </c>
      <c r="E83" s="194">
        <v>6</v>
      </c>
      <c r="F83" s="195">
        <v>34</v>
      </c>
      <c r="G83" s="195">
        <v>8</v>
      </c>
      <c r="H83" s="195">
        <v>38</v>
      </c>
      <c r="I83" s="198">
        <v>48</v>
      </c>
      <c r="J83" s="194">
        <v>9</v>
      </c>
      <c r="K83" s="198">
        <v>3</v>
      </c>
      <c r="L83" s="225"/>
      <c r="M83" s="108"/>
      <c r="N83" s="3"/>
      <c r="O83" s="3"/>
      <c r="P83" s="3"/>
      <c r="Q83" s="3"/>
      <c r="R83" s="3"/>
    </row>
    <row r="84" ht="17.55" customHeight="1">
      <c r="A84" s="71"/>
      <c r="B84" s="230">
        <f>B82+1</f>
        <v>39</v>
      </c>
      <c r="C84" t="s" s="227">
        <v>405</v>
      </c>
      <c r="D84" s="228">
        <f>D82+7</f>
        <v>41905</v>
      </c>
      <c r="E84" s="199">
        <v>13</v>
      </c>
      <c r="F84" s="200">
        <v>35</v>
      </c>
      <c r="G84" s="200">
        <v>14</v>
      </c>
      <c r="H84" s="200">
        <v>29</v>
      </c>
      <c r="I84" s="203">
        <v>12</v>
      </c>
      <c r="J84" s="199">
        <v>1</v>
      </c>
      <c r="K84" s="203">
        <v>7</v>
      </c>
      <c r="L84" s="229"/>
      <c r="M84" s="108"/>
      <c r="N84" s="3"/>
      <c r="O84" s="3"/>
      <c r="P84" s="3"/>
      <c r="Q84" s="3"/>
      <c r="R84" s="3"/>
    </row>
    <row r="85" ht="17.55" customHeight="1">
      <c r="A85" s="71"/>
      <c r="B85" s="231"/>
      <c r="C85" t="s" s="223">
        <v>406</v>
      </c>
      <c r="D85" s="224">
        <f>D83+7</f>
        <v>41908</v>
      </c>
      <c r="E85" s="194">
        <v>46</v>
      </c>
      <c r="F85" s="195">
        <v>35</v>
      </c>
      <c r="G85" s="195">
        <v>47</v>
      </c>
      <c r="H85" s="195">
        <v>13</v>
      </c>
      <c r="I85" s="198">
        <v>27</v>
      </c>
      <c r="J85" s="194">
        <v>1</v>
      </c>
      <c r="K85" s="198">
        <v>2</v>
      </c>
      <c r="L85" s="225"/>
      <c r="M85" s="108"/>
      <c r="N85" s="3"/>
      <c r="O85" s="3"/>
      <c r="P85" s="3"/>
      <c r="Q85" s="3"/>
      <c r="R85" s="3"/>
    </row>
    <row r="86" ht="17.55" customHeight="1">
      <c r="A86" s="71"/>
      <c r="B86" s="230">
        <f>B84+1</f>
        <v>40</v>
      </c>
      <c r="C86" t="s" s="227">
        <v>407</v>
      </c>
      <c r="D86" s="228">
        <f>D84+7</f>
        <v>41912</v>
      </c>
      <c r="E86" s="199">
        <v>33</v>
      </c>
      <c r="F86" s="200">
        <v>13</v>
      </c>
      <c r="G86" s="200">
        <v>15</v>
      </c>
      <c r="H86" s="200">
        <v>3</v>
      </c>
      <c r="I86" s="203">
        <v>42</v>
      </c>
      <c r="J86" s="199">
        <v>5</v>
      </c>
      <c r="K86" s="203">
        <v>7</v>
      </c>
      <c r="L86" s="229"/>
      <c r="M86" s="108"/>
      <c r="N86" s="3"/>
      <c r="O86" s="3"/>
      <c r="P86" s="3"/>
      <c r="Q86" s="3"/>
      <c r="R86" s="3"/>
    </row>
    <row r="87" ht="17.55" customHeight="1">
      <c r="A87" s="71"/>
      <c r="B87" s="231"/>
      <c r="C87" t="s" s="223">
        <v>408</v>
      </c>
      <c r="D87" s="224">
        <f>D85+7</f>
        <v>41915</v>
      </c>
      <c r="E87" s="194">
        <v>13</v>
      </c>
      <c r="F87" s="195">
        <v>23</v>
      </c>
      <c r="G87" s="195">
        <v>50</v>
      </c>
      <c r="H87" s="195">
        <v>48</v>
      </c>
      <c r="I87" s="198">
        <v>4</v>
      </c>
      <c r="J87" s="194">
        <v>10</v>
      </c>
      <c r="K87" s="198">
        <v>5</v>
      </c>
      <c r="L87" s="225"/>
      <c r="M87" s="108"/>
      <c r="N87" s="3"/>
      <c r="O87" s="3"/>
      <c r="P87" s="3"/>
      <c r="Q87" s="3"/>
      <c r="R87" s="3"/>
    </row>
    <row r="88" ht="17.55" customHeight="1">
      <c r="A88" s="71"/>
      <c r="B88" s="230">
        <f>B86+1</f>
        <v>41</v>
      </c>
      <c r="C88" t="s" s="227">
        <v>409</v>
      </c>
      <c r="D88" s="228">
        <f>D86+7</f>
        <v>41919</v>
      </c>
      <c r="E88" s="199">
        <v>38</v>
      </c>
      <c r="F88" s="200">
        <v>30</v>
      </c>
      <c r="G88" s="200">
        <v>21</v>
      </c>
      <c r="H88" s="200">
        <v>9</v>
      </c>
      <c r="I88" s="203">
        <v>28</v>
      </c>
      <c r="J88" s="199">
        <v>8</v>
      </c>
      <c r="K88" s="203">
        <v>1</v>
      </c>
      <c r="L88" s="229"/>
      <c r="M88" s="108"/>
      <c r="N88" s="3"/>
      <c r="O88" s="3"/>
      <c r="P88" s="3"/>
      <c r="Q88" s="3"/>
      <c r="R88" s="3"/>
    </row>
    <row r="89" ht="17.55" customHeight="1">
      <c r="A89" s="71"/>
      <c r="B89" s="231"/>
      <c r="C89" t="s" s="223">
        <v>410</v>
      </c>
      <c r="D89" s="224">
        <f>D87+7</f>
        <v>41922</v>
      </c>
      <c r="E89" s="194">
        <v>29</v>
      </c>
      <c r="F89" s="195">
        <v>42</v>
      </c>
      <c r="G89" s="195">
        <v>47</v>
      </c>
      <c r="H89" s="195">
        <v>45</v>
      </c>
      <c r="I89" s="198">
        <v>6</v>
      </c>
      <c r="J89" s="194">
        <v>9</v>
      </c>
      <c r="K89" s="198">
        <v>10</v>
      </c>
      <c r="L89" s="225"/>
      <c r="M89" s="108"/>
      <c r="N89" s="3"/>
      <c r="O89" s="3"/>
      <c r="P89" s="3"/>
      <c r="Q89" s="3"/>
      <c r="R89" s="3"/>
    </row>
    <row r="90" ht="17.55" customHeight="1">
      <c r="A90" s="71"/>
      <c r="B90" s="230">
        <f>B88+1</f>
        <v>42</v>
      </c>
      <c r="C90" t="s" s="227">
        <v>411</v>
      </c>
      <c r="D90" s="228">
        <f>D88+7</f>
        <v>41926</v>
      </c>
      <c r="E90" s="199">
        <v>15</v>
      </c>
      <c r="F90" s="200">
        <v>23</v>
      </c>
      <c r="G90" s="200">
        <v>32</v>
      </c>
      <c r="H90" s="200">
        <v>4</v>
      </c>
      <c r="I90" s="203">
        <v>5</v>
      </c>
      <c r="J90" s="199">
        <v>7</v>
      </c>
      <c r="K90" s="203">
        <v>3</v>
      </c>
      <c r="L90" s="229"/>
      <c r="M90" s="108"/>
      <c r="N90" s="3"/>
      <c r="O90" s="3"/>
      <c r="P90" s="3"/>
      <c r="Q90" s="3"/>
      <c r="R90" s="3"/>
    </row>
    <row r="91" ht="17.55" customHeight="1">
      <c r="A91" s="71"/>
      <c r="B91" s="231"/>
      <c r="C91" t="s" s="223">
        <v>412</v>
      </c>
      <c r="D91" s="224">
        <f>D89+7</f>
        <v>41929</v>
      </c>
      <c r="E91" s="194">
        <v>49</v>
      </c>
      <c r="F91" s="195">
        <v>13</v>
      </c>
      <c r="G91" s="195">
        <v>48</v>
      </c>
      <c r="H91" s="195">
        <v>1</v>
      </c>
      <c r="I91" s="198">
        <v>40</v>
      </c>
      <c r="J91" s="194">
        <v>8</v>
      </c>
      <c r="K91" s="198">
        <v>10</v>
      </c>
      <c r="L91" s="225"/>
      <c r="M91" s="108"/>
      <c r="N91" s="3"/>
      <c r="O91" s="3"/>
      <c r="P91" s="3"/>
      <c r="Q91" s="3"/>
      <c r="R91" s="3"/>
    </row>
    <row r="92" ht="17.55" customHeight="1">
      <c r="A92" s="71"/>
      <c r="B92" s="230">
        <f>B90+1</f>
        <v>43</v>
      </c>
      <c r="C92" t="s" s="227">
        <v>413</v>
      </c>
      <c r="D92" s="228">
        <f>D90+7</f>
        <v>41933</v>
      </c>
      <c r="E92" s="199">
        <v>40</v>
      </c>
      <c r="F92" s="200">
        <v>33</v>
      </c>
      <c r="G92" s="200">
        <v>27</v>
      </c>
      <c r="H92" s="200">
        <v>20</v>
      </c>
      <c r="I92" s="203">
        <v>21</v>
      </c>
      <c r="J92" s="199">
        <v>3</v>
      </c>
      <c r="K92" s="203">
        <v>10</v>
      </c>
      <c r="L92" s="229"/>
      <c r="M92" s="108"/>
      <c r="N92" s="3"/>
      <c r="O92" s="3"/>
      <c r="P92" s="3"/>
      <c r="Q92" s="3"/>
      <c r="R92" s="3"/>
    </row>
    <row r="93" ht="17.55" customHeight="1">
      <c r="A93" s="71"/>
      <c r="B93" s="231"/>
      <c r="C93" t="s" s="223">
        <v>414</v>
      </c>
      <c r="D93" s="224">
        <f>D91+7</f>
        <v>41936</v>
      </c>
      <c r="E93" s="194">
        <v>42</v>
      </c>
      <c r="F93" s="195">
        <v>20</v>
      </c>
      <c r="G93" s="195">
        <v>3</v>
      </c>
      <c r="H93" s="195">
        <v>30</v>
      </c>
      <c r="I93" s="198">
        <v>9</v>
      </c>
      <c r="J93" s="194">
        <v>6</v>
      </c>
      <c r="K93" s="198">
        <v>1</v>
      </c>
      <c r="L93" s="225"/>
      <c r="M93" s="108"/>
      <c r="N93" s="3"/>
      <c r="O93" s="3"/>
      <c r="P93" s="3"/>
      <c r="Q93" s="3"/>
      <c r="R93" s="3"/>
    </row>
    <row r="94" ht="17.55" customHeight="1">
      <c r="A94" s="71"/>
      <c r="B94" s="230">
        <f>B92+1</f>
        <v>44</v>
      </c>
      <c r="C94" t="s" s="227">
        <v>415</v>
      </c>
      <c r="D94" s="228">
        <f>D92+7</f>
        <v>41940</v>
      </c>
      <c r="E94" s="199">
        <v>45</v>
      </c>
      <c r="F94" s="200">
        <v>17</v>
      </c>
      <c r="G94" s="200">
        <v>40</v>
      </c>
      <c r="H94" s="200">
        <v>10</v>
      </c>
      <c r="I94" s="203">
        <v>15</v>
      </c>
      <c r="J94" s="199">
        <v>1</v>
      </c>
      <c r="K94" s="203">
        <v>2</v>
      </c>
      <c r="L94" s="229"/>
      <c r="M94" s="108"/>
      <c r="N94" s="3"/>
      <c r="O94" s="3"/>
      <c r="P94" s="3"/>
      <c r="Q94" s="3"/>
      <c r="R94" s="3"/>
    </row>
    <row r="95" ht="17.55" customHeight="1">
      <c r="A95" s="71"/>
      <c r="B95" s="231"/>
      <c r="C95" t="s" s="223">
        <v>416</v>
      </c>
      <c r="D95" s="224">
        <f>D93+7</f>
        <v>41943</v>
      </c>
      <c r="E95" s="194">
        <v>10</v>
      </c>
      <c r="F95" s="195">
        <v>41</v>
      </c>
      <c r="G95" s="195">
        <v>13</v>
      </c>
      <c r="H95" s="195">
        <v>20</v>
      </c>
      <c r="I95" s="198">
        <v>33</v>
      </c>
      <c r="J95" s="194">
        <v>9</v>
      </c>
      <c r="K95" s="198">
        <v>3</v>
      </c>
      <c r="L95" s="225"/>
      <c r="M95" s="108"/>
      <c r="N95" s="3"/>
      <c r="O95" s="3"/>
      <c r="P95" s="3"/>
      <c r="Q95" s="3"/>
      <c r="R95" s="3"/>
    </row>
    <row r="96" ht="17.55" customHeight="1">
      <c r="A96" s="71"/>
      <c r="B96" s="230">
        <f>B94+1</f>
        <v>45</v>
      </c>
      <c r="C96" t="s" s="227">
        <v>417</v>
      </c>
      <c r="D96" s="228">
        <f>D94+7</f>
        <v>41947</v>
      </c>
      <c r="E96" s="199">
        <v>1</v>
      </c>
      <c r="F96" s="200">
        <v>13</v>
      </c>
      <c r="G96" s="200">
        <v>6</v>
      </c>
      <c r="H96" s="200">
        <v>26</v>
      </c>
      <c r="I96" s="203">
        <v>17</v>
      </c>
      <c r="J96" s="199">
        <v>3</v>
      </c>
      <c r="K96" s="203">
        <v>5</v>
      </c>
      <c r="L96" s="229"/>
      <c r="M96" s="108"/>
      <c r="N96" s="3"/>
      <c r="O96" s="3"/>
      <c r="P96" s="3"/>
      <c r="Q96" s="3"/>
      <c r="R96" s="3"/>
    </row>
    <row r="97" ht="17.55" customHeight="1">
      <c r="A97" s="71"/>
      <c r="B97" s="231"/>
      <c r="C97" t="s" s="223">
        <v>418</v>
      </c>
      <c r="D97" s="224">
        <f>D95+7</f>
        <v>41950</v>
      </c>
      <c r="E97" s="194">
        <v>32</v>
      </c>
      <c r="F97" s="195">
        <v>13</v>
      </c>
      <c r="G97" s="195">
        <v>38</v>
      </c>
      <c r="H97" s="195">
        <v>46</v>
      </c>
      <c r="I97" s="198">
        <v>25</v>
      </c>
      <c r="J97" s="194">
        <v>10</v>
      </c>
      <c r="K97" s="198">
        <v>1</v>
      </c>
      <c r="L97" s="225"/>
      <c r="M97" s="108"/>
      <c r="N97" s="3"/>
      <c r="O97" s="3"/>
      <c r="P97" s="3"/>
      <c r="Q97" s="3"/>
      <c r="R97" s="3"/>
    </row>
    <row r="98" ht="17.55" customHeight="1">
      <c r="A98" s="71"/>
      <c r="B98" s="230">
        <f>B96+1</f>
        <v>46</v>
      </c>
      <c r="C98" t="s" s="227">
        <v>419</v>
      </c>
      <c r="D98" s="228">
        <f>D96+7</f>
        <v>41954</v>
      </c>
      <c r="E98" s="199">
        <v>46</v>
      </c>
      <c r="F98" s="200">
        <v>14</v>
      </c>
      <c r="G98" s="200">
        <v>36</v>
      </c>
      <c r="H98" s="200">
        <v>2</v>
      </c>
      <c r="I98" s="203">
        <v>21</v>
      </c>
      <c r="J98" s="199">
        <v>11</v>
      </c>
      <c r="K98" s="203">
        <v>7</v>
      </c>
      <c r="L98" s="229"/>
      <c r="M98" s="108"/>
      <c r="N98" s="3"/>
      <c r="O98" s="3"/>
      <c r="P98" s="3"/>
      <c r="Q98" s="3"/>
      <c r="R98" s="3"/>
    </row>
    <row r="99" ht="17.55" customHeight="1">
      <c r="A99" s="71"/>
      <c r="B99" s="231"/>
      <c r="C99" t="s" s="223">
        <v>420</v>
      </c>
      <c r="D99" s="224">
        <f>D97+7</f>
        <v>41957</v>
      </c>
      <c r="E99" s="194">
        <v>36</v>
      </c>
      <c r="F99" s="195">
        <v>32</v>
      </c>
      <c r="G99" s="195">
        <v>38</v>
      </c>
      <c r="H99" s="195">
        <v>48</v>
      </c>
      <c r="I99" s="198">
        <v>17</v>
      </c>
      <c r="J99" s="194">
        <v>8</v>
      </c>
      <c r="K99" s="198">
        <v>5</v>
      </c>
      <c r="L99" s="225"/>
      <c r="M99" s="108"/>
      <c r="N99" s="3"/>
      <c r="O99" s="3"/>
      <c r="P99" s="3"/>
      <c r="Q99" s="3"/>
      <c r="R99" s="3"/>
    </row>
    <row r="100" ht="17.55" customHeight="1">
      <c r="A100" s="71"/>
      <c r="B100" s="230">
        <f>B98+1</f>
        <v>47</v>
      </c>
      <c r="C100" t="s" s="227">
        <v>421</v>
      </c>
      <c r="D100" s="228">
        <f>D98+7</f>
        <v>41961</v>
      </c>
      <c r="E100" s="199">
        <v>3</v>
      </c>
      <c r="F100" s="200">
        <v>2</v>
      </c>
      <c r="G100" s="200">
        <v>36</v>
      </c>
      <c r="H100" s="200">
        <v>38</v>
      </c>
      <c r="I100" s="203">
        <v>17</v>
      </c>
      <c r="J100" s="199">
        <v>11</v>
      </c>
      <c r="K100" s="203">
        <v>4</v>
      </c>
      <c r="L100" s="229"/>
      <c r="M100" s="108"/>
      <c r="N100" s="3"/>
      <c r="O100" s="3"/>
      <c r="P100" s="3"/>
      <c r="Q100" s="3"/>
      <c r="R100" s="3"/>
    </row>
    <row r="101" ht="17.55" customHeight="1">
      <c r="A101" s="71"/>
      <c r="B101" s="231"/>
      <c r="C101" t="s" s="223">
        <v>422</v>
      </c>
      <c r="D101" s="224">
        <f>D99+7</f>
        <v>41964</v>
      </c>
      <c r="E101" s="194">
        <v>28</v>
      </c>
      <c r="F101" s="195">
        <v>32</v>
      </c>
      <c r="G101" s="195">
        <v>7</v>
      </c>
      <c r="H101" s="195">
        <v>37</v>
      </c>
      <c r="I101" s="198">
        <v>4</v>
      </c>
      <c r="J101" s="194">
        <v>5</v>
      </c>
      <c r="K101" s="198">
        <v>10</v>
      </c>
      <c r="L101" s="225"/>
      <c r="M101" s="108"/>
      <c r="N101" s="3"/>
      <c r="O101" s="3"/>
      <c r="P101" s="3"/>
      <c r="Q101" s="3"/>
      <c r="R101" s="3"/>
    </row>
    <row r="102" ht="17.55" customHeight="1">
      <c r="A102" s="71"/>
      <c r="B102" s="230">
        <f>B100+1</f>
        <v>48</v>
      </c>
      <c r="C102" t="s" s="227">
        <v>423</v>
      </c>
      <c r="D102" s="228">
        <f>D100+7</f>
        <v>41968</v>
      </c>
      <c r="E102" s="199">
        <v>32</v>
      </c>
      <c r="F102" s="200">
        <v>7</v>
      </c>
      <c r="G102" s="200">
        <v>36</v>
      </c>
      <c r="H102" s="200">
        <v>3</v>
      </c>
      <c r="I102" s="203">
        <v>25</v>
      </c>
      <c r="J102" s="199">
        <v>1</v>
      </c>
      <c r="K102" s="203">
        <v>6</v>
      </c>
      <c r="L102" s="229"/>
      <c r="M102" s="108"/>
      <c r="N102" s="3"/>
      <c r="O102" s="3"/>
      <c r="P102" s="3"/>
      <c r="Q102" s="3"/>
      <c r="R102" s="3"/>
    </row>
    <row r="103" ht="17.55" customHeight="1">
      <c r="A103" s="71"/>
      <c r="B103" s="231"/>
      <c r="C103" t="s" s="223">
        <v>424</v>
      </c>
      <c r="D103" s="224">
        <f>D101+7</f>
        <v>41971</v>
      </c>
      <c r="E103" s="194">
        <v>10</v>
      </c>
      <c r="F103" s="195">
        <v>23</v>
      </c>
      <c r="G103" s="195">
        <v>6</v>
      </c>
      <c r="H103" s="195">
        <v>41</v>
      </c>
      <c r="I103" s="198">
        <v>15</v>
      </c>
      <c r="J103" s="194">
        <v>10</v>
      </c>
      <c r="K103" s="198">
        <v>4</v>
      </c>
      <c r="L103" s="225"/>
      <c r="M103" s="108"/>
      <c r="N103" s="3"/>
      <c r="O103" s="3"/>
      <c r="P103" s="3"/>
      <c r="Q103" s="3"/>
      <c r="R103" s="3"/>
    </row>
    <row r="104" ht="17.55" customHeight="1">
      <c r="A104" s="71"/>
      <c r="B104" s="230">
        <f>B102+1</f>
        <v>49</v>
      </c>
      <c r="C104" t="s" s="227">
        <v>425</v>
      </c>
      <c r="D104" s="228">
        <f>D102+7</f>
        <v>41975</v>
      </c>
      <c r="E104" s="199">
        <v>15</v>
      </c>
      <c r="F104" s="200">
        <v>25</v>
      </c>
      <c r="G104" s="200">
        <v>3</v>
      </c>
      <c r="H104" s="200">
        <v>49</v>
      </c>
      <c r="I104" s="203">
        <v>44</v>
      </c>
      <c r="J104" s="199">
        <v>9</v>
      </c>
      <c r="K104" s="203">
        <v>1</v>
      </c>
      <c r="L104" s="229"/>
      <c r="M104" s="108"/>
      <c r="N104" s="3"/>
      <c r="O104" s="3"/>
      <c r="P104" s="3"/>
      <c r="Q104" s="3"/>
      <c r="R104" s="3"/>
    </row>
    <row r="105" ht="17.55" customHeight="1">
      <c r="A105" s="71"/>
      <c r="B105" s="231"/>
      <c r="C105" t="s" s="223">
        <v>426</v>
      </c>
      <c r="D105" s="224">
        <f>D103+7</f>
        <v>41978</v>
      </c>
      <c r="E105" s="194">
        <v>5</v>
      </c>
      <c r="F105" s="195">
        <v>8</v>
      </c>
      <c r="G105" s="195">
        <v>48</v>
      </c>
      <c r="H105" s="195">
        <v>47</v>
      </c>
      <c r="I105" s="198">
        <v>37</v>
      </c>
      <c r="J105" s="194">
        <v>3</v>
      </c>
      <c r="K105" s="198">
        <v>2</v>
      </c>
      <c r="L105" s="225"/>
      <c r="M105" s="108"/>
      <c r="N105" s="3"/>
      <c r="O105" s="3"/>
      <c r="P105" s="3"/>
      <c r="Q105" s="3"/>
      <c r="R105" s="3"/>
    </row>
    <row r="106" ht="17.55" customHeight="1">
      <c r="A106" s="71"/>
      <c r="B106" s="230">
        <f>B104+1</f>
        <v>50</v>
      </c>
      <c r="C106" t="s" s="227">
        <v>427</v>
      </c>
      <c r="D106" s="228">
        <f>D104+7</f>
        <v>41982</v>
      </c>
      <c r="E106" s="199">
        <v>31</v>
      </c>
      <c r="F106" s="200">
        <v>1</v>
      </c>
      <c r="G106" s="200">
        <v>3</v>
      </c>
      <c r="H106" s="200">
        <v>42</v>
      </c>
      <c r="I106" s="203">
        <v>46</v>
      </c>
      <c r="J106" s="199">
        <v>11</v>
      </c>
      <c r="K106" s="203">
        <v>4</v>
      </c>
      <c r="L106" s="229"/>
      <c r="M106" s="108"/>
      <c r="N106" s="3"/>
      <c r="O106" s="3"/>
      <c r="P106" s="3"/>
      <c r="Q106" s="3"/>
      <c r="R106" s="3"/>
    </row>
    <row r="107" ht="17.55" customHeight="1">
      <c r="A107" s="71"/>
      <c r="B107" s="231"/>
      <c r="C107" t="s" s="223">
        <v>428</v>
      </c>
      <c r="D107" s="224">
        <f>D105+7</f>
        <v>41985</v>
      </c>
      <c r="E107" s="194">
        <v>28</v>
      </c>
      <c r="F107" s="195">
        <v>2</v>
      </c>
      <c r="G107" s="195">
        <v>15</v>
      </c>
      <c r="H107" s="195">
        <v>31</v>
      </c>
      <c r="I107" s="198">
        <v>37</v>
      </c>
      <c r="J107" s="194">
        <v>4</v>
      </c>
      <c r="K107" s="198">
        <v>6</v>
      </c>
      <c r="L107" s="225"/>
      <c r="M107" s="108"/>
      <c r="N107" s="3"/>
      <c r="O107" s="3"/>
      <c r="P107" s="3"/>
      <c r="Q107" s="3"/>
      <c r="R107" s="3"/>
    </row>
    <row r="108" ht="17.55" customHeight="1">
      <c r="A108" s="71"/>
      <c r="B108" s="230">
        <f>B106+1</f>
        <v>51</v>
      </c>
      <c r="C108" t="s" s="227">
        <v>429</v>
      </c>
      <c r="D108" s="228">
        <f>D106+7</f>
        <v>41989</v>
      </c>
      <c r="E108" s="199">
        <v>13</v>
      </c>
      <c r="F108" s="200">
        <v>7</v>
      </c>
      <c r="G108" s="200">
        <v>3</v>
      </c>
      <c r="H108" s="200">
        <v>25</v>
      </c>
      <c r="I108" s="203">
        <v>12</v>
      </c>
      <c r="J108" s="199">
        <v>5</v>
      </c>
      <c r="K108" s="203">
        <v>8</v>
      </c>
      <c r="L108" s="229"/>
      <c r="M108" s="108"/>
      <c r="N108" s="3"/>
      <c r="O108" s="3"/>
      <c r="P108" s="3"/>
      <c r="Q108" s="3"/>
      <c r="R108" s="3"/>
    </row>
    <row r="109" ht="17.55" customHeight="1">
      <c r="A109" s="71"/>
      <c r="B109" s="231"/>
      <c r="C109" t="s" s="223">
        <v>430</v>
      </c>
      <c r="D109" s="224">
        <f>D107+7</f>
        <v>41992</v>
      </c>
      <c r="E109" s="194">
        <v>39</v>
      </c>
      <c r="F109" s="195">
        <v>44</v>
      </c>
      <c r="G109" s="195">
        <v>23</v>
      </c>
      <c r="H109" s="195">
        <v>29</v>
      </c>
      <c r="I109" s="198">
        <v>31</v>
      </c>
      <c r="J109" s="194">
        <v>5</v>
      </c>
      <c r="K109" s="198">
        <v>8</v>
      </c>
      <c r="L109" s="225"/>
      <c r="M109" s="108"/>
      <c r="N109" s="3"/>
      <c r="O109" s="3"/>
      <c r="P109" s="3"/>
      <c r="Q109" s="3"/>
      <c r="R109" s="3"/>
    </row>
    <row r="110" ht="17.55" customHeight="1">
      <c r="A110" s="71"/>
      <c r="B110" s="230">
        <f>B108+1</f>
        <v>52</v>
      </c>
      <c r="C110" t="s" s="227">
        <v>431</v>
      </c>
      <c r="D110" s="228">
        <f>D108+7</f>
        <v>41996</v>
      </c>
      <c r="E110" s="199">
        <v>49</v>
      </c>
      <c r="F110" s="200">
        <v>25</v>
      </c>
      <c r="G110" s="200">
        <v>9</v>
      </c>
      <c r="H110" s="200">
        <v>19</v>
      </c>
      <c r="I110" s="203">
        <v>8</v>
      </c>
      <c r="J110" s="199">
        <v>10</v>
      </c>
      <c r="K110" s="203">
        <v>2</v>
      </c>
      <c r="L110" s="229"/>
      <c r="M110" s="108"/>
      <c r="N110" s="3"/>
      <c r="O110" s="3"/>
      <c r="P110" s="3"/>
      <c r="Q110" s="3"/>
      <c r="R110" s="3"/>
    </row>
    <row r="111" ht="18.05" customHeight="1">
      <c r="A111" s="71"/>
      <c r="B111" s="232"/>
      <c r="C111" t="s" s="233">
        <v>432</v>
      </c>
      <c r="D111" s="234">
        <f>D109+7</f>
        <v>41999</v>
      </c>
      <c r="E111" s="205">
        <v>26</v>
      </c>
      <c r="F111" s="206">
        <v>45</v>
      </c>
      <c r="G111" s="206">
        <v>27</v>
      </c>
      <c r="H111" s="206">
        <v>49</v>
      </c>
      <c r="I111" s="209">
        <v>17</v>
      </c>
      <c r="J111" s="205">
        <v>2</v>
      </c>
      <c r="K111" s="209">
        <v>3</v>
      </c>
      <c r="L111" s="236"/>
      <c r="M111" s="108"/>
      <c r="N111" s="3"/>
      <c r="O111" s="3"/>
      <c r="P111" s="3"/>
      <c r="Q111" s="3"/>
      <c r="R111" s="3"/>
    </row>
  </sheetData>
  <mergeCells count="65">
    <mergeCell ref="B106:B107"/>
    <mergeCell ref="B108:B109"/>
    <mergeCell ref="B110:B111"/>
    <mergeCell ref="B94:B95"/>
    <mergeCell ref="B96:B97"/>
    <mergeCell ref="B98:B99"/>
    <mergeCell ref="B100:B101"/>
    <mergeCell ref="B102:B103"/>
    <mergeCell ref="B104:B105"/>
    <mergeCell ref="B92:B93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68:B69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44:B45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20:B21"/>
    <mergeCell ref="L6:L7"/>
    <mergeCell ref="N6:O6"/>
    <mergeCell ref="Q6:R6"/>
    <mergeCell ref="E7:I7"/>
    <mergeCell ref="J7:K7"/>
    <mergeCell ref="B8:B9"/>
    <mergeCell ref="B10:B11"/>
    <mergeCell ref="B12:B13"/>
    <mergeCell ref="B14:B15"/>
    <mergeCell ref="B16:B17"/>
    <mergeCell ref="B18:B19"/>
    <mergeCell ref="B1:G1"/>
    <mergeCell ref="B3:E3"/>
    <mergeCell ref="B4:K4"/>
    <mergeCell ref="B6:B7"/>
    <mergeCell ref="C6:C7"/>
    <mergeCell ref="D6:D7"/>
    <mergeCell ref="E6:K6"/>
    <mergeCell ref="N4:R4"/>
  </mergeCells>
  <conditionalFormatting sqref="N8:N75 Q8:Q18">
    <cfRule type="cellIs" dxfId="7" priority="1" operator="lessThan" stopIfTrue="1">
      <formula>0</formula>
    </cfRule>
  </conditionalFormatting>
  <pageMargins left="0.19685" right="0.19685" top="0.551181" bottom="0.354331" header="0.314961" footer="0.314961"/>
  <pageSetup firstPageNumber="1" fitToHeight="1" fitToWidth="1" scale="8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113"/>
  <sheetViews>
    <sheetView workbookViewId="0" showGridLines="0" defaultGridColor="1"/>
  </sheetViews>
  <sheetFormatPr defaultColWidth="12.5" defaultRowHeight="13.2" customHeight="1" outlineLevelRow="0" outlineLevelCol="0"/>
  <cols>
    <col min="1" max="1" width="4.35156" style="238" customWidth="1"/>
    <col min="2" max="2" width="9.67188" style="238" customWidth="1"/>
    <col min="3" max="3" width="12.6719" style="238" customWidth="1"/>
    <col min="4" max="4" width="10.6719" style="238" customWidth="1"/>
    <col min="5" max="11" width="9.67188" style="238" customWidth="1"/>
    <col min="12" max="12" width="17" style="238" customWidth="1"/>
    <col min="13" max="13" width="6.5" style="238" customWidth="1"/>
    <col min="14" max="14" width="12.5" style="238" customWidth="1"/>
    <col min="15" max="15" width="13.5" style="238" customWidth="1"/>
    <col min="16" max="16" width="5.85156" style="238" customWidth="1"/>
    <col min="17" max="17" width="10" style="238" customWidth="1"/>
    <col min="18" max="18" width="9.35156" style="238" customWidth="1"/>
    <col min="19" max="16384" width="12.5" style="238" customWidth="1"/>
  </cols>
  <sheetData>
    <row r="1" ht="17.6" customHeight="1">
      <c r="A1" s="71"/>
      <c r="B1" t="s" s="149">
        <v>433</v>
      </c>
      <c r="C1" s="150"/>
      <c r="D1" s="150"/>
      <c r="E1" s="150"/>
      <c r="F1" s="150"/>
      <c r="G1" s="151"/>
      <c r="H1" s="108"/>
      <c r="I1" s="3"/>
      <c r="J1" s="4"/>
      <c r="K1" s="4"/>
      <c r="L1" s="4"/>
      <c r="M1" s="3"/>
      <c r="N1" s="3"/>
      <c r="O1" s="3"/>
      <c r="P1" s="3"/>
      <c r="Q1" s="3"/>
      <c r="R1" s="3"/>
    </row>
    <row r="2" ht="14.15" customHeight="1">
      <c r="A2" s="3"/>
      <c r="B2" s="109"/>
      <c r="C2" s="139"/>
      <c r="D2" s="109"/>
      <c r="E2" s="109"/>
      <c r="F2" s="109"/>
      <c r="G2" s="109"/>
      <c r="H2" s="3"/>
      <c r="I2" s="3"/>
      <c r="J2" s="4"/>
      <c r="K2" s="4"/>
      <c r="L2" s="4"/>
      <c r="M2" s="3"/>
      <c r="N2" s="3"/>
      <c r="O2" s="3"/>
      <c r="P2" s="3"/>
      <c r="Q2" s="3"/>
      <c r="R2" s="3"/>
    </row>
    <row r="3" ht="25" customHeight="1">
      <c r="A3" s="3"/>
      <c r="B3" t="s" s="63">
        <v>1</v>
      </c>
      <c r="C3" s="3"/>
      <c r="D3" s="3"/>
      <c r="E3" s="3"/>
      <c r="F3" s="6"/>
      <c r="G3" s="6"/>
      <c r="H3" s="6"/>
      <c r="I3" s="6"/>
      <c r="J3" s="6"/>
      <c r="K3" s="6"/>
      <c r="L3" s="6"/>
      <c r="M3" s="3"/>
      <c r="N3" s="3"/>
      <c r="O3" s="3"/>
      <c r="P3" s="3"/>
      <c r="Q3" s="3"/>
      <c r="R3" s="3"/>
    </row>
    <row r="4" ht="27" customHeight="1">
      <c r="A4" s="3"/>
      <c r="B4" t="s" s="65">
        <v>434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3"/>
      <c r="N4" t="s" s="66">
        <v>11</v>
      </c>
      <c r="O4" s="67"/>
      <c r="P4" s="67"/>
      <c r="Q4" s="67"/>
      <c r="R4" s="67"/>
    </row>
    <row r="5" ht="8" customHeight="1">
      <c r="A5" s="3"/>
      <c r="B5" s="70"/>
      <c r="C5" s="68"/>
      <c r="D5" s="68"/>
      <c r="E5" s="122"/>
      <c r="F5" s="122"/>
      <c r="G5" s="122"/>
      <c r="H5" s="122"/>
      <c r="I5" s="122"/>
      <c r="J5" s="68"/>
      <c r="K5" s="68"/>
      <c r="L5" s="68"/>
      <c r="M5" s="3"/>
      <c r="N5" s="70"/>
      <c r="O5" s="70"/>
      <c r="P5" s="3"/>
      <c r="Q5" s="70"/>
      <c r="R5" s="70"/>
    </row>
    <row r="6" ht="22.5" customHeight="1">
      <c r="A6" s="71"/>
      <c r="B6" t="s" s="152">
        <v>18</v>
      </c>
      <c r="C6" t="s" s="152">
        <v>3</v>
      </c>
      <c r="D6" t="s" s="152">
        <v>4</v>
      </c>
      <c r="E6" t="s" s="153">
        <v>5</v>
      </c>
      <c r="F6" s="154"/>
      <c r="G6" s="154"/>
      <c r="H6" s="154"/>
      <c r="I6" s="154"/>
      <c r="J6" s="154"/>
      <c r="K6" s="154"/>
      <c r="L6" t="s" s="217">
        <v>222</v>
      </c>
      <c r="M6" s="77"/>
      <c r="N6" t="s" s="78">
        <v>12</v>
      </c>
      <c r="O6" s="79"/>
      <c r="P6" s="77"/>
      <c r="Q6" t="s" s="78">
        <v>7</v>
      </c>
      <c r="R6" s="79"/>
    </row>
    <row r="7" ht="20.25" customHeight="1">
      <c r="A7" s="71"/>
      <c r="B7" s="155"/>
      <c r="C7" s="155"/>
      <c r="D7" s="156"/>
      <c r="E7" t="s" s="157">
        <v>6</v>
      </c>
      <c r="F7" s="158"/>
      <c r="G7" s="159"/>
      <c r="H7" s="158"/>
      <c r="I7" s="160"/>
      <c r="J7" t="s" s="157">
        <v>7</v>
      </c>
      <c r="K7" s="160"/>
      <c r="L7" s="218"/>
      <c r="M7" s="77"/>
      <c r="N7" t="s" s="88">
        <v>14</v>
      </c>
      <c r="O7" t="s" s="88">
        <v>15</v>
      </c>
      <c r="P7" s="89"/>
      <c r="Q7" t="s" s="90">
        <v>14</v>
      </c>
      <c r="R7" t="s" s="88">
        <v>15</v>
      </c>
    </row>
    <row r="8" ht="15" customHeight="1">
      <c r="A8" s="71"/>
      <c r="B8" s="219">
        <v>1</v>
      </c>
      <c r="C8" t="s" s="124">
        <v>435</v>
      </c>
      <c r="D8" s="239">
        <v>42003</v>
      </c>
      <c r="E8" s="240">
        <v>6</v>
      </c>
      <c r="F8" s="241">
        <v>18</v>
      </c>
      <c r="G8" s="241">
        <v>39</v>
      </c>
      <c r="H8" s="241">
        <v>50</v>
      </c>
      <c r="I8" s="242">
        <v>44</v>
      </c>
      <c r="J8" s="243">
        <v>11</v>
      </c>
      <c r="K8" s="244">
        <v>8</v>
      </c>
      <c r="L8" s="245"/>
      <c r="M8" s="77"/>
      <c r="N8" s="95">
        <v>1</v>
      </c>
      <c r="O8" s="96">
        <f>COUNTIF($E$8:$I$113,"1")</f>
        <v>4</v>
      </c>
      <c r="P8" s="77"/>
      <c r="Q8" s="97">
        <v>1</v>
      </c>
      <c r="R8" s="96">
        <f>COUNTIF($J$8:$K$113,"1")</f>
        <v>18</v>
      </c>
    </row>
    <row r="9" ht="15" customHeight="1">
      <c r="A9" s="71"/>
      <c r="B9" s="222"/>
      <c r="C9" t="s" s="126">
        <v>436</v>
      </c>
      <c r="D9" s="246">
        <f>D8+3</f>
        <v>42006</v>
      </c>
      <c r="E9" s="247">
        <v>24</v>
      </c>
      <c r="F9" s="248">
        <v>25</v>
      </c>
      <c r="G9" s="248">
        <v>49</v>
      </c>
      <c r="H9" s="248">
        <v>28</v>
      </c>
      <c r="I9" s="249">
        <v>22</v>
      </c>
      <c r="J9" s="250">
        <v>3</v>
      </c>
      <c r="K9" s="251">
        <v>6</v>
      </c>
      <c r="L9" s="252"/>
      <c r="M9" s="77"/>
      <c r="N9" s="101">
        <f>N8+1</f>
        <v>2</v>
      </c>
      <c r="O9" s="102">
        <f>COUNTIF($E$8:$I$113,"2")</f>
        <v>8</v>
      </c>
      <c r="P9" s="77"/>
      <c r="Q9" s="101">
        <f>Q8+1</f>
        <v>2</v>
      </c>
      <c r="R9" s="102">
        <f>COUNTIF($J$8:$K$113,"2")</f>
        <v>13</v>
      </c>
    </row>
    <row r="10" ht="15" customHeight="1">
      <c r="A10" s="71"/>
      <c r="B10" s="226">
        <f>B8+1</f>
        <v>2</v>
      </c>
      <c r="C10" t="s" s="253">
        <v>437</v>
      </c>
      <c r="D10" s="254">
        <f>D8+7</f>
        <v>42010</v>
      </c>
      <c r="E10" s="255">
        <v>20</v>
      </c>
      <c r="F10" s="256">
        <v>38</v>
      </c>
      <c r="G10" s="256">
        <v>30</v>
      </c>
      <c r="H10" s="256">
        <v>14</v>
      </c>
      <c r="I10" s="257">
        <v>49</v>
      </c>
      <c r="J10" s="258">
        <v>4</v>
      </c>
      <c r="K10" s="259">
        <v>3</v>
      </c>
      <c r="L10" s="260"/>
      <c r="M10" s="77"/>
      <c r="N10" s="101">
        <f>N9+1</f>
        <v>3</v>
      </c>
      <c r="O10" s="102">
        <f>COUNTIF($E$8:$I$113,"3")</f>
        <v>9</v>
      </c>
      <c r="P10" s="77"/>
      <c r="Q10" s="101">
        <f>Q9+1</f>
        <v>3</v>
      </c>
      <c r="R10" s="102">
        <f>COUNTIF($J$8:$K$113,"3")</f>
        <v>19</v>
      </c>
    </row>
    <row r="11" ht="15" customHeight="1">
      <c r="A11" s="71"/>
      <c r="B11" s="222"/>
      <c r="C11" t="s" s="126">
        <v>438</v>
      </c>
      <c r="D11" s="246">
        <f>D9+7</f>
        <v>42013</v>
      </c>
      <c r="E11" s="247">
        <v>6</v>
      </c>
      <c r="F11" s="248">
        <v>32</v>
      </c>
      <c r="G11" s="248">
        <v>45</v>
      </c>
      <c r="H11" s="248">
        <v>21</v>
      </c>
      <c r="I11" s="249">
        <v>24</v>
      </c>
      <c r="J11" s="250">
        <v>1</v>
      </c>
      <c r="K11" s="251">
        <v>11</v>
      </c>
      <c r="L11" s="252"/>
      <c r="M11" s="77"/>
      <c r="N11" s="101">
        <f>N10+1</f>
        <v>4</v>
      </c>
      <c r="O11" s="102">
        <f>COUNTIF($E$8:$I$113,"4")</f>
        <v>8</v>
      </c>
      <c r="P11" s="77"/>
      <c r="Q11" s="101">
        <f>Q10+1</f>
        <v>4</v>
      </c>
      <c r="R11" s="102">
        <f>COUNTIF($J$8:$K$113,"4")</f>
        <v>11</v>
      </c>
    </row>
    <row r="12" ht="15" customHeight="1">
      <c r="A12" s="71"/>
      <c r="B12" s="226">
        <f>B10+1</f>
        <v>3</v>
      </c>
      <c r="C12" t="s" s="253">
        <v>439</v>
      </c>
      <c r="D12" s="254">
        <f>D10+7</f>
        <v>42017</v>
      </c>
      <c r="E12" s="255">
        <v>34</v>
      </c>
      <c r="F12" s="256">
        <v>31</v>
      </c>
      <c r="G12" s="256">
        <v>21</v>
      </c>
      <c r="H12" s="256">
        <v>8</v>
      </c>
      <c r="I12" s="257">
        <v>17</v>
      </c>
      <c r="J12" s="258">
        <v>10</v>
      </c>
      <c r="K12" s="259">
        <v>9</v>
      </c>
      <c r="L12" s="260"/>
      <c r="M12" s="120"/>
      <c r="N12" s="101">
        <f>N11+1</f>
        <v>5</v>
      </c>
      <c r="O12" s="102">
        <f>COUNTIF($E$8:$I$113,"5")</f>
        <v>13</v>
      </c>
      <c r="P12" s="77"/>
      <c r="Q12" s="101">
        <f>Q11+1</f>
        <v>5</v>
      </c>
      <c r="R12" s="102">
        <f>COUNTIF($J$8:$K$113,"5")</f>
        <v>10</v>
      </c>
    </row>
    <row r="13" ht="15" customHeight="1">
      <c r="A13" s="71"/>
      <c r="B13" s="222"/>
      <c r="C13" t="s" s="126">
        <v>440</v>
      </c>
      <c r="D13" s="246">
        <f>D11+7</f>
        <v>42020</v>
      </c>
      <c r="E13" s="247">
        <v>34</v>
      </c>
      <c r="F13" s="248">
        <v>32</v>
      </c>
      <c r="G13" s="248">
        <v>29</v>
      </c>
      <c r="H13" s="248">
        <v>30</v>
      </c>
      <c r="I13" s="249">
        <v>46</v>
      </c>
      <c r="J13" s="250">
        <v>6</v>
      </c>
      <c r="K13" s="251">
        <v>3</v>
      </c>
      <c r="L13" s="252"/>
      <c r="M13" s="77"/>
      <c r="N13" s="101">
        <f>N12+1</f>
        <v>6</v>
      </c>
      <c r="O13" s="102">
        <f>COUNTIF($E$8:$I$113,"6")</f>
        <v>14</v>
      </c>
      <c r="P13" s="77"/>
      <c r="Q13" s="101">
        <f>Q12+1</f>
        <v>6</v>
      </c>
      <c r="R13" s="102">
        <f>COUNTIF($J$8:$K$113,"6")</f>
        <v>18</v>
      </c>
    </row>
    <row r="14" ht="15" customHeight="1">
      <c r="A14" s="71"/>
      <c r="B14" s="226">
        <f>B12+1</f>
        <v>4</v>
      </c>
      <c r="C14" t="s" s="253">
        <v>441</v>
      </c>
      <c r="D14" s="254">
        <f>D12+7</f>
        <v>42024</v>
      </c>
      <c r="E14" s="255">
        <v>33</v>
      </c>
      <c r="F14" s="256">
        <v>47</v>
      </c>
      <c r="G14" s="256">
        <v>15</v>
      </c>
      <c r="H14" s="256">
        <v>41</v>
      </c>
      <c r="I14" s="257">
        <v>44</v>
      </c>
      <c r="J14" s="258">
        <v>10</v>
      </c>
      <c r="K14" s="259">
        <v>8</v>
      </c>
      <c r="L14" s="260"/>
      <c r="M14" s="77"/>
      <c r="N14" s="101">
        <f>N13+1</f>
        <v>7</v>
      </c>
      <c r="O14" s="102">
        <f>COUNTIF($E$8:$I$113,"7")</f>
        <v>13</v>
      </c>
      <c r="P14" s="77"/>
      <c r="Q14" s="101">
        <f>Q13+1</f>
        <v>7</v>
      </c>
      <c r="R14" s="102">
        <f>COUNTIF($J$8:$K$113,"7")</f>
        <v>20</v>
      </c>
    </row>
    <row r="15" ht="15" customHeight="1">
      <c r="A15" s="71"/>
      <c r="B15" s="222"/>
      <c r="C15" t="s" s="126">
        <v>442</v>
      </c>
      <c r="D15" s="246">
        <f>D13+7</f>
        <v>42027</v>
      </c>
      <c r="E15" s="247">
        <v>30</v>
      </c>
      <c r="F15" s="248">
        <v>45</v>
      </c>
      <c r="G15" s="248">
        <v>29</v>
      </c>
      <c r="H15" s="248">
        <v>38</v>
      </c>
      <c r="I15" s="249">
        <v>6</v>
      </c>
      <c r="J15" s="250">
        <v>8</v>
      </c>
      <c r="K15" s="251">
        <v>1</v>
      </c>
      <c r="L15" s="252"/>
      <c r="M15" s="77"/>
      <c r="N15" s="101">
        <f>N14+1</f>
        <v>8</v>
      </c>
      <c r="O15" s="102">
        <f>COUNTIF($E$8:$I$113,"8")</f>
        <v>13</v>
      </c>
      <c r="P15" s="77"/>
      <c r="Q15" s="101">
        <f>Q14+1</f>
        <v>8</v>
      </c>
      <c r="R15" s="102">
        <f>COUNTIF($J$8:$K$113,"8")</f>
        <v>34</v>
      </c>
    </row>
    <row r="16" ht="15" customHeight="1">
      <c r="A16" s="71"/>
      <c r="B16" s="226">
        <f>B14+1</f>
        <v>5</v>
      </c>
      <c r="C16" t="s" s="253">
        <v>443</v>
      </c>
      <c r="D16" s="254">
        <f>D14+7</f>
        <v>42031</v>
      </c>
      <c r="E16" s="255">
        <v>10</v>
      </c>
      <c r="F16" s="256">
        <v>33</v>
      </c>
      <c r="G16" s="256">
        <v>5</v>
      </c>
      <c r="H16" s="256">
        <v>31</v>
      </c>
      <c r="I16" s="257">
        <v>40</v>
      </c>
      <c r="J16" s="258">
        <v>10</v>
      </c>
      <c r="K16" s="259">
        <v>8</v>
      </c>
      <c r="L16" s="260"/>
      <c r="M16" s="77"/>
      <c r="N16" s="101">
        <f>N15+1</f>
        <v>9</v>
      </c>
      <c r="O16" s="102">
        <f>COUNTIF($E$8:$I$113,"9")</f>
        <v>5</v>
      </c>
      <c r="P16" s="77"/>
      <c r="Q16" s="101">
        <f>Q15+1</f>
        <v>9</v>
      </c>
      <c r="R16" s="102">
        <f>COUNTIF($J$8:$K$113,"9")</f>
        <v>23</v>
      </c>
    </row>
    <row r="17" ht="15" customHeight="1">
      <c r="A17" s="71"/>
      <c r="B17" s="222"/>
      <c r="C17" t="s" s="126">
        <v>444</v>
      </c>
      <c r="D17" s="246">
        <f>D15+7</f>
        <v>42034</v>
      </c>
      <c r="E17" s="247">
        <v>9</v>
      </c>
      <c r="F17" s="248">
        <v>24</v>
      </c>
      <c r="G17" s="248">
        <v>15</v>
      </c>
      <c r="H17" s="248">
        <v>13</v>
      </c>
      <c r="I17" s="249">
        <v>19</v>
      </c>
      <c r="J17" s="250">
        <v>3</v>
      </c>
      <c r="K17" s="251">
        <v>8</v>
      </c>
      <c r="L17" s="252"/>
      <c r="M17" s="77"/>
      <c r="N17" s="101">
        <f>N16+1</f>
        <v>10</v>
      </c>
      <c r="O17" s="102">
        <f>COUNTIF($E$8:$I$113,"10")</f>
        <v>13</v>
      </c>
      <c r="P17" s="77"/>
      <c r="Q17" s="101">
        <f>Q16+1</f>
        <v>10</v>
      </c>
      <c r="R17" s="102">
        <f>COUNTIF($J$8:$K$113,"10")</f>
        <v>27</v>
      </c>
    </row>
    <row r="18" ht="15" customHeight="1">
      <c r="A18" s="71"/>
      <c r="B18" s="226">
        <f>B16+1</f>
        <v>6</v>
      </c>
      <c r="C18" t="s" s="253">
        <v>445</v>
      </c>
      <c r="D18" s="254">
        <f>D16+7</f>
        <v>42038</v>
      </c>
      <c r="E18" s="255">
        <v>50</v>
      </c>
      <c r="F18" s="256">
        <v>44</v>
      </c>
      <c r="G18" s="256">
        <v>17</v>
      </c>
      <c r="H18" s="256">
        <v>31</v>
      </c>
      <c r="I18" s="257">
        <v>33</v>
      </c>
      <c r="J18" s="258">
        <v>11</v>
      </c>
      <c r="K18" s="259">
        <v>7</v>
      </c>
      <c r="L18" s="260"/>
      <c r="M18" s="77"/>
      <c r="N18" s="101">
        <f>N17+1</f>
        <v>11</v>
      </c>
      <c r="O18" s="102">
        <f>COUNTIF($E$8:$I$113,"11")</f>
        <v>11</v>
      </c>
      <c r="P18" s="77"/>
      <c r="Q18" s="106">
        <f>Q17+1</f>
        <v>11</v>
      </c>
      <c r="R18" s="107">
        <f>COUNTIF($J$8:$K$113,"11")</f>
        <v>19</v>
      </c>
    </row>
    <row r="19" ht="15" customHeight="1">
      <c r="A19" s="71"/>
      <c r="B19" s="222"/>
      <c r="C19" t="s" s="126">
        <v>446</v>
      </c>
      <c r="D19" s="246">
        <f>D17+7</f>
        <v>42041</v>
      </c>
      <c r="E19" s="247">
        <v>50</v>
      </c>
      <c r="F19" s="248">
        <v>30</v>
      </c>
      <c r="G19" s="248">
        <v>10</v>
      </c>
      <c r="H19" s="248">
        <v>26</v>
      </c>
      <c r="I19" s="249">
        <v>39</v>
      </c>
      <c r="J19" s="250">
        <v>8</v>
      </c>
      <c r="K19" s="251">
        <v>7</v>
      </c>
      <c r="L19" s="252"/>
      <c r="M19" s="77"/>
      <c r="N19" s="101">
        <f>N18+1</f>
        <v>12</v>
      </c>
      <c r="O19" s="102">
        <f>COUNTIF($E$8:$I$113,"12")</f>
        <v>6</v>
      </c>
      <c r="P19" s="108"/>
      <c r="Q19" s="109"/>
      <c r="R19" s="109"/>
    </row>
    <row r="20" ht="15" customHeight="1">
      <c r="A20" s="71"/>
      <c r="B20" s="226">
        <f>B18+1</f>
        <v>7</v>
      </c>
      <c r="C20" t="s" s="253">
        <v>447</v>
      </c>
      <c r="D20" s="254">
        <f>D18+7</f>
        <v>42045</v>
      </c>
      <c r="E20" s="255">
        <v>30</v>
      </c>
      <c r="F20" s="256">
        <v>45</v>
      </c>
      <c r="G20" s="256">
        <v>20</v>
      </c>
      <c r="H20" s="256">
        <v>13</v>
      </c>
      <c r="I20" s="257">
        <v>17</v>
      </c>
      <c r="J20" s="258">
        <v>9</v>
      </c>
      <c r="K20" s="259">
        <v>10</v>
      </c>
      <c r="L20" s="260"/>
      <c r="M20" s="77"/>
      <c r="N20" s="101">
        <f>N19+1</f>
        <v>13</v>
      </c>
      <c r="O20" s="102">
        <f>COUNTIF($E$8:$I$113,"13")</f>
        <v>6</v>
      </c>
      <c r="P20" s="108"/>
      <c r="Q20" s="3"/>
      <c r="R20" s="3"/>
    </row>
    <row r="21" ht="15" customHeight="1">
      <c r="A21" s="71"/>
      <c r="B21" s="222"/>
      <c r="C21" t="s" s="126">
        <v>448</v>
      </c>
      <c r="D21" s="246">
        <f>D19+7</f>
        <v>42048</v>
      </c>
      <c r="E21" s="247">
        <v>24</v>
      </c>
      <c r="F21" s="248">
        <v>12</v>
      </c>
      <c r="G21" s="248">
        <v>39</v>
      </c>
      <c r="H21" s="248">
        <v>44</v>
      </c>
      <c r="I21" s="249">
        <v>42</v>
      </c>
      <c r="J21" s="250">
        <v>3</v>
      </c>
      <c r="K21" s="251">
        <v>11</v>
      </c>
      <c r="L21" s="252"/>
      <c r="M21" s="77"/>
      <c r="N21" s="101">
        <f>N20+1</f>
        <v>14</v>
      </c>
      <c r="O21" s="102">
        <f>COUNTIF($E$8:$I$113,"14")</f>
        <v>14</v>
      </c>
      <c r="P21" s="108"/>
      <c r="Q21" s="3"/>
      <c r="R21" s="3"/>
    </row>
    <row r="22" ht="15" customHeight="1">
      <c r="A22" s="71"/>
      <c r="B22" s="226">
        <f>B20+1</f>
        <v>8</v>
      </c>
      <c r="C22" t="s" s="253">
        <v>449</v>
      </c>
      <c r="D22" s="254">
        <f>D20+7</f>
        <v>42052</v>
      </c>
      <c r="E22" s="255">
        <v>5</v>
      </c>
      <c r="F22" s="256">
        <v>2</v>
      </c>
      <c r="G22" s="256">
        <v>18</v>
      </c>
      <c r="H22" s="256">
        <v>43</v>
      </c>
      <c r="I22" s="257">
        <v>30</v>
      </c>
      <c r="J22" s="258">
        <v>10</v>
      </c>
      <c r="K22" s="259">
        <v>1</v>
      </c>
      <c r="L22" s="260"/>
      <c r="M22" s="77"/>
      <c r="N22" s="101">
        <f>N21+1</f>
        <v>15</v>
      </c>
      <c r="O22" s="102">
        <f>COUNTIF($E$8:$I$113,"15")</f>
        <v>11</v>
      </c>
      <c r="P22" s="108"/>
      <c r="Q22" s="3"/>
      <c r="R22" s="3"/>
    </row>
    <row r="23" ht="15" customHeight="1">
      <c r="A23" s="71"/>
      <c r="B23" s="222"/>
      <c r="C23" t="s" s="126">
        <v>450</v>
      </c>
      <c r="D23" s="246">
        <f>D21+7</f>
        <v>42055</v>
      </c>
      <c r="E23" s="247">
        <v>37</v>
      </c>
      <c r="F23" s="248">
        <v>46</v>
      </c>
      <c r="G23" s="248">
        <v>10</v>
      </c>
      <c r="H23" s="248">
        <v>4</v>
      </c>
      <c r="I23" s="249">
        <v>14</v>
      </c>
      <c r="J23" s="250">
        <v>4</v>
      </c>
      <c r="K23" s="251">
        <v>7</v>
      </c>
      <c r="L23" s="252"/>
      <c r="M23" s="77"/>
      <c r="N23" s="101">
        <f>N22+1</f>
        <v>16</v>
      </c>
      <c r="O23" s="102">
        <f>COUNTIF($E$8:$I$113,"16")</f>
        <v>8</v>
      </c>
      <c r="P23" s="108"/>
      <c r="Q23" s="3"/>
      <c r="R23" s="3"/>
    </row>
    <row r="24" ht="15" customHeight="1">
      <c r="A24" s="71"/>
      <c r="B24" s="226">
        <f>B22+1</f>
        <v>9</v>
      </c>
      <c r="C24" t="s" s="253">
        <v>451</v>
      </c>
      <c r="D24" s="254">
        <f>D22+7</f>
        <v>42059</v>
      </c>
      <c r="E24" s="255">
        <v>3</v>
      </c>
      <c r="F24" s="256">
        <v>28</v>
      </c>
      <c r="G24" s="256">
        <v>25</v>
      </c>
      <c r="H24" s="256">
        <v>34</v>
      </c>
      <c r="I24" s="257">
        <v>50</v>
      </c>
      <c r="J24" s="258">
        <v>1</v>
      </c>
      <c r="K24" s="259">
        <v>11</v>
      </c>
      <c r="L24" s="260"/>
      <c r="M24" s="77"/>
      <c r="N24" s="101">
        <f>N23+1</f>
        <v>17</v>
      </c>
      <c r="O24" s="102">
        <f>COUNTIF($E$8:$I$113,"17")</f>
        <v>15</v>
      </c>
      <c r="P24" s="108"/>
      <c r="Q24" s="3"/>
      <c r="R24" s="3"/>
    </row>
    <row r="25" ht="15" customHeight="1">
      <c r="A25" s="71"/>
      <c r="B25" s="222"/>
      <c r="C25" t="s" s="126">
        <v>452</v>
      </c>
      <c r="D25" s="246">
        <f>D23+7</f>
        <v>42062</v>
      </c>
      <c r="E25" s="247">
        <v>17</v>
      </c>
      <c r="F25" s="248">
        <v>25</v>
      </c>
      <c r="G25" s="248">
        <v>14</v>
      </c>
      <c r="H25" s="248">
        <v>5</v>
      </c>
      <c r="I25" s="249">
        <v>47</v>
      </c>
      <c r="J25" s="250">
        <v>10</v>
      </c>
      <c r="K25" s="251">
        <v>9</v>
      </c>
      <c r="L25" s="252"/>
      <c r="M25" s="77"/>
      <c r="N25" s="101">
        <f>N24+1</f>
        <v>18</v>
      </c>
      <c r="O25" s="102">
        <f>COUNTIF($E$8:$I$113,"18")</f>
        <v>15</v>
      </c>
      <c r="P25" s="108"/>
      <c r="Q25" s="3"/>
      <c r="R25" s="3"/>
    </row>
    <row r="26" ht="15" customHeight="1">
      <c r="A26" s="71"/>
      <c r="B26" s="226">
        <f>B24+1</f>
        <v>10</v>
      </c>
      <c r="C26" t="s" s="253">
        <v>453</v>
      </c>
      <c r="D26" s="254">
        <f>D24+7</f>
        <v>42066</v>
      </c>
      <c r="E26" s="255">
        <v>6</v>
      </c>
      <c r="F26" s="256">
        <v>21</v>
      </c>
      <c r="G26" s="256">
        <v>13</v>
      </c>
      <c r="H26" s="256">
        <v>8</v>
      </c>
      <c r="I26" s="257">
        <v>11</v>
      </c>
      <c r="J26" s="258">
        <v>8</v>
      </c>
      <c r="K26" s="259">
        <v>7</v>
      </c>
      <c r="L26" s="260"/>
      <c r="M26" s="77"/>
      <c r="N26" s="101">
        <v>19</v>
      </c>
      <c r="O26" s="102">
        <f>COUNTIF($E$8:$I$113,"19")</f>
        <v>11</v>
      </c>
      <c r="P26" s="108"/>
      <c r="Q26" s="3"/>
      <c r="R26" s="3"/>
    </row>
    <row r="27" ht="15" customHeight="1">
      <c r="A27" s="71"/>
      <c r="B27" s="222"/>
      <c r="C27" t="s" s="126">
        <v>454</v>
      </c>
      <c r="D27" s="246">
        <f>D25+7</f>
        <v>42069</v>
      </c>
      <c r="E27" s="247">
        <v>47</v>
      </c>
      <c r="F27" s="248">
        <v>30</v>
      </c>
      <c r="G27" s="248">
        <v>49</v>
      </c>
      <c r="H27" s="248">
        <v>50</v>
      </c>
      <c r="I27" s="249">
        <v>23</v>
      </c>
      <c r="J27" s="250">
        <v>7</v>
      </c>
      <c r="K27" s="251">
        <v>2</v>
      </c>
      <c r="L27" s="252"/>
      <c r="M27" s="77"/>
      <c r="N27" s="101">
        <v>20</v>
      </c>
      <c r="O27" s="102">
        <f>COUNTIF($E$8:$I$113,"20")</f>
        <v>12</v>
      </c>
      <c r="P27" s="108"/>
      <c r="Q27" s="3"/>
      <c r="R27" s="3"/>
    </row>
    <row r="28" ht="15" customHeight="1">
      <c r="A28" s="71"/>
      <c r="B28" s="226">
        <f>B26+1</f>
        <v>11</v>
      </c>
      <c r="C28" t="s" s="253">
        <v>455</v>
      </c>
      <c r="D28" s="254">
        <f>D26+7</f>
        <v>42073</v>
      </c>
      <c r="E28" s="255">
        <v>31</v>
      </c>
      <c r="F28" s="256">
        <v>30</v>
      </c>
      <c r="G28" s="256">
        <v>2</v>
      </c>
      <c r="H28" s="256">
        <v>6</v>
      </c>
      <c r="I28" s="257">
        <v>23</v>
      </c>
      <c r="J28" s="258">
        <v>10</v>
      </c>
      <c r="K28" s="259">
        <v>2</v>
      </c>
      <c r="L28" s="260"/>
      <c r="M28" s="77"/>
      <c r="N28" s="101">
        <v>21</v>
      </c>
      <c r="O28" s="102">
        <f>COUNTIF($E$8:$I$113,"21")</f>
        <v>13</v>
      </c>
      <c r="P28" s="108"/>
      <c r="Q28" s="3"/>
      <c r="R28" s="3"/>
    </row>
    <row r="29" ht="15" customHeight="1">
      <c r="A29" s="71"/>
      <c r="B29" s="222"/>
      <c r="C29" t="s" s="126">
        <v>456</v>
      </c>
      <c r="D29" s="246">
        <f>D27+7</f>
        <v>42076</v>
      </c>
      <c r="E29" s="247">
        <v>4</v>
      </c>
      <c r="F29" s="248">
        <v>5</v>
      </c>
      <c r="G29" s="248">
        <v>22</v>
      </c>
      <c r="H29" s="248">
        <v>18</v>
      </c>
      <c r="I29" s="249">
        <v>23</v>
      </c>
      <c r="J29" s="250">
        <v>3</v>
      </c>
      <c r="K29" s="251">
        <v>1</v>
      </c>
      <c r="L29" s="252"/>
      <c r="M29" s="77"/>
      <c r="N29" s="101">
        <v>22</v>
      </c>
      <c r="O29" s="102">
        <f>COUNTIF($E$8:$I$113,"22")</f>
        <v>7</v>
      </c>
      <c r="P29" s="108"/>
      <c r="Q29" s="3"/>
      <c r="R29" s="3"/>
    </row>
    <row r="30" ht="15" customHeight="1">
      <c r="A30" s="71"/>
      <c r="B30" s="226">
        <f>B28+1</f>
        <v>12</v>
      </c>
      <c r="C30" t="s" s="253">
        <v>457</v>
      </c>
      <c r="D30" s="254">
        <f>D28+7</f>
        <v>42080</v>
      </c>
      <c r="E30" s="255">
        <v>11</v>
      </c>
      <c r="F30" s="256">
        <v>23</v>
      </c>
      <c r="G30" s="256">
        <v>44</v>
      </c>
      <c r="H30" s="256">
        <v>38</v>
      </c>
      <c r="I30" s="257">
        <v>26</v>
      </c>
      <c r="J30" s="258">
        <v>8</v>
      </c>
      <c r="K30" s="259">
        <v>1</v>
      </c>
      <c r="L30" s="260"/>
      <c r="M30" s="77"/>
      <c r="N30" s="101">
        <v>23</v>
      </c>
      <c r="O30" s="102">
        <f>COUNTIF($E$8:$I$113,"23")</f>
        <v>11</v>
      </c>
      <c r="P30" s="108"/>
      <c r="Q30" s="3"/>
      <c r="R30" s="3"/>
    </row>
    <row r="31" ht="15" customHeight="1">
      <c r="A31" s="71"/>
      <c r="B31" s="222"/>
      <c r="C31" t="s" s="126">
        <v>458</v>
      </c>
      <c r="D31" s="246">
        <f>D29+7</f>
        <v>42083</v>
      </c>
      <c r="E31" s="247">
        <v>3</v>
      </c>
      <c r="F31" s="248">
        <v>14</v>
      </c>
      <c r="G31" s="248">
        <v>42</v>
      </c>
      <c r="H31" s="248">
        <v>48</v>
      </c>
      <c r="I31" s="249">
        <v>37</v>
      </c>
      <c r="J31" s="250">
        <v>1</v>
      </c>
      <c r="K31" s="251">
        <v>10</v>
      </c>
      <c r="L31" s="252"/>
      <c r="M31" s="77"/>
      <c r="N31" s="101">
        <v>24</v>
      </c>
      <c r="O31" s="102">
        <f>COUNTIF($E$8:$I$113,"24")</f>
        <v>12</v>
      </c>
      <c r="P31" s="108"/>
      <c r="Q31" s="3"/>
      <c r="R31" s="3"/>
    </row>
    <row r="32" ht="15" customHeight="1">
      <c r="A32" s="71"/>
      <c r="B32" s="226">
        <f>B30+1</f>
        <v>13</v>
      </c>
      <c r="C32" t="s" s="253">
        <v>459</v>
      </c>
      <c r="D32" s="254">
        <f>D30+7</f>
        <v>42087</v>
      </c>
      <c r="E32" s="255">
        <v>40</v>
      </c>
      <c r="F32" s="256">
        <v>10</v>
      </c>
      <c r="G32" s="256">
        <v>39</v>
      </c>
      <c r="H32" s="256">
        <v>24</v>
      </c>
      <c r="I32" s="257">
        <v>26</v>
      </c>
      <c r="J32" s="258">
        <v>3</v>
      </c>
      <c r="K32" s="259">
        <v>10</v>
      </c>
      <c r="L32" s="260"/>
      <c r="M32" s="77"/>
      <c r="N32" s="101">
        <v>25</v>
      </c>
      <c r="O32" s="102">
        <f>COUNTIF($E$8:$I$113,"25")</f>
        <v>10</v>
      </c>
      <c r="P32" s="108"/>
      <c r="Q32" s="3"/>
      <c r="R32" s="3"/>
    </row>
    <row r="33" ht="15" customHeight="1">
      <c r="A33" s="71"/>
      <c r="B33" s="222"/>
      <c r="C33" t="s" s="126">
        <v>460</v>
      </c>
      <c r="D33" s="246">
        <f>D31+7</f>
        <v>42090</v>
      </c>
      <c r="E33" s="247">
        <v>30</v>
      </c>
      <c r="F33" s="248">
        <v>39</v>
      </c>
      <c r="G33" s="248">
        <v>32</v>
      </c>
      <c r="H33" s="248">
        <v>44</v>
      </c>
      <c r="I33" s="249">
        <v>2</v>
      </c>
      <c r="J33" s="250">
        <v>10</v>
      </c>
      <c r="K33" s="251">
        <v>6</v>
      </c>
      <c r="L33" s="252"/>
      <c r="M33" s="77"/>
      <c r="N33" s="101">
        <v>26</v>
      </c>
      <c r="O33" s="102">
        <f>COUNTIF($E$8:$I$113,"26")</f>
        <v>12</v>
      </c>
      <c r="P33" s="108"/>
      <c r="Q33" s="3"/>
      <c r="R33" s="3"/>
    </row>
    <row r="34" ht="15" customHeight="1">
      <c r="A34" s="71"/>
      <c r="B34" s="226">
        <f>B32+1</f>
        <v>14</v>
      </c>
      <c r="C34" t="s" s="253">
        <v>461</v>
      </c>
      <c r="D34" s="254">
        <f>D32+7</f>
        <v>42094</v>
      </c>
      <c r="E34" s="255">
        <v>8</v>
      </c>
      <c r="F34" s="256">
        <v>28</v>
      </c>
      <c r="G34" s="256">
        <v>20</v>
      </c>
      <c r="H34" s="256">
        <v>24</v>
      </c>
      <c r="I34" s="257">
        <v>49</v>
      </c>
      <c r="J34" s="258">
        <v>8</v>
      </c>
      <c r="K34" s="259">
        <v>9</v>
      </c>
      <c r="L34" s="260"/>
      <c r="M34" s="77"/>
      <c r="N34" s="101">
        <v>27</v>
      </c>
      <c r="O34" s="102">
        <f>COUNTIF($E$8:$I$113,"27")</f>
        <v>10</v>
      </c>
      <c r="P34" s="108"/>
      <c r="Q34" s="3"/>
      <c r="R34" s="3"/>
    </row>
    <row r="35" ht="15" customHeight="1">
      <c r="A35" s="71"/>
      <c r="B35" s="222"/>
      <c r="C35" t="s" s="126">
        <v>462</v>
      </c>
      <c r="D35" s="246">
        <f>D33+7</f>
        <v>42097</v>
      </c>
      <c r="E35" s="247">
        <v>39</v>
      </c>
      <c r="F35" s="248">
        <v>37</v>
      </c>
      <c r="G35" s="248">
        <v>49</v>
      </c>
      <c r="H35" s="248">
        <v>29</v>
      </c>
      <c r="I35" s="249">
        <v>27</v>
      </c>
      <c r="J35" s="250">
        <v>4</v>
      </c>
      <c r="K35" s="251">
        <v>2</v>
      </c>
      <c r="L35" s="252"/>
      <c r="M35" s="77"/>
      <c r="N35" s="101">
        <v>28</v>
      </c>
      <c r="O35" s="102">
        <f>COUNTIF($E$8:$I$113,"28")</f>
        <v>6</v>
      </c>
      <c r="P35" s="108"/>
      <c r="Q35" s="3"/>
      <c r="R35" s="3"/>
    </row>
    <row r="36" ht="15" customHeight="1">
      <c r="A36" s="71"/>
      <c r="B36" s="226">
        <f>B34+1</f>
        <v>15</v>
      </c>
      <c r="C36" t="s" s="253">
        <v>463</v>
      </c>
      <c r="D36" s="254">
        <f>D34+7</f>
        <v>42101</v>
      </c>
      <c r="E36" s="255">
        <v>39</v>
      </c>
      <c r="F36" s="256">
        <v>25</v>
      </c>
      <c r="G36" s="256">
        <v>50</v>
      </c>
      <c r="H36" s="256">
        <v>44</v>
      </c>
      <c r="I36" s="257">
        <v>18</v>
      </c>
      <c r="J36" s="258">
        <v>8</v>
      </c>
      <c r="K36" s="259">
        <v>5</v>
      </c>
      <c r="L36" s="260"/>
      <c r="M36" s="77"/>
      <c r="N36" s="101">
        <v>29</v>
      </c>
      <c r="O36" s="102">
        <f>COUNTIF($E$8:$I$113,"29")</f>
        <v>18</v>
      </c>
      <c r="P36" s="108"/>
      <c r="Q36" s="3"/>
      <c r="R36" s="3"/>
    </row>
    <row r="37" ht="15" customHeight="1">
      <c r="A37" s="71"/>
      <c r="B37" s="222"/>
      <c r="C37" t="s" s="126">
        <v>464</v>
      </c>
      <c r="D37" s="246">
        <f>D35+7</f>
        <v>42104</v>
      </c>
      <c r="E37" s="247">
        <v>25</v>
      </c>
      <c r="F37" s="248">
        <v>43</v>
      </c>
      <c r="G37" s="248">
        <v>22</v>
      </c>
      <c r="H37" s="248">
        <v>23</v>
      </c>
      <c r="I37" s="249">
        <v>30</v>
      </c>
      <c r="J37" s="250">
        <v>5</v>
      </c>
      <c r="K37" s="251">
        <v>9</v>
      </c>
      <c r="L37" s="252"/>
      <c r="M37" s="77"/>
      <c r="N37" s="101">
        <v>30</v>
      </c>
      <c r="O37" s="102">
        <f>COUNTIF($E$8:$I$113,"30")</f>
        <v>19</v>
      </c>
      <c r="P37" s="108"/>
      <c r="Q37" s="3"/>
      <c r="R37" s="3"/>
    </row>
    <row r="38" ht="15" customHeight="1">
      <c r="A38" s="71"/>
      <c r="B38" s="226">
        <f>B36+1</f>
        <v>16</v>
      </c>
      <c r="C38" t="s" s="253">
        <v>465</v>
      </c>
      <c r="D38" s="254">
        <f>D36+7</f>
        <v>42108</v>
      </c>
      <c r="E38" s="255">
        <v>49</v>
      </c>
      <c r="F38" s="256">
        <v>34</v>
      </c>
      <c r="G38" s="256">
        <v>32</v>
      </c>
      <c r="H38" s="256">
        <v>24</v>
      </c>
      <c r="I38" s="257">
        <v>35</v>
      </c>
      <c r="J38" s="258">
        <v>2</v>
      </c>
      <c r="K38" s="259">
        <v>1</v>
      </c>
      <c r="L38" s="260"/>
      <c r="M38" s="77"/>
      <c r="N38" s="101">
        <v>31</v>
      </c>
      <c r="O38" s="102">
        <f>COUNTIF($E$8:$I$113,"31")</f>
        <v>10</v>
      </c>
      <c r="P38" s="108"/>
      <c r="Q38" s="3"/>
      <c r="R38" s="3"/>
    </row>
    <row r="39" ht="15" customHeight="1">
      <c r="A39" s="71"/>
      <c r="B39" s="222"/>
      <c r="C39" t="s" s="126">
        <v>466</v>
      </c>
      <c r="D39" s="246">
        <f>D37+7</f>
        <v>42111</v>
      </c>
      <c r="E39" s="247">
        <v>39</v>
      </c>
      <c r="F39" s="248">
        <v>2</v>
      </c>
      <c r="G39" s="248">
        <v>34</v>
      </c>
      <c r="H39" s="248">
        <v>24</v>
      </c>
      <c r="I39" s="249">
        <v>30</v>
      </c>
      <c r="J39" s="250">
        <v>11</v>
      </c>
      <c r="K39" s="251">
        <v>8</v>
      </c>
      <c r="L39" s="252"/>
      <c r="M39" s="77"/>
      <c r="N39" s="101">
        <v>32</v>
      </c>
      <c r="O39" s="102">
        <f>COUNTIF($E$8:$I$113,"32")</f>
        <v>10</v>
      </c>
      <c r="P39" s="108"/>
      <c r="Q39" s="3"/>
      <c r="R39" s="3"/>
    </row>
    <row r="40" ht="15" customHeight="1">
      <c r="A40" s="71"/>
      <c r="B40" s="226">
        <f>B38+1</f>
        <v>17</v>
      </c>
      <c r="C40" t="s" s="253">
        <v>467</v>
      </c>
      <c r="D40" s="254">
        <f>D38+7</f>
        <v>42115</v>
      </c>
      <c r="E40" s="255">
        <v>14</v>
      </c>
      <c r="F40" s="256">
        <v>42</v>
      </c>
      <c r="G40" s="256">
        <v>17</v>
      </c>
      <c r="H40" s="256">
        <v>6</v>
      </c>
      <c r="I40" s="257">
        <v>45</v>
      </c>
      <c r="J40" s="258">
        <v>8</v>
      </c>
      <c r="K40" s="259">
        <v>1</v>
      </c>
      <c r="L40" s="260"/>
      <c r="M40" s="77"/>
      <c r="N40" s="101">
        <v>33</v>
      </c>
      <c r="O40" s="102">
        <f>COUNTIF($E$8:$I$113,"33")</f>
        <v>7</v>
      </c>
      <c r="P40" s="108"/>
      <c r="Q40" s="3"/>
      <c r="R40" s="3"/>
    </row>
    <row r="41" ht="15" customHeight="1">
      <c r="A41" s="71"/>
      <c r="B41" s="222"/>
      <c r="C41" t="s" s="126">
        <v>468</v>
      </c>
      <c r="D41" s="246">
        <f>D39+7</f>
        <v>42118</v>
      </c>
      <c r="E41" s="247">
        <v>31</v>
      </c>
      <c r="F41" s="248">
        <v>5</v>
      </c>
      <c r="G41" s="248">
        <v>40</v>
      </c>
      <c r="H41" s="248">
        <v>29</v>
      </c>
      <c r="I41" s="249">
        <v>19</v>
      </c>
      <c r="J41" s="250">
        <v>3</v>
      </c>
      <c r="K41" s="251">
        <v>10</v>
      </c>
      <c r="L41" s="252"/>
      <c r="M41" s="77"/>
      <c r="N41" s="101">
        <v>34</v>
      </c>
      <c r="O41" s="102">
        <f>COUNTIF($E$8:$I$113,"34")</f>
        <v>13</v>
      </c>
      <c r="P41" s="108"/>
      <c r="Q41" s="3"/>
      <c r="R41" s="3"/>
    </row>
    <row r="42" ht="15" customHeight="1">
      <c r="A42" s="71"/>
      <c r="B42" s="226">
        <f>B40+1</f>
        <v>18</v>
      </c>
      <c r="C42" t="s" s="253">
        <v>469</v>
      </c>
      <c r="D42" s="254">
        <f>D40+7</f>
        <v>42122</v>
      </c>
      <c r="E42" s="255">
        <v>36</v>
      </c>
      <c r="F42" s="256">
        <v>24</v>
      </c>
      <c r="G42" s="256">
        <v>28</v>
      </c>
      <c r="H42" s="256">
        <v>26</v>
      </c>
      <c r="I42" s="257">
        <v>45</v>
      </c>
      <c r="J42" s="258">
        <v>10</v>
      </c>
      <c r="K42" s="259">
        <v>7</v>
      </c>
      <c r="L42" s="260"/>
      <c r="M42" s="77"/>
      <c r="N42" s="101">
        <v>35</v>
      </c>
      <c r="O42" s="102">
        <f>COUNTIF($E$8:$I$113,"35")</f>
        <v>9</v>
      </c>
      <c r="P42" s="108"/>
      <c r="Q42" s="3"/>
      <c r="R42" s="3"/>
    </row>
    <row r="43" ht="15" customHeight="1">
      <c r="A43" s="71"/>
      <c r="B43" s="222"/>
      <c r="C43" t="s" s="126">
        <v>470</v>
      </c>
      <c r="D43" s="246">
        <f>D41+7</f>
        <v>42125</v>
      </c>
      <c r="E43" s="247">
        <v>19</v>
      </c>
      <c r="F43" s="248">
        <v>26</v>
      </c>
      <c r="G43" s="248">
        <v>20</v>
      </c>
      <c r="H43" s="248">
        <v>25</v>
      </c>
      <c r="I43" s="249">
        <v>3</v>
      </c>
      <c r="J43" s="250">
        <v>6</v>
      </c>
      <c r="K43" s="251">
        <v>10</v>
      </c>
      <c r="L43" s="252"/>
      <c r="M43" s="77"/>
      <c r="N43" s="101">
        <v>36</v>
      </c>
      <c r="O43" s="102">
        <f>COUNTIF($E$8:$I$113,"36")</f>
        <v>6</v>
      </c>
      <c r="P43" s="108"/>
      <c r="Q43" s="3"/>
      <c r="R43" s="3"/>
    </row>
    <row r="44" ht="15" customHeight="1">
      <c r="A44" s="71"/>
      <c r="B44" s="230">
        <v>19</v>
      </c>
      <c r="C44" t="s" s="253">
        <v>471</v>
      </c>
      <c r="D44" s="254">
        <f>D42+7</f>
        <v>42129</v>
      </c>
      <c r="E44" s="255">
        <v>1</v>
      </c>
      <c r="F44" s="256">
        <v>17</v>
      </c>
      <c r="G44" s="256">
        <v>10</v>
      </c>
      <c r="H44" s="256">
        <v>42</v>
      </c>
      <c r="I44" s="257">
        <v>20</v>
      </c>
      <c r="J44" s="258">
        <v>9</v>
      </c>
      <c r="K44" s="259">
        <v>8</v>
      </c>
      <c r="L44" s="260"/>
      <c r="M44" s="77"/>
      <c r="N44" s="101">
        <v>37</v>
      </c>
      <c r="O44" s="102">
        <f>COUNTIF($E$8:$I$113,"37")</f>
        <v>12</v>
      </c>
      <c r="P44" s="108"/>
      <c r="Q44" s="3"/>
      <c r="R44" s="3"/>
    </row>
    <row r="45" ht="15" customHeight="1">
      <c r="A45" s="71"/>
      <c r="B45" s="231"/>
      <c r="C45" t="s" s="126">
        <v>472</v>
      </c>
      <c r="D45" s="246">
        <f>D43+7</f>
        <v>42132</v>
      </c>
      <c r="E45" s="247">
        <v>14</v>
      </c>
      <c r="F45" s="248">
        <v>19</v>
      </c>
      <c r="G45" s="248">
        <v>49</v>
      </c>
      <c r="H45" s="248">
        <v>7</v>
      </c>
      <c r="I45" s="249">
        <v>47</v>
      </c>
      <c r="J45" s="250">
        <v>10</v>
      </c>
      <c r="K45" s="251">
        <v>3</v>
      </c>
      <c r="L45" s="252"/>
      <c r="M45" s="77"/>
      <c r="N45" s="101">
        <v>38</v>
      </c>
      <c r="O45" s="102">
        <f>COUNTIF($E$8:$I$113,"38")</f>
        <v>8</v>
      </c>
      <c r="P45" s="108"/>
      <c r="Q45" s="3"/>
      <c r="R45" s="3"/>
    </row>
    <row r="46" ht="15" customHeight="1">
      <c r="A46" s="71"/>
      <c r="B46" s="230">
        <f>B44+1</f>
        <v>20</v>
      </c>
      <c r="C46" t="s" s="253">
        <v>473</v>
      </c>
      <c r="D46" s="254">
        <f>D44+7</f>
        <v>42136</v>
      </c>
      <c r="E46" s="255">
        <v>29</v>
      </c>
      <c r="F46" s="256">
        <v>30</v>
      </c>
      <c r="G46" s="256">
        <v>14</v>
      </c>
      <c r="H46" s="256">
        <v>46</v>
      </c>
      <c r="I46" s="257">
        <v>40</v>
      </c>
      <c r="J46" s="258">
        <v>3</v>
      </c>
      <c r="K46" s="259">
        <v>6</v>
      </c>
      <c r="L46" s="260"/>
      <c r="M46" s="77"/>
      <c r="N46" s="101">
        <v>39</v>
      </c>
      <c r="O46" s="102">
        <f>COUNTIF($E$8:$I$113,"39")</f>
        <v>18</v>
      </c>
      <c r="P46" s="108"/>
      <c r="Q46" s="3"/>
      <c r="R46" s="3"/>
    </row>
    <row r="47" ht="15" customHeight="1">
      <c r="A47" s="71"/>
      <c r="B47" s="231"/>
      <c r="C47" t="s" s="126">
        <v>474</v>
      </c>
      <c r="D47" s="246">
        <f>D45+7</f>
        <v>42139</v>
      </c>
      <c r="E47" s="247">
        <v>47</v>
      </c>
      <c r="F47" s="248">
        <v>42</v>
      </c>
      <c r="G47" s="248">
        <v>44</v>
      </c>
      <c r="H47" s="248">
        <v>5</v>
      </c>
      <c r="I47" s="249">
        <v>35</v>
      </c>
      <c r="J47" s="250">
        <v>9</v>
      </c>
      <c r="K47" s="251">
        <v>8</v>
      </c>
      <c r="L47" s="252"/>
      <c r="M47" s="77"/>
      <c r="N47" s="101">
        <v>40</v>
      </c>
      <c r="O47" s="102">
        <f>COUNTIF($E$8:$I$113,"40")</f>
        <v>12</v>
      </c>
      <c r="P47" s="108"/>
      <c r="Q47" s="3"/>
      <c r="R47" s="3"/>
    </row>
    <row r="48" ht="15" customHeight="1">
      <c r="A48" s="71"/>
      <c r="B48" s="230">
        <f>B46+1</f>
        <v>21</v>
      </c>
      <c r="C48" t="s" s="253">
        <v>475</v>
      </c>
      <c r="D48" s="254">
        <f>D46+7</f>
        <v>42143</v>
      </c>
      <c r="E48" s="255">
        <v>35</v>
      </c>
      <c r="F48" s="256">
        <v>37</v>
      </c>
      <c r="G48" s="256">
        <v>31</v>
      </c>
      <c r="H48" s="256">
        <v>26</v>
      </c>
      <c r="I48" s="257">
        <v>30</v>
      </c>
      <c r="J48" s="258">
        <v>11</v>
      </c>
      <c r="K48" s="259">
        <v>8</v>
      </c>
      <c r="L48" s="260"/>
      <c r="M48" s="77"/>
      <c r="N48" s="101">
        <v>41</v>
      </c>
      <c r="O48" s="102">
        <f>COUNTIF($E$8:$I$113,"41")</f>
        <v>5</v>
      </c>
      <c r="P48" s="108"/>
      <c r="Q48" s="3"/>
      <c r="R48" s="3"/>
    </row>
    <row r="49" ht="15" customHeight="1">
      <c r="A49" s="71"/>
      <c r="B49" s="231"/>
      <c r="C49" t="s" s="126">
        <v>476</v>
      </c>
      <c r="D49" s="246">
        <f>D47+7</f>
        <v>42146</v>
      </c>
      <c r="E49" s="247">
        <v>18</v>
      </c>
      <c r="F49" s="248">
        <v>44</v>
      </c>
      <c r="G49" s="248">
        <v>35</v>
      </c>
      <c r="H49" s="248">
        <v>24</v>
      </c>
      <c r="I49" s="249">
        <v>45</v>
      </c>
      <c r="J49" s="261">
        <v>5</v>
      </c>
      <c r="K49" s="251">
        <v>11</v>
      </c>
      <c r="L49" s="252"/>
      <c r="M49" s="77"/>
      <c r="N49" s="101">
        <v>42</v>
      </c>
      <c r="O49" s="102">
        <f>COUNTIF($E$8:$I$113,"42")</f>
        <v>9</v>
      </c>
      <c r="P49" s="108"/>
      <c r="Q49" s="3"/>
      <c r="R49" s="3"/>
    </row>
    <row r="50" ht="15" customHeight="1">
      <c r="A50" s="71"/>
      <c r="B50" s="230">
        <f>B48+1</f>
        <v>22</v>
      </c>
      <c r="C50" t="s" s="253">
        <v>477</v>
      </c>
      <c r="D50" s="254">
        <f>D48+7</f>
        <v>42150</v>
      </c>
      <c r="E50" s="255">
        <v>6</v>
      </c>
      <c r="F50" s="256">
        <v>24</v>
      </c>
      <c r="G50" s="256">
        <v>7</v>
      </c>
      <c r="H50" s="256">
        <v>21</v>
      </c>
      <c r="I50" s="257">
        <v>5</v>
      </c>
      <c r="J50" s="258">
        <v>6</v>
      </c>
      <c r="K50" s="259">
        <v>5</v>
      </c>
      <c r="L50" s="260"/>
      <c r="M50" s="77"/>
      <c r="N50" s="101">
        <v>43</v>
      </c>
      <c r="O50" s="102">
        <f>COUNTIF($E$8:$I$113,"43")</f>
        <v>9</v>
      </c>
      <c r="P50" s="108"/>
      <c r="Q50" s="3"/>
      <c r="R50" s="3"/>
    </row>
    <row r="51" ht="15" customHeight="1">
      <c r="A51" s="71"/>
      <c r="B51" s="231"/>
      <c r="C51" t="s" s="126">
        <v>478</v>
      </c>
      <c r="D51" s="246">
        <f>D49+7</f>
        <v>42153</v>
      </c>
      <c r="E51" s="247">
        <v>4</v>
      </c>
      <c r="F51" s="248">
        <v>20</v>
      </c>
      <c r="G51" s="248">
        <v>48</v>
      </c>
      <c r="H51" s="248">
        <v>45</v>
      </c>
      <c r="I51" s="249">
        <v>3</v>
      </c>
      <c r="J51" s="250">
        <v>8</v>
      </c>
      <c r="K51" s="251">
        <v>6</v>
      </c>
      <c r="L51" s="252"/>
      <c r="M51" s="120"/>
      <c r="N51" s="101">
        <v>44</v>
      </c>
      <c r="O51" s="102">
        <f>COUNTIF($E$8:$I$113,"44")</f>
        <v>15</v>
      </c>
      <c r="P51" s="108"/>
      <c r="Q51" s="3"/>
      <c r="R51" s="3"/>
    </row>
    <row r="52" ht="15" customHeight="1">
      <c r="A52" s="71"/>
      <c r="B52" s="230">
        <f>B50+1</f>
        <v>23</v>
      </c>
      <c r="C52" t="s" s="253">
        <v>479</v>
      </c>
      <c r="D52" s="254">
        <f>D50+7</f>
        <v>42157</v>
      </c>
      <c r="E52" s="255">
        <v>23</v>
      </c>
      <c r="F52" s="256">
        <v>7</v>
      </c>
      <c r="G52" s="256">
        <v>41</v>
      </c>
      <c r="H52" s="256">
        <v>29</v>
      </c>
      <c r="I52" s="257">
        <v>37</v>
      </c>
      <c r="J52" s="258">
        <v>1</v>
      </c>
      <c r="K52" s="259">
        <v>8</v>
      </c>
      <c r="L52" s="260"/>
      <c r="M52" s="77"/>
      <c r="N52" s="101">
        <v>45</v>
      </c>
      <c r="O52" s="102">
        <f>COUNTIF($E$8:$I$113,"45")</f>
        <v>14</v>
      </c>
      <c r="P52" s="108"/>
      <c r="Q52" s="3"/>
      <c r="R52" s="3"/>
    </row>
    <row r="53" ht="15" customHeight="1">
      <c r="A53" s="71"/>
      <c r="B53" s="231"/>
      <c r="C53" t="s" s="126">
        <v>480</v>
      </c>
      <c r="D53" s="246">
        <f>D51+7</f>
        <v>42160</v>
      </c>
      <c r="E53" s="247">
        <v>8</v>
      </c>
      <c r="F53" s="248">
        <v>7</v>
      </c>
      <c r="G53" s="248">
        <v>2</v>
      </c>
      <c r="H53" s="248">
        <v>48</v>
      </c>
      <c r="I53" s="249">
        <v>45</v>
      </c>
      <c r="J53" s="250">
        <v>9</v>
      </c>
      <c r="K53" s="251">
        <v>1</v>
      </c>
      <c r="L53" s="252"/>
      <c r="M53" s="77"/>
      <c r="N53" s="101">
        <v>46</v>
      </c>
      <c r="O53" s="102">
        <f>COUNTIF($E$8:$I$113,"46")</f>
        <v>6</v>
      </c>
      <c r="P53" s="108"/>
      <c r="Q53" s="3"/>
      <c r="R53" s="3"/>
    </row>
    <row r="54" ht="15" customHeight="1">
      <c r="A54" s="71"/>
      <c r="B54" s="230">
        <f>B52+1</f>
        <v>24</v>
      </c>
      <c r="C54" t="s" s="253">
        <v>481</v>
      </c>
      <c r="D54" s="254">
        <f>D52+7</f>
        <v>42164</v>
      </c>
      <c r="E54" s="255">
        <v>5</v>
      </c>
      <c r="F54" s="256">
        <v>34</v>
      </c>
      <c r="G54" s="256">
        <v>17</v>
      </c>
      <c r="H54" s="256">
        <v>9</v>
      </c>
      <c r="I54" s="257">
        <v>32</v>
      </c>
      <c r="J54" s="258">
        <v>8</v>
      </c>
      <c r="K54" s="259">
        <v>6</v>
      </c>
      <c r="L54" s="260"/>
      <c r="M54" s="77"/>
      <c r="N54" s="101">
        <v>47</v>
      </c>
      <c r="O54" s="102">
        <f>COUNTIF($E$8:$I$113,"47")</f>
        <v>8</v>
      </c>
      <c r="P54" s="108"/>
      <c r="Q54" s="3"/>
      <c r="R54" s="3"/>
    </row>
    <row r="55" ht="15" customHeight="1">
      <c r="A55" s="71"/>
      <c r="B55" s="231"/>
      <c r="C55" t="s" s="126">
        <v>482</v>
      </c>
      <c r="D55" s="246">
        <f>D53+7</f>
        <v>42167</v>
      </c>
      <c r="E55" s="247">
        <v>11</v>
      </c>
      <c r="F55" s="248">
        <v>10</v>
      </c>
      <c r="G55" s="248">
        <v>37</v>
      </c>
      <c r="H55" s="248">
        <v>5</v>
      </c>
      <c r="I55" s="249">
        <v>8</v>
      </c>
      <c r="J55" s="250">
        <v>9</v>
      </c>
      <c r="K55" s="251">
        <v>7</v>
      </c>
      <c r="L55" s="252"/>
      <c r="M55" s="77"/>
      <c r="N55" s="101">
        <v>48</v>
      </c>
      <c r="O55" s="102">
        <f>COUNTIF($E$8:$I$113,"48")</f>
        <v>7</v>
      </c>
      <c r="P55" s="108"/>
      <c r="Q55" s="3"/>
      <c r="R55" s="3"/>
    </row>
    <row r="56" ht="15" customHeight="1">
      <c r="A56" s="71"/>
      <c r="B56" s="230">
        <f>B54+1</f>
        <v>25</v>
      </c>
      <c r="C56" t="s" s="253">
        <v>483</v>
      </c>
      <c r="D56" s="254">
        <f>D54+7</f>
        <v>42171</v>
      </c>
      <c r="E56" s="255">
        <v>15</v>
      </c>
      <c r="F56" s="256">
        <v>10</v>
      </c>
      <c r="G56" s="256">
        <v>36</v>
      </c>
      <c r="H56" s="256">
        <v>16</v>
      </c>
      <c r="I56" s="257">
        <v>37</v>
      </c>
      <c r="J56" s="258">
        <v>3</v>
      </c>
      <c r="K56" s="259">
        <v>9</v>
      </c>
      <c r="L56" s="260"/>
      <c r="M56" s="77"/>
      <c r="N56" s="101">
        <v>49</v>
      </c>
      <c r="O56" s="102">
        <f>COUNTIF($E$8:$I$113,"49")</f>
        <v>13</v>
      </c>
      <c r="P56" s="108"/>
      <c r="Q56" s="3"/>
      <c r="R56" s="3"/>
    </row>
    <row r="57" ht="15" customHeight="1">
      <c r="A57" s="71"/>
      <c r="B57" s="231"/>
      <c r="C57" t="s" s="126">
        <v>484</v>
      </c>
      <c r="D57" s="246">
        <f>D55+7</f>
        <v>42174</v>
      </c>
      <c r="E57" s="247">
        <v>7</v>
      </c>
      <c r="F57" s="248">
        <v>14</v>
      </c>
      <c r="G57" s="248">
        <v>20</v>
      </c>
      <c r="H57" s="248">
        <v>31</v>
      </c>
      <c r="I57" s="249">
        <v>42</v>
      </c>
      <c r="J57" s="250">
        <v>9</v>
      </c>
      <c r="K57" s="251">
        <v>3</v>
      </c>
      <c r="L57" s="252"/>
      <c r="M57" s="77"/>
      <c r="N57" s="106">
        <v>50</v>
      </c>
      <c r="O57" s="107">
        <f>COUNTIF($E$8:$I$113,"50")</f>
        <v>12</v>
      </c>
      <c r="P57" s="108"/>
      <c r="Q57" s="3"/>
      <c r="R57" s="3"/>
    </row>
    <row r="58" ht="15" customHeight="1">
      <c r="A58" s="71"/>
      <c r="B58" s="230">
        <f>B56+1</f>
        <v>26</v>
      </c>
      <c r="C58" t="s" s="253">
        <v>485</v>
      </c>
      <c r="D58" s="254">
        <f>D56+7</f>
        <v>42178</v>
      </c>
      <c r="E58" s="255">
        <v>16</v>
      </c>
      <c r="F58" s="256">
        <v>38</v>
      </c>
      <c r="G58" s="256">
        <v>4</v>
      </c>
      <c r="H58" s="256">
        <v>22</v>
      </c>
      <c r="I58" s="257">
        <v>49</v>
      </c>
      <c r="J58" s="258">
        <v>6</v>
      </c>
      <c r="K58" s="259">
        <v>9</v>
      </c>
      <c r="L58" s="260"/>
      <c r="M58" s="108"/>
      <c r="N58" s="204"/>
      <c r="O58" s="139"/>
      <c r="P58" s="3"/>
      <c r="Q58" s="3"/>
      <c r="R58" s="3"/>
    </row>
    <row r="59" ht="15" customHeight="1">
      <c r="A59" s="71"/>
      <c r="B59" s="232"/>
      <c r="C59" t="s" s="262">
        <v>486</v>
      </c>
      <c r="D59" s="263">
        <f>D57+7</f>
        <v>42181</v>
      </c>
      <c r="E59" s="264">
        <v>10</v>
      </c>
      <c r="F59" s="265">
        <v>19</v>
      </c>
      <c r="G59" s="265">
        <v>6</v>
      </c>
      <c r="H59" s="265">
        <v>3</v>
      </c>
      <c r="I59" s="266">
        <v>24</v>
      </c>
      <c r="J59" s="267">
        <v>5</v>
      </c>
      <c r="K59" s="268">
        <v>7</v>
      </c>
      <c r="L59" s="269"/>
      <c r="M59" s="108"/>
      <c r="N59" s="210"/>
      <c r="O59" s="4"/>
      <c r="P59" s="3"/>
      <c r="Q59" s="3"/>
      <c r="R59" s="3"/>
    </row>
    <row r="60" ht="15" customHeight="1">
      <c r="A60" s="71"/>
      <c r="B60" s="235">
        <f>B58+1</f>
        <v>27</v>
      </c>
      <c r="C60" t="s" s="124">
        <v>487</v>
      </c>
      <c r="D60" s="239">
        <f>D58+7</f>
        <v>42185</v>
      </c>
      <c r="E60" s="270">
        <v>11</v>
      </c>
      <c r="F60" s="241">
        <v>28</v>
      </c>
      <c r="G60" s="241">
        <v>15</v>
      </c>
      <c r="H60" s="241">
        <v>34</v>
      </c>
      <c r="I60" s="242">
        <v>37</v>
      </c>
      <c r="J60" s="243">
        <v>1</v>
      </c>
      <c r="K60" s="244">
        <v>8</v>
      </c>
      <c r="L60" s="245"/>
      <c r="M60" s="108"/>
      <c r="N60" s="210"/>
      <c r="O60" s="4"/>
      <c r="P60" s="3"/>
      <c r="Q60" s="3"/>
      <c r="R60" s="3"/>
    </row>
    <row r="61" ht="15" customHeight="1">
      <c r="A61" s="71"/>
      <c r="B61" s="231"/>
      <c r="C61" t="s" s="126">
        <v>488</v>
      </c>
      <c r="D61" s="246">
        <f>D59+7</f>
        <v>42188</v>
      </c>
      <c r="E61" s="247">
        <v>11</v>
      </c>
      <c r="F61" s="248">
        <v>18</v>
      </c>
      <c r="G61" s="248">
        <v>44</v>
      </c>
      <c r="H61" s="248">
        <v>15</v>
      </c>
      <c r="I61" s="249">
        <v>12</v>
      </c>
      <c r="J61" s="250">
        <v>3</v>
      </c>
      <c r="K61" s="251">
        <v>9</v>
      </c>
      <c r="L61" s="252"/>
      <c r="M61" s="108"/>
      <c r="N61" s="210"/>
      <c r="O61" s="4"/>
      <c r="P61" s="3"/>
      <c r="Q61" s="3"/>
      <c r="R61" s="3"/>
    </row>
    <row r="62" ht="15" customHeight="1">
      <c r="A62" s="71"/>
      <c r="B62" s="230">
        <f>B60+1</f>
        <v>28</v>
      </c>
      <c r="C62" t="s" s="253">
        <v>489</v>
      </c>
      <c r="D62" s="254">
        <f>D60+7</f>
        <v>42192</v>
      </c>
      <c r="E62" s="255">
        <v>7</v>
      </c>
      <c r="F62" s="256">
        <v>41</v>
      </c>
      <c r="G62" s="256">
        <v>33</v>
      </c>
      <c r="H62" s="256">
        <v>18</v>
      </c>
      <c r="I62" s="257">
        <v>6</v>
      </c>
      <c r="J62" s="258">
        <v>10</v>
      </c>
      <c r="K62" s="259">
        <v>3</v>
      </c>
      <c r="L62" s="260"/>
      <c r="M62" s="108"/>
      <c r="N62" s="210"/>
      <c r="O62" s="4"/>
      <c r="P62" s="3"/>
      <c r="Q62" s="3"/>
      <c r="R62" s="3"/>
    </row>
    <row r="63" ht="15" customHeight="1">
      <c r="A63" s="71"/>
      <c r="B63" s="231"/>
      <c r="C63" t="s" s="126">
        <v>490</v>
      </c>
      <c r="D63" s="246">
        <f>D61+7</f>
        <v>42195</v>
      </c>
      <c r="E63" s="247">
        <v>35</v>
      </c>
      <c r="F63" s="248">
        <v>8</v>
      </c>
      <c r="G63" s="248">
        <v>15</v>
      </c>
      <c r="H63" s="248">
        <v>5</v>
      </c>
      <c r="I63" s="249">
        <v>41</v>
      </c>
      <c r="J63" s="250">
        <v>5</v>
      </c>
      <c r="K63" s="251">
        <v>4</v>
      </c>
      <c r="L63" s="252"/>
      <c r="M63" s="108"/>
      <c r="N63" s="210"/>
      <c r="O63" s="4"/>
      <c r="P63" s="3"/>
      <c r="Q63" s="3"/>
      <c r="R63" s="3"/>
    </row>
    <row r="64" ht="15" customHeight="1">
      <c r="A64" s="71"/>
      <c r="B64" s="230">
        <f>B62+1</f>
        <v>29</v>
      </c>
      <c r="C64" t="s" s="253">
        <v>491</v>
      </c>
      <c r="D64" s="254">
        <f>D62+7</f>
        <v>42199</v>
      </c>
      <c r="E64" s="255">
        <v>34</v>
      </c>
      <c r="F64" s="256">
        <v>18</v>
      </c>
      <c r="G64" s="256">
        <v>36</v>
      </c>
      <c r="H64" s="256">
        <v>19</v>
      </c>
      <c r="I64" s="257">
        <v>6</v>
      </c>
      <c r="J64" s="258">
        <v>1</v>
      </c>
      <c r="K64" s="259">
        <v>8</v>
      </c>
      <c r="L64" s="260"/>
      <c r="M64" s="108"/>
      <c r="N64" s="210"/>
      <c r="O64" s="4"/>
      <c r="P64" s="3"/>
      <c r="Q64" s="3"/>
      <c r="R64" s="3"/>
    </row>
    <row r="65" ht="15" customHeight="1">
      <c r="A65" s="71"/>
      <c r="B65" s="231"/>
      <c r="C65" t="s" s="126">
        <v>492</v>
      </c>
      <c r="D65" s="246">
        <f>D63+7</f>
        <v>42202</v>
      </c>
      <c r="E65" s="247">
        <v>21</v>
      </c>
      <c r="F65" s="248">
        <v>48</v>
      </c>
      <c r="G65" s="248">
        <v>22</v>
      </c>
      <c r="H65" s="248">
        <v>1</v>
      </c>
      <c r="I65" s="249">
        <v>43</v>
      </c>
      <c r="J65" s="250">
        <v>9</v>
      </c>
      <c r="K65" s="251">
        <v>7</v>
      </c>
      <c r="L65" s="252"/>
      <c r="M65" s="108"/>
      <c r="N65" s="210"/>
      <c r="O65" s="4"/>
      <c r="P65" s="3"/>
      <c r="Q65" s="3"/>
      <c r="R65" s="3"/>
    </row>
    <row r="66" ht="15" customHeight="1">
      <c r="A66" s="71"/>
      <c r="B66" s="230">
        <f>B64+1</f>
        <v>30</v>
      </c>
      <c r="C66" t="s" s="253">
        <v>493</v>
      </c>
      <c r="D66" s="254">
        <f>D64+7</f>
        <v>42206</v>
      </c>
      <c r="E66" s="255">
        <v>14</v>
      </c>
      <c r="F66" s="256">
        <v>29</v>
      </c>
      <c r="G66" s="256">
        <v>44</v>
      </c>
      <c r="H66" s="256">
        <v>27</v>
      </c>
      <c r="I66" s="257">
        <v>20</v>
      </c>
      <c r="J66" s="258">
        <v>10</v>
      </c>
      <c r="K66" s="259">
        <v>7</v>
      </c>
      <c r="L66" s="260"/>
      <c r="M66" s="108"/>
      <c r="N66" s="210"/>
      <c r="O66" s="4"/>
      <c r="P66" s="3"/>
      <c r="Q66" s="3"/>
      <c r="R66" s="3"/>
    </row>
    <row r="67" ht="15" customHeight="1">
      <c r="A67" s="71"/>
      <c r="B67" s="231"/>
      <c r="C67" t="s" s="126">
        <v>494</v>
      </c>
      <c r="D67" s="246">
        <f>D65+7</f>
        <v>42209</v>
      </c>
      <c r="E67" s="247">
        <v>21</v>
      </c>
      <c r="F67" s="248">
        <v>46</v>
      </c>
      <c r="G67" s="248">
        <v>2</v>
      </c>
      <c r="H67" s="248">
        <v>9</v>
      </c>
      <c r="I67" s="249">
        <v>35</v>
      </c>
      <c r="J67" s="250">
        <v>2</v>
      </c>
      <c r="K67" s="251">
        <v>11</v>
      </c>
      <c r="L67" s="252"/>
      <c r="M67" s="108"/>
      <c r="N67" s="210"/>
      <c r="O67" s="4"/>
      <c r="P67" s="3"/>
      <c r="Q67" s="3"/>
      <c r="R67" s="3"/>
    </row>
    <row r="68" ht="15" customHeight="1">
      <c r="A68" s="71"/>
      <c r="B68" s="230">
        <f>B66+1</f>
        <v>31</v>
      </c>
      <c r="C68" t="s" s="253">
        <v>495</v>
      </c>
      <c r="D68" s="254">
        <f>D66+7</f>
        <v>42213</v>
      </c>
      <c r="E68" s="255">
        <v>36</v>
      </c>
      <c r="F68" s="256">
        <v>23</v>
      </c>
      <c r="G68" s="256">
        <v>49</v>
      </c>
      <c r="H68" s="256">
        <v>43</v>
      </c>
      <c r="I68" s="257">
        <v>32</v>
      </c>
      <c r="J68" s="258">
        <v>8</v>
      </c>
      <c r="K68" s="259">
        <v>7</v>
      </c>
      <c r="L68" s="260"/>
      <c r="M68" s="108"/>
      <c r="N68" s="210"/>
      <c r="O68" s="4"/>
      <c r="P68" s="3"/>
      <c r="Q68" s="3"/>
      <c r="R68" s="3"/>
    </row>
    <row r="69" ht="15" customHeight="1">
      <c r="A69" s="71"/>
      <c r="B69" s="231"/>
      <c r="C69" t="s" s="126">
        <v>496</v>
      </c>
      <c r="D69" s="246">
        <f>D67+7</f>
        <v>42216</v>
      </c>
      <c r="E69" s="247">
        <v>34</v>
      </c>
      <c r="F69" s="248">
        <v>21</v>
      </c>
      <c r="G69" s="248">
        <v>16</v>
      </c>
      <c r="H69" s="248">
        <v>50</v>
      </c>
      <c r="I69" s="249">
        <v>40</v>
      </c>
      <c r="J69" s="250">
        <v>6</v>
      </c>
      <c r="K69" s="251">
        <v>9</v>
      </c>
      <c r="L69" s="252"/>
      <c r="M69" s="108"/>
      <c r="N69" s="210"/>
      <c r="O69" s="4"/>
      <c r="P69" s="3"/>
      <c r="Q69" s="3"/>
      <c r="R69" s="3"/>
    </row>
    <row r="70" ht="15" customHeight="1">
      <c r="A70" s="71"/>
      <c r="B70" s="230">
        <f>B68+1</f>
        <v>32</v>
      </c>
      <c r="C70" t="s" s="253">
        <v>497</v>
      </c>
      <c r="D70" s="254">
        <f>D68+7</f>
        <v>42220</v>
      </c>
      <c r="E70" s="255">
        <v>50</v>
      </c>
      <c r="F70" s="256">
        <v>15</v>
      </c>
      <c r="G70" s="256">
        <v>39</v>
      </c>
      <c r="H70" s="256">
        <v>10</v>
      </c>
      <c r="I70" s="257">
        <v>45</v>
      </c>
      <c r="J70" s="258">
        <v>10</v>
      </c>
      <c r="K70" s="259">
        <v>9</v>
      </c>
      <c r="L70" s="260"/>
      <c r="M70" s="108"/>
      <c r="N70" s="210"/>
      <c r="O70" s="4"/>
      <c r="P70" s="3"/>
      <c r="Q70" s="3"/>
      <c r="R70" s="3"/>
    </row>
    <row r="71" ht="15" customHeight="1">
      <c r="A71" s="71"/>
      <c r="B71" s="231"/>
      <c r="C71" t="s" s="126">
        <v>498</v>
      </c>
      <c r="D71" s="246">
        <f>D69+7</f>
        <v>42223</v>
      </c>
      <c r="E71" s="247">
        <v>1</v>
      </c>
      <c r="F71" s="248">
        <v>5</v>
      </c>
      <c r="G71" s="248">
        <v>21</v>
      </c>
      <c r="H71" s="248">
        <v>44</v>
      </c>
      <c r="I71" s="249">
        <v>39</v>
      </c>
      <c r="J71" s="250">
        <v>4</v>
      </c>
      <c r="K71" s="251">
        <v>11</v>
      </c>
      <c r="L71" s="252"/>
      <c r="M71" s="108"/>
      <c r="N71" s="210"/>
      <c r="O71" s="4"/>
      <c r="P71" s="3"/>
      <c r="Q71" s="3"/>
      <c r="R71" s="3"/>
    </row>
    <row r="72" ht="15" customHeight="1">
      <c r="A72" s="71"/>
      <c r="B72" s="230">
        <f>B70+1</f>
        <v>33</v>
      </c>
      <c r="C72" t="s" s="253">
        <v>499</v>
      </c>
      <c r="D72" s="254">
        <f>D70+7</f>
        <v>42227</v>
      </c>
      <c r="E72" s="255">
        <v>2</v>
      </c>
      <c r="F72" s="256">
        <v>16</v>
      </c>
      <c r="G72" s="256">
        <v>3</v>
      </c>
      <c r="H72" s="256">
        <v>15</v>
      </c>
      <c r="I72" s="257">
        <v>8</v>
      </c>
      <c r="J72" s="258">
        <v>4</v>
      </c>
      <c r="K72" s="259">
        <v>11</v>
      </c>
      <c r="L72" s="260"/>
      <c r="M72" s="108"/>
      <c r="N72" s="210"/>
      <c r="O72" s="4"/>
      <c r="P72" s="3"/>
      <c r="Q72" s="3"/>
      <c r="R72" s="3"/>
    </row>
    <row r="73" ht="15" customHeight="1">
      <c r="A73" s="71"/>
      <c r="B73" s="231"/>
      <c r="C73" t="s" s="126">
        <v>500</v>
      </c>
      <c r="D73" s="246">
        <f>D71+7</f>
        <v>42230</v>
      </c>
      <c r="E73" s="247">
        <v>45</v>
      </c>
      <c r="F73" s="248">
        <v>4</v>
      </c>
      <c r="G73" s="248">
        <v>44</v>
      </c>
      <c r="H73" s="248">
        <v>7</v>
      </c>
      <c r="I73" s="249">
        <v>39</v>
      </c>
      <c r="J73" s="250">
        <v>3</v>
      </c>
      <c r="K73" s="251">
        <v>5</v>
      </c>
      <c r="L73" s="252"/>
      <c r="M73" s="108"/>
      <c r="N73" s="210"/>
      <c r="O73" s="4"/>
      <c r="P73" s="3"/>
      <c r="Q73" s="3"/>
      <c r="R73" s="3"/>
    </row>
    <row r="74" ht="15" customHeight="1">
      <c r="A74" s="71"/>
      <c r="B74" s="230">
        <f>B72+1</f>
        <v>34</v>
      </c>
      <c r="C74" t="s" s="253">
        <v>501</v>
      </c>
      <c r="D74" s="254">
        <f>D72+7</f>
        <v>42234</v>
      </c>
      <c r="E74" s="255">
        <v>7</v>
      </c>
      <c r="F74" s="256">
        <v>10</v>
      </c>
      <c r="G74" s="256">
        <v>19</v>
      </c>
      <c r="H74" s="256">
        <v>12</v>
      </c>
      <c r="I74" s="257">
        <v>11</v>
      </c>
      <c r="J74" s="258">
        <v>2</v>
      </c>
      <c r="K74" s="259">
        <v>9</v>
      </c>
      <c r="L74" s="260"/>
      <c r="M74" s="108"/>
      <c r="N74" s="210"/>
      <c r="O74" s="4"/>
      <c r="P74" s="3"/>
      <c r="Q74" s="3"/>
      <c r="R74" s="3"/>
    </row>
    <row r="75" ht="15" customHeight="1">
      <c r="A75" s="71"/>
      <c r="B75" s="231"/>
      <c r="C75" t="s" s="126">
        <v>502</v>
      </c>
      <c r="D75" s="246">
        <f>D73+7</f>
        <v>42237</v>
      </c>
      <c r="E75" s="247">
        <v>47</v>
      </c>
      <c r="F75" s="248">
        <v>4</v>
      </c>
      <c r="G75" s="248">
        <v>16</v>
      </c>
      <c r="H75" s="248">
        <v>18</v>
      </c>
      <c r="I75" s="249">
        <v>43</v>
      </c>
      <c r="J75" s="250">
        <v>10</v>
      </c>
      <c r="K75" s="251">
        <v>6</v>
      </c>
      <c r="L75" s="252"/>
      <c r="M75" s="108"/>
      <c r="N75" s="210"/>
      <c r="O75" s="4"/>
      <c r="P75" s="3"/>
      <c r="Q75" s="3"/>
      <c r="R75" s="3"/>
    </row>
    <row r="76" ht="15" customHeight="1">
      <c r="A76" s="71"/>
      <c r="B76" s="230">
        <f>B74+1</f>
        <v>35</v>
      </c>
      <c r="C76" t="s" s="253">
        <v>503</v>
      </c>
      <c r="D76" s="254">
        <f>D74+7</f>
        <v>42241</v>
      </c>
      <c r="E76" s="255">
        <v>31</v>
      </c>
      <c r="F76" s="256">
        <v>33</v>
      </c>
      <c r="G76" s="256">
        <v>50</v>
      </c>
      <c r="H76" s="256">
        <v>27</v>
      </c>
      <c r="I76" s="257">
        <v>42</v>
      </c>
      <c r="J76" s="258">
        <v>5</v>
      </c>
      <c r="K76" s="259">
        <v>2</v>
      </c>
      <c r="L76" s="260"/>
      <c r="M76" s="108"/>
      <c r="N76" s="3"/>
      <c r="O76" s="3"/>
      <c r="P76" s="3"/>
      <c r="Q76" s="3"/>
      <c r="R76" s="3"/>
    </row>
    <row r="77" ht="15" customHeight="1">
      <c r="A77" s="71"/>
      <c r="B77" s="231"/>
      <c r="C77" t="s" s="126">
        <v>504</v>
      </c>
      <c r="D77" s="246">
        <f>D75+7</f>
        <v>42244</v>
      </c>
      <c r="E77" s="247">
        <v>11</v>
      </c>
      <c r="F77" s="248">
        <v>34</v>
      </c>
      <c r="G77" s="248">
        <v>30</v>
      </c>
      <c r="H77" s="248">
        <v>29</v>
      </c>
      <c r="I77" s="249">
        <v>31</v>
      </c>
      <c r="J77" s="250">
        <v>4</v>
      </c>
      <c r="K77" s="251">
        <v>7</v>
      </c>
      <c r="L77" s="252"/>
      <c r="M77" s="108"/>
      <c r="N77" s="3"/>
      <c r="O77" s="3"/>
      <c r="P77" s="3"/>
      <c r="Q77" s="3"/>
      <c r="R77" s="3"/>
    </row>
    <row r="78" ht="15" customHeight="1">
      <c r="A78" s="71"/>
      <c r="B78" s="230">
        <f>B76+1</f>
        <v>36</v>
      </c>
      <c r="C78" t="s" s="253">
        <v>505</v>
      </c>
      <c r="D78" s="254">
        <f>D76+7</f>
        <v>42248</v>
      </c>
      <c r="E78" s="255">
        <v>6</v>
      </c>
      <c r="F78" s="256">
        <v>27</v>
      </c>
      <c r="G78" s="256">
        <v>45</v>
      </c>
      <c r="H78" s="256">
        <v>19</v>
      </c>
      <c r="I78" s="257">
        <v>21</v>
      </c>
      <c r="J78" s="258">
        <v>8</v>
      </c>
      <c r="K78" s="259">
        <v>1</v>
      </c>
      <c r="L78" s="260"/>
      <c r="M78" s="108"/>
      <c r="N78" s="3"/>
      <c r="O78" s="3"/>
      <c r="P78" s="3"/>
      <c r="Q78" s="3"/>
      <c r="R78" s="3"/>
    </row>
    <row r="79" ht="15" customHeight="1">
      <c r="A79" s="71"/>
      <c r="B79" s="231"/>
      <c r="C79" t="s" s="126">
        <v>506</v>
      </c>
      <c r="D79" s="246">
        <f>D77+7</f>
        <v>42251</v>
      </c>
      <c r="E79" s="247">
        <v>27</v>
      </c>
      <c r="F79" s="248">
        <v>8</v>
      </c>
      <c r="G79" s="248">
        <v>45</v>
      </c>
      <c r="H79" s="248">
        <v>9</v>
      </c>
      <c r="I79" s="249">
        <v>50</v>
      </c>
      <c r="J79" s="250">
        <v>8</v>
      </c>
      <c r="K79" s="251">
        <v>10</v>
      </c>
      <c r="L79" s="252"/>
      <c r="M79" s="108"/>
      <c r="N79" s="3"/>
      <c r="O79" s="3"/>
      <c r="P79" s="3"/>
      <c r="Q79" s="3"/>
      <c r="R79" s="3"/>
    </row>
    <row r="80" ht="15" customHeight="1">
      <c r="A80" s="71"/>
      <c r="B80" s="230">
        <f>B78+1</f>
        <v>37</v>
      </c>
      <c r="C80" t="s" s="253">
        <v>507</v>
      </c>
      <c r="D80" s="254">
        <f>D78+7</f>
        <v>42255</v>
      </c>
      <c r="E80" s="255">
        <v>42</v>
      </c>
      <c r="F80" s="256">
        <v>14</v>
      </c>
      <c r="G80" s="256">
        <v>40</v>
      </c>
      <c r="H80" s="256">
        <v>39</v>
      </c>
      <c r="I80" s="257">
        <v>16</v>
      </c>
      <c r="J80" s="258">
        <v>1</v>
      </c>
      <c r="K80" s="259">
        <v>4</v>
      </c>
      <c r="L80" s="260"/>
      <c r="M80" s="108"/>
      <c r="N80" s="3"/>
      <c r="O80" s="3"/>
      <c r="P80" s="3"/>
      <c r="Q80" s="3"/>
      <c r="R80" s="3"/>
    </row>
    <row r="81" ht="14.6" customHeight="1">
      <c r="A81" s="71"/>
      <c r="B81" s="231"/>
      <c r="C81" t="s" s="126">
        <v>508</v>
      </c>
      <c r="D81" s="246">
        <f>D79+7</f>
        <v>42258</v>
      </c>
      <c r="E81" s="247">
        <v>19</v>
      </c>
      <c r="F81" s="248">
        <v>50</v>
      </c>
      <c r="G81" s="248">
        <v>10</v>
      </c>
      <c r="H81" s="248">
        <v>29</v>
      </c>
      <c r="I81" s="249">
        <v>18</v>
      </c>
      <c r="J81" s="250">
        <v>9</v>
      </c>
      <c r="K81" s="251">
        <v>1</v>
      </c>
      <c r="L81" s="252"/>
      <c r="M81" s="108"/>
      <c r="N81" s="3"/>
      <c r="O81" s="3"/>
      <c r="P81" s="3"/>
      <c r="Q81" s="3"/>
      <c r="R81" s="3"/>
    </row>
    <row r="82" ht="14.6" customHeight="1">
      <c r="A82" s="71"/>
      <c r="B82" s="230">
        <f>B80+1</f>
        <v>38</v>
      </c>
      <c r="C82" t="s" s="253">
        <v>509</v>
      </c>
      <c r="D82" s="254">
        <f>D80+7</f>
        <v>42262</v>
      </c>
      <c r="E82" s="255">
        <v>44</v>
      </c>
      <c r="F82" s="256">
        <v>8</v>
      </c>
      <c r="G82" s="256">
        <v>15</v>
      </c>
      <c r="H82" s="256">
        <v>17</v>
      </c>
      <c r="I82" s="257">
        <v>49</v>
      </c>
      <c r="J82" s="258">
        <v>5</v>
      </c>
      <c r="K82" s="259">
        <v>8</v>
      </c>
      <c r="L82" s="260"/>
      <c r="M82" s="108"/>
      <c r="N82" s="3"/>
      <c r="O82" s="3"/>
      <c r="P82" s="3"/>
      <c r="Q82" s="3"/>
      <c r="R82" s="3"/>
    </row>
    <row r="83" ht="14.6" customHeight="1">
      <c r="A83" s="71"/>
      <c r="B83" s="231"/>
      <c r="C83" t="s" s="126">
        <v>510</v>
      </c>
      <c r="D83" s="246">
        <f>D81+7</f>
        <v>42265</v>
      </c>
      <c r="E83" s="247">
        <v>39</v>
      </c>
      <c r="F83" s="248">
        <v>34</v>
      </c>
      <c r="G83" s="248">
        <v>33</v>
      </c>
      <c r="H83" s="248">
        <v>7</v>
      </c>
      <c r="I83" s="249">
        <v>29</v>
      </c>
      <c r="J83" s="250">
        <v>8</v>
      </c>
      <c r="K83" s="251">
        <v>7</v>
      </c>
      <c r="L83" s="252"/>
      <c r="M83" s="108"/>
      <c r="N83" s="3"/>
      <c r="O83" s="3"/>
      <c r="P83" s="3"/>
      <c r="Q83" s="3"/>
      <c r="R83" s="3"/>
    </row>
    <row r="84" ht="14.6" customHeight="1">
      <c r="A84" s="71"/>
      <c r="B84" s="230">
        <f>B82+1</f>
        <v>39</v>
      </c>
      <c r="C84" t="s" s="253">
        <v>511</v>
      </c>
      <c r="D84" s="254">
        <f>D82+7</f>
        <v>42269</v>
      </c>
      <c r="E84" s="255">
        <v>27</v>
      </c>
      <c r="F84" s="256">
        <v>14</v>
      </c>
      <c r="G84" s="256">
        <v>23</v>
      </c>
      <c r="H84" s="256">
        <v>29</v>
      </c>
      <c r="I84" s="257">
        <v>26</v>
      </c>
      <c r="J84" s="258">
        <v>7</v>
      </c>
      <c r="K84" s="259">
        <v>10</v>
      </c>
      <c r="L84" s="260"/>
      <c r="M84" s="108"/>
      <c r="N84" s="3"/>
      <c r="O84" s="3"/>
      <c r="P84" s="3"/>
      <c r="Q84" s="3"/>
      <c r="R84" s="3"/>
    </row>
    <row r="85" ht="14.6" customHeight="1">
      <c r="A85" s="71"/>
      <c r="B85" s="231"/>
      <c r="C85" t="s" s="126">
        <v>512</v>
      </c>
      <c r="D85" s="246">
        <f>D83+7</f>
        <v>42272</v>
      </c>
      <c r="E85" s="247">
        <v>14</v>
      </c>
      <c r="F85" s="248">
        <v>37</v>
      </c>
      <c r="G85" s="248">
        <v>30</v>
      </c>
      <c r="H85" s="248">
        <v>13</v>
      </c>
      <c r="I85" s="249">
        <v>23</v>
      </c>
      <c r="J85" s="250">
        <v>8</v>
      </c>
      <c r="K85" s="251">
        <v>2</v>
      </c>
      <c r="L85" s="252"/>
      <c r="M85" s="108"/>
      <c r="N85" s="3"/>
      <c r="O85" s="3"/>
      <c r="P85" s="3"/>
      <c r="Q85" s="3"/>
      <c r="R85" s="3"/>
    </row>
    <row r="86" ht="14.6" customHeight="1">
      <c r="A86" s="71"/>
      <c r="B86" s="230">
        <f>B84+1</f>
        <v>40</v>
      </c>
      <c r="C86" t="s" s="253">
        <v>513</v>
      </c>
      <c r="D86" s="254">
        <f>D84+7</f>
        <v>42276</v>
      </c>
      <c r="E86" s="255">
        <v>14</v>
      </c>
      <c r="F86" s="256">
        <v>49</v>
      </c>
      <c r="G86" s="256">
        <v>26</v>
      </c>
      <c r="H86" s="256">
        <v>11</v>
      </c>
      <c r="I86" s="257">
        <v>29</v>
      </c>
      <c r="J86" s="258">
        <v>3</v>
      </c>
      <c r="K86" s="259">
        <v>9</v>
      </c>
      <c r="L86" s="260"/>
      <c r="M86" s="108"/>
      <c r="N86" s="3"/>
      <c r="O86" s="3"/>
      <c r="P86" s="3"/>
      <c r="Q86" s="3"/>
      <c r="R86" s="3"/>
    </row>
    <row r="87" ht="14.6" customHeight="1">
      <c r="A87" s="71"/>
      <c r="B87" s="231"/>
      <c r="C87" t="s" s="126">
        <v>514</v>
      </c>
      <c r="D87" s="246">
        <f>D85+7</f>
        <v>42279</v>
      </c>
      <c r="E87" s="247">
        <v>21</v>
      </c>
      <c r="F87" s="248">
        <v>35</v>
      </c>
      <c r="G87" s="248">
        <v>7</v>
      </c>
      <c r="H87" s="248">
        <v>32</v>
      </c>
      <c r="I87" s="249">
        <v>18</v>
      </c>
      <c r="J87" s="250">
        <v>11</v>
      </c>
      <c r="K87" s="251">
        <v>2</v>
      </c>
      <c r="L87" s="252"/>
      <c r="M87" s="108"/>
      <c r="N87" s="3"/>
      <c r="O87" s="3"/>
      <c r="P87" s="3"/>
      <c r="Q87" s="3"/>
      <c r="R87" s="3"/>
    </row>
    <row r="88" ht="14.6" customHeight="1">
      <c r="A88" s="71"/>
      <c r="B88" s="230">
        <f>B86+1</f>
        <v>41</v>
      </c>
      <c r="C88" t="s" s="253">
        <v>515</v>
      </c>
      <c r="D88" s="254">
        <f>D86+7</f>
        <v>42283</v>
      </c>
      <c r="E88" s="255">
        <v>22</v>
      </c>
      <c r="F88" s="256">
        <v>32</v>
      </c>
      <c r="G88" s="256">
        <v>29</v>
      </c>
      <c r="H88" s="256">
        <v>11</v>
      </c>
      <c r="I88" s="257">
        <v>20</v>
      </c>
      <c r="J88" s="258">
        <v>1</v>
      </c>
      <c r="K88" s="259">
        <v>8</v>
      </c>
      <c r="L88" s="260"/>
      <c r="M88" s="108"/>
      <c r="N88" s="3"/>
      <c r="O88" s="3"/>
      <c r="P88" s="3"/>
      <c r="Q88" s="3"/>
      <c r="R88" s="3"/>
    </row>
    <row r="89" ht="14.6" customHeight="1">
      <c r="A89" s="71"/>
      <c r="B89" s="231"/>
      <c r="C89" t="s" s="126">
        <v>516</v>
      </c>
      <c r="D89" s="246">
        <f>D87+7</f>
        <v>42286</v>
      </c>
      <c r="E89" s="247">
        <v>43</v>
      </c>
      <c r="F89" s="248">
        <v>42</v>
      </c>
      <c r="G89" s="248">
        <v>47</v>
      </c>
      <c r="H89" s="248">
        <v>40</v>
      </c>
      <c r="I89" s="249">
        <v>1</v>
      </c>
      <c r="J89" s="250">
        <v>9</v>
      </c>
      <c r="K89" s="251">
        <v>11</v>
      </c>
      <c r="L89" s="252"/>
      <c r="M89" s="108"/>
      <c r="N89" s="3"/>
      <c r="O89" s="3"/>
      <c r="P89" s="3"/>
      <c r="Q89" s="3"/>
      <c r="R89" s="3"/>
    </row>
    <row r="90" ht="14.6" customHeight="1">
      <c r="A90" s="71"/>
      <c r="B90" s="230">
        <f>B88+1</f>
        <v>42</v>
      </c>
      <c r="C90" t="s" s="253">
        <v>517</v>
      </c>
      <c r="D90" s="254">
        <f>D88+7</f>
        <v>42290</v>
      </c>
      <c r="E90" s="255">
        <v>26</v>
      </c>
      <c r="F90" s="256">
        <v>15</v>
      </c>
      <c r="G90" s="256">
        <v>12</v>
      </c>
      <c r="H90" s="256">
        <v>47</v>
      </c>
      <c r="I90" s="257">
        <v>29</v>
      </c>
      <c r="J90" s="258">
        <v>11</v>
      </c>
      <c r="K90" s="259">
        <v>3</v>
      </c>
      <c r="L90" s="260"/>
      <c r="M90" s="108"/>
      <c r="N90" s="3"/>
      <c r="O90" s="3"/>
      <c r="P90" s="3"/>
      <c r="Q90" s="3"/>
      <c r="R90" s="3"/>
    </row>
    <row r="91" ht="14.6" customHeight="1">
      <c r="A91" s="71"/>
      <c r="B91" s="231"/>
      <c r="C91" t="s" s="126">
        <v>518</v>
      </c>
      <c r="D91" s="246">
        <f>D89+7</f>
        <v>42293</v>
      </c>
      <c r="E91" s="247">
        <v>28</v>
      </c>
      <c r="F91" s="248">
        <v>43</v>
      </c>
      <c r="G91" s="248">
        <v>7</v>
      </c>
      <c r="H91" s="248">
        <v>48</v>
      </c>
      <c r="I91" s="249">
        <v>29</v>
      </c>
      <c r="J91" s="250">
        <v>3</v>
      </c>
      <c r="K91" s="251">
        <v>10</v>
      </c>
      <c r="L91" s="252"/>
      <c r="M91" s="108"/>
      <c r="N91" s="3"/>
      <c r="O91" s="3"/>
      <c r="P91" s="3"/>
      <c r="Q91" s="3"/>
      <c r="R91" s="3"/>
    </row>
    <row r="92" ht="14.6" customHeight="1">
      <c r="A92" s="71"/>
      <c r="B92" s="230">
        <f>B90+1</f>
        <v>43</v>
      </c>
      <c r="C92" t="s" s="253">
        <v>519</v>
      </c>
      <c r="D92" s="254">
        <f>D90+7</f>
        <v>42297</v>
      </c>
      <c r="E92" s="255">
        <v>21</v>
      </c>
      <c r="F92" s="256">
        <v>19</v>
      </c>
      <c r="G92" s="256">
        <v>30</v>
      </c>
      <c r="H92" s="256">
        <v>45</v>
      </c>
      <c r="I92" s="257">
        <v>17</v>
      </c>
      <c r="J92" s="258">
        <v>8</v>
      </c>
      <c r="K92" s="259">
        <v>10</v>
      </c>
      <c r="L92" s="260"/>
      <c r="M92" s="108"/>
      <c r="N92" s="3"/>
      <c r="O92" s="3"/>
      <c r="P92" s="3"/>
      <c r="Q92" s="3"/>
      <c r="R92" s="3"/>
    </row>
    <row r="93" ht="14.6" customHeight="1">
      <c r="A93" s="71"/>
      <c r="B93" s="231"/>
      <c r="C93" t="s" s="126">
        <v>520</v>
      </c>
      <c r="D93" s="246">
        <f>D91+7</f>
        <v>42300</v>
      </c>
      <c r="E93" s="247">
        <v>25</v>
      </c>
      <c r="F93" s="248">
        <v>7</v>
      </c>
      <c r="G93" s="248">
        <v>32</v>
      </c>
      <c r="H93" s="248">
        <v>39</v>
      </c>
      <c r="I93" s="249">
        <v>30</v>
      </c>
      <c r="J93" s="250">
        <v>2</v>
      </c>
      <c r="K93" s="251">
        <v>8</v>
      </c>
      <c r="L93" s="252"/>
      <c r="M93" s="108"/>
      <c r="N93" s="3"/>
      <c r="O93" s="3"/>
      <c r="P93" s="3"/>
      <c r="Q93" s="3"/>
      <c r="R93" s="3"/>
    </row>
    <row r="94" ht="14.6" customHeight="1">
      <c r="A94" s="71"/>
      <c r="B94" s="230">
        <f>B92+1</f>
        <v>44</v>
      </c>
      <c r="C94" t="s" s="253">
        <v>521</v>
      </c>
      <c r="D94" s="254">
        <f>D92+7</f>
        <v>42304</v>
      </c>
      <c r="E94" s="255">
        <v>11</v>
      </c>
      <c r="F94" s="256">
        <v>20</v>
      </c>
      <c r="G94" s="256">
        <v>25</v>
      </c>
      <c r="H94" s="256">
        <v>36</v>
      </c>
      <c r="I94" s="257">
        <v>12</v>
      </c>
      <c r="J94" s="258">
        <v>9</v>
      </c>
      <c r="K94" s="259">
        <v>6</v>
      </c>
      <c r="L94" s="260"/>
      <c r="M94" s="108"/>
      <c r="N94" s="3"/>
      <c r="O94" s="3"/>
      <c r="P94" s="3"/>
      <c r="Q94" s="3"/>
      <c r="R94" s="3"/>
    </row>
    <row r="95" ht="14.6" customHeight="1">
      <c r="A95" s="71"/>
      <c r="B95" s="231"/>
      <c r="C95" t="s" s="126">
        <v>522</v>
      </c>
      <c r="D95" s="246">
        <f>D93+7</f>
        <v>42307</v>
      </c>
      <c r="E95" s="247">
        <v>34</v>
      </c>
      <c r="F95" s="248">
        <v>13</v>
      </c>
      <c r="G95" s="248">
        <v>17</v>
      </c>
      <c r="H95" s="248">
        <v>8</v>
      </c>
      <c r="I95" s="249">
        <v>21</v>
      </c>
      <c r="J95" s="250">
        <v>6</v>
      </c>
      <c r="K95" s="251">
        <v>7</v>
      </c>
      <c r="L95" s="252"/>
      <c r="M95" s="108"/>
      <c r="N95" s="3"/>
      <c r="O95" s="3"/>
      <c r="P95" s="3"/>
      <c r="Q95" s="3"/>
      <c r="R95" s="3"/>
    </row>
    <row r="96" ht="14.6" customHeight="1">
      <c r="A96" s="71"/>
      <c r="B96" s="230">
        <f>B94+1</f>
        <v>45</v>
      </c>
      <c r="C96" t="s" s="253">
        <v>523</v>
      </c>
      <c r="D96" s="254">
        <f>D94+7</f>
        <v>42311</v>
      </c>
      <c r="E96" s="255">
        <v>39</v>
      </c>
      <c r="F96" s="256">
        <v>27</v>
      </c>
      <c r="G96" s="256">
        <v>49</v>
      </c>
      <c r="H96" s="256">
        <v>8</v>
      </c>
      <c r="I96" s="257">
        <v>46</v>
      </c>
      <c r="J96" s="258">
        <v>2</v>
      </c>
      <c r="K96" s="259">
        <v>6</v>
      </c>
      <c r="L96" s="260"/>
      <c r="M96" s="108"/>
      <c r="N96" s="3"/>
      <c r="O96" s="3"/>
      <c r="P96" s="3"/>
      <c r="Q96" s="3"/>
      <c r="R96" s="3"/>
    </row>
    <row r="97" ht="14.6" customHeight="1">
      <c r="A97" s="71"/>
      <c r="B97" s="231"/>
      <c r="C97" t="s" s="126">
        <v>524</v>
      </c>
      <c r="D97" s="246">
        <f>D95+7</f>
        <v>42314</v>
      </c>
      <c r="E97" s="247">
        <v>26</v>
      </c>
      <c r="F97" s="248">
        <v>40</v>
      </c>
      <c r="G97" s="248">
        <v>38</v>
      </c>
      <c r="H97" s="248">
        <v>17</v>
      </c>
      <c r="I97" s="249">
        <v>3</v>
      </c>
      <c r="J97" s="250">
        <v>4</v>
      </c>
      <c r="K97" s="251">
        <v>10</v>
      </c>
      <c r="L97" s="252"/>
      <c r="M97" s="108"/>
      <c r="N97" s="3"/>
      <c r="O97" s="3"/>
      <c r="P97" s="3"/>
      <c r="Q97" s="3"/>
      <c r="R97" s="3"/>
    </row>
    <row r="98" ht="14.6" customHeight="1">
      <c r="A98" s="71"/>
      <c r="B98" s="230">
        <f>B96+1</f>
        <v>46</v>
      </c>
      <c r="C98" t="s" s="253">
        <v>525</v>
      </c>
      <c r="D98" s="254">
        <f>D96+7</f>
        <v>42318</v>
      </c>
      <c r="E98" s="255">
        <v>43</v>
      </c>
      <c r="F98" s="256">
        <v>39</v>
      </c>
      <c r="G98" s="256">
        <v>13</v>
      </c>
      <c r="H98" s="256">
        <v>6</v>
      </c>
      <c r="I98" s="257">
        <v>18</v>
      </c>
      <c r="J98" s="258">
        <v>2</v>
      </c>
      <c r="K98" s="259">
        <v>8</v>
      </c>
      <c r="L98" s="260"/>
      <c r="M98" s="108"/>
      <c r="N98" s="3"/>
      <c r="O98" s="3"/>
      <c r="P98" s="3"/>
      <c r="Q98" s="3"/>
      <c r="R98" s="3"/>
    </row>
    <row r="99" ht="14.6" customHeight="1">
      <c r="A99" s="71"/>
      <c r="B99" s="231"/>
      <c r="C99" t="s" s="126">
        <v>526</v>
      </c>
      <c r="D99" s="246">
        <f>D97+7</f>
        <v>42321</v>
      </c>
      <c r="E99" s="247">
        <v>33</v>
      </c>
      <c r="F99" s="248">
        <v>10</v>
      </c>
      <c r="G99" s="248">
        <v>18</v>
      </c>
      <c r="H99" s="248">
        <v>40</v>
      </c>
      <c r="I99" s="249">
        <v>17</v>
      </c>
      <c r="J99" s="250">
        <v>8</v>
      </c>
      <c r="K99" s="251">
        <v>2</v>
      </c>
      <c r="L99" s="252"/>
      <c r="M99" s="108"/>
      <c r="N99" s="3"/>
      <c r="O99" s="3"/>
      <c r="P99" s="3"/>
      <c r="Q99" s="3"/>
      <c r="R99" s="3"/>
    </row>
    <row r="100" ht="14.6" customHeight="1">
      <c r="A100" s="71"/>
      <c r="B100" s="230">
        <f>B98+1</f>
        <v>47</v>
      </c>
      <c r="C100" t="s" s="253">
        <v>527</v>
      </c>
      <c r="D100" s="254">
        <f>D98+7</f>
        <v>42325</v>
      </c>
      <c r="E100" s="255">
        <v>6</v>
      </c>
      <c r="F100" s="256">
        <v>37</v>
      </c>
      <c r="G100" s="256">
        <v>23</v>
      </c>
      <c r="H100" s="256">
        <v>38</v>
      </c>
      <c r="I100" s="257">
        <v>7</v>
      </c>
      <c r="J100" s="258">
        <v>11</v>
      </c>
      <c r="K100" s="259">
        <v>10</v>
      </c>
      <c r="L100" s="260"/>
      <c r="M100" s="108"/>
      <c r="N100" s="3"/>
      <c r="O100" s="3"/>
      <c r="P100" s="3"/>
      <c r="Q100" s="3"/>
      <c r="R100" s="3"/>
    </row>
    <row r="101" ht="14.6" customHeight="1">
      <c r="A101" s="71"/>
      <c r="B101" s="231"/>
      <c r="C101" t="s" s="126">
        <v>528</v>
      </c>
      <c r="D101" s="246">
        <f>D99+7</f>
        <v>42328</v>
      </c>
      <c r="E101" s="247">
        <v>34</v>
      </c>
      <c r="F101" s="248">
        <v>49</v>
      </c>
      <c r="G101" s="248">
        <v>30</v>
      </c>
      <c r="H101" s="248">
        <v>46</v>
      </c>
      <c r="I101" s="249">
        <v>4</v>
      </c>
      <c r="J101" s="250">
        <v>8</v>
      </c>
      <c r="K101" s="251">
        <v>7</v>
      </c>
      <c r="L101" s="252"/>
      <c r="M101" s="108"/>
      <c r="N101" s="3"/>
      <c r="O101" s="3"/>
      <c r="P101" s="3"/>
      <c r="Q101" s="3"/>
      <c r="R101" s="3"/>
    </row>
    <row r="102" ht="14.6" customHeight="1">
      <c r="A102" s="71"/>
      <c r="B102" s="230">
        <f>B100+1</f>
        <v>48</v>
      </c>
      <c r="C102" t="s" s="253">
        <v>529</v>
      </c>
      <c r="D102" s="254">
        <f>D100+7</f>
        <v>42332</v>
      </c>
      <c r="E102" s="255">
        <v>26</v>
      </c>
      <c r="F102" s="256">
        <v>14</v>
      </c>
      <c r="G102" s="256">
        <v>17</v>
      </c>
      <c r="H102" s="256">
        <v>9</v>
      </c>
      <c r="I102" s="257">
        <v>16</v>
      </c>
      <c r="J102" s="258">
        <v>10</v>
      </c>
      <c r="K102" s="259">
        <v>11</v>
      </c>
      <c r="L102" s="260"/>
      <c r="M102" s="108"/>
      <c r="N102" s="3"/>
      <c r="O102" s="3"/>
      <c r="P102" s="3"/>
      <c r="Q102" s="3"/>
      <c r="R102" s="3"/>
    </row>
    <row r="103" ht="14.6" customHeight="1">
      <c r="A103" s="71"/>
      <c r="B103" s="231"/>
      <c r="C103" t="s" s="126">
        <v>530</v>
      </c>
      <c r="D103" s="246">
        <f>D101+7</f>
        <v>42335</v>
      </c>
      <c r="E103" s="247">
        <v>50</v>
      </c>
      <c r="F103" s="248">
        <v>16</v>
      </c>
      <c r="G103" s="248">
        <v>30</v>
      </c>
      <c r="H103" s="248">
        <v>37</v>
      </c>
      <c r="I103" s="249">
        <v>29</v>
      </c>
      <c r="J103" s="250">
        <v>6</v>
      </c>
      <c r="K103" s="251">
        <v>8</v>
      </c>
      <c r="L103" s="252"/>
      <c r="M103" s="108"/>
      <c r="N103" s="3"/>
      <c r="O103" s="3"/>
      <c r="P103" s="3"/>
      <c r="Q103" s="3"/>
      <c r="R103" s="3"/>
    </row>
    <row r="104" ht="14.6" customHeight="1">
      <c r="A104" s="71"/>
      <c r="B104" s="230">
        <f>B102+1</f>
        <v>49</v>
      </c>
      <c r="C104" t="s" s="253">
        <v>531</v>
      </c>
      <c r="D104" s="254">
        <f>D102+7</f>
        <v>42339</v>
      </c>
      <c r="E104" s="255">
        <v>35</v>
      </c>
      <c r="F104" s="256">
        <v>15</v>
      </c>
      <c r="G104" s="256">
        <v>45</v>
      </c>
      <c r="H104" s="256">
        <v>25</v>
      </c>
      <c r="I104" s="257">
        <v>2</v>
      </c>
      <c r="J104" s="258">
        <v>10</v>
      </c>
      <c r="K104" s="259">
        <v>8</v>
      </c>
      <c r="L104" s="260"/>
      <c r="M104" s="108"/>
      <c r="N104" s="3"/>
      <c r="O104" s="3"/>
      <c r="P104" s="3"/>
      <c r="Q104" s="3"/>
      <c r="R104" s="3"/>
    </row>
    <row r="105" ht="14.6" customHeight="1">
      <c r="A105" s="71"/>
      <c r="B105" s="231"/>
      <c r="C105" t="s" s="126">
        <v>532</v>
      </c>
      <c r="D105" s="246">
        <f>D103+7</f>
        <v>42342</v>
      </c>
      <c r="E105" s="247">
        <v>17</v>
      </c>
      <c r="F105" s="248">
        <v>27</v>
      </c>
      <c r="G105" s="248">
        <v>18</v>
      </c>
      <c r="H105" s="248">
        <v>39</v>
      </c>
      <c r="I105" s="249">
        <v>8</v>
      </c>
      <c r="J105" s="250">
        <v>7</v>
      </c>
      <c r="K105" s="251">
        <v>1</v>
      </c>
      <c r="L105" s="252"/>
      <c r="M105" s="108"/>
      <c r="N105" s="3"/>
      <c r="O105" s="3"/>
      <c r="P105" s="3"/>
      <c r="Q105" s="3"/>
      <c r="R105" s="3"/>
    </row>
    <row r="106" ht="14.6" customHeight="1">
      <c r="A106" s="71"/>
      <c r="B106" s="230">
        <f>B104+1</f>
        <v>50</v>
      </c>
      <c r="C106" t="s" s="253">
        <v>533</v>
      </c>
      <c r="D106" s="254">
        <f>D104+7</f>
        <v>42346</v>
      </c>
      <c r="E106" s="255">
        <v>48</v>
      </c>
      <c r="F106" s="256">
        <v>29</v>
      </c>
      <c r="G106" s="256">
        <v>12</v>
      </c>
      <c r="H106" s="256">
        <v>38</v>
      </c>
      <c r="I106" s="257">
        <v>17</v>
      </c>
      <c r="J106" s="258">
        <v>9</v>
      </c>
      <c r="K106" s="259">
        <v>11</v>
      </c>
      <c r="L106" s="260"/>
      <c r="M106" s="108"/>
      <c r="N106" s="3"/>
      <c r="O106" s="3"/>
      <c r="P106" s="3"/>
      <c r="Q106" s="3"/>
      <c r="R106" s="3"/>
    </row>
    <row r="107" ht="14.6" customHeight="1">
      <c r="A107" s="71"/>
      <c r="B107" s="231"/>
      <c r="C107" t="s" s="126">
        <v>534</v>
      </c>
      <c r="D107" s="246">
        <f>D105+7</f>
        <v>42349</v>
      </c>
      <c r="E107" s="247">
        <v>43</v>
      </c>
      <c r="F107" s="248">
        <v>5</v>
      </c>
      <c r="G107" s="248">
        <v>21</v>
      </c>
      <c r="H107" s="248">
        <v>3</v>
      </c>
      <c r="I107" s="249">
        <v>40</v>
      </c>
      <c r="J107" s="250">
        <v>11</v>
      </c>
      <c r="K107" s="251">
        <v>6</v>
      </c>
      <c r="L107" s="252"/>
      <c r="M107" s="108"/>
      <c r="N107" s="3"/>
      <c r="O107" s="3"/>
      <c r="P107" s="3"/>
      <c r="Q107" s="3"/>
      <c r="R107" s="3"/>
    </row>
    <row r="108" ht="14.6" customHeight="1">
      <c r="A108" s="71"/>
      <c r="B108" s="230">
        <f>B106+1</f>
        <v>51</v>
      </c>
      <c r="C108" t="s" s="253">
        <v>535</v>
      </c>
      <c r="D108" s="254">
        <f>D106+7</f>
        <v>42353</v>
      </c>
      <c r="E108" s="255">
        <v>11</v>
      </c>
      <c r="F108" s="256">
        <v>27</v>
      </c>
      <c r="G108" s="256">
        <v>35</v>
      </c>
      <c r="H108" s="256">
        <v>8</v>
      </c>
      <c r="I108" s="257">
        <v>23</v>
      </c>
      <c r="J108" s="258">
        <v>4</v>
      </c>
      <c r="K108" s="259">
        <v>11</v>
      </c>
      <c r="L108" s="260"/>
      <c r="M108" s="108"/>
      <c r="N108" s="3"/>
      <c r="O108" s="3"/>
      <c r="P108" s="3"/>
      <c r="Q108" s="3"/>
      <c r="R108" s="3"/>
    </row>
    <row r="109" ht="14.6" customHeight="1">
      <c r="A109" s="71"/>
      <c r="B109" s="231"/>
      <c r="C109" t="s" s="126">
        <v>536</v>
      </c>
      <c r="D109" s="246">
        <f>D107+7</f>
        <v>42356</v>
      </c>
      <c r="E109" s="247">
        <v>22</v>
      </c>
      <c r="F109" s="248">
        <v>6</v>
      </c>
      <c r="G109" s="248">
        <v>26</v>
      </c>
      <c r="H109" s="248">
        <v>29</v>
      </c>
      <c r="I109" s="249">
        <v>48</v>
      </c>
      <c r="J109" s="250">
        <v>5</v>
      </c>
      <c r="K109" s="251">
        <v>6</v>
      </c>
      <c r="L109" s="252"/>
      <c r="M109" s="108"/>
      <c r="N109" s="3"/>
      <c r="O109" s="3"/>
      <c r="P109" s="3"/>
      <c r="Q109" s="3"/>
      <c r="R109" s="3"/>
    </row>
    <row r="110" ht="14.6" customHeight="1">
      <c r="A110" s="71"/>
      <c r="B110" s="230">
        <f>B108+1</f>
        <v>52</v>
      </c>
      <c r="C110" t="s" s="253">
        <v>537</v>
      </c>
      <c r="D110" s="254">
        <f>D108+7</f>
        <v>42360</v>
      </c>
      <c r="E110" s="255">
        <v>19</v>
      </c>
      <c r="F110" s="256">
        <v>41</v>
      </c>
      <c r="G110" s="256">
        <v>18</v>
      </c>
      <c r="H110" s="256">
        <v>40</v>
      </c>
      <c r="I110" s="257">
        <v>20</v>
      </c>
      <c r="J110" s="258">
        <v>7</v>
      </c>
      <c r="K110" s="259">
        <v>10</v>
      </c>
      <c r="L110" s="260"/>
      <c r="M110" s="108"/>
      <c r="N110" s="3"/>
      <c r="O110" s="3"/>
      <c r="P110" s="3"/>
      <c r="Q110" s="3"/>
      <c r="R110" s="3"/>
    </row>
    <row r="111" ht="14.6" customHeight="1">
      <c r="A111" s="71"/>
      <c r="B111" s="231"/>
      <c r="C111" t="s" s="126">
        <v>538</v>
      </c>
      <c r="D111" s="246">
        <f>D109+7</f>
        <v>42363</v>
      </c>
      <c r="E111" s="247">
        <v>10</v>
      </c>
      <c r="F111" s="248">
        <v>27</v>
      </c>
      <c r="G111" s="248">
        <v>40</v>
      </c>
      <c r="H111" s="248">
        <v>3</v>
      </c>
      <c r="I111" s="249">
        <v>25</v>
      </c>
      <c r="J111" s="250">
        <v>9</v>
      </c>
      <c r="K111" s="251">
        <v>3</v>
      </c>
      <c r="L111" s="252"/>
      <c r="M111" s="108"/>
      <c r="N111" s="3"/>
      <c r="O111" s="3"/>
      <c r="P111" s="3"/>
      <c r="Q111" s="3"/>
      <c r="R111" s="3"/>
    </row>
    <row r="112" ht="14.6" customHeight="1">
      <c r="A112" s="71"/>
      <c r="B112" s="230">
        <v>53</v>
      </c>
      <c r="C112" t="s" s="253">
        <v>539</v>
      </c>
      <c r="D112" s="254">
        <f>D110+7</f>
        <v>42367</v>
      </c>
      <c r="E112" s="255">
        <v>5</v>
      </c>
      <c r="F112" s="256">
        <v>36</v>
      </c>
      <c r="G112" s="256">
        <v>32</v>
      </c>
      <c r="H112" s="256">
        <v>31</v>
      </c>
      <c r="I112" s="257">
        <v>20</v>
      </c>
      <c r="J112" s="258">
        <v>6</v>
      </c>
      <c r="K112" s="259">
        <v>7</v>
      </c>
      <c r="L112" s="260"/>
      <c r="M112" s="108"/>
      <c r="N112" s="3"/>
      <c r="O112" s="3"/>
      <c r="P112" s="3"/>
      <c r="Q112" s="3"/>
      <c r="R112" s="3"/>
    </row>
    <row r="113" ht="15.1" customHeight="1">
      <c r="A113" s="71"/>
      <c r="B113" s="232"/>
      <c r="C113" t="s" s="262">
        <v>540</v>
      </c>
      <c r="D113" s="263">
        <f>D111+7</f>
        <v>42370</v>
      </c>
      <c r="E113" s="264">
        <v>44</v>
      </c>
      <c r="F113" s="265">
        <v>37</v>
      </c>
      <c r="G113" s="265">
        <v>38</v>
      </c>
      <c r="H113" s="265">
        <v>39</v>
      </c>
      <c r="I113" s="266">
        <v>4</v>
      </c>
      <c r="J113" s="267">
        <v>4</v>
      </c>
      <c r="K113" s="268">
        <v>7</v>
      </c>
      <c r="L113" s="269"/>
      <c r="M113" s="108"/>
      <c r="N113" s="3"/>
      <c r="O113" s="3"/>
      <c r="P113" s="3"/>
      <c r="Q113" s="3"/>
      <c r="R113" s="3"/>
    </row>
  </sheetData>
  <mergeCells count="66">
    <mergeCell ref="B106:B107"/>
    <mergeCell ref="B108:B109"/>
    <mergeCell ref="B110:B111"/>
    <mergeCell ref="B94:B95"/>
    <mergeCell ref="B96:B97"/>
    <mergeCell ref="B98:B99"/>
    <mergeCell ref="B100:B101"/>
    <mergeCell ref="B102:B103"/>
    <mergeCell ref="B104:B105"/>
    <mergeCell ref="B92:B93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42:B43"/>
    <mergeCell ref="B68:B69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32:B33"/>
    <mergeCell ref="B34:B35"/>
    <mergeCell ref="B36:B37"/>
    <mergeCell ref="B38:B39"/>
    <mergeCell ref="B40:B41"/>
    <mergeCell ref="B22:B23"/>
    <mergeCell ref="B24:B25"/>
    <mergeCell ref="B26:B27"/>
    <mergeCell ref="B28:B29"/>
    <mergeCell ref="B30:B31"/>
    <mergeCell ref="L6:L7"/>
    <mergeCell ref="N6:O6"/>
    <mergeCell ref="Q6:R6"/>
    <mergeCell ref="E7:I7"/>
    <mergeCell ref="J7:K7"/>
    <mergeCell ref="B112:B113"/>
    <mergeCell ref="B1:G1"/>
    <mergeCell ref="B3:E3"/>
    <mergeCell ref="B4:K4"/>
    <mergeCell ref="B6:B7"/>
    <mergeCell ref="C6:C7"/>
    <mergeCell ref="D6:D7"/>
    <mergeCell ref="E6:K6"/>
    <mergeCell ref="B20:B21"/>
    <mergeCell ref="B8:B9"/>
    <mergeCell ref="B10:B11"/>
    <mergeCell ref="B12:B13"/>
    <mergeCell ref="B14:B15"/>
    <mergeCell ref="B16:B17"/>
    <mergeCell ref="B18:B19"/>
    <mergeCell ref="B44:B45"/>
    <mergeCell ref="N4:R4"/>
  </mergeCells>
  <conditionalFormatting sqref="N8:N75 Q8:Q18">
    <cfRule type="cellIs" dxfId="8" priority="1" operator="lessThan" stopIfTrue="1">
      <formula>0</formula>
    </cfRule>
  </conditionalFormatting>
  <pageMargins left="0.708661" right="0.708661" top="0.748031" bottom="0.748031" header="0.314961" footer="0.314961"/>
  <pageSetup firstPageNumber="1" fitToHeight="1" fitToWidth="1" scale="46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R113"/>
  <sheetViews>
    <sheetView workbookViewId="0" showGridLines="0" defaultGridColor="1"/>
  </sheetViews>
  <sheetFormatPr defaultColWidth="12.5" defaultRowHeight="13.2" customHeight="1" outlineLevelRow="0" outlineLevelCol="0"/>
  <cols>
    <col min="1" max="1" width="4.35156" style="271" customWidth="1"/>
    <col min="2" max="2" width="9.67188" style="271" customWidth="1"/>
    <col min="3" max="3" width="12.6719" style="271" customWidth="1"/>
    <col min="4" max="4" width="10.6719" style="271" customWidth="1"/>
    <col min="5" max="11" width="9.67188" style="271" customWidth="1"/>
    <col min="12" max="12" width="17" style="271" customWidth="1"/>
    <col min="13" max="13" width="6.5" style="271" customWidth="1"/>
    <col min="14" max="14" width="12.5" style="271" customWidth="1"/>
    <col min="15" max="15" width="13.5" style="271" customWidth="1"/>
    <col min="16" max="16" width="5.85156" style="271" customWidth="1"/>
    <col min="17" max="17" width="10" style="271" customWidth="1"/>
    <col min="18" max="18" width="9.35156" style="271" customWidth="1"/>
    <col min="19" max="16384" width="12.5" style="271" customWidth="1"/>
  </cols>
  <sheetData>
    <row r="1" ht="17.6" customHeight="1">
      <c r="A1" s="71"/>
      <c r="B1" t="s" s="149">
        <v>541</v>
      </c>
      <c r="C1" s="150"/>
      <c r="D1" s="150"/>
      <c r="E1" s="150"/>
      <c r="F1" s="150"/>
      <c r="G1" s="151"/>
      <c r="H1" s="108"/>
      <c r="I1" s="3"/>
      <c r="J1" s="4"/>
      <c r="K1" s="4"/>
      <c r="L1" s="4"/>
      <c r="M1" s="3"/>
      <c r="N1" s="3"/>
      <c r="O1" s="3"/>
      <c r="P1" s="3"/>
      <c r="Q1" s="3"/>
      <c r="R1" s="3"/>
    </row>
    <row r="2" ht="14.15" customHeight="1">
      <c r="A2" s="3"/>
      <c r="B2" s="109"/>
      <c r="C2" s="139"/>
      <c r="D2" s="109"/>
      <c r="E2" s="109"/>
      <c r="F2" s="109"/>
      <c r="G2" s="109"/>
      <c r="H2" s="3"/>
      <c r="I2" s="3"/>
      <c r="J2" s="4"/>
      <c r="K2" s="4"/>
      <c r="L2" s="4"/>
      <c r="M2" s="3"/>
      <c r="N2" s="3"/>
      <c r="O2" s="3"/>
      <c r="P2" s="3"/>
      <c r="Q2" s="3"/>
      <c r="R2" s="3"/>
    </row>
    <row r="3" ht="25" customHeight="1">
      <c r="A3" s="3"/>
      <c r="B3" t="s" s="63">
        <v>1</v>
      </c>
      <c r="C3" s="3"/>
      <c r="D3" s="3"/>
      <c r="E3" s="3"/>
      <c r="F3" s="6"/>
      <c r="G3" s="6"/>
      <c r="H3" s="6"/>
      <c r="I3" s="6"/>
      <c r="J3" s="6"/>
      <c r="K3" s="6"/>
      <c r="L3" s="6"/>
      <c r="M3" s="3"/>
      <c r="N3" s="3"/>
      <c r="O3" s="3"/>
      <c r="P3" s="3"/>
      <c r="Q3" s="3"/>
      <c r="R3" s="3"/>
    </row>
    <row r="4" ht="27" customHeight="1">
      <c r="A4" s="3"/>
      <c r="B4" t="s" s="65">
        <v>542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3"/>
      <c r="N4" t="s" s="66">
        <v>11</v>
      </c>
      <c r="O4" s="67"/>
      <c r="P4" s="67"/>
      <c r="Q4" s="67"/>
      <c r="R4" s="67"/>
    </row>
    <row r="5" ht="8" customHeight="1">
      <c r="A5" s="3"/>
      <c r="B5" s="70"/>
      <c r="C5" s="68"/>
      <c r="D5" s="68"/>
      <c r="E5" s="122"/>
      <c r="F5" s="122"/>
      <c r="G5" s="122"/>
      <c r="H5" s="122"/>
      <c r="I5" s="122"/>
      <c r="J5" s="68"/>
      <c r="K5" s="68"/>
      <c r="L5" s="68"/>
      <c r="M5" s="3"/>
      <c r="N5" s="70"/>
      <c r="O5" s="70"/>
      <c r="P5" s="3"/>
      <c r="Q5" s="70"/>
      <c r="R5" s="70"/>
    </row>
    <row r="6" ht="22.5" customHeight="1">
      <c r="A6" s="71"/>
      <c r="B6" t="s" s="152">
        <v>18</v>
      </c>
      <c r="C6" t="s" s="152">
        <v>3</v>
      </c>
      <c r="D6" t="s" s="152">
        <v>4</v>
      </c>
      <c r="E6" t="s" s="153">
        <v>5</v>
      </c>
      <c r="F6" s="154"/>
      <c r="G6" s="154"/>
      <c r="H6" s="154"/>
      <c r="I6" s="154"/>
      <c r="J6" s="154"/>
      <c r="K6" s="154"/>
      <c r="L6" t="s" s="217">
        <v>543</v>
      </c>
      <c r="M6" s="77"/>
      <c r="N6" t="s" s="78">
        <v>12</v>
      </c>
      <c r="O6" s="79"/>
      <c r="P6" s="77"/>
      <c r="Q6" t="s" s="78">
        <v>7</v>
      </c>
      <c r="R6" s="79"/>
    </row>
    <row r="7" ht="20.25" customHeight="1">
      <c r="A7" s="71"/>
      <c r="B7" s="155"/>
      <c r="C7" s="155"/>
      <c r="D7" s="156"/>
      <c r="E7" t="s" s="157">
        <v>6</v>
      </c>
      <c r="F7" s="158"/>
      <c r="G7" s="159"/>
      <c r="H7" s="158"/>
      <c r="I7" s="160"/>
      <c r="J7" t="s" s="157">
        <v>7</v>
      </c>
      <c r="K7" s="160"/>
      <c r="L7" s="218"/>
      <c r="M7" s="77"/>
      <c r="N7" t="s" s="88">
        <v>14</v>
      </c>
      <c r="O7" t="s" s="88">
        <v>15</v>
      </c>
      <c r="P7" s="89"/>
      <c r="Q7" t="s" s="90">
        <v>14</v>
      </c>
      <c r="R7" t="s" s="88">
        <v>15</v>
      </c>
    </row>
    <row r="8" ht="15" customHeight="1">
      <c r="A8" s="71"/>
      <c r="B8" s="219">
        <v>1</v>
      </c>
      <c r="C8" t="s" s="124">
        <v>544</v>
      </c>
      <c r="D8" s="239">
        <v>42374</v>
      </c>
      <c r="E8" s="272">
        <v>36</v>
      </c>
      <c r="F8" s="273">
        <v>10</v>
      </c>
      <c r="G8" s="273">
        <v>6</v>
      </c>
      <c r="H8" s="273">
        <v>39</v>
      </c>
      <c r="I8" s="274">
        <v>31</v>
      </c>
      <c r="J8" s="275">
        <v>6</v>
      </c>
      <c r="K8" s="276">
        <v>10</v>
      </c>
      <c r="L8" s="245"/>
      <c r="M8" s="77"/>
      <c r="N8" s="95">
        <v>1</v>
      </c>
      <c r="O8" s="96">
        <f>COUNTIF($E$8:$I$113,"1")</f>
        <v>12</v>
      </c>
      <c r="P8" s="77"/>
      <c r="Q8" s="97">
        <v>1</v>
      </c>
      <c r="R8" s="96">
        <f>COUNTIF($J$8:$K$113,"1")</f>
        <v>18</v>
      </c>
    </row>
    <row r="9" ht="15" customHeight="1">
      <c r="A9" s="71"/>
      <c r="B9" s="222"/>
      <c r="C9" t="s" s="126">
        <v>545</v>
      </c>
      <c r="D9" s="246">
        <f>D8+3</f>
        <v>42377</v>
      </c>
      <c r="E9" s="277">
        <v>35</v>
      </c>
      <c r="F9" s="278">
        <v>33</v>
      </c>
      <c r="G9" s="278">
        <v>26</v>
      </c>
      <c r="H9" s="278">
        <v>40</v>
      </c>
      <c r="I9" s="279">
        <v>5</v>
      </c>
      <c r="J9" s="280">
        <v>3</v>
      </c>
      <c r="K9" s="281">
        <v>8</v>
      </c>
      <c r="L9" s="252"/>
      <c r="M9" s="77"/>
      <c r="N9" s="101">
        <f>N8+1</f>
        <v>2</v>
      </c>
      <c r="O9" s="102">
        <f>COUNTIF($E$8:$I$113,"2")</f>
        <v>12</v>
      </c>
      <c r="P9" s="77"/>
      <c r="Q9" s="101">
        <v>2</v>
      </c>
      <c r="R9" s="102">
        <f>COUNTIF($J$8:$K$113,"2")</f>
        <v>28</v>
      </c>
    </row>
    <row r="10" ht="15" customHeight="1">
      <c r="A10" s="71"/>
      <c r="B10" s="226">
        <f>B8+1</f>
        <v>2</v>
      </c>
      <c r="C10" t="s" s="253">
        <v>546</v>
      </c>
      <c r="D10" s="254">
        <f>D8+7</f>
        <v>42381</v>
      </c>
      <c r="E10" s="282">
        <v>2</v>
      </c>
      <c r="F10" s="283">
        <v>10</v>
      </c>
      <c r="G10" s="283">
        <v>30</v>
      </c>
      <c r="H10" s="283">
        <v>44</v>
      </c>
      <c r="I10" s="284">
        <v>1</v>
      </c>
      <c r="J10" s="285">
        <v>1</v>
      </c>
      <c r="K10" s="286">
        <v>8</v>
      </c>
      <c r="L10" s="260"/>
      <c r="M10" s="77"/>
      <c r="N10" s="101">
        <f>N9+1</f>
        <v>3</v>
      </c>
      <c r="O10" s="102">
        <f>COUNTIF($E$8:$I$113,"3")</f>
        <v>10</v>
      </c>
      <c r="P10" s="77"/>
      <c r="Q10" s="101">
        <v>3</v>
      </c>
      <c r="R10" s="102">
        <f>COUNTIF($J$8:$K$113,"3")</f>
        <v>15</v>
      </c>
    </row>
    <row r="11" ht="15" customHeight="1">
      <c r="A11" s="71"/>
      <c r="B11" s="222"/>
      <c r="C11" t="s" s="126">
        <v>547</v>
      </c>
      <c r="D11" s="246">
        <f>D9+7</f>
        <v>42384</v>
      </c>
      <c r="E11" s="277">
        <v>43</v>
      </c>
      <c r="F11" s="278">
        <v>38</v>
      </c>
      <c r="G11" s="278">
        <v>19</v>
      </c>
      <c r="H11" s="278">
        <v>10</v>
      </c>
      <c r="I11" s="279">
        <v>46</v>
      </c>
      <c r="J11" s="280">
        <v>1</v>
      </c>
      <c r="K11" s="281">
        <v>11</v>
      </c>
      <c r="L11" s="252"/>
      <c r="M11" s="77"/>
      <c r="N11" s="101">
        <f>N10+1</f>
        <v>4</v>
      </c>
      <c r="O11" s="102">
        <f>COUNTIF($E$8:$I$113,"4")</f>
        <v>8</v>
      </c>
      <c r="P11" s="77"/>
      <c r="Q11" s="101">
        <v>4</v>
      </c>
      <c r="R11" s="102">
        <f>COUNTIF($J$8:$K$113,"4")</f>
        <v>15</v>
      </c>
    </row>
    <row r="12" ht="15" customHeight="1">
      <c r="A12" s="71"/>
      <c r="B12" s="226">
        <f>B10+1</f>
        <v>3</v>
      </c>
      <c r="C12" t="s" s="253">
        <v>548</v>
      </c>
      <c r="D12" s="254">
        <f>D10+7</f>
        <v>42388</v>
      </c>
      <c r="E12" s="282">
        <v>2</v>
      </c>
      <c r="F12" s="283">
        <v>30</v>
      </c>
      <c r="G12" s="283">
        <v>38</v>
      </c>
      <c r="H12" s="283">
        <v>43</v>
      </c>
      <c r="I12" s="284">
        <v>46</v>
      </c>
      <c r="J12" s="285">
        <v>7</v>
      </c>
      <c r="K12" s="286">
        <v>2</v>
      </c>
      <c r="L12" s="260"/>
      <c r="M12" s="120"/>
      <c r="N12" s="101">
        <f>N11+1</f>
        <v>5</v>
      </c>
      <c r="O12" s="102">
        <f>COUNTIF($E$8:$I$113,"5")</f>
        <v>14</v>
      </c>
      <c r="P12" s="77"/>
      <c r="Q12" s="101">
        <v>5</v>
      </c>
      <c r="R12" s="102">
        <f>COUNTIF($J$8:$K$113,"5")</f>
        <v>18</v>
      </c>
    </row>
    <row r="13" ht="15" customHeight="1">
      <c r="A13" s="71"/>
      <c r="B13" s="222"/>
      <c r="C13" t="s" s="126">
        <v>549</v>
      </c>
      <c r="D13" s="246">
        <f>D11+7</f>
        <v>42391</v>
      </c>
      <c r="E13" s="277">
        <v>27</v>
      </c>
      <c r="F13" s="278">
        <v>10</v>
      </c>
      <c r="G13" s="278">
        <v>30</v>
      </c>
      <c r="H13" s="278">
        <v>47</v>
      </c>
      <c r="I13" s="279">
        <v>12</v>
      </c>
      <c r="J13" s="280">
        <v>9</v>
      </c>
      <c r="K13" s="281">
        <v>8</v>
      </c>
      <c r="L13" s="252"/>
      <c r="M13" s="77"/>
      <c r="N13" s="101">
        <f>N12+1</f>
        <v>6</v>
      </c>
      <c r="O13" s="102">
        <f>COUNTIF($E$8:$I$113,"6")</f>
        <v>11</v>
      </c>
      <c r="P13" s="77"/>
      <c r="Q13" s="101">
        <v>6</v>
      </c>
      <c r="R13" s="102">
        <f>COUNTIF($J$8:$K$113,"6")</f>
        <v>16</v>
      </c>
    </row>
    <row r="14" ht="15" customHeight="1">
      <c r="A14" s="71"/>
      <c r="B14" s="226">
        <f>B12+1</f>
        <v>4</v>
      </c>
      <c r="C14" t="s" s="253">
        <v>550</v>
      </c>
      <c r="D14" s="254">
        <f>D12+7</f>
        <v>42395</v>
      </c>
      <c r="E14" s="282">
        <v>15</v>
      </c>
      <c r="F14" s="283">
        <v>40</v>
      </c>
      <c r="G14" s="283">
        <v>24</v>
      </c>
      <c r="H14" s="283">
        <v>48</v>
      </c>
      <c r="I14" s="284">
        <v>38</v>
      </c>
      <c r="J14" s="285">
        <v>2</v>
      </c>
      <c r="K14" s="286">
        <v>9</v>
      </c>
      <c r="L14" s="260"/>
      <c r="M14" s="77"/>
      <c r="N14" s="101">
        <f>N13+1</f>
        <v>7</v>
      </c>
      <c r="O14" s="102">
        <f>COUNTIF($E$8:$I$113,"7")</f>
        <v>13</v>
      </c>
      <c r="P14" s="77"/>
      <c r="Q14" s="101">
        <v>7</v>
      </c>
      <c r="R14" s="102">
        <f>COUNTIF($J$8:$K$113,"7")</f>
        <v>15</v>
      </c>
    </row>
    <row r="15" ht="15" customHeight="1">
      <c r="A15" s="71"/>
      <c r="B15" s="222"/>
      <c r="C15" t="s" s="126">
        <v>551</v>
      </c>
      <c r="D15" s="246">
        <f>D13+7</f>
        <v>42398</v>
      </c>
      <c r="E15" s="277">
        <v>29</v>
      </c>
      <c r="F15" s="278">
        <v>32</v>
      </c>
      <c r="G15" s="278">
        <v>23</v>
      </c>
      <c r="H15" s="278">
        <v>1</v>
      </c>
      <c r="I15" s="279">
        <v>5</v>
      </c>
      <c r="J15" s="280">
        <v>1</v>
      </c>
      <c r="K15" s="281">
        <v>7</v>
      </c>
      <c r="L15" s="252"/>
      <c r="M15" s="77"/>
      <c r="N15" s="101">
        <f>N14+1</f>
        <v>8</v>
      </c>
      <c r="O15" s="102">
        <f>COUNTIF($E$8:$I$113,"8")</f>
        <v>8</v>
      </c>
      <c r="P15" s="77"/>
      <c r="Q15" s="101">
        <v>8</v>
      </c>
      <c r="R15" s="102">
        <f>COUNTIF($J$8:$K$113,"8")</f>
        <v>19</v>
      </c>
    </row>
    <row r="16" ht="15" customHeight="1">
      <c r="A16" s="71"/>
      <c r="B16" s="226">
        <f>B14+1</f>
        <v>5</v>
      </c>
      <c r="C16" t="s" s="253">
        <v>552</v>
      </c>
      <c r="D16" s="254">
        <f>D14+7</f>
        <v>42402</v>
      </c>
      <c r="E16" s="282">
        <v>36</v>
      </c>
      <c r="F16" s="283">
        <v>21</v>
      </c>
      <c r="G16" s="283">
        <v>10</v>
      </c>
      <c r="H16" s="283">
        <v>6</v>
      </c>
      <c r="I16" s="284">
        <v>9</v>
      </c>
      <c r="J16" s="285">
        <v>6</v>
      </c>
      <c r="K16" s="286">
        <v>2</v>
      </c>
      <c r="L16" s="260"/>
      <c r="M16" s="77"/>
      <c r="N16" s="101">
        <f>N15+1</f>
        <v>9</v>
      </c>
      <c r="O16" s="102">
        <f>COUNTIF($E$8:$I$113,"9")</f>
        <v>11</v>
      </c>
      <c r="P16" s="77"/>
      <c r="Q16" s="101">
        <v>9</v>
      </c>
      <c r="R16" s="102">
        <f>COUNTIF($J$8:$K$113,"9")</f>
        <v>20</v>
      </c>
    </row>
    <row r="17" ht="15" customHeight="1">
      <c r="A17" s="71"/>
      <c r="B17" s="222"/>
      <c r="C17" t="s" s="126">
        <v>553</v>
      </c>
      <c r="D17" s="246">
        <f>D15+7</f>
        <v>42405</v>
      </c>
      <c r="E17" s="277">
        <v>46</v>
      </c>
      <c r="F17" s="278">
        <v>32</v>
      </c>
      <c r="G17" s="278">
        <v>27</v>
      </c>
      <c r="H17" s="278">
        <v>3</v>
      </c>
      <c r="I17" s="279">
        <v>41</v>
      </c>
      <c r="J17" s="280">
        <v>4</v>
      </c>
      <c r="K17" s="281">
        <v>8</v>
      </c>
      <c r="L17" s="252"/>
      <c r="M17" s="77"/>
      <c r="N17" s="101">
        <f>N16+1</f>
        <v>10</v>
      </c>
      <c r="O17" s="102">
        <f>COUNTIF($E$8:$I$113,"10")</f>
        <v>16</v>
      </c>
      <c r="P17" s="77"/>
      <c r="Q17" s="101">
        <v>10</v>
      </c>
      <c r="R17" s="102">
        <f>COUNTIF($J$8:$K$113,"10")</f>
        <v>21</v>
      </c>
    </row>
    <row r="18" ht="15" customHeight="1">
      <c r="A18" s="71"/>
      <c r="B18" s="226">
        <f>B16+1</f>
        <v>6</v>
      </c>
      <c r="C18" t="s" s="253">
        <v>554</v>
      </c>
      <c r="D18" s="254">
        <f>D16+7</f>
        <v>42409</v>
      </c>
      <c r="E18" s="282">
        <v>9</v>
      </c>
      <c r="F18" s="283">
        <v>6</v>
      </c>
      <c r="G18" s="283">
        <v>13</v>
      </c>
      <c r="H18" s="283">
        <v>28</v>
      </c>
      <c r="I18" s="284">
        <v>37</v>
      </c>
      <c r="J18" s="285">
        <v>4</v>
      </c>
      <c r="K18" s="286">
        <v>5</v>
      </c>
      <c r="L18" s="260"/>
      <c r="M18" s="77"/>
      <c r="N18" s="101">
        <f>N17+1</f>
        <v>11</v>
      </c>
      <c r="O18" s="102">
        <f>COUNTIF($E$8:$I$113,"11")</f>
        <v>9</v>
      </c>
      <c r="P18" s="77"/>
      <c r="Q18" s="101">
        <v>11</v>
      </c>
      <c r="R18" s="102">
        <f>COUNTIF($J$8:$K$113,"11")</f>
        <v>20</v>
      </c>
    </row>
    <row r="19" ht="15" customHeight="1">
      <c r="A19" s="71"/>
      <c r="B19" s="222"/>
      <c r="C19" t="s" s="126">
        <v>555</v>
      </c>
      <c r="D19" s="246">
        <f>D17+7</f>
        <v>42412</v>
      </c>
      <c r="E19" s="277">
        <v>31</v>
      </c>
      <c r="F19" s="278">
        <v>49</v>
      </c>
      <c r="G19" s="278">
        <v>28</v>
      </c>
      <c r="H19" s="278">
        <v>20</v>
      </c>
      <c r="I19" s="279">
        <v>3</v>
      </c>
      <c r="J19" s="280">
        <v>5</v>
      </c>
      <c r="K19" s="281">
        <v>2</v>
      </c>
      <c r="L19" s="252"/>
      <c r="M19" s="77"/>
      <c r="N19" s="101">
        <f>N18+1</f>
        <v>12</v>
      </c>
      <c r="O19" s="102">
        <f>COUNTIF($E$8:$I$113,"12")</f>
        <v>12</v>
      </c>
      <c r="P19" s="77"/>
      <c r="Q19" t="s" s="287">
        <v>556</v>
      </c>
      <c r="R19" s="107">
        <f>COUNTIF($J$8:$K$113,"12")</f>
        <v>3</v>
      </c>
    </row>
    <row r="20" ht="15" customHeight="1">
      <c r="A20" s="71"/>
      <c r="B20" s="226">
        <f>B18+1</f>
        <v>7</v>
      </c>
      <c r="C20" t="s" s="253">
        <v>557</v>
      </c>
      <c r="D20" s="254">
        <f>D18+7</f>
        <v>42416</v>
      </c>
      <c r="E20" s="282">
        <v>3</v>
      </c>
      <c r="F20" s="283">
        <v>22</v>
      </c>
      <c r="G20" s="283">
        <v>50</v>
      </c>
      <c r="H20" s="283">
        <v>10</v>
      </c>
      <c r="I20" s="284">
        <v>37</v>
      </c>
      <c r="J20" s="285">
        <v>6</v>
      </c>
      <c r="K20" s="286">
        <v>10</v>
      </c>
      <c r="L20" s="260"/>
      <c r="M20" s="77"/>
      <c r="N20" s="101">
        <f>N19+1</f>
        <v>13</v>
      </c>
      <c r="O20" s="102">
        <f>COUNTIF($E$8:$I$113,"13")</f>
        <v>14</v>
      </c>
      <c r="P20" s="108"/>
      <c r="Q20" t="s" s="288">
        <v>558</v>
      </c>
      <c r="R20" s="139"/>
    </row>
    <row r="21" ht="15" customHeight="1">
      <c r="A21" s="71"/>
      <c r="B21" s="222"/>
      <c r="C21" t="s" s="126">
        <v>559</v>
      </c>
      <c r="D21" s="246">
        <f>D19+7</f>
        <v>42419</v>
      </c>
      <c r="E21" s="277">
        <v>32</v>
      </c>
      <c r="F21" s="278">
        <v>13</v>
      </c>
      <c r="G21" s="278">
        <v>14</v>
      </c>
      <c r="H21" s="278">
        <v>39</v>
      </c>
      <c r="I21" s="279">
        <v>30</v>
      </c>
      <c r="J21" s="280">
        <v>3</v>
      </c>
      <c r="K21" s="281">
        <v>9</v>
      </c>
      <c r="L21" s="252"/>
      <c r="M21" s="77"/>
      <c r="N21" s="101">
        <f>N20+1</f>
        <v>14</v>
      </c>
      <c r="O21" s="102">
        <f>COUNTIF($E$8:$I$113,"14")</f>
        <v>13</v>
      </c>
      <c r="P21" s="108"/>
      <c r="Q21" s="3"/>
      <c r="R21" s="3"/>
    </row>
    <row r="22" ht="15" customHeight="1">
      <c r="A22" s="71"/>
      <c r="B22" s="226">
        <f>B20+1</f>
        <v>8</v>
      </c>
      <c r="C22" t="s" s="253">
        <v>560</v>
      </c>
      <c r="D22" s="254">
        <f>D20+7</f>
        <v>42423</v>
      </c>
      <c r="E22" s="282">
        <v>42</v>
      </c>
      <c r="F22" s="283">
        <v>32</v>
      </c>
      <c r="G22" s="283">
        <v>23</v>
      </c>
      <c r="H22" s="283">
        <v>25</v>
      </c>
      <c r="I22" s="284">
        <v>37</v>
      </c>
      <c r="J22" s="285">
        <v>11</v>
      </c>
      <c r="K22" s="286">
        <v>1</v>
      </c>
      <c r="L22" s="260"/>
      <c r="M22" s="77"/>
      <c r="N22" s="101">
        <f>N21+1</f>
        <v>15</v>
      </c>
      <c r="O22" s="102">
        <f>COUNTIF($E$8:$I$113,"15")</f>
        <v>11</v>
      </c>
      <c r="P22" s="108"/>
      <c r="Q22" s="3"/>
      <c r="R22" s="3"/>
    </row>
    <row r="23" ht="15" customHeight="1">
      <c r="A23" s="71"/>
      <c r="B23" s="222"/>
      <c r="C23" t="s" s="126">
        <v>561</v>
      </c>
      <c r="D23" s="246">
        <f>D21+7</f>
        <v>42426</v>
      </c>
      <c r="E23" s="277">
        <v>13</v>
      </c>
      <c r="F23" s="278">
        <v>50</v>
      </c>
      <c r="G23" s="278">
        <v>5</v>
      </c>
      <c r="H23" s="278">
        <v>33</v>
      </c>
      <c r="I23" s="279">
        <v>15</v>
      </c>
      <c r="J23" s="280">
        <v>9</v>
      </c>
      <c r="K23" s="281">
        <v>11</v>
      </c>
      <c r="L23" s="252"/>
      <c r="M23" s="77"/>
      <c r="N23" s="101">
        <f>N22+1</f>
        <v>16</v>
      </c>
      <c r="O23" s="102">
        <f>COUNTIF($E$8:$I$113,"16")</f>
        <v>10</v>
      </c>
      <c r="P23" s="108"/>
      <c r="Q23" s="3"/>
      <c r="R23" s="3"/>
    </row>
    <row r="24" ht="15" customHeight="1">
      <c r="A24" s="71"/>
      <c r="B24" s="226">
        <f>B22+1</f>
        <v>9</v>
      </c>
      <c r="C24" t="s" s="253">
        <v>562</v>
      </c>
      <c r="D24" s="254">
        <f>D22+7</f>
        <v>42430</v>
      </c>
      <c r="E24" s="282">
        <v>37</v>
      </c>
      <c r="F24" s="283">
        <v>7</v>
      </c>
      <c r="G24" s="283">
        <v>28</v>
      </c>
      <c r="H24" s="283">
        <v>13</v>
      </c>
      <c r="I24" s="284">
        <v>4</v>
      </c>
      <c r="J24" s="285">
        <v>11</v>
      </c>
      <c r="K24" s="286">
        <v>10</v>
      </c>
      <c r="L24" s="260"/>
      <c r="M24" s="77"/>
      <c r="N24" s="101">
        <f>N23+1</f>
        <v>17</v>
      </c>
      <c r="O24" s="102">
        <f>COUNTIF($E$8:$I$113,"17")</f>
        <v>9</v>
      </c>
      <c r="P24" s="108"/>
      <c r="Q24" s="3"/>
      <c r="R24" s="3"/>
    </row>
    <row r="25" ht="15" customHeight="1">
      <c r="A25" s="71"/>
      <c r="B25" s="222"/>
      <c r="C25" t="s" s="126">
        <v>563</v>
      </c>
      <c r="D25" s="246">
        <f>D23+7</f>
        <v>42433</v>
      </c>
      <c r="E25" s="277">
        <v>9</v>
      </c>
      <c r="F25" s="278">
        <v>23</v>
      </c>
      <c r="G25" s="278">
        <v>40</v>
      </c>
      <c r="H25" s="278">
        <v>16</v>
      </c>
      <c r="I25" s="279">
        <v>14</v>
      </c>
      <c r="J25" s="280">
        <v>1</v>
      </c>
      <c r="K25" s="281">
        <v>5</v>
      </c>
      <c r="L25" s="252"/>
      <c r="M25" s="77"/>
      <c r="N25" s="101">
        <f>N24+1</f>
        <v>18</v>
      </c>
      <c r="O25" s="102">
        <f>COUNTIF($E$8:$I$113,"18")</f>
        <v>2</v>
      </c>
      <c r="P25" s="108"/>
      <c r="Q25" s="3"/>
      <c r="R25" s="3"/>
    </row>
    <row r="26" ht="15" customHeight="1">
      <c r="A26" s="71"/>
      <c r="B26" s="226">
        <f>B24+1</f>
        <v>10</v>
      </c>
      <c r="C26" t="s" s="253">
        <v>564</v>
      </c>
      <c r="D26" s="254">
        <f>D24+7</f>
        <v>42437</v>
      </c>
      <c r="E26" s="282">
        <v>9</v>
      </c>
      <c r="F26" s="283">
        <v>14</v>
      </c>
      <c r="G26" s="283">
        <v>23</v>
      </c>
      <c r="H26" s="283">
        <v>8</v>
      </c>
      <c r="I26" s="284">
        <v>1</v>
      </c>
      <c r="J26" s="285">
        <v>7</v>
      </c>
      <c r="K26" s="286">
        <v>1</v>
      </c>
      <c r="L26" s="260"/>
      <c r="M26" s="77"/>
      <c r="N26" s="101">
        <v>19</v>
      </c>
      <c r="O26" s="102">
        <f>COUNTIF($E$8:$I$113,"19")</f>
        <v>12</v>
      </c>
      <c r="P26" s="108"/>
      <c r="Q26" s="3"/>
      <c r="R26" s="3"/>
    </row>
    <row r="27" ht="15" customHeight="1">
      <c r="A27" s="71"/>
      <c r="B27" s="222"/>
      <c r="C27" t="s" s="126">
        <v>565</v>
      </c>
      <c r="D27" s="246">
        <f>D25+7</f>
        <v>42440</v>
      </c>
      <c r="E27" s="277">
        <v>26</v>
      </c>
      <c r="F27" s="278">
        <v>43</v>
      </c>
      <c r="G27" s="278">
        <v>1</v>
      </c>
      <c r="H27" s="278">
        <v>21</v>
      </c>
      <c r="I27" s="279">
        <v>40</v>
      </c>
      <c r="J27" s="280">
        <v>9</v>
      </c>
      <c r="K27" s="281">
        <v>6</v>
      </c>
      <c r="L27" s="252"/>
      <c r="M27" s="77"/>
      <c r="N27" s="101">
        <v>20</v>
      </c>
      <c r="O27" s="102">
        <f>COUNTIF($E$8:$I$113,"20")</f>
        <v>7</v>
      </c>
      <c r="P27" s="108"/>
      <c r="Q27" s="3"/>
      <c r="R27" s="3"/>
    </row>
    <row r="28" ht="15" customHeight="1">
      <c r="A28" s="71"/>
      <c r="B28" s="226">
        <f>B26+1</f>
        <v>11</v>
      </c>
      <c r="C28" t="s" s="253">
        <v>566</v>
      </c>
      <c r="D28" s="254">
        <f>D26+7</f>
        <v>42444</v>
      </c>
      <c r="E28" s="282">
        <v>7</v>
      </c>
      <c r="F28" s="283">
        <v>10</v>
      </c>
      <c r="G28" s="283">
        <v>5</v>
      </c>
      <c r="H28" s="283">
        <v>44</v>
      </c>
      <c r="I28" s="284">
        <v>34</v>
      </c>
      <c r="J28" s="285">
        <v>10</v>
      </c>
      <c r="K28" s="286">
        <v>2</v>
      </c>
      <c r="L28" s="260"/>
      <c r="M28" s="77"/>
      <c r="N28" s="101">
        <v>21</v>
      </c>
      <c r="O28" s="102">
        <f>COUNTIF($E$8:$I$113,"21")</f>
        <v>10</v>
      </c>
      <c r="P28" s="108"/>
      <c r="Q28" s="3"/>
      <c r="R28" s="3"/>
    </row>
    <row r="29" ht="15" customHeight="1">
      <c r="A29" s="71"/>
      <c r="B29" s="222"/>
      <c r="C29" t="s" s="126">
        <v>567</v>
      </c>
      <c r="D29" s="246">
        <f>D27+7</f>
        <v>42447</v>
      </c>
      <c r="E29" s="277">
        <v>14</v>
      </c>
      <c r="F29" s="278">
        <v>49</v>
      </c>
      <c r="G29" s="278">
        <v>21</v>
      </c>
      <c r="H29" s="278">
        <v>19</v>
      </c>
      <c r="I29" s="279">
        <v>24</v>
      </c>
      <c r="J29" s="280">
        <v>5</v>
      </c>
      <c r="K29" s="281">
        <v>11</v>
      </c>
      <c r="L29" s="252"/>
      <c r="M29" s="77"/>
      <c r="N29" s="101">
        <v>22</v>
      </c>
      <c r="O29" s="102">
        <f>COUNTIF($E$8:$I$113,"22")</f>
        <v>7</v>
      </c>
      <c r="P29" s="108"/>
      <c r="Q29" s="3"/>
      <c r="R29" s="3"/>
    </row>
    <row r="30" ht="15" customHeight="1">
      <c r="A30" s="71"/>
      <c r="B30" s="226">
        <f>B28+1</f>
        <v>12</v>
      </c>
      <c r="C30" t="s" s="253">
        <v>568</v>
      </c>
      <c r="D30" s="254">
        <f>D28+7</f>
        <v>42451</v>
      </c>
      <c r="E30" s="282">
        <v>15</v>
      </c>
      <c r="F30" s="283">
        <v>49</v>
      </c>
      <c r="G30" s="283">
        <v>12</v>
      </c>
      <c r="H30" s="283">
        <v>26</v>
      </c>
      <c r="I30" s="284">
        <v>42</v>
      </c>
      <c r="J30" s="285">
        <v>5</v>
      </c>
      <c r="K30" s="286">
        <v>8</v>
      </c>
      <c r="L30" s="260"/>
      <c r="M30" s="77"/>
      <c r="N30" s="101">
        <v>23</v>
      </c>
      <c r="O30" s="102">
        <f>COUNTIF($E$8:$I$113,"23")</f>
        <v>14</v>
      </c>
      <c r="P30" s="108"/>
      <c r="Q30" s="3"/>
      <c r="R30" s="3"/>
    </row>
    <row r="31" ht="15" customHeight="1">
      <c r="A31" s="71"/>
      <c r="B31" s="222"/>
      <c r="C31" t="s" s="126">
        <v>569</v>
      </c>
      <c r="D31" s="246">
        <f>D29+7</f>
        <v>42454</v>
      </c>
      <c r="E31" s="277">
        <v>43</v>
      </c>
      <c r="F31" s="278">
        <v>36</v>
      </c>
      <c r="G31" s="278">
        <v>12</v>
      </c>
      <c r="H31" s="278">
        <v>42</v>
      </c>
      <c r="I31" s="279">
        <v>19</v>
      </c>
      <c r="J31" s="280">
        <v>8</v>
      </c>
      <c r="K31" s="281">
        <v>5</v>
      </c>
      <c r="L31" s="252"/>
      <c r="M31" s="77"/>
      <c r="N31" s="101">
        <v>24</v>
      </c>
      <c r="O31" s="102">
        <f>COUNTIF($E$8:$I$113,"24")</f>
        <v>8</v>
      </c>
      <c r="P31" s="108"/>
      <c r="Q31" s="3"/>
      <c r="R31" s="3"/>
    </row>
    <row r="32" ht="15" customHeight="1">
      <c r="A32" s="71"/>
      <c r="B32" s="226">
        <f>B30+1</f>
        <v>13</v>
      </c>
      <c r="C32" t="s" s="253">
        <v>570</v>
      </c>
      <c r="D32" s="254">
        <f>D30+7</f>
        <v>42458</v>
      </c>
      <c r="E32" s="282">
        <v>4</v>
      </c>
      <c r="F32" s="283">
        <v>25</v>
      </c>
      <c r="G32" s="283">
        <v>19</v>
      </c>
      <c r="H32" s="283">
        <v>36</v>
      </c>
      <c r="I32" s="284">
        <v>1</v>
      </c>
      <c r="J32" s="285">
        <v>3</v>
      </c>
      <c r="K32" s="286">
        <v>11</v>
      </c>
      <c r="L32" s="260"/>
      <c r="M32" s="77"/>
      <c r="N32" s="101">
        <v>25</v>
      </c>
      <c r="O32" s="102">
        <f>COUNTIF($E$8:$I$113,"25")</f>
        <v>8</v>
      </c>
      <c r="P32" s="108"/>
      <c r="Q32" s="3"/>
      <c r="R32" s="3"/>
    </row>
    <row r="33" ht="15" customHeight="1">
      <c r="A33" s="71"/>
      <c r="B33" s="222"/>
      <c r="C33" t="s" s="126">
        <v>571</v>
      </c>
      <c r="D33" s="246">
        <f>D31+7</f>
        <v>42461</v>
      </c>
      <c r="E33" s="277">
        <v>23</v>
      </c>
      <c r="F33" s="278">
        <v>25</v>
      </c>
      <c r="G33" s="278">
        <v>2</v>
      </c>
      <c r="H33" s="278">
        <v>49</v>
      </c>
      <c r="I33" s="279">
        <v>16</v>
      </c>
      <c r="J33" s="280">
        <v>6</v>
      </c>
      <c r="K33" s="281">
        <v>9</v>
      </c>
      <c r="L33" s="252"/>
      <c r="M33" s="77"/>
      <c r="N33" s="101">
        <v>26</v>
      </c>
      <c r="O33" s="102">
        <f>COUNTIF($E$8:$I$113,"26")</f>
        <v>14</v>
      </c>
      <c r="P33" s="108"/>
      <c r="Q33" s="3"/>
      <c r="R33" s="3"/>
    </row>
    <row r="34" ht="15" customHeight="1">
      <c r="A34" s="71"/>
      <c r="B34" s="226">
        <f>B32+1</f>
        <v>14</v>
      </c>
      <c r="C34" t="s" s="253">
        <v>572</v>
      </c>
      <c r="D34" s="254">
        <f>D32+7</f>
        <v>42465</v>
      </c>
      <c r="E34" s="282">
        <v>3</v>
      </c>
      <c r="F34" s="283">
        <v>19</v>
      </c>
      <c r="G34" s="283">
        <v>40</v>
      </c>
      <c r="H34" s="283">
        <v>9</v>
      </c>
      <c r="I34" s="284">
        <v>5</v>
      </c>
      <c r="J34" s="285">
        <v>5</v>
      </c>
      <c r="K34" s="286">
        <v>2</v>
      </c>
      <c r="L34" s="260"/>
      <c r="M34" s="77"/>
      <c r="N34" s="101">
        <v>27</v>
      </c>
      <c r="O34" s="102">
        <f>COUNTIF($E$8:$I$113,"27")</f>
        <v>15</v>
      </c>
      <c r="P34" s="108"/>
      <c r="Q34" s="3"/>
      <c r="R34" s="3"/>
    </row>
    <row r="35" ht="15" customHeight="1">
      <c r="A35" s="71"/>
      <c r="B35" s="222"/>
      <c r="C35" t="s" s="126">
        <v>573</v>
      </c>
      <c r="D35" s="246">
        <f>D33+7</f>
        <v>42468</v>
      </c>
      <c r="E35" s="277">
        <v>43</v>
      </c>
      <c r="F35" s="278">
        <v>8</v>
      </c>
      <c r="G35" s="278">
        <v>49</v>
      </c>
      <c r="H35" s="278">
        <v>6</v>
      </c>
      <c r="I35" s="279">
        <v>26</v>
      </c>
      <c r="J35" s="280">
        <v>10</v>
      </c>
      <c r="K35" s="281">
        <v>6</v>
      </c>
      <c r="L35" s="252"/>
      <c r="M35" s="77"/>
      <c r="N35" s="101">
        <v>28</v>
      </c>
      <c r="O35" s="102">
        <f>COUNTIF($E$8:$I$113,"28")</f>
        <v>15</v>
      </c>
      <c r="P35" s="108"/>
      <c r="Q35" s="3"/>
      <c r="R35" s="3"/>
    </row>
    <row r="36" ht="15" customHeight="1">
      <c r="A36" s="71"/>
      <c r="B36" s="226">
        <f>B34+1</f>
        <v>15</v>
      </c>
      <c r="C36" t="s" s="253">
        <v>574</v>
      </c>
      <c r="D36" s="254">
        <f>D34+7</f>
        <v>42472</v>
      </c>
      <c r="E36" s="282">
        <v>9</v>
      </c>
      <c r="F36" s="283">
        <v>1</v>
      </c>
      <c r="G36" s="283">
        <v>5</v>
      </c>
      <c r="H36" s="283">
        <v>22</v>
      </c>
      <c r="I36" s="284">
        <v>38</v>
      </c>
      <c r="J36" s="285">
        <v>10</v>
      </c>
      <c r="K36" s="286">
        <v>2</v>
      </c>
      <c r="L36" s="260"/>
      <c r="M36" s="77"/>
      <c r="N36" s="101">
        <v>29</v>
      </c>
      <c r="O36" s="102">
        <f>COUNTIF($E$8:$I$113,"29")</f>
        <v>6</v>
      </c>
      <c r="P36" s="108"/>
      <c r="Q36" s="3"/>
      <c r="R36" s="3"/>
    </row>
    <row r="37" ht="15" customHeight="1">
      <c r="A37" s="71"/>
      <c r="B37" s="222"/>
      <c r="C37" t="s" s="126">
        <v>575</v>
      </c>
      <c r="D37" s="246">
        <f>D35+7</f>
        <v>42475</v>
      </c>
      <c r="E37" s="277">
        <v>13</v>
      </c>
      <c r="F37" s="278">
        <v>32</v>
      </c>
      <c r="G37" s="278">
        <v>37</v>
      </c>
      <c r="H37" s="278">
        <v>14</v>
      </c>
      <c r="I37" s="279">
        <v>48</v>
      </c>
      <c r="J37" s="280">
        <v>1</v>
      </c>
      <c r="K37" s="281">
        <v>7</v>
      </c>
      <c r="L37" s="252"/>
      <c r="M37" s="77"/>
      <c r="N37" s="101">
        <v>30</v>
      </c>
      <c r="O37" s="102">
        <f>COUNTIF($E$8:$I$113,"30")</f>
        <v>10</v>
      </c>
      <c r="P37" s="108"/>
      <c r="Q37" s="3"/>
      <c r="R37" s="3"/>
    </row>
    <row r="38" ht="15" customHeight="1">
      <c r="A38" s="71"/>
      <c r="B38" s="226">
        <f>B36+1</f>
        <v>16</v>
      </c>
      <c r="C38" t="s" s="253">
        <v>576</v>
      </c>
      <c r="D38" s="254">
        <f>D36+7</f>
        <v>42479</v>
      </c>
      <c r="E38" s="282">
        <v>27</v>
      </c>
      <c r="F38" s="283">
        <v>14</v>
      </c>
      <c r="G38" s="283">
        <v>44</v>
      </c>
      <c r="H38" s="283">
        <v>15</v>
      </c>
      <c r="I38" s="284">
        <v>11</v>
      </c>
      <c r="J38" s="285">
        <v>7</v>
      </c>
      <c r="K38" s="286">
        <v>2</v>
      </c>
      <c r="L38" s="260"/>
      <c r="M38" s="77"/>
      <c r="N38" s="101">
        <v>31</v>
      </c>
      <c r="O38" s="102">
        <f>COUNTIF($E$8:$I$113,"31")</f>
        <v>8</v>
      </c>
      <c r="P38" s="108"/>
      <c r="Q38" s="3"/>
      <c r="R38" s="3"/>
    </row>
    <row r="39" ht="15" customHeight="1">
      <c r="A39" s="71"/>
      <c r="B39" s="222"/>
      <c r="C39" t="s" s="126">
        <v>577</v>
      </c>
      <c r="D39" s="246">
        <f>D37+7</f>
        <v>42482</v>
      </c>
      <c r="E39" s="277">
        <v>32</v>
      </c>
      <c r="F39" s="278">
        <v>43</v>
      </c>
      <c r="G39" s="278">
        <v>26</v>
      </c>
      <c r="H39" s="278">
        <v>34</v>
      </c>
      <c r="I39" s="279">
        <v>17</v>
      </c>
      <c r="J39" s="280">
        <v>2</v>
      </c>
      <c r="K39" s="281">
        <v>10</v>
      </c>
      <c r="L39" s="252"/>
      <c r="M39" s="77"/>
      <c r="N39" s="101">
        <v>32</v>
      </c>
      <c r="O39" s="102">
        <f>COUNTIF($E$8:$I$113,"32")</f>
        <v>16</v>
      </c>
      <c r="P39" s="108"/>
      <c r="Q39" s="3"/>
      <c r="R39" s="3"/>
    </row>
    <row r="40" ht="15" customHeight="1">
      <c r="A40" s="71"/>
      <c r="B40" s="226">
        <f>B38+1</f>
        <v>17</v>
      </c>
      <c r="C40" t="s" s="253">
        <v>578</v>
      </c>
      <c r="D40" s="254">
        <f>D38+7</f>
        <v>42486</v>
      </c>
      <c r="E40" s="282">
        <v>10</v>
      </c>
      <c r="F40" s="283">
        <v>42</v>
      </c>
      <c r="G40" s="283">
        <v>17</v>
      </c>
      <c r="H40" s="283">
        <v>32</v>
      </c>
      <c r="I40" s="284">
        <v>31</v>
      </c>
      <c r="J40" s="285">
        <v>2</v>
      </c>
      <c r="K40" s="286">
        <v>5</v>
      </c>
      <c r="L40" s="260"/>
      <c r="M40" s="77"/>
      <c r="N40" s="101">
        <v>33</v>
      </c>
      <c r="O40" s="102">
        <f>COUNTIF($E$8:$I$113,"33")</f>
        <v>6</v>
      </c>
      <c r="P40" s="108"/>
      <c r="Q40" s="3"/>
      <c r="R40" s="3"/>
    </row>
    <row r="41" ht="15" customHeight="1">
      <c r="A41" s="71"/>
      <c r="B41" s="222"/>
      <c r="C41" t="s" s="126">
        <v>579</v>
      </c>
      <c r="D41" s="246">
        <f>D39+7</f>
        <v>42489</v>
      </c>
      <c r="E41" s="277">
        <v>4</v>
      </c>
      <c r="F41" s="278">
        <v>25</v>
      </c>
      <c r="G41" s="278">
        <v>28</v>
      </c>
      <c r="H41" s="278">
        <v>5</v>
      </c>
      <c r="I41" s="279">
        <v>43</v>
      </c>
      <c r="J41" s="280">
        <v>6</v>
      </c>
      <c r="K41" s="281">
        <v>11</v>
      </c>
      <c r="L41" s="252"/>
      <c r="M41" s="77"/>
      <c r="N41" s="101">
        <v>34</v>
      </c>
      <c r="O41" s="102">
        <f>COUNTIF($E$8:$I$113,"34")</f>
        <v>12</v>
      </c>
      <c r="P41" s="108"/>
      <c r="Q41" s="3"/>
      <c r="R41" s="3"/>
    </row>
    <row r="42" ht="15" customHeight="1">
      <c r="A42" s="71"/>
      <c r="B42" s="226">
        <f>B40+1</f>
        <v>18</v>
      </c>
      <c r="C42" t="s" s="253">
        <v>580</v>
      </c>
      <c r="D42" s="254">
        <f>D40+7</f>
        <v>42493</v>
      </c>
      <c r="E42" s="282">
        <v>23</v>
      </c>
      <c r="F42" s="283">
        <v>34</v>
      </c>
      <c r="G42" s="283">
        <v>8</v>
      </c>
      <c r="H42" s="283">
        <v>24</v>
      </c>
      <c r="I42" s="284">
        <v>38</v>
      </c>
      <c r="J42" s="285">
        <v>3</v>
      </c>
      <c r="K42" s="286">
        <v>7</v>
      </c>
      <c r="L42" s="260"/>
      <c r="M42" s="77"/>
      <c r="N42" s="101">
        <v>35</v>
      </c>
      <c r="O42" s="102">
        <f>COUNTIF($E$8:$I$113,"35")</f>
        <v>8</v>
      </c>
      <c r="P42" s="108"/>
      <c r="Q42" s="3"/>
      <c r="R42" s="3"/>
    </row>
    <row r="43" ht="15" customHeight="1">
      <c r="A43" s="71"/>
      <c r="B43" s="222"/>
      <c r="C43" t="s" s="126">
        <v>581</v>
      </c>
      <c r="D43" s="246">
        <f>D41+7</f>
        <v>42496</v>
      </c>
      <c r="E43" s="277">
        <v>45</v>
      </c>
      <c r="F43" s="278">
        <v>48</v>
      </c>
      <c r="G43" s="278">
        <v>40</v>
      </c>
      <c r="H43" s="278">
        <v>34</v>
      </c>
      <c r="I43" s="279">
        <v>32</v>
      </c>
      <c r="J43" s="280">
        <v>10</v>
      </c>
      <c r="K43" s="281">
        <v>1</v>
      </c>
      <c r="L43" s="252"/>
      <c r="M43" s="77"/>
      <c r="N43" s="101">
        <v>36</v>
      </c>
      <c r="O43" s="102">
        <f>COUNTIF($E$8:$I$113,"36")</f>
        <v>8</v>
      </c>
      <c r="P43" s="108"/>
      <c r="Q43" s="3"/>
      <c r="R43" s="3"/>
    </row>
    <row r="44" ht="15" customHeight="1">
      <c r="A44" s="71"/>
      <c r="B44" s="230">
        <v>19</v>
      </c>
      <c r="C44" t="s" s="253">
        <v>582</v>
      </c>
      <c r="D44" s="254">
        <f>D42+7</f>
        <v>42500</v>
      </c>
      <c r="E44" s="282">
        <v>40</v>
      </c>
      <c r="F44" s="283">
        <v>2</v>
      </c>
      <c r="G44" s="283">
        <v>26</v>
      </c>
      <c r="H44" s="283">
        <v>27</v>
      </c>
      <c r="I44" s="284">
        <v>49</v>
      </c>
      <c r="J44" s="285">
        <v>10</v>
      </c>
      <c r="K44" s="286">
        <v>5</v>
      </c>
      <c r="L44" s="260"/>
      <c r="M44" s="77"/>
      <c r="N44" s="101">
        <v>37</v>
      </c>
      <c r="O44" s="102">
        <f>COUNTIF($E$8:$I$113,"37")</f>
        <v>16</v>
      </c>
      <c r="P44" s="108"/>
      <c r="Q44" s="3"/>
      <c r="R44" s="3"/>
    </row>
    <row r="45" ht="15" customHeight="1">
      <c r="A45" s="71"/>
      <c r="B45" s="231"/>
      <c r="C45" t="s" s="126">
        <v>583</v>
      </c>
      <c r="D45" s="246">
        <f>D43+7</f>
        <v>42503</v>
      </c>
      <c r="E45" s="277">
        <v>31</v>
      </c>
      <c r="F45" s="278">
        <v>28</v>
      </c>
      <c r="G45" s="278">
        <v>42</v>
      </c>
      <c r="H45" s="278">
        <v>15</v>
      </c>
      <c r="I45" s="279">
        <v>7</v>
      </c>
      <c r="J45" s="280">
        <v>10</v>
      </c>
      <c r="K45" s="281">
        <v>11</v>
      </c>
      <c r="L45" s="252"/>
      <c r="M45" s="77"/>
      <c r="N45" s="101">
        <v>38</v>
      </c>
      <c r="O45" s="102">
        <f>COUNTIF($E$8:$I$113,"38")</f>
        <v>10</v>
      </c>
      <c r="P45" s="108"/>
      <c r="Q45" s="3"/>
      <c r="R45" s="3"/>
    </row>
    <row r="46" ht="15" customHeight="1">
      <c r="A46" s="71"/>
      <c r="B46" s="230">
        <f>B44+1</f>
        <v>20</v>
      </c>
      <c r="C46" t="s" s="253">
        <v>584</v>
      </c>
      <c r="D46" s="254">
        <f>D44+7</f>
        <v>42507</v>
      </c>
      <c r="E46" s="282">
        <v>32</v>
      </c>
      <c r="F46" s="283">
        <v>27</v>
      </c>
      <c r="G46" s="283">
        <v>39</v>
      </c>
      <c r="H46" s="283">
        <v>36</v>
      </c>
      <c r="I46" s="284">
        <v>15</v>
      </c>
      <c r="J46" s="285">
        <v>3</v>
      </c>
      <c r="K46" s="286">
        <v>10</v>
      </c>
      <c r="L46" s="260"/>
      <c r="M46" s="77"/>
      <c r="N46" s="101">
        <v>39</v>
      </c>
      <c r="O46" s="102">
        <f>COUNTIF($E$8:$I$113,"39")</f>
        <v>10</v>
      </c>
      <c r="P46" s="108"/>
      <c r="Q46" s="3"/>
      <c r="R46" s="3"/>
    </row>
    <row r="47" ht="15" customHeight="1">
      <c r="A47" s="71"/>
      <c r="B47" s="231"/>
      <c r="C47" t="s" s="126">
        <v>585</v>
      </c>
      <c r="D47" s="246">
        <f>D45+7</f>
        <v>42510</v>
      </c>
      <c r="E47" s="277">
        <v>41</v>
      </c>
      <c r="F47" s="278">
        <v>9</v>
      </c>
      <c r="G47" s="278">
        <v>30</v>
      </c>
      <c r="H47" s="278">
        <v>14</v>
      </c>
      <c r="I47" s="279">
        <v>45</v>
      </c>
      <c r="J47" s="280">
        <v>4</v>
      </c>
      <c r="K47" s="281">
        <v>9</v>
      </c>
      <c r="L47" s="252"/>
      <c r="M47" s="77"/>
      <c r="N47" s="101">
        <v>40</v>
      </c>
      <c r="O47" s="102">
        <f>COUNTIF($E$8:$I$113,"40")</f>
        <v>11</v>
      </c>
      <c r="P47" s="108"/>
      <c r="Q47" s="3"/>
      <c r="R47" s="3"/>
    </row>
    <row r="48" ht="15" customHeight="1">
      <c r="A48" s="71"/>
      <c r="B48" s="230">
        <f>B46+1</f>
        <v>21</v>
      </c>
      <c r="C48" t="s" s="253">
        <v>586</v>
      </c>
      <c r="D48" s="254">
        <f>D46+7</f>
        <v>42514</v>
      </c>
      <c r="E48" s="282">
        <v>37</v>
      </c>
      <c r="F48" s="283">
        <v>17</v>
      </c>
      <c r="G48" s="283">
        <v>34</v>
      </c>
      <c r="H48" s="283">
        <v>16</v>
      </c>
      <c r="I48" s="284">
        <v>23</v>
      </c>
      <c r="J48" s="285">
        <v>9</v>
      </c>
      <c r="K48" s="286">
        <v>6</v>
      </c>
      <c r="L48" s="260"/>
      <c r="M48" s="77"/>
      <c r="N48" s="101">
        <v>41</v>
      </c>
      <c r="O48" s="102">
        <f>COUNTIF($E$8:$I$113,"41")</f>
        <v>6</v>
      </c>
      <c r="P48" s="108"/>
      <c r="Q48" s="3"/>
      <c r="R48" s="3"/>
    </row>
    <row r="49" ht="15" customHeight="1">
      <c r="A49" s="71"/>
      <c r="B49" s="231"/>
      <c r="C49" t="s" s="126">
        <v>587</v>
      </c>
      <c r="D49" s="246">
        <f>D47+7</f>
        <v>42517</v>
      </c>
      <c r="E49" s="277">
        <v>46</v>
      </c>
      <c r="F49" s="278">
        <v>27</v>
      </c>
      <c r="G49" s="278">
        <v>13</v>
      </c>
      <c r="H49" s="278">
        <v>43</v>
      </c>
      <c r="I49" s="279">
        <v>25</v>
      </c>
      <c r="J49" s="289">
        <v>4</v>
      </c>
      <c r="K49" s="281">
        <v>8</v>
      </c>
      <c r="L49" s="252"/>
      <c r="M49" s="77"/>
      <c r="N49" s="101">
        <v>42</v>
      </c>
      <c r="O49" s="102">
        <f>COUNTIF($E$8:$I$113,"42")</f>
        <v>10</v>
      </c>
      <c r="P49" s="108"/>
      <c r="Q49" s="3"/>
      <c r="R49" s="3"/>
    </row>
    <row r="50" ht="15" customHeight="1">
      <c r="A50" s="71"/>
      <c r="B50" s="230">
        <f>B48+1</f>
        <v>22</v>
      </c>
      <c r="C50" t="s" s="253">
        <v>588</v>
      </c>
      <c r="D50" s="254">
        <f>D48+7</f>
        <v>42521</v>
      </c>
      <c r="E50" s="282">
        <v>6</v>
      </c>
      <c r="F50" s="283">
        <v>30</v>
      </c>
      <c r="G50" s="283">
        <v>26</v>
      </c>
      <c r="H50" s="283">
        <v>48</v>
      </c>
      <c r="I50" s="284">
        <v>12</v>
      </c>
      <c r="J50" s="285">
        <v>6</v>
      </c>
      <c r="K50" s="286">
        <v>7</v>
      </c>
      <c r="L50" s="260"/>
      <c r="M50" s="77"/>
      <c r="N50" s="101">
        <v>43</v>
      </c>
      <c r="O50" s="102">
        <f>COUNTIF($E$8:$I$113,"43")</f>
        <v>14</v>
      </c>
      <c r="P50" s="108"/>
      <c r="Q50" s="3"/>
      <c r="R50" s="3"/>
    </row>
    <row r="51" ht="15" customHeight="1">
      <c r="A51" s="71"/>
      <c r="B51" s="231"/>
      <c r="C51" t="s" s="126">
        <v>589</v>
      </c>
      <c r="D51" s="246">
        <f>D49+7</f>
        <v>42524</v>
      </c>
      <c r="E51" s="277">
        <v>7</v>
      </c>
      <c r="F51" s="278">
        <v>31</v>
      </c>
      <c r="G51" s="278">
        <v>39</v>
      </c>
      <c r="H51" s="278">
        <v>23</v>
      </c>
      <c r="I51" s="279">
        <v>33</v>
      </c>
      <c r="J51" s="280">
        <v>6</v>
      </c>
      <c r="K51" s="281">
        <v>10</v>
      </c>
      <c r="L51" s="252"/>
      <c r="M51" s="120"/>
      <c r="N51" s="101">
        <v>44</v>
      </c>
      <c r="O51" s="102">
        <f>COUNTIF($E$8:$I$113,"44")</f>
        <v>9</v>
      </c>
      <c r="P51" s="108"/>
      <c r="Q51" s="3"/>
      <c r="R51" s="3"/>
    </row>
    <row r="52" ht="15" customHeight="1">
      <c r="A52" s="71"/>
      <c r="B52" s="230">
        <f>B50+1</f>
        <v>23</v>
      </c>
      <c r="C52" t="s" s="253">
        <v>590</v>
      </c>
      <c r="D52" s="254">
        <f>D50+7</f>
        <v>42528</v>
      </c>
      <c r="E52" s="282">
        <v>26</v>
      </c>
      <c r="F52" s="283">
        <v>49</v>
      </c>
      <c r="G52" s="283">
        <v>19</v>
      </c>
      <c r="H52" s="283">
        <v>45</v>
      </c>
      <c r="I52" s="284">
        <v>35</v>
      </c>
      <c r="J52" s="285">
        <v>2</v>
      </c>
      <c r="K52" s="286">
        <v>5</v>
      </c>
      <c r="L52" s="260"/>
      <c r="M52" s="77"/>
      <c r="N52" s="101">
        <v>45</v>
      </c>
      <c r="O52" s="102">
        <f>COUNTIF($E$8:$I$113,"45")</f>
        <v>11</v>
      </c>
      <c r="P52" s="108"/>
      <c r="Q52" s="3"/>
      <c r="R52" s="3"/>
    </row>
    <row r="53" ht="15" customHeight="1">
      <c r="A53" s="71"/>
      <c r="B53" s="231"/>
      <c r="C53" t="s" s="126">
        <v>591</v>
      </c>
      <c r="D53" s="246">
        <f>D51+7</f>
        <v>42531</v>
      </c>
      <c r="E53" s="277">
        <v>21</v>
      </c>
      <c r="F53" s="278">
        <v>35</v>
      </c>
      <c r="G53" s="278">
        <v>42</v>
      </c>
      <c r="H53" s="278">
        <v>14</v>
      </c>
      <c r="I53" s="279">
        <v>43</v>
      </c>
      <c r="J53" s="280">
        <v>7</v>
      </c>
      <c r="K53" s="281">
        <v>9</v>
      </c>
      <c r="L53" s="252"/>
      <c r="M53" s="77"/>
      <c r="N53" s="101">
        <v>46</v>
      </c>
      <c r="O53" s="102">
        <f>COUNTIF($E$8:$I$113,"46")</f>
        <v>7</v>
      </c>
      <c r="P53" s="108"/>
      <c r="Q53" s="3"/>
      <c r="R53" s="3"/>
    </row>
    <row r="54" ht="15" customHeight="1">
      <c r="A54" s="71"/>
      <c r="B54" s="230">
        <f>B52+1</f>
        <v>24</v>
      </c>
      <c r="C54" t="s" s="253">
        <v>592</v>
      </c>
      <c r="D54" s="254">
        <f>D52+7</f>
        <v>42535</v>
      </c>
      <c r="E54" s="282">
        <v>13</v>
      </c>
      <c r="F54" s="283">
        <v>50</v>
      </c>
      <c r="G54" s="283">
        <v>42</v>
      </c>
      <c r="H54" s="283">
        <v>39</v>
      </c>
      <c r="I54" s="284">
        <v>34</v>
      </c>
      <c r="J54" s="285">
        <v>11</v>
      </c>
      <c r="K54" s="286">
        <v>9</v>
      </c>
      <c r="L54" s="260"/>
      <c r="M54" s="77"/>
      <c r="N54" s="101">
        <v>47</v>
      </c>
      <c r="O54" s="102">
        <f>COUNTIF($E$8:$I$113,"47")</f>
        <v>5</v>
      </c>
      <c r="P54" s="108"/>
      <c r="Q54" s="3"/>
      <c r="R54" s="3"/>
    </row>
    <row r="55" ht="15" customHeight="1">
      <c r="A55" s="71"/>
      <c r="B55" s="231"/>
      <c r="C55" t="s" s="126">
        <v>593</v>
      </c>
      <c r="D55" s="246">
        <f>D53+7</f>
        <v>42538</v>
      </c>
      <c r="E55" s="277">
        <v>43</v>
      </c>
      <c r="F55" s="278">
        <v>1</v>
      </c>
      <c r="G55" s="278">
        <v>18</v>
      </c>
      <c r="H55" s="278">
        <v>27</v>
      </c>
      <c r="I55" s="279">
        <v>7</v>
      </c>
      <c r="J55" s="280">
        <v>8</v>
      </c>
      <c r="K55" s="281">
        <v>4</v>
      </c>
      <c r="L55" s="252"/>
      <c r="M55" s="77"/>
      <c r="N55" s="101">
        <v>48</v>
      </c>
      <c r="O55" s="102">
        <f>COUNTIF($E$8:$I$113,"48")</f>
        <v>10</v>
      </c>
      <c r="P55" s="108"/>
      <c r="Q55" s="3"/>
      <c r="R55" s="3"/>
    </row>
    <row r="56" ht="15" customHeight="1">
      <c r="A56" s="71"/>
      <c r="B56" s="230">
        <f>B54+1</f>
        <v>25</v>
      </c>
      <c r="C56" t="s" s="253">
        <v>594</v>
      </c>
      <c r="D56" s="254">
        <f>D54+7</f>
        <v>42542</v>
      </c>
      <c r="E56" s="282">
        <v>32</v>
      </c>
      <c r="F56" s="283">
        <v>35</v>
      </c>
      <c r="G56" s="283">
        <v>17</v>
      </c>
      <c r="H56" s="283">
        <v>49</v>
      </c>
      <c r="I56" s="284">
        <v>5</v>
      </c>
      <c r="J56" s="285">
        <v>5</v>
      </c>
      <c r="K56" s="286">
        <v>1</v>
      </c>
      <c r="L56" s="260"/>
      <c r="M56" s="77"/>
      <c r="N56" s="101">
        <v>49</v>
      </c>
      <c r="O56" s="102">
        <f>COUNTIF($E$8:$I$113,"49")</f>
        <v>13</v>
      </c>
      <c r="P56" s="108"/>
      <c r="Q56" s="3"/>
      <c r="R56" s="3"/>
    </row>
    <row r="57" ht="15" customHeight="1">
      <c r="A57" s="71"/>
      <c r="B57" s="231"/>
      <c r="C57" t="s" s="126">
        <v>595</v>
      </c>
      <c r="D57" s="246">
        <f>D55+7</f>
        <v>42545</v>
      </c>
      <c r="E57" s="277">
        <v>11</v>
      </c>
      <c r="F57" s="278">
        <v>19</v>
      </c>
      <c r="G57" s="278">
        <v>39</v>
      </c>
      <c r="H57" s="278">
        <v>28</v>
      </c>
      <c r="I57" s="279">
        <v>27</v>
      </c>
      <c r="J57" s="280">
        <v>3</v>
      </c>
      <c r="K57" s="281">
        <v>10</v>
      </c>
      <c r="L57" s="252"/>
      <c r="M57" s="77"/>
      <c r="N57" s="106">
        <v>50</v>
      </c>
      <c r="O57" s="107">
        <f>COUNTIF($E$8:$I$113,"50")</f>
        <v>9</v>
      </c>
      <c r="P57" s="108"/>
      <c r="Q57" s="3"/>
      <c r="R57" s="3"/>
    </row>
    <row r="58" ht="15" customHeight="1">
      <c r="A58" s="71"/>
      <c r="B58" s="230">
        <f>B56+1</f>
        <v>26</v>
      </c>
      <c r="C58" t="s" s="253">
        <v>596</v>
      </c>
      <c r="D58" s="254">
        <f>D56+7</f>
        <v>42549</v>
      </c>
      <c r="E58" s="282">
        <v>43</v>
      </c>
      <c r="F58" s="283">
        <v>37</v>
      </c>
      <c r="G58" s="283">
        <v>32</v>
      </c>
      <c r="H58" s="283">
        <v>26</v>
      </c>
      <c r="I58" s="284">
        <v>49</v>
      </c>
      <c r="J58" s="285">
        <v>5</v>
      </c>
      <c r="K58" s="286">
        <v>4</v>
      </c>
      <c r="L58" s="260"/>
      <c r="M58" s="108"/>
      <c r="N58" s="204"/>
      <c r="O58" s="139"/>
      <c r="P58" s="3"/>
      <c r="Q58" s="3"/>
      <c r="R58" s="3"/>
    </row>
    <row r="59" ht="15" customHeight="1">
      <c r="A59" s="71"/>
      <c r="B59" s="231"/>
      <c r="C59" t="s" s="126">
        <v>597</v>
      </c>
      <c r="D59" s="246">
        <f>D57+7</f>
        <v>42552</v>
      </c>
      <c r="E59" s="277">
        <v>11</v>
      </c>
      <c r="F59" s="278">
        <v>50</v>
      </c>
      <c r="G59" s="278">
        <v>13</v>
      </c>
      <c r="H59" s="278">
        <v>40</v>
      </c>
      <c r="I59" s="279">
        <v>2</v>
      </c>
      <c r="J59" s="280">
        <v>10</v>
      </c>
      <c r="K59" s="281">
        <v>1</v>
      </c>
      <c r="L59" s="252"/>
      <c r="M59" s="108"/>
      <c r="N59" s="210"/>
      <c r="O59" s="4"/>
      <c r="P59" s="3"/>
      <c r="Q59" s="3"/>
      <c r="R59" s="3"/>
    </row>
    <row r="60" ht="15" customHeight="1">
      <c r="A60" s="71"/>
      <c r="B60" s="230">
        <f>B58+1</f>
        <v>27</v>
      </c>
      <c r="C60" t="s" s="253">
        <v>598</v>
      </c>
      <c r="D60" s="254">
        <f>D58+7</f>
        <v>42556</v>
      </c>
      <c r="E60" s="282">
        <v>38</v>
      </c>
      <c r="F60" s="283">
        <v>29</v>
      </c>
      <c r="G60" s="283">
        <v>10</v>
      </c>
      <c r="H60" s="283">
        <v>48</v>
      </c>
      <c r="I60" s="284">
        <v>1</v>
      </c>
      <c r="J60" s="285">
        <v>4</v>
      </c>
      <c r="K60" s="286">
        <v>3</v>
      </c>
      <c r="L60" s="260"/>
      <c r="M60" s="108"/>
      <c r="N60" s="210"/>
      <c r="O60" s="4"/>
      <c r="P60" s="3"/>
      <c r="Q60" s="3"/>
      <c r="R60" s="3"/>
    </row>
    <row r="61" ht="15" customHeight="1">
      <c r="A61" s="71"/>
      <c r="B61" s="231"/>
      <c r="C61" t="s" s="126">
        <v>599</v>
      </c>
      <c r="D61" s="246">
        <f>D59+7</f>
        <v>42559</v>
      </c>
      <c r="E61" s="277">
        <v>12</v>
      </c>
      <c r="F61" s="278">
        <v>18</v>
      </c>
      <c r="G61" s="278">
        <v>8</v>
      </c>
      <c r="H61" s="278">
        <v>44</v>
      </c>
      <c r="I61" s="279">
        <v>33</v>
      </c>
      <c r="J61" s="280">
        <v>8</v>
      </c>
      <c r="K61" s="281">
        <v>4</v>
      </c>
      <c r="L61" s="252"/>
      <c r="M61" s="108"/>
      <c r="N61" s="210"/>
      <c r="O61" s="4"/>
      <c r="P61" s="3"/>
      <c r="Q61" s="3"/>
      <c r="R61" s="3"/>
    </row>
    <row r="62" ht="15" customHeight="1">
      <c r="A62" s="71"/>
      <c r="B62" s="230">
        <f>B60+1</f>
        <v>28</v>
      </c>
      <c r="C62" t="s" s="253">
        <v>600</v>
      </c>
      <c r="D62" s="254">
        <f>D60+7</f>
        <v>42563</v>
      </c>
      <c r="E62" s="282">
        <v>26</v>
      </c>
      <c r="F62" s="283">
        <v>3</v>
      </c>
      <c r="G62" s="283">
        <v>41</v>
      </c>
      <c r="H62" s="283">
        <v>33</v>
      </c>
      <c r="I62" s="284">
        <v>7</v>
      </c>
      <c r="J62" s="285">
        <v>2</v>
      </c>
      <c r="K62" s="286">
        <v>10</v>
      </c>
      <c r="L62" s="260"/>
      <c r="M62" s="108"/>
      <c r="N62" s="210"/>
      <c r="O62" s="4"/>
      <c r="P62" s="3"/>
      <c r="Q62" s="3"/>
      <c r="R62" s="3"/>
    </row>
    <row r="63" ht="15" customHeight="1">
      <c r="A63" s="71"/>
      <c r="B63" s="231"/>
      <c r="C63" t="s" s="126">
        <v>601</v>
      </c>
      <c r="D63" s="246">
        <f>D61+7</f>
        <v>42566</v>
      </c>
      <c r="E63" s="277">
        <v>2</v>
      </c>
      <c r="F63" s="278">
        <v>11</v>
      </c>
      <c r="G63" s="278">
        <v>14</v>
      </c>
      <c r="H63" s="278">
        <v>13</v>
      </c>
      <c r="I63" s="279">
        <v>21</v>
      </c>
      <c r="J63" s="280">
        <v>1</v>
      </c>
      <c r="K63" s="281">
        <v>8</v>
      </c>
      <c r="L63" s="252"/>
      <c r="M63" s="108"/>
      <c r="N63" s="210"/>
      <c r="O63" s="4"/>
      <c r="P63" s="3"/>
      <c r="Q63" s="3"/>
      <c r="R63" s="3"/>
    </row>
    <row r="64" ht="15" customHeight="1">
      <c r="A64" s="71"/>
      <c r="B64" s="230">
        <f>B62+1</f>
        <v>29</v>
      </c>
      <c r="C64" t="s" s="253">
        <v>602</v>
      </c>
      <c r="D64" s="254">
        <f>D62+7</f>
        <v>42570</v>
      </c>
      <c r="E64" s="282">
        <v>24</v>
      </c>
      <c r="F64" s="283">
        <v>37</v>
      </c>
      <c r="G64" s="283">
        <v>19</v>
      </c>
      <c r="H64" s="283">
        <v>28</v>
      </c>
      <c r="I64" s="284">
        <v>36</v>
      </c>
      <c r="J64" s="285">
        <v>6</v>
      </c>
      <c r="K64" s="286">
        <v>3</v>
      </c>
      <c r="L64" s="260"/>
      <c r="M64" s="108"/>
      <c r="N64" s="210"/>
      <c r="O64" s="4"/>
      <c r="P64" s="3"/>
      <c r="Q64" s="3"/>
      <c r="R64" s="3"/>
    </row>
    <row r="65" ht="15" customHeight="1">
      <c r="A65" s="71"/>
      <c r="B65" s="231"/>
      <c r="C65" t="s" s="126">
        <v>603</v>
      </c>
      <c r="D65" s="246">
        <f>D63+7</f>
        <v>42573</v>
      </c>
      <c r="E65" s="277">
        <v>26</v>
      </c>
      <c r="F65" s="278">
        <v>45</v>
      </c>
      <c r="G65" s="278">
        <v>24</v>
      </c>
      <c r="H65" s="278">
        <v>7</v>
      </c>
      <c r="I65" s="279">
        <v>37</v>
      </c>
      <c r="J65" s="280">
        <v>9</v>
      </c>
      <c r="K65" s="281">
        <v>5</v>
      </c>
      <c r="L65" s="252"/>
      <c r="M65" s="108"/>
      <c r="N65" s="210"/>
      <c r="O65" s="4"/>
      <c r="P65" s="3"/>
      <c r="Q65" s="3"/>
      <c r="R65" s="3"/>
    </row>
    <row r="66" ht="15" customHeight="1">
      <c r="A66" s="71"/>
      <c r="B66" s="230">
        <f>B64+1</f>
        <v>30</v>
      </c>
      <c r="C66" t="s" s="253">
        <v>604</v>
      </c>
      <c r="D66" s="254">
        <f>D64+7</f>
        <v>42577</v>
      </c>
      <c r="E66" s="282">
        <v>13</v>
      </c>
      <c r="F66" s="283">
        <v>49</v>
      </c>
      <c r="G66" s="283">
        <v>10</v>
      </c>
      <c r="H66" s="283">
        <v>45</v>
      </c>
      <c r="I66" s="284">
        <v>3</v>
      </c>
      <c r="J66" s="285">
        <v>11</v>
      </c>
      <c r="K66" s="286">
        <v>2</v>
      </c>
      <c r="L66" s="260"/>
      <c r="M66" s="108"/>
      <c r="N66" s="210"/>
      <c r="O66" s="4"/>
      <c r="P66" s="3"/>
      <c r="Q66" s="3"/>
      <c r="R66" s="3"/>
    </row>
    <row r="67" ht="15" customHeight="1">
      <c r="A67" s="71"/>
      <c r="B67" s="231"/>
      <c r="C67" t="s" s="126">
        <v>605</v>
      </c>
      <c r="D67" s="246">
        <f>D65+7</f>
        <v>42580</v>
      </c>
      <c r="E67" s="277">
        <v>40</v>
      </c>
      <c r="F67" s="278">
        <v>26</v>
      </c>
      <c r="G67" s="278">
        <v>50</v>
      </c>
      <c r="H67" s="278">
        <v>1</v>
      </c>
      <c r="I67" s="279">
        <v>21</v>
      </c>
      <c r="J67" s="280">
        <v>4</v>
      </c>
      <c r="K67" s="281">
        <v>2</v>
      </c>
      <c r="L67" s="252"/>
      <c r="M67" s="108"/>
      <c r="N67" s="210"/>
      <c r="O67" s="4"/>
      <c r="P67" s="3"/>
      <c r="Q67" s="3"/>
      <c r="R67" s="3"/>
    </row>
    <row r="68" ht="15" customHeight="1">
      <c r="A68" s="71"/>
      <c r="B68" s="230">
        <f>B66+1</f>
        <v>31</v>
      </c>
      <c r="C68" t="s" s="253">
        <v>606</v>
      </c>
      <c r="D68" s="254">
        <f>D66+7</f>
        <v>42584</v>
      </c>
      <c r="E68" s="282">
        <v>27</v>
      </c>
      <c r="F68" s="283">
        <v>46</v>
      </c>
      <c r="G68" s="283">
        <v>38</v>
      </c>
      <c r="H68" s="283">
        <v>2</v>
      </c>
      <c r="I68" s="284">
        <v>8</v>
      </c>
      <c r="J68" s="285">
        <v>2</v>
      </c>
      <c r="K68" s="286">
        <v>6</v>
      </c>
      <c r="L68" s="260"/>
      <c r="M68" s="108"/>
      <c r="N68" s="210"/>
      <c r="O68" s="4"/>
      <c r="P68" s="3"/>
      <c r="Q68" s="3"/>
      <c r="R68" s="3"/>
    </row>
    <row r="69" ht="15" customHeight="1">
      <c r="A69" s="71"/>
      <c r="B69" s="231"/>
      <c r="C69" t="s" s="126">
        <v>607</v>
      </c>
      <c r="D69" s="246">
        <f>D67+7</f>
        <v>42587</v>
      </c>
      <c r="E69" s="277">
        <v>19</v>
      </c>
      <c r="F69" s="278">
        <v>16</v>
      </c>
      <c r="G69" s="278">
        <v>24</v>
      </c>
      <c r="H69" s="278">
        <v>37</v>
      </c>
      <c r="I69" s="279">
        <v>35</v>
      </c>
      <c r="J69" s="280">
        <v>2</v>
      </c>
      <c r="K69" s="281">
        <v>7</v>
      </c>
      <c r="L69" s="252"/>
      <c r="M69" s="108"/>
      <c r="N69" s="210"/>
      <c r="O69" s="4"/>
      <c r="P69" s="3"/>
      <c r="Q69" s="3"/>
      <c r="R69" s="3"/>
    </row>
    <row r="70" ht="15" customHeight="1">
      <c r="A70" s="71"/>
      <c r="B70" s="230">
        <f>B68+1</f>
        <v>32</v>
      </c>
      <c r="C70" t="s" s="253">
        <v>608</v>
      </c>
      <c r="D70" s="254">
        <f>D68+7</f>
        <v>42591</v>
      </c>
      <c r="E70" s="282">
        <v>19</v>
      </c>
      <c r="F70" s="283">
        <v>43</v>
      </c>
      <c r="G70" s="283">
        <v>44</v>
      </c>
      <c r="H70" s="283">
        <v>12</v>
      </c>
      <c r="I70" s="284">
        <v>45</v>
      </c>
      <c r="J70" s="285">
        <v>10</v>
      </c>
      <c r="K70" s="286">
        <v>5</v>
      </c>
      <c r="L70" s="260"/>
      <c r="M70" s="108"/>
      <c r="N70" s="210"/>
      <c r="O70" s="4"/>
      <c r="P70" s="3"/>
      <c r="Q70" s="3"/>
      <c r="R70" s="3"/>
    </row>
    <row r="71" ht="15" customHeight="1">
      <c r="A71" s="71"/>
      <c r="B71" s="231"/>
      <c r="C71" t="s" s="126">
        <v>609</v>
      </c>
      <c r="D71" s="246">
        <f>D69+7</f>
        <v>42594</v>
      </c>
      <c r="E71" s="277">
        <v>15</v>
      </c>
      <c r="F71" s="278">
        <v>50</v>
      </c>
      <c r="G71" s="278">
        <v>36</v>
      </c>
      <c r="H71" s="278">
        <v>2</v>
      </c>
      <c r="I71" s="279">
        <v>28</v>
      </c>
      <c r="J71" s="280">
        <v>11</v>
      </c>
      <c r="K71" s="281">
        <v>2</v>
      </c>
      <c r="L71" s="252"/>
      <c r="M71" s="108"/>
      <c r="N71" s="210"/>
      <c r="O71" s="4"/>
      <c r="P71" s="3"/>
      <c r="Q71" s="3"/>
      <c r="R71" s="3"/>
    </row>
    <row r="72" ht="15" customHeight="1">
      <c r="A72" s="71"/>
      <c r="B72" s="230">
        <f>B70+1</f>
        <v>33</v>
      </c>
      <c r="C72" t="s" s="253">
        <v>610</v>
      </c>
      <c r="D72" s="254">
        <f>D70+7</f>
        <v>42598</v>
      </c>
      <c r="E72" s="282">
        <v>34</v>
      </c>
      <c r="F72" s="283">
        <v>37</v>
      </c>
      <c r="G72" s="283">
        <v>46</v>
      </c>
      <c r="H72" s="283">
        <v>26</v>
      </c>
      <c r="I72" s="284">
        <v>2</v>
      </c>
      <c r="J72" s="285">
        <v>4</v>
      </c>
      <c r="K72" s="286">
        <v>8</v>
      </c>
      <c r="L72" s="260"/>
      <c r="M72" s="108"/>
      <c r="N72" s="210"/>
      <c r="O72" s="4"/>
      <c r="P72" s="3"/>
      <c r="Q72" s="3"/>
      <c r="R72" s="3"/>
    </row>
    <row r="73" ht="15" customHeight="1">
      <c r="A73" s="71"/>
      <c r="B73" s="231"/>
      <c r="C73" t="s" s="126">
        <v>611</v>
      </c>
      <c r="D73" s="246">
        <f>D71+7</f>
        <v>42601</v>
      </c>
      <c r="E73" s="277">
        <v>22</v>
      </c>
      <c r="F73" s="278">
        <v>6</v>
      </c>
      <c r="G73" s="278">
        <v>5</v>
      </c>
      <c r="H73" s="278">
        <v>25</v>
      </c>
      <c r="I73" s="279">
        <v>34</v>
      </c>
      <c r="J73" s="280">
        <v>7</v>
      </c>
      <c r="K73" s="281">
        <v>5</v>
      </c>
      <c r="L73" s="252"/>
      <c r="M73" s="108"/>
      <c r="N73" s="210"/>
      <c r="O73" s="4"/>
      <c r="P73" s="3"/>
      <c r="Q73" s="3"/>
      <c r="R73" s="3"/>
    </row>
    <row r="74" ht="15" customHeight="1">
      <c r="A74" s="71"/>
      <c r="B74" s="230">
        <f>B72+1</f>
        <v>34</v>
      </c>
      <c r="C74" t="s" s="253">
        <v>612</v>
      </c>
      <c r="D74" s="254">
        <f>D72+7</f>
        <v>42605</v>
      </c>
      <c r="E74" s="282">
        <v>2</v>
      </c>
      <c r="F74" s="283">
        <v>31</v>
      </c>
      <c r="G74" s="283">
        <v>45</v>
      </c>
      <c r="H74" s="283">
        <v>37</v>
      </c>
      <c r="I74" s="284">
        <v>23</v>
      </c>
      <c r="J74" s="285">
        <v>8</v>
      </c>
      <c r="K74" s="286">
        <v>4</v>
      </c>
      <c r="L74" s="260"/>
      <c r="M74" s="108"/>
      <c r="N74" s="210"/>
      <c r="O74" s="4"/>
      <c r="P74" s="3"/>
      <c r="Q74" s="3"/>
      <c r="R74" s="3"/>
    </row>
    <row r="75" ht="15" customHeight="1">
      <c r="A75" s="71"/>
      <c r="B75" s="231"/>
      <c r="C75" t="s" s="126">
        <v>613</v>
      </c>
      <c r="D75" s="246">
        <f>D73+7</f>
        <v>42608</v>
      </c>
      <c r="E75" s="277">
        <v>48</v>
      </c>
      <c r="F75" s="278">
        <v>9</v>
      </c>
      <c r="G75" s="278">
        <v>30</v>
      </c>
      <c r="H75" s="278">
        <v>28</v>
      </c>
      <c r="I75" s="279">
        <v>1</v>
      </c>
      <c r="J75" s="280">
        <v>7</v>
      </c>
      <c r="K75" s="281">
        <v>8</v>
      </c>
      <c r="L75" s="252"/>
      <c r="M75" s="108"/>
      <c r="N75" s="210"/>
      <c r="O75" s="4"/>
      <c r="P75" s="3"/>
      <c r="Q75" s="3"/>
      <c r="R75" s="3"/>
    </row>
    <row r="76" ht="15" customHeight="1">
      <c r="A76" s="71"/>
      <c r="B76" s="230">
        <f>B74+1</f>
        <v>35</v>
      </c>
      <c r="C76" t="s" s="253">
        <v>614</v>
      </c>
      <c r="D76" s="254">
        <f>D74+7</f>
        <v>42612</v>
      </c>
      <c r="E76" s="282">
        <v>29</v>
      </c>
      <c r="F76" s="283">
        <v>42</v>
      </c>
      <c r="G76" s="283">
        <v>13</v>
      </c>
      <c r="H76" s="283">
        <v>16</v>
      </c>
      <c r="I76" s="284">
        <v>35</v>
      </c>
      <c r="J76" s="285">
        <v>6</v>
      </c>
      <c r="K76" s="286">
        <v>8</v>
      </c>
      <c r="L76" s="260"/>
      <c r="M76" s="108"/>
      <c r="N76" s="3"/>
      <c r="O76" s="3"/>
      <c r="P76" s="3"/>
      <c r="Q76" s="3"/>
      <c r="R76" s="3"/>
    </row>
    <row r="77" ht="15" customHeight="1">
      <c r="A77" s="71"/>
      <c r="B77" s="231"/>
      <c r="C77" t="s" s="126">
        <v>615</v>
      </c>
      <c r="D77" s="246">
        <f>D75+7</f>
        <v>42615</v>
      </c>
      <c r="E77" s="277">
        <v>50</v>
      </c>
      <c r="F77" s="278">
        <v>40</v>
      </c>
      <c r="G77" s="278">
        <v>16</v>
      </c>
      <c r="H77" s="278">
        <v>32</v>
      </c>
      <c r="I77" s="279">
        <v>8</v>
      </c>
      <c r="J77" s="280">
        <v>2</v>
      </c>
      <c r="K77" s="281">
        <v>11</v>
      </c>
      <c r="L77" s="252"/>
      <c r="M77" s="108"/>
      <c r="N77" s="3"/>
      <c r="O77" s="3"/>
      <c r="P77" s="3"/>
      <c r="Q77" s="3"/>
      <c r="R77" s="3"/>
    </row>
    <row r="78" ht="15" customHeight="1">
      <c r="A78" s="71"/>
      <c r="B78" s="230">
        <f>B76+1</f>
        <v>36</v>
      </c>
      <c r="C78" t="s" s="253">
        <v>616</v>
      </c>
      <c r="D78" s="254">
        <f>D76+7</f>
        <v>42619</v>
      </c>
      <c r="E78" s="282">
        <v>45</v>
      </c>
      <c r="F78" s="283">
        <v>12</v>
      </c>
      <c r="G78" s="283">
        <v>34</v>
      </c>
      <c r="H78" s="283">
        <v>24</v>
      </c>
      <c r="I78" s="284">
        <v>30</v>
      </c>
      <c r="J78" s="285">
        <v>7</v>
      </c>
      <c r="K78" s="286">
        <v>10</v>
      </c>
      <c r="L78" s="260"/>
      <c r="M78" s="108"/>
      <c r="N78" s="3"/>
      <c r="O78" s="3"/>
      <c r="P78" s="3"/>
      <c r="Q78" s="3"/>
      <c r="R78" s="3"/>
    </row>
    <row r="79" ht="15" customHeight="1">
      <c r="A79" s="71"/>
      <c r="B79" s="231"/>
      <c r="C79" t="s" s="126">
        <v>617</v>
      </c>
      <c r="D79" s="246">
        <f>D77+7</f>
        <v>42622</v>
      </c>
      <c r="E79" s="277">
        <v>28</v>
      </c>
      <c r="F79" s="278">
        <v>4</v>
      </c>
      <c r="G79" s="278">
        <v>11</v>
      </c>
      <c r="H79" s="278">
        <v>17</v>
      </c>
      <c r="I79" s="279">
        <v>15</v>
      </c>
      <c r="J79" s="280">
        <v>1</v>
      </c>
      <c r="K79" s="281">
        <v>3</v>
      </c>
      <c r="L79" s="252"/>
      <c r="M79" s="108"/>
      <c r="N79" s="3"/>
      <c r="O79" s="3"/>
      <c r="P79" s="3"/>
      <c r="Q79" s="3"/>
      <c r="R79" s="3"/>
    </row>
    <row r="80" ht="15" customHeight="1">
      <c r="A80" s="71"/>
      <c r="B80" s="230">
        <f>B78+1</f>
        <v>37</v>
      </c>
      <c r="C80" t="s" s="253">
        <v>618</v>
      </c>
      <c r="D80" s="254">
        <f>D78+7</f>
        <v>42626</v>
      </c>
      <c r="E80" s="282">
        <v>44</v>
      </c>
      <c r="F80" s="283">
        <v>16</v>
      </c>
      <c r="G80" s="283">
        <v>4</v>
      </c>
      <c r="H80" s="283">
        <v>7</v>
      </c>
      <c r="I80" s="284">
        <v>35</v>
      </c>
      <c r="J80" s="285">
        <v>3</v>
      </c>
      <c r="K80" s="286">
        <v>1</v>
      </c>
      <c r="L80" s="260"/>
      <c r="M80" s="108"/>
      <c r="N80" s="3"/>
      <c r="O80" s="3"/>
      <c r="P80" s="3"/>
      <c r="Q80" s="3"/>
      <c r="R80" s="3"/>
    </row>
    <row r="81" ht="14.6" customHeight="1">
      <c r="A81" s="71"/>
      <c r="B81" s="231"/>
      <c r="C81" t="s" s="126">
        <v>619</v>
      </c>
      <c r="D81" s="246">
        <f>D79+7</f>
        <v>42629</v>
      </c>
      <c r="E81" s="277">
        <v>32</v>
      </c>
      <c r="F81" s="278">
        <v>5</v>
      </c>
      <c r="G81" s="278">
        <v>22</v>
      </c>
      <c r="H81" s="278">
        <v>8</v>
      </c>
      <c r="I81" s="279">
        <v>14</v>
      </c>
      <c r="J81" s="280">
        <v>2</v>
      </c>
      <c r="K81" s="281">
        <v>11</v>
      </c>
      <c r="L81" s="252"/>
      <c r="M81" s="108"/>
      <c r="N81" s="3"/>
      <c r="O81" s="3"/>
      <c r="P81" s="3"/>
      <c r="Q81" s="3"/>
      <c r="R81" s="3"/>
    </row>
    <row r="82" ht="14.6" customHeight="1">
      <c r="A82" s="71"/>
      <c r="B82" s="230">
        <f>B80+1</f>
        <v>38</v>
      </c>
      <c r="C82" t="s" s="253">
        <v>620</v>
      </c>
      <c r="D82" s="254">
        <f>D80+7</f>
        <v>42633</v>
      </c>
      <c r="E82" s="282">
        <v>45</v>
      </c>
      <c r="F82" s="283">
        <v>41</v>
      </c>
      <c r="G82" s="283">
        <v>4</v>
      </c>
      <c r="H82" s="283">
        <v>1</v>
      </c>
      <c r="I82" s="284">
        <v>10</v>
      </c>
      <c r="J82" s="285">
        <v>9</v>
      </c>
      <c r="K82" s="286">
        <v>6</v>
      </c>
      <c r="L82" s="260"/>
      <c r="M82" s="108"/>
      <c r="N82" s="3"/>
      <c r="O82" s="3"/>
      <c r="P82" s="3"/>
      <c r="Q82" s="3"/>
      <c r="R82" s="3"/>
    </row>
    <row r="83" ht="14.6" customHeight="1">
      <c r="A83" s="71"/>
      <c r="B83" s="231"/>
      <c r="C83" t="s" s="126">
        <v>621</v>
      </c>
      <c r="D83" s="246">
        <f>D81+7</f>
        <v>42636</v>
      </c>
      <c r="E83" s="277">
        <v>14</v>
      </c>
      <c r="F83" s="278">
        <v>39</v>
      </c>
      <c r="G83" s="278">
        <v>42</v>
      </c>
      <c r="H83" s="278">
        <v>49</v>
      </c>
      <c r="I83" s="279">
        <v>16</v>
      </c>
      <c r="J83" s="280">
        <v>9</v>
      </c>
      <c r="K83" s="281">
        <v>3</v>
      </c>
      <c r="L83" s="252"/>
      <c r="M83" s="108"/>
      <c r="N83" s="3"/>
      <c r="O83" s="3"/>
      <c r="P83" s="3"/>
      <c r="Q83" s="3"/>
      <c r="R83" s="3"/>
    </row>
    <row r="84" ht="14.6" customHeight="1">
      <c r="A84" s="71"/>
      <c r="B84" s="230">
        <f>B82+1</f>
        <v>39</v>
      </c>
      <c r="C84" t="s" s="253">
        <v>622</v>
      </c>
      <c r="D84" s="254">
        <f>D82+7</f>
        <v>42640</v>
      </c>
      <c r="E84" s="282">
        <v>41</v>
      </c>
      <c r="F84" s="283">
        <v>6</v>
      </c>
      <c r="G84" s="283">
        <v>13</v>
      </c>
      <c r="H84" s="283">
        <v>39</v>
      </c>
      <c r="I84" s="284">
        <v>9</v>
      </c>
      <c r="J84" s="285">
        <v>2</v>
      </c>
      <c r="K84" s="286">
        <v>12</v>
      </c>
      <c r="L84" s="260"/>
      <c r="M84" s="108"/>
      <c r="N84" s="3"/>
      <c r="O84" s="3"/>
      <c r="P84" s="3"/>
      <c r="Q84" s="3"/>
      <c r="R84" s="3"/>
    </row>
    <row r="85" ht="14.6" customHeight="1">
      <c r="A85" s="71"/>
      <c r="B85" s="231"/>
      <c r="C85" t="s" s="126">
        <v>623</v>
      </c>
      <c r="D85" s="246">
        <f>D83+7</f>
        <v>42643</v>
      </c>
      <c r="E85" s="277">
        <v>35</v>
      </c>
      <c r="F85" s="278">
        <v>44</v>
      </c>
      <c r="G85" s="278">
        <v>17</v>
      </c>
      <c r="H85" s="278">
        <v>37</v>
      </c>
      <c r="I85" s="279">
        <v>43</v>
      </c>
      <c r="J85" s="280">
        <v>10</v>
      </c>
      <c r="K85" s="281">
        <v>2</v>
      </c>
      <c r="L85" t="s" s="290">
        <v>624</v>
      </c>
      <c r="M85" s="108"/>
      <c r="N85" s="3"/>
      <c r="O85" s="3"/>
      <c r="P85" s="3"/>
      <c r="Q85" s="3"/>
      <c r="R85" s="3"/>
    </row>
    <row r="86" ht="14.6" customHeight="1">
      <c r="A86" s="71"/>
      <c r="B86" s="230">
        <f>B84+1</f>
        <v>40</v>
      </c>
      <c r="C86" t="s" s="253">
        <v>625</v>
      </c>
      <c r="D86" s="254">
        <f>D84+7</f>
        <v>42647</v>
      </c>
      <c r="E86" s="282">
        <v>4</v>
      </c>
      <c r="F86" s="283">
        <v>38</v>
      </c>
      <c r="G86" s="283">
        <v>7</v>
      </c>
      <c r="H86" s="283">
        <v>14</v>
      </c>
      <c r="I86" s="284">
        <v>34</v>
      </c>
      <c r="J86" s="285">
        <v>4</v>
      </c>
      <c r="K86" s="286">
        <v>11</v>
      </c>
      <c r="L86" s="260"/>
      <c r="M86" s="108"/>
      <c r="N86" s="3"/>
      <c r="O86" s="3"/>
      <c r="P86" s="3"/>
      <c r="Q86" s="3"/>
      <c r="R86" s="3"/>
    </row>
    <row r="87" ht="14.6" customHeight="1">
      <c r="A87" s="71"/>
      <c r="B87" s="231"/>
      <c r="C87" t="s" s="126">
        <v>626</v>
      </c>
      <c r="D87" s="246">
        <f>D85+7</f>
        <v>42650</v>
      </c>
      <c r="E87" s="277">
        <v>12</v>
      </c>
      <c r="F87" s="278">
        <v>30</v>
      </c>
      <c r="G87" s="278">
        <v>27</v>
      </c>
      <c r="H87" s="278">
        <v>20</v>
      </c>
      <c r="I87" s="279">
        <v>2</v>
      </c>
      <c r="J87" s="280">
        <v>11</v>
      </c>
      <c r="K87" s="281">
        <v>9</v>
      </c>
      <c r="L87" t="s" s="290">
        <v>627</v>
      </c>
      <c r="M87" s="108"/>
      <c r="N87" s="3"/>
      <c r="O87" s="3"/>
      <c r="P87" s="3"/>
      <c r="Q87" s="3"/>
      <c r="R87" s="3"/>
    </row>
    <row r="88" ht="14.6" customHeight="1">
      <c r="A88" s="71"/>
      <c r="B88" s="230">
        <f>B86+1</f>
        <v>41</v>
      </c>
      <c r="C88" t="s" s="253">
        <v>628</v>
      </c>
      <c r="D88" s="254">
        <f>D86+7</f>
        <v>42654</v>
      </c>
      <c r="E88" s="282">
        <v>12</v>
      </c>
      <c r="F88" s="283">
        <v>37</v>
      </c>
      <c r="G88" s="283">
        <v>20</v>
      </c>
      <c r="H88" s="283">
        <v>24</v>
      </c>
      <c r="I88" s="284">
        <v>5</v>
      </c>
      <c r="J88" s="285">
        <v>4</v>
      </c>
      <c r="K88" s="286">
        <v>11</v>
      </c>
      <c r="L88" s="260"/>
      <c r="M88" s="108"/>
      <c r="N88" s="3"/>
      <c r="O88" s="3"/>
      <c r="P88" s="3"/>
      <c r="Q88" s="3"/>
      <c r="R88" s="3"/>
    </row>
    <row r="89" ht="14.6" customHeight="1">
      <c r="A89" s="71"/>
      <c r="B89" s="231"/>
      <c r="C89" t="s" s="126">
        <v>629</v>
      </c>
      <c r="D89" s="246">
        <f>D87+7</f>
        <v>42657</v>
      </c>
      <c r="E89" s="277">
        <v>31</v>
      </c>
      <c r="F89" s="278">
        <v>34</v>
      </c>
      <c r="G89" s="278">
        <v>19</v>
      </c>
      <c r="H89" s="278">
        <v>7</v>
      </c>
      <c r="I89" s="279">
        <v>13</v>
      </c>
      <c r="J89" s="280">
        <v>11</v>
      </c>
      <c r="K89" s="281">
        <v>1</v>
      </c>
      <c r="L89" t="s" s="290">
        <v>630</v>
      </c>
      <c r="M89" s="108"/>
      <c r="N89" s="3"/>
      <c r="O89" s="3"/>
      <c r="P89" s="3"/>
      <c r="Q89" s="3"/>
      <c r="R89" s="3"/>
    </row>
    <row r="90" ht="14.6" customHeight="1">
      <c r="A90" s="71"/>
      <c r="B90" s="230">
        <f>B88+1</f>
        <v>42</v>
      </c>
      <c r="C90" t="s" s="253">
        <v>631</v>
      </c>
      <c r="D90" s="254">
        <f>D88+7</f>
        <v>42661</v>
      </c>
      <c r="E90" s="282">
        <v>2</v>
      </c>
      <c r="F90" s="283">
        <v>25</v>
      </c>
      <c r="G90" s="283">
        <v>17</v>
      </c>
      <c r="H90" s="283">
        <v>21</v>
      </c>
      <c r="I90" s="284">
        <v>27</v>
      </c>
      <c r="J90" s="285">
        <v>9</v>
      </c>
      <c r="K90" s="286">
        <v>6</v>
      </c>
      <c r="L90" s="260"/>
      <c r="M90" s="108"/>
      <c r="N90" s="3"/>
      <c r="O90" s="3"/>
      <c r="P90" s="3"/>
      <c r="Q90" s="3"/>
      <c r="R90" s="3"/>
    </row>
    <row r="91" ht="14.6" customHeight="1">
      <c r="A91" s="71"/>
      <c r="B91" s="231"/>
      <c r="C91" t="s" s="126">
        <v>632</v>
      </c>
      <c r="D91" s="246">
        <f>D89+7</f>
        <v>42664</v>
      </c>
      <c r="E91" s="277">
        <v>48</v>
      </c>
      <c r="F91" s="278">
        <v>9</v>
      </c>
      <c r="G91" s="278">
        <v>23</v>
      </c>
      <c r="H91" s="278">
        <v>20</v>
      </c>
      <c r="I91" s="279">
        <v>44</v>
      </c>
      <c r="J91" s="280">
        <v>10</v>
      </c>
      <c r="K91" s="281">
        <v>8</v>
      </c>
      <c r="L91" t="s" s="290">
        <v>633</v>
      </c>
      <c r="M91" s="108"/>
      <c r="N91" s="3"/>
      <c r="O91" s="3"/>
      <c r="P91" s="3"/>
      <c r="Q91" s="3"/>
      <c r="R91" s="3"/>
    </row>
    <row r="92" ht="14.6" customHeight="1">
      <c r="A92" s="71"/>
      <c r="B92" s="230">
        <f>B90+1</f>
        <v>43</v>
      </c>
      <c r="C92" t="s" s="253">
        <v>634</v>
      </c>
      <c r="D92" s="254">
        <f>D90+7</f>
        <v>42668</v>
      </c>
      <c r="E92" s="282">
        <v>28</v>
      </c>
      <c r="F92" s="283">
        <v>15</v>
      </c>
      <c r="G92" s="283">
        <v>21</v>
      </c>
      <c r="H92" s="283">
        <v>3</v>
      </c>
      <c r="I92" s="284">
        <v>20</v>
      </c>
      <c r="J92" s="285">
        <v>5</v>
      </c>
      <c r="K92" s="286">
        <v>1</v>
      </c>
      <c r="L92" s="260"/>
      <c r="M92" s="108"/>
      <c r="N92" s="3"/>
      <c r="O92" s="3"/>
      <c r="P92" s="3"/>
      <c r="Q92" s="3"/>
      <c r="R92" s="3"/>
    </row>
    <row r="93" ht="14.6" customHeight="1">
      <c r="A93" s="71"/>
      <c r="B93" s="231"/>
      <c r="C93" t="s" s="126">
        <v>635</v>
      </c>
      <c r="D93" s="246">
        <f>D91+7</f>
        <v>42671</v>
      </c>
      <c r="E93" s="277">
        <v>23</v>
      </c>
      <c r="F93" s="278">
        <v>43</v>
      </c>
      <c r="G93" s="278">
        <v>10</v>
      </c>
      <c r="H93" s="278">
        <v>19</v>
      </c>
      <c r="I93" s="279">
        <v>16</v>
      </c>
      <c r="J93" s="280">
        <v>8</v>
      </c>
      <c r="K93" s="281">
        <v>2</v>
      </c>
      <c r="L93" t="s" s="290">
        <v>636</v>
      </c>
      <c r="M93" s="108"/>
      <c r="N93" s="3"/>
      <c r="O93" s="3"/>
      <c r="P93" s="3"/>
      <c r="Q93" s="3"/>
      <c r="R93" s="3"/>
    </row>
    <row r="94" ht="14.6" customHeight="1">
      <c r="A94" s="71"/>
      <c r="B94" s="230">
        <f>B92+1</f>
        <v>44</v>
      </c>
      <c r="C94" t="s" s="253">
        <v>637</v>
      </c>
      <c r="D94" s="254">
        <f>D92+7</f>
        <v>42675</v>
      </c>
      <c r="E94" s="282">
        <v>10</v>
      </c>
      <c r="F94" s="283">
        <v>20</v>
      </c>
      <c r="G94" s="283">
        <v>6</v>
      </c>
      <c r="H94" s="283">
        <v>37</v>
      </c>
      <c r="I94" s="284">
        <v>29</v>
      </c>
      <c r="J94" s="285">
        <v>9</v>
      </c>
      <c r="K94" s="286">
        <v>1</v>
      </c>
      <c r="L94" s="260"/>
      <c r="M94" s="108"/>
      <c r="N94" s="3"/>
      <c r="O94" s="3"/>
      <c r="P94" s="3"/>
      <c r="Q94" s="3"/>
      <c r="R94" s="3"/>
    </row>
    <row r="95" ht="14.6" customHeight="1">
      <c r="A95" s="71"/>
      <c r="B95" s="231"/>
      <c r="C95" t="s" s="126">
        <v>638</v>
      </c>
      <c r="D95" s="246">
        <f>D93+7</f>
        <v>42678</v>
      </c>
      <c r="E95" s="277">
        <v>7</v>
      </c>
      <c r="F95" s="278">
        <v>11</v>
      </c>
      <c r="G95" s="278">
        <v>12</v>
      </c>
      <c r="H95" s="278">
        <v>48</v>
      </c>
      <c r="I95" s="279">
        <v>44</v>
      </c>
      <c r="J95" s="280">
        <v>7</v>
      </c>
      <c r="K95" s="281">
        <v>3</v>
      </c>
      <c r="L95" t="s" s="290">
        <v>639</v>
      </c>
      <c r="M95" s="108"/>
      <c r="N95" s="3"/>
      <c r="O95" s="3"/>
      <c r="P95" s="3"/>
      <c r="Q95" s="3"/>
      <c r="R95" s="3"/>
    </row>
    <row r="96" ht="14.6" customHeight="1">
      <c r="A96" s="71"/>
      <c r="B96" s="230">
        <f>B94+1</f>
        <v>45</v>
      </c>
      <c r="C96" t="s" s="253">
        <v>640</v>
      </c>
      <c r="D96" s="254">
        <f>D94+7</f>
        <v>42682</v>
      </c>
      <c r="E96" s="282">
        <v>49</v>
      </c>
      <c r="F96" s="283">
        <v>47</v>
      </c>
      <c r="G96" s="283">
        <v>9</v>
      </c>
      <c r="H96" s="283">
        <v>50</v>
      </c>
      <c r="I96" s="284">
        <v>5</v>
      </c>
      <c r="J96" s="285">
        <v>9</v>
      </c>
      <c r="K96" s="286">
        <v>8</v>
      </c>
      <c r="L96" s="260"/>
      <c r="M96" s="108"/>
      <c r="N96" s="3"/>
      <c r="O96" s="3"/>
      <c r="P96" s="3"/>
      <c r="Q96" s="3"/>
      <c r="R96" s="3"/>
    </row>
    <row r="97" ht="14.6" customHeight="1">
      <c r="A97" s="71"/>
      <c r="B97" s="231"/>
      <c r="C97" t="s" s="126">
        <v>641</v>
      </c>
      <c r="D97" s="246">
        <f>D95+7</f>
        <v>42685</v>
      </c>
      <c r="E97" s="277">
        <v>38</v>
      </c>
      <c r="F97" s="278">
        <v>49</v>
      </c>
      <c r="G97" s="278">
        <v>3</v>
      </c>
      <c r="H97" s="278">
        <v>22</v>
      </c>
      <c r="I97" s="279">
        <v>23</v>
      </c>
      <c r="J97" s="280">
        <v>9</v>
      </c>
      <c r="K97" s="281">
        <v>2</v>
      </c>
      <c r="L97" t="s" s="290">
        <v>642</v>
      </c>
      <c r="M97" s="108"/>
      <c r="N97" s="3"/>
      <c r="O97" s="3"/>
      <c r="P97" s="3"/>
      <c r="Q97" s="3"/>
      <c r="R97" s="3"/>
    </row>
    <row r="98" ht="14.6" customHeight="1">
      <c r="A98" s="71"/>
      <c r="B98" s="230">
        <f>B96+1</f>
        <v>46</v>
      </c>
      <c r="C98" t="s" s="253">
        <v>643</v>
      </c>
      <c r="D98" s="254">
        <f>D96+7</f>
        <v>42689</v>
      </c>
      <c r="E98" s="282">
        <v>42</v>
      </c>
      <c r="F98" s="283">
        <v>7</v>
      </c>
      <c r="G98" s="283">
        <v>15</v>
      </c>
      <c r="H98" s="283">
        <v>36</v>
      </c>
      <c r="I98" s="284">
        <v>48</v>
      </c>
      <c r="J98" s="285">
        <v>3</v>
      </c>
      <c r="K98" s="286">
        <v>7</v>
      </c>
      <c r="L98" s="260"/>
      <c r="M98" s="108"/>
      <c r="N98" s="3"/>
      <c r="O98" s="3"/>
      <c r="P98" s="3"/>
      <c r="Q98" s="3"/>
      <c r="R98" s="3"/>
    </row>
    <row r="99" ht="14.6" customHeight="1">
      <c r="A99" s="71"/>
      <c r="B99" s="231"/>
      <c r="C99" t="s" s="126">
        <v>644</v>
      </c>
      <c r="D99" s="246">
        <f>D97+7</f>
        <v>42692</v>
      </c>
      <c r="E99" s="277">
        <v>32</v>
      </c>
      <c r="F99" s="278">
        <v>27</v>
      </c>
      <c r="G99" s="278">
        <v>12</v>
      </c>
      <c r="H99" s="278">
        <v>47</v>
      </c>
      <c r="I99" s="279">
        <v>3</v>
      </c>
      <c r="J99" s="280">
        <v>8</v>
      </c>
      <c r="K99" s="281">
        <v>6</v>
      </c>
      <c r="L99" t="s" s="290">
        <v>645</v>
      </c>
      <c r="M99" s="108"/>
      <c r="N99" s="3"/>
      <c r="O99" s="3"/>
      <c r="P99" s="3"/>
      <c r="Q99" s="3"/>
      <c r="R99" s="3"/>
    </row>
    <row r="100" ht="14.6" customHeight="1">
      <c r="A100" s="71"/>
      <c r="B100" s="230">
        <f>B98+1</f>
        <v>47</v>
      </c>
      <c r="C100" t="s" s="253">
        <v>646</v>
      </c>
      <c r="D100" s="254">
        <f>D98+7</f>
        <v>42696</v>
      </c>
      <c r="E100" s="282">
        <v>47</v>
      </c>
      <c r="F100" s="283">
        <v>10</v>
      </c>
      <c r="G100" s="283">
        <v>5</v>
      </c>
      <c r="H100" s="283">
        <v>33</v>
      </c>
      <c r="I100" s="284">
        <v>34</v>
      </c>
      <c r="J100" s="285">
        <v>10</v>
      </c>
      <c r="K100" s="286">
        <v>2</v>
      </c>
      <c r="L100" s="260"/>
      <c r="M100" s="108"/>
      <c r="N100" s="3"/>
      <c r="O100" s="3"/>
      <c r="P100" s="3"/>
      <c r="Q100" s="3"/>
      <c r="R100" s="3"/>
    </row>
    <row r="101" ht="14.6" customHeight="1">
      <c r="A101" s="71"/>
      <c r="B101" s="231"/>
      <c r="C101" t="s" s="126">
        <v>647</v>
      </c>
      <c r="D101" s="246">
        <f>D99+7</f>
        <v>42699</v>
      </c>
      <c r="E101" s="277">
        <v>28</v>
      </c>
      <c r="F101" s="278">
        <v>23</v>
      </c>
      <c r="G101" s="278">
        <v>5</v>
      </c>
      <c r="H101" s="278">
        <v>11</v>
      </c>
      <c r="I101" s="279">
        <v>17</v>
      </c>
      <c r="J101" s="280">
        <v>10</v>
      </c>
      <c r="K101" s="281">
        <v>11</v>
      </c>
      <c r="L101" t="s" s="290">
        <v>648</v>
      </c>
      <c r="M101" s="108"/>
      <c r="N101" s="3"/>
      <c r="O101" s="3"/>
      <c r="P101" s="3"/>
      <c r="Q101" s="3"/>
      <c r="R101" s="3"/>
    </row>
    <row r="102" ht="14.6" customHeight="1">
      <c r="A102" s="71"/>
      <c r="B102" s="230">
        <f>B100+1</f>
        <v>48</v>
      </c>
      <c r="C102" t="s" s="253">
        <v>649</v>
      </c>
      <c r="D102" s="254">
        <f>D100+7</f>
        <v>42703</v>
      </c>
      <c r="E102" s="282">
        <v>38</v>
      </c>
      <c r="F102" s="283">
        <v>27</v>
      </c>
      <c r="G102" s="283">
        <v>21</v>
      </c>
      <c r="H102" s="283">
        <v>28</v>
      </c>
      <c r="I102" s="284">
        <v>26</v>
      </c>
      <c r="J102" s="285">
        <v>11</v>
      </c>
      <c r="K102" s="286">
        <v>9</v>
      </c>
      <c r="L102" s="260"/>
      <c r="M102" s="108"/>
      <c r="N102" s="3"/>
      <c r="O102" s="3"/>
      <c r="P102" s="3"/>
      <c r="Q102" s="3"/>
      <c r="R102" s="3"/>
    </row>
    <row r="103" ht="14.6" customHeight="1">
      <c r="A103" s="71"/>
      <c r="B103" s="231"/>
      <c r="C103" t="s" s="126">
        <v>650</v>
      </c>
      <c r="D103" s="246">
        <f>D101+7</f>
        <v>42706</v>
      </c>
      <c r="E103" s="277">
        <v>23</v>
      </c>
      <c r="F103" s="278">
        <v>32</v>
      </c>
      <c r="G103" s="278">
        <v>6</v>
      </c>
      <c r="H103" s="278">
        <v>11</v>
      </c>
      <c r="I103" s="279">
        <v>31</v>
      </c>
      <c r="J103" s="280">
        <v>2</v>
      </c>
      <c r="K103" s="281">
        <v>12</v>
      </c>
      <c r="L103" t="s" s="290">
        <v>651</v>
      </c>
      <c r="M103" s="108"/>
      <c r="N103" s="3"/>
      <c r="O103" s="3"/>
      <c r="P103" s="3"/>
      <c r="Q103" s="3"/>
      <c r="R103" s="3"/>
    </row>
    <row r="104" ht="14.6" customHeight="1">
      <c r="A104" s="71"/>
      <c r="B104" s="230">
        <f>B102+1</f>
        <v>49</v>
      </c>
      <c r="C104" t="s" s="253">
        <v>652</v>
      </c>
      <c r="D104" s="254">
        <f>D102+7</f>
        <v>42710</v>
      </c>
      <c r="E104" s="282">
        <v>27</v>
      </c>
      <c r="F104" s="283">
        <v>1</v>
      </c>
      <c r="G104" s="283">
        <v>7</v>
      </c>
      <c r="H104" s="283">
        <v>11</v>
      </c>
      <c r="I104" s="284">
        <v>45</v>
      </c>
      <c r="J104" s="285">
        <v>9</v>
      </c>
      <c r="K104" s="286">
        <v>4</v>
      </c>
      <c r="L104" s="260"/>
      <c r="M104" s="108"/>
      <c r="N104" s="3"/>
      <c r="O104" s="3"/>
      <c r="P104" s="3"/>
      <c r="Q104" s="3"/>
      <c r="R104" s="3"/>
    </row>
    <row r="105" ht="14.6" customHeight="1">
      <c r="A105" s="71"/>
      <c r="B105" s="231"/>
      <c r="C105" t="s" s="126">
        <v>653</v>
      </c>
      <c r="D105" s="246">
        <f>D103+7</f>
        <v>42713</v>
      </c>
      <c r="E105" s="277">
        <v>6</v>
      </c>
      <c r="F105" s="278">
        <v>40</v>
      </c>
      <c r="G105" s="278">
        <v>37</v>
      </c>
      <c r="H105" s="278">
        <v>28</v>
      </c>
      <c r="I105" s="279">
        <v>12</v>
      </c>
      <c r="J105" s="280">
        <v>1</v>
      </c>
      <c r="K105" s="281">
        <v>5</v>
      </c>
      <c r="L105" t="s" s="290">
        <v>654</v>
      </c>
      <c r="M105" s="108"/>
      <c r="N105" s="3"/>
      <c r="O105" s="3"/>
      <c r="P105" s="3"/>
      <c r="Q105" s="3"/>
      <c r="R105" s="3"/>
    </row>
    <row r="106" ht="14.6" customHeight="1">
      <c r="A106" s="71"/>
      <c r="B106" s="230">
        <f>B104+1</f>
        <v>50</v>
      </c>
      <c r="C106" t="s" s="253">
        <v>655</v>
      </c>
      <c r="D106" s="254">
        <f>D104+7</f>
        <v>42717</v>
      </c>
      <c r="E106" s="282">
        <v>28</v>
      </c>
      <c r="F106" s="283">
        <v>50</v>
      </c>
      <c r="G106" s="283">
        <v>48</v>
      </c>
      <c r="H106" s="283">
        <v>29</v>
      </c>
      <c r="I106" s="284">
        <v>14</v>
      </c>
      <c r="J106" s="285">
        <v>8</v>
      </c>
      <c r="K106" s="286">
        <v>2</v>
      </c>
      <c r="L106" s="260"/>
      <c r="M106" s="108"/>
      <c r="N106" s="3"/>
      <c r="O106" s="3"/>
      <c r="P106" s="3"/>
      <c r="Q106" s="3"/>
      <c r="R106" s="3"/>
    </row>
    <row r="107" ht="14.6" customHeight="1">
      <c r="A107" s="71"/>
      <c r="B107" s="231"/>
      <c r="C107" t="s" s="126">
        <v>656</v>
      </c>
      <c r="D107" s="246">
        <f>D105+7</f>
        <v>42720</v>
      </c>
      <c r="E107" s="277">
        <v>45</v>
      </c>
      <c r="F107" s="278">
        <v>10</v>
      </c>
      <c r="G107" s="278">
        <v>6</v>
      </c>
      <c r="H107" s="278">
        <v>30</v>
      </c>
      <c r="I107" s="279">
        <v>41</v>
      </c>
      <c r="J107" s="280">
        <v>11</v>
      </c>
      <c r="K107" s="281">
        <v>4</v>
      </c>
      <c r="L107" t="s" s="290">
        <v>657</v>
      </c>
      <c r="M107" s="108"/>
      <c r="N107" s="3"/>
      <c r="O107" s="3"/>
      <c r="P107" s="3"/>
      <c r="Q107" s="3"/>
      <c r="R107" s="3"/>
    </row>
    <row r="108" ht="14.6" customHeight="1">
      <c r="A108" s="71"/>
      <c r="B108" s="230">
        <f>B106+1</f>
        <v>51</v>
      </c>
      <c r="C108" t="s" s="253">
        <v>658</v>
      </c>
      <c r="D108" s="254">
        <f>D106+7</f>
        <v>42724</v>
      </c>
      <c r="E108" s="282">
        <v>15</v>
      </c>
      <c r="F108" s="283">
        <v>27</v>
      </c>
      <c r="G108" s="283">
        <v>13</v>
      </c>
      <c r="H108" s="283">
        <v>21</v>
      </c>
      <c r="I108" s="284">
        <v>17</v>
      </c>
      <c r="J108" s="285">
        <v>3</v>
      </c>
      <c r="K108" s="286">
        <v>2</v>
      </c>
      <c r="L108" s="260"/>
      <c r="M108" s="108"/>
      <c r="N108" s="3"/>
      <c r="O108" s="3"/>
      <c r="P108" s="3"/>
      <c r="Q108" s="3"/>
      <c r="R108" s="3"/>
    </row>
    <row r="109" ht="14.6" customHeight="1">
      <c r="A109" s="71"/>
      <c r="B109" s="231"/>
      <c r="C109" t="s" s="126">
        <v>659</v>
      </c>
      <c r="D109" s="246">
        <f>D107+7</f>
        <v>42727</v>
      </c>
      <c r="E109" s="277">
        <v>46</v>
      </c>
      <c r="F109" s="278">
        <v>39</v>
      </c>
      <c r="G109" s="278">
        <v>16</v>
      </c>
      <c r="H109" s="278">
        <v>20</v>
      </c>
      <c r="I109" s="279">
        <v>4</v>
      </c>
      <c r="J109" s="280">
        <v>5</v>
      </c>
      <c r="K109" s="281">
        <v>2</v>
      </c>
      <c r="L109" t="s" s="290">
        <v>660</v>
      </c>
      <c r="M109" s="108"/>
      <c r="N109" s="3"/>
      <c r="O109" s="3"/>
      <c r="P109" s="3"/>
      <c r="Q109" s="3"/>
      <c r="R109" s="3"/>
    </row>
    <row r="110" ht="14.6" customHeight="1">
      <c r="A110" s="71"/>
      <c r="B110" s="230">
        <f>B108+1</f>
        <v>52</v>
      </c>
      <c r="C110" t="s" s="253">
        <v>661</v>
      </c>
      <c r="D110" s="254">
        <f>D108+7</f>
        <v>42731</v>
      </c>
      <c r="E110" s="282">
        <v>32</v>
      </c>
      <c r="F110" s="283">
        <v>22</v>
      </c>
      <c r="G110" s="283">
        <v>39</v>
      </c>
      <c r="H110" s="283">
        <v>25</v>
      </c>
      <c r="I110" s="284">
        <v>3</v>
      </c>
      <c r="J110" s="285">
        <v>7</v>
      </c>
      <c r="K110" s="286">
        <v>12</v>
      </c>
      <c r="L110" s="260"/>
      <c r="M110" s="108"/>
      <c r="N110" s="3"/>
      <c r="O110" s="3"/>
      <c r="P110" s="3"/>
      <c r="Q110" s="3"/>
      <c r="R110" s="3"/>
    </row>
    <row r="111" ht="14.6" customHeight="1">
      <c r="A111" s="71"/>
      <c r="B111" s="231"/>
      <c r="C111" t="s" s="126">
        <v>662</v>
      </c>
      <c r="D111" s="246">
        <f>D109+7</f>
        <v>42734</v>
      </c>
      <c r="E111" s="277">
        <v>10</v>
      </c>
      <c r="F111" s="278">
        <v>22</v>
      </c>
      <c r="G111" s="278">
        <v>29</v>
      </c>
      <c r="H111" s="278">
        <v>47</v>
      </c>
      <c r="I111" s="279">
        <v>8</v>
      </c>
      <c r="J111" s="280">
        <v>1</v>
      </c>
      <c r="K111" s="281">
        <v>3</v>
      </c>
      <c r="L111" t="s" s="290">
        <v>663</v>
      </c>
      <c r="M111" s="108"/>
      <c r="N111" s="3"/>
      <c r="O111" s="3"/>
      <c r="P111" s="3"/>
      <c r="Q111" s="3"/>
      <c r="R111" s="3"/>
    </row>
    <row r="112" ht="14.6" customHeight="1">
      <c r="A112" s="71"/>
      <c r="B112" s="291"/>
      <c r="C112" s="292"/>
      <c r="D112" s="293"/>
      <c r="E112" s="294"/>
      <c r="F112" s="295"/>
      <c r="G112" s="295"/>
      <c r="H112" s="295"/>
      <c r="I112" s="296"/>
      <c r="J112" s="297"/>
      <c r="K112" s="298"/>
      <c r="L112" s="260"/>
      <c r="M112" s="108"/>
      <c r="N112" s="3"/>
      <c r="O112" s="3"/>
      <c r="P112" s="3"/>
      <c r="Q112" s="3"/>
      <c r="R112" s="3"/>
    </row>
    <row r="113" ht="15.1" customHeight="1">
      <c r="A113" s="71"/>
      <c r="B113" s="299"/>
      <c r="C113" s="300"/>
      <c r="D113" s="301"/>
      <c r="E113" s="302"/>
      <c r="F113" s="303"/>
      <c r="G113" s="303"/>
      <c r="H113" s="303"/>
      <c r="I113" s="304"/>
      <c r="J113" s="305"/>
      <c r="K113" s="306"/>
      <c r="L113" s="269"/>
      <c r="M113" s="108"/>
      <c r="N113" s="3"/>
      <c r="O113" s="3"/>
      <c r="P113" s="3"/>
      <c r="Q113" s="3"/>
      <c r="R113" s="3"/>
    </row>
  </sheetData>
  <mergeCells count="67">
    <mergeCell ref="B106:B107"/>
    <mergeCell ref="B108:B109"/>
    <mergeCell ref="B110:B111"/>
    <mergeCell ref="B112:B113"/>
    <mergeCell ref="B94:B95"/>
    <mergeCell ref="B96:B97"/>
    <mergeCell ref="B98:B99"/>
    <mergeCell ref="B100:B101"/>
    <mergeCell ref="B102:B103"/>
    <mergeCell ref="B104:B105"/>
    <mergeCell ref="B92:B93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68:B69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44:B45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20:B21"/>
    <mergeCell ref="L6:L7"/>
    <mergeCell ref="N6:O6"/>
    <mergeCell ref="Q6:R6"/>
    <mergeCell ref="E7:I7"/>
    <mergeCell ref="J7:K7"/>
    <mergeCell ref="B8:B9"/>
    <mergeCell ref="B10:B11"/>
    <mergeCell ref="B12:B13"/>
    <mergeCell ref="B14:B15"/>
    <mergeCell ref="B16:B17"/>
    <mergeCell ref="B18:B19"/>
    <mergeCell ref="Q20:R20"/>
    <mergeCell ref="B1:G1"/>
    <mergeCell ref="B3:E3"/>
    <mergeCell ref="B4:K4"/>
    <mergeCell ref="B6:B7"/>
    <mergeCell ref="C6:C7"/>
    <mergeCell ref="D6:D7"/>
    <mergeCell ref="E6:K6"/>
    <mergeCell ref="N4:R4"/>
  </mergeCells>
  <conditionalFormatting sqref="N8:N75 Q8:Q19">
    <cfRule type="cellIs" dxfId="9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R113"/>
  <sheetViews>
    <sheetView workbookViewId="0" showGridLines="0" defaultGridColor="1"/>
  </sheetViews>
  <sheetFormatPr defaultColWidth="12.5" defaultRowHeight="13.2" customHeight="1" outlineLevelRow="0" outlineLevelCol="0"/>
  <cols>
    <col min="1" max="1" width="4.35156" style="307" customWidth="1"/>
    <col min="2" max="2" width="9.67188" style="307" customWidth="1"/>
    <col min="3" max="3" width="12.6719" style="307" customWidth="1"/>
    <col min="4" max="4" width="10.6719" style="307" customWidth="1"/>
    <col min="5" max="11" width="9.67188" style="307" customWidth="1"/>
    <col min="12" max="12" width="17" style="307" customWidth="1"/>
    <col min="13" max="13" width="6.5" style="307" customWidth="1"/>
    <col min="14" max="14" width="12.5" style="307" customWidth="1"/>
    <col min="15" max="15" width="13.5" style="307" customWidth="1"/>
    <col min="16" max="16" width="5.85156" style="307" customWidth="1"/>
    <col min="17" max="17" width="10" style="307" customWidth="1"/>
    <col min="18" max="18" width="9.35156" style="307" customWidth="1"/>
    <col min="19" max="16384" width="12.5" style="307" customWidth="1"/>
  </cols>
  <sheetData>
    <row r="1" ht="17.6" customHeight="1">
      <c r="A1" s="71"/>
      <c r="B1" t="s" s="149">
        <v>664</v>
      </c>
      <c r="C1" s="150"/>
      <c r="D1" s="150"/>
      <c r="E1" s="150"/>
      <c r="F1" s="150"/>
      <c r="G1" s="151"/>
      <c r="H1" s="108"/>
      <c r="I1" s="3"/>
      <c r="J1" s="4"/>
      <c r="K1" s="4"/>
      <c r="L1" s="4"/>
      <c r="M1" s="3"/>
      <c r="N1" s="3"/>
      <c r="O1" s="3"/>
      <c r="P1" s="3"/>
      <c r="Q1" s="3"/>
      <c r="R1" s="3"/>
    </row>
    <row r="2" ht="14.15" customHeight="1">
      <c r="A2" s="3"/>
      <c r="B2" s="109"/>
      <c r="C2" s="139"/>
      <c r="D2" s="109"/>
      <c r="E2" s="109"/>
      <c r="F2" s="109"/>
      <c r="G2" s="109"/>
      <c r="H2" s="3"/>
      <c r="I2" s="3"/>
      <c r="J2" s="4"/>
      <c r="K2" s="4"/>
      <c r="L2" s="4"/>
      <c r="M2" s="3"/>
      <c r="N2" s="3"/>
      <c r="O2" s="3"/>
      <c r="P2" s="3"/>
      <c r="Q2" s="3"/>
      <c r="R2" s="3"/>
    </row>
    <row r="3" ht="25" customHeight="1">
      <c r="A3" s="3"/>
      <c r="B3" t="s" s="63">
        <v>1</v>
      </c>
      <c r="C3" s="3"/>
      <c r="D3" s="3"/>
      <c r="E3" s="3"/>
      <c r="F3" s="6"/>
      <c r="G3" s="6"/>
      <c r="H3" s="6"/>
      <c r="I3" s="6"/>
      <c r="J3" s="6"/>
      <c r="K3" s="6"/>
      <c r="L3" s="6"/>
      <c r="M3" s="3"/>
      <c r="N3" s="3"/>
      <c r="O3" s="3"/>
      <c r="P3" s="3"/>
      <c r="Q3" s="3"/>
      <c r="R3" s="3"/>
    </row>
    <row r="4" ht="27" customHeight="1">
      <c r="A4" s="3"/>
      <c r="B4" t="s" s="65">
        <v>665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3"/>
      <c r="N4" t="s" s="66">
        <v>11</v>
      </c>
      <c r="O4" s="67"/>
      <c r="P4" s="67"/>
      <c r="Q4" s="67"/>
      <c r="R4" s="67"/>
    </row>
    <row r="5" ht="8" customHeight="1">
      <c r="A5" s="3"/>
      <c r="B5" s="70"/>
      <c r="C5" s="68"/>
      <c r="D5" s="68"/>
      <c r="E5" s="122"/>
      <c r="F5" s="122"/>
      <c r="G5" s="122"/>
      <c r="H5" s="122"/>
      <c r="I5" s="122"/>
      <c r="J5" s="68"/>
      <c r="K5" s="68"/>
      <c r="L5" s="68"/>
      <c r="M5" s="3"/>
      <c r="N5" s="70"/>
      <c r="O5" s="70"/>
      <c r="P5" s="3"/>
      <c r="Q5" s="70"/>
      <c r="R5" s="70"/>
    </row>
    <row r="6" ht="22.5" customHeight="1">
      <c r="A6" s="71"/>
      <c r="B6" t="s" s="152">
        <v>18</v>
      </c>
      <c r="C6" t="s" s="152">
        <v>3</v>
      </c>
      <c r="D6" t="s" s="152">
        <v>4</v>
      </c>
      <c r="E6" t="s" s="153">
        <v>5</v>
      </c>
      <c r="F6" s="154"/>
      <c r="G6" s="154"/>
      <c r="H6" s="154"/>
      <c r="I6" s="154"/>
      <c r="J6" s="154"/>
      <c r="K6" s="154"/>
      <c r="L6" t="s" s="217">
        <v>543</v>
      </c>
      <c r="M6" s="77"/>
      <c r="N6" t="s" s="78">
        <v>12</v>
      </c>
      <c r="O6" s="79"/>
      <c r="P6" s="77"/>
      <c r="Q6" t="s" s="78">
        <v>7</v>
      </c>
      <c r="R6" s="79"/>
    </row>
    <row r="7" ht="20.25" customHeight="1">
      <c r="A7" s="71"/>
      <c r="B7" s="155"/>
      <c r="C7" s="155"/>
      <c r="D7" s="156"/>
      <c r="E7" t="s" s="157">
        <v>6</v>
      </c>
      <c r="F7" s="158"/>
      <c r="G7" s="159"/>
      <c r="H7" s="158"/>
      <c r="I7" s="160"/>
      <c r="J7" t="s" s="157">
        <v>7</v>
      </c>
      <c r="K7" s="160"/>
      <c r="L7" s="218"/>
      <c r="M7" s="77"/>
      <c r="N7" t="s" s="88">
        <v>14</v>
      </c>
      <c r="O7" t="s" s="88">
        <v>15</v>
      </c>
      <c r="P7" s="89"/>
      <c r="Q7" t="s" s="90">
        <v>14</v>
      </c>
      <c r="R7" t="s" s="88">
        <v>15</v>
      </c>
    </row>
    <row r="8" ht="15" customHeight="1">
      <c r="A8" s="71"/>
      <c r="B8" s="219">
        <v>1</v>
      </c>
      <c r="C8" t="s" s="124">
        <v>666</v>
      </c>
      <c r="D8" s="239">
        <v>42738</v>
      </c>
      <c r="E8" s="272">
        <v>34</v>
      </c>
      <c r="F8" s="273">
        <v>27</v>
      </c>
      <c r="G8" s="273">
        <v>49</v>
      </c>
      <c r="H8" s="273">
        <v>23</v>
      </c>
      <c r="I8" s="274">
        <v>19</v>
      </c>
      <c r="J8" s="275">
        <v>11</v>
      </c>
      <c r="K8" s="276">
        <v>1</v>
      </c>
      <c r="L8" s="245"/>
      <c r="M8" s="77"/>
      <c r="N8" s="95">
        <v>1</v>
      </c>
      <c r="O8" s="96">
        <f>COUNTIF($E$8:$I$113,"1")</f>
        <v>11</v>
      </c>
      <c r="P8" s="77"/>
      <c r="Q8" s="97">
        <v>1</v>
      </c>
      <c r="R8" s="96">
        <f>COUNTIF($J$8:$K$113,"1")</f>
        <v>14</v>
      </c>
    </row>
    <row r="9" ht="15" customHeight="1">
      <c r="A9" s="71"/>
      <c r="B9" s="222"/>
      <c r="C9" t="s" s="126">
        <v>667</v>
      </c>
      <c r="D9" s="246">
        <f>D8+3</f>
        <v>42741</v>
      </c>
      <c r="E9" s="277">
        <v>21</v>
      </c>
      <c r="F9" s="278">
        <v>14</v>
      </c>
      <c r="G9" s="278">
        <v>49</v>
      </c>
      <c r="H9" s="278">
        <v>10</v>
      </c>
      <c r="I9" s="279">
        <v>18</v>
      </c>
      <c r="J9" s="280">
        <v>9</v>
      </c>
      <c r="K9" s="281">
        <v>11</v>
      </c>
      <c r="L9" t="s" s="290">
        <v>668</v>
      </c>
      <c r="M9" s="77"/>
      <c r="N9" s="101">
        <f>N8+1</f>
        <v>2</v>
      </c>
      <c r="O9" s="102">
        <f>COUNTIF($E$8:$I$113,"2")</f>
        <v>10</v>
      </c>
      <c r="P9" s="77"/>
      <c r="Q9" s="101">
        <v>2</v>
      </c>
      <c r="R9" s="102">
        <f>COUNTIF($J$8:$K$113,"2")</f>
        <v>19</v>
      </c>
    </row>
    <row r="10" ht="15" customHeight="1">
      <c r="A10" s="71"/>
      <c r="B10" s="226">
        <f>B8+1</f>
        <v>2</v>
      </c>
      <c r="C10" t="s" s="253">
        <v>669</v>
      </c>
      <c r="D10" s="254">
        <f>D8+7</f>
        <v>42745</v>
      </c>
      <c r="E10" s="282">
        <v>44</v>
      </c>
      <c r="F10" s="283">
        <v>29</v>
      </c>
      <c r="G10" s="283">
        <v>35</v>
      </c>
      <c r="H10" s="283">
        <v>11</v>
      </c>
      <c r="I10" s="284">
        <v>2</v>
      </c>
      <c r="J10" s="285">
        <v>4</v>
      </c>
      <c r="K10" s="286">
        <v>9</v>
      </c>
      <c r="L10" s="260"/>
      <c r="M10" s="77"/>
      <c r="N10" s="101">
        <f>N9+1</f>
        <v>3</v>
      </c>
      <c r="O10" s="102">
        <f>COUNTIF($E$8:$I$113,"3")</f>
        <v>10</v>
      </c>
      <c r="P10" s="77"/>
      <c r="Q10" s="101">
        <v>3</v>
      </c>
      <c r="R10" s="102">
        <f>COUNTIF($J$8:$K$113,"3")</f>
        <v>26</v>
      </c>
    </row>
    <row r="11" ht="15" customHeight="1">
      <c r="A11" s="71"/>
      <c r="B11" s="222"/>
      <c r="C11" t="s" s="126">
        <v>670</v>
      </c>
      <c r="D11" s="246">
        <f>D9+7</f>
        <v>42748</v>
      </c>
      <c r="E11" s="277">
        <v>16</v>
      </c>
      <c r="F11" s="278">
        <v>7</v>
      </c>
      <c r="G11" s="278">
        <v>50</v>
      </c>
      <c r="H11" s="278">
        <v>3</v>
      </c>
      <c r="I11" s="279">
        <v>26</v>
      </c>
      <c r="J11" s="280">
        <v>4</v>
      </c>
      <c r="K11" s="281">
        <v>7</v>
      </c>
      <c r="L11" t="s" s="290">
        <v>671</v>
      </c>
      <c r="M11" s="77"/>
      <c r="N11" s="101">
        <f>N10+1</f>
        <v>4</v>
      </c>
      <c r="O11" s="102">
        <f>COUNTIF($E$8:$I$113,"4")</f>
        <v>13</v>
      </c>
      <c r="P11" s="77"/>
      <c r="Q11" s="101">
        <v>4</v>
      </c>
      <c r="R11" s="102">
        <f>COUNTIF($J$8:$K$113,"4")</f>
        <v>19</v>
      </c>
    </row>
    <row r="12" ht="15" customHeight="1">
      <c r="A12" s="71"/>
      <c r="B12" s="226">
        <f>B10+1</f>
        <v>3</v>
      </c>
      <c r="C12" t="s" s="253">
        <v>672</v>
      </c>
      <c r="D12" s="254">
        <f>D10+7</f>
        <v>42752</v>
      </c>
      <c r="E12" s="282">
        <v>43</v>
      </c>
      <c r="F12" s="283">
        <v>4</v>
      </c>
      <c r="G12" s="283">
        <v>25</v>
      </c>
      <c r="H12" s="283">
        <v>16</v>
      </c>
      <c r="I12" s="284">
        <v>47</v>
      </c>
      <c r="J12" s="285">
        <v>10</v>
      </c>
      <c r="K12" s="286">
        <v>2</v>
      </c>
      <c r="L12" s="260"/>
      <c r="M12" s="120"/>
      <c r="N12" s="101">
        <f>N11+1</f>
        <v>5</v>
      </c>
      <c r="O12" s="102">
        <f>COUNTIF($E$8:$I$113,"5")</f>
        <v>9</v>
      </c>
      <c r="P12" s="77"/>
      <c r="Q12" s="101">
        <v>5</v>
      </c>
      <c r="R12" s="102">
        <f>COUNTIF($J$8:$K$113,"5")</f>
        <v>21</v>
      </c>
    </row>
    <row r="13" ht="15" customHeight="1">
      <c r="A13" s="71"/>
      <c r="B13" s="222"/>
      <c r="C13" t="s" s="126">
        <v>673</v>
      </c>
      <c r="D13" s="246">
        <f>D11+7</f>
        <v>42755</v>
      </c>
      <c r="E13" s="277">
        <v>17</v>
      </c>
      <c r="F13" s="278">
        <v>10</v>
      </c>
      <c r="G13" s="278">
        <v>27</v>
      </c>
      <c r="H13" s="278">
        <v>49</v>
      </c>
      <c r="I13" s="279">
        <v>31</v>
      </c>
      <c r="J13" s="280">
        <v>3</v>
      </c>
      <c r="K13" s="281">
        <v>5</v>
      </c>
      <c r="L13" t="s" s="290">
        <v>674</v>
      </c>
      <c r="M13" s="77"/>
      <c r="N13" s="101">
        <f>N12+1</f>
        <v>6</v>
      </c>
      <c r="O13" s="102">
        <f>COUNTIF($E$8:$I$113,"6")</f>
        <v>7</v>
      </c>
      <c r="P13" s="77"/>
      <c r="Q13" s="101">
        <v>6</v>
      </c>
      <c r="R13" s="102">
        <f>COUNTIF($J$8:$K$113,"6")</f>
        <v>13</v>
      </c>
    </row>
    <row r="14" ht="15" customHeight="1">
      <c r="A14" s="71"/>
      <c r="B14" s="226">
        <f>B12+1</f>
        <v>4</v>
      </c>
      <c r="C14" t="s" s="253">
        <v>675</v>
      </c>
      <c r="D14" s="254">
        <f>D12+7</f>
        <v>42759</v>
      </c>
      <c r="E14" s="282">
        <v>5</v>
      </c>
      <c r="F14" s="283">
        <v>1</v>
      </c>
      <c r="G14" s="283">
        <v>23</v>
      </c>
      <c r="H14" s="283">
        <v>17</v>
      </c>
      <c r="I14" s="284">
        <v>7</v>
      </c>
      <c r="J14" s="285">
        <v>3</v>
      </c>
      <c r="K14" s="286">
        <v>8</v>
      </c>
      <c r="L14" s="260"/>
      <c r="M14" s="77"/>
      <c r="N14" s="101">
        <f>N13+1</f>
        <v>7</v>
      </c>
      <c r="O14" s="102">
        <f>COUNTIF($E$8:$I$113,"7")</f>
        <v>10</v>
      </c>
      <c r="P14" s="77"/>
      <c r="Q14" s="101">
        <v>7</v>
      </c>
      <c r="R14" s="102">
        <f>COUNTIF($J$8:$K$113,"7")</f>
        <v>14</v>
      </c>
    </row>
    <row r="15" ht="15" customHeight="1">
      <c r="A15" s="71"/>
      <c r="B15" s="222"/>
      <c r="C15" t="s" s="126">
        <v>676</v>
      </c>
      <c r="D15" s="246">
        <f>D13+7</f>
        <v>42762</v>
      </c>
      <c r="E15" s="277">
        <v>28</v>
      </c>
      <c r="F15" s="278">
        <v>45</v>
      </c>
      <c r="G15" s="278">
        <v>20</v>
      </c>
      <c r="H15" s="278">
        <v>17</v>
      </c>
      <c r="I15" s="279">
        <v>48</v>
      </c>
      <c r="J15" s="280">
        <v>9</v>
      </c>
      <c r="K15" s="281">
        <v>5</v>
      </c>
      <c r="L15" t="s" s="290">
        <v>677</v>
      </c>
      <c r="M15" s="77"/>
      <c r="N15" s="101">
        <f>N14+1</f>
        <v>8</v>
      </c>
      <c r="O15" s="102">
        <f>COUNTIF($E$8:$I$113,"8")</f>
        <v>9</v>
      </c>
      <c r="P15" s="77"/>
      <c r="Q15" s="101">
        <v>8</v>
      </c>
      <c r="R15" s="102">
        <f>COUNTIF($J$8:$K$113,"8")</f>
        <v>17</v>
      </c>
    </row>
    <row r="16" ht="15" customHeight="1">
      <c r="A16" s="71"/>
      <c r="B16" s="226">
        <f>B14+1</f>
        <v>5</v>
      </c>
      <c r="C16" t="s" s="253">
        <v>678</v>
      </c>
      <c r="D16" s="254">
        <f>D14+7</f>
        <v>42766</v>
      </c>
      <c r="E16" s="282">
        <v>4</v>
      </c>
      <c r="F16" s="283">
        <v>17</v>
      </c>
      <c r="G16" s="283">
        <v>44</v>
      </c>
      <c r="H16" s="283">
        <v>23</v>
      </c>
      <c r="I16" s="284">
        <v>3</v>
      </c>
      <c r="J16" s="285">
        <v>6</v>
      </c>
      <c r="K16" s="286">
        <v>9</v>
      </c>
      <c r="L16" s="260"/>
      <c r="M16" s="77"/>
      <c r="N16" s="101">
        <f>N15+1</f>
        <v>9</v>
      </c>
      <c r="O16" s="102">
        <f>COUNTIF($E$8:$I$113,"9")</f>
        <v>12</v>
      </c>
      <c r="P16" s="77"/>
      <c r="Q16" s="101">
        <v>9</v>
      </c>
      <c r="R16" s="102">
        <f>COUNTIF($J$8:$K$113,"9")</f>
        <v>23</v>
      </c>
    </row>
    <row r="17" ht="15" customHeight="1">
      <c r="A17" s="71"/>
      <c r="B17" s="222"/>
      <c r="C17" t="s" s="126">
        <v>679</v>
      </c>
      <c r="D17" s="246">
        <f>D15+7</f>
        <v>42769</v>
      </c>
      <c r="E17" s="277">
        <v>3</v>
      </c>
      <c r="F17" s="278">
        <v>4</v>
      </c>
      <c r="G17" s="278">
        <v>50</v>
      </c>
      <c r="H17" s="278">
        <v>46</v>
      </c>
      <c r="I17" s="279">
        <v>15</v>
      </c>
      <c r="J17" s="280">
        <v>9</v>
      </c>
      <c r="K17" s="281">
        <v>5</v>
      </c>
      <c r="L17" t="s" s="290">
        <v>680</v>
      </c>
      <c r="M17" s="77"/>
      <c r="N17" s="101">
        <f>N16+1</f>
        <v>10</v>
      </c>
      <c r="O17" s="102">
        <f>COUNTIF($E$8:$I$113,"10")</f>
        <v>13</v>
      </c>
      <c r="P17" s="77"/>
      <c r="Q17" s="101">
        <v>10</v>
      </c>
      <c r="R17" s="102">
        <f>COUNTIF($J$8:$K$113,"10")</f>
        <v>16</v>
      </c>
    </row>
    <row r="18" ht="15" customHeight="1">
      <c r="A18" s="71"/>
      <c r="B18" s="226">
        <f>B16+1</f>
        <v>6</v>
      </c>
      <c r="C18" t="s" s="253">
        <v>681</v>
      </c>
      <c r="D18" s="254">
        <f>D16+7</f>
        <v>42773</v>
      </c>
      <c r="E18" s="282">
        <v>44</v>
      </c>
      <c r="F18" s="283">
        <v>38</v>
      </c>
      <c r="G18" s="283">
        <v>4</v>
      </c>
      <c r="H18" s="283">
        <v>31</v>
      </c>
      <c r="I18" s="284">
        <v>10</v>
      </c>
      <c r="J18" s="285">
        <v>10</v>
      </c>
      <c r="K18" s="286">
        <v>8</v>
      </c>
      <c r="L18" s="260"/>
      <c r="M18" s="77"/>
      <c r="N18" s="101">
        <f>N17+1</f>
        <v>11</v>
      </c>
      <c r="O18" s="102">
        <f>COUNTIF($E$8:$I$113,"11")</f>
        <v>11</v>
      </c>
      <c r="P18" s="77"/>
      <c r="Q18" s="101">
        <v>11</v>
      </c>
      <c r="R18" s="102">
        <f>COUNTIF($J$8:$K$113,"11")</f>
        <v>12</v>
      </c>
    </row>
    <row r="19" ht="15" customHeight="1">
      <c r="A19" s="71"/>
      <c r="B19" s="222"/>
      <c r="C19" t="s" s="126">
        <v>682</v>
      </c>
      <c r="D19" s="246">
        <f>D17+7</f>
        <v>42776</v>
      </c>
      <c r="E19" s="277">
        <v>43</v>
      </c>
      <c r="F19" s="278">
        <v>26</v>
      </c>
      <c r="G19" s="278">
        <v>7</v>
      </c>
      <c r="H19" s="278">
        <v>35</v>
      </c>
      <c r="I19" s="279">
        <v>21</v>
      </c>
      <c r="J19" s="280">
        <v>9</v>
      </c>
      <c r="K19" s="281">
        <v>2</v>
      </c>
      <c r="L19" t="s" s="290">
        <v>683</v>
      </c>
      <c r="M19" s="77"/>
      <c r="N19" s="101">
        <f>N18+1</f>
        <v>12</v>
      </c>
      <c r="O19" s="102">
        <f>COUNTIF($E$8:$I$113,"12")</f>
        <v>10</v>
      </c>
      <c r="P19" s="77"/>
      <c r="Q19" t="s" s="287">
        <v>556</v>
      </c>
      <c r="R19" s="107">
        <f>COUNTIF($J$8:$K$113,"12")</f>
        <v>14</v>
      </c>
    </row>
    <row r="20" ht="15" customHeight="1">
      <c r="A20" s="71"/>
      <c r="B20" s="226">
        <f>B18+1</f>
        <v>7</v>
      </c>
      <c r="C20" t="s" s="253">
        <v>684</v>
      </c>
      <c r="D20" s="254">
        <f>D18+7</f>
        <v>42780</v>
      </c>
      <c r="E20" s="282">
        <v>44</v>
      </c>
      <c r="F20" s="283">
        <v>40</v>
      </c>
      <c r="G20" s="283">
        <v>24</v>
      </c>
      <c r="H20" s="283">
        <v>2</v>
      </c>
      <c r="I20" s="284">
        <v>10</v>
      </c>
      <c r="J20" s="285">
        <v>3</v>
      </c>
      <c r="K20" s="286">
        <v>10</v>
      </c>
      <c r="L20" s="260"/>
      <c r="M20" s="77"/>
      <c r="N20" s="101">
        <f>N19+1</f>
        <v>13</v>
      </c>
      <c r="O20" s="102">
        <f>COUNTIF($E$8:$I$113,"13")</f>
        <v>8</v>
      </c>
      <c r="P20" s="108"/>
      <c r="Q20" t="s" s="288">
        <v>558</v>
      </c>
      <c r="R20" s="139"/>
    </row>
    <row r="21" ht="15" customHeight="1">
      <c r="A21" s="71"/>
      <c r="B21" s="222"/>
      <c r="C21" t="s" s="126">
        <v>685</v>
      </c>
      <c r="D21" s="246">
        <f>D19+7</f>
        <v>42783</v>
      </c>
      <c r="E21" s="277">
        <v>25</v>
      </c>
      <c r="F21" s="278">
        <v>19</v>
      </c>
      <c r="G21" s="278">
        <v>33</v>
      </c>
      <c r="H21" s="278">
        <v>36</v>
      </c>
      <c r="I21" s="279">
        <v>48</v>
      </c>
      <c r="J21" s="280">
        <v>2</v>
      </c>
      <c r="K21" s="281">
        <v>9</v>
      </c>
      <c r="L21" t="s" s="290">
        <v>686</v>
      </c>
      <c r="M21" s="77"/>
      <c r="N21" s="101">
        <f>N20+1</f>
        <v>14</v>
      </c>
      <c r="O21" s="102">
        <f>COUNTIF($E$8:$I$113,"14")</f>
        <v>11</v>
      </c>
      <c r="P21" s="108"/>
      <c r="Q21" s="3"/>
      <c r="R21" s="3"/>
    </row>
    <row r="22" ht="15" customHeight="1">
      <c r="A22" s="71"/>
      <c r="B22" s="226">
        <f>B20+1</f>
        <v>8</v>
      </c>
      <c r="C22" t="s" s="253">
        <v>687</v>
      </c>
      <c r="D22" s="254">
        <f>D20+7</f>
        <v>42787</v>
      </c>
      <c r="E22" s="282">
        <v>19</v>
      </c>
      <c r="F22" s="283">
        <v>41</v>
      </c>
      <c r="G22" s="283">
        <v>49</v>
      </c>
      <c r="H22" s="283">
        <v>13</v>
      </c>
      <c r="I22" s="284">
        <v>45</v>
      </c>
      <c r="J22" s="285">
        <v>4</v>
      </c>
      <c r="K22" s="286">
        <v>3</v>
      </c>
      <c r="L22" s="260"/>
      <c r="M22" s="77"/>
      <c r="N22" s="101">
        <f>N21+1</f>
        <v>15</v>
      </c>
      <c r="O22" s="102">
        <f>COUNTIF($E$8:$I$113,"15")</f>
        <v>9</v>
      </c>
      <c r="P22" s="108"/>
      <c r="Q22" s="3"/>
      <c r="R22" s="3"/>
    </row>
    <row r="23" ht="33" customHeight="1">
      <c r="A23" s="71"/>
      <c r="B23" s="222"/>
      <c r="C23" t="s" s="126">
        <v>688</v>
      </c>
      <c r="D23" s="246">
        <f>D21+7</f>
        <v>42790</v>
      </c>
      <c r="E23" s="308">
        <v>13</v>
      </c>
      <c r="F23" s="309">
        <v>2</v>
      </c>
      <c r="G23" s="309">
        <v>43</v>
      </c>
      <c r="H23" s="309">
        <v>22</v>
      </c>
      <c r="I23" s="310">
        <v>4</v>
      </c>
      <c r="J23" s="311">
        <v>8</v>
      </c>
      <c r="K23" s="312">
        <v>9</v>
      </c>
      <c r="L23" t="s" s="313">
        <v>689</v>
      </c>
      <c r="M23" s="77"/>
      <c r="N23" s="101">
        <f>N22+1</f>
        <v>16</v>
      </c>
      <c r="O23" s="102">
        <f>COUNTIF($E$8:$I$113,"16")</f>
        <v>6</v>
      </c>
      <c r="P23" s="108"/>
      <c r="Q23" s="3"/>
      <c r="R23" s="3"/>
    </row>
    <row r="24" ht="15" customHeight="1">
      <c r="A24" s="71"/>
      <c r="B24" s="226">
        <f>B22+1</f>
        <v>9</v>
      </c>
      <c r="C24" t="s" s="253">
        <v>690</v>
      </c>
      <c r="D24" s="254">
        <f>D22+7</f>
        <v>42794</v>
      </c>
      <c r="E24" s="282">
        <v>35</v>
      </c>
      <c r="F24" s="283">
        <v>31</v>
      </c>
      <c r="G24" s="283">
        <v>10</v>
      </c>
      <c r="H24" s="283">
        <v>42</v>
      </c>
      <c r="I24" s="284">
        <v>20</v>
      </c>
      <c r="J24" s="285">
        <v>2</v>
      </c>
      <c r="K24" s="286">
        <v>12</v>
      </c>
      <c r="L24" s="260"/>
      <c r="M24" s="77"/>
      <c r="N24" s="101">
        <f>N23+1</f>
        <v>17</v>
      </c>
      <c r="O24" s="102">
        <f>COUNTIF($E$8:$I$113,"17")</f>
        <v>16</v>
      </c>
      <c r="P24" s="108"/>
      <c r="Q24" s="3"/>
      <c r="R24" s="3"/>
    </row>
    <row r="25" ht="15" customHeight="1">
      <c r="A25" s="71"/>
      <c r="B25" s="222"/>
      <c r="C25" t="s" s="126">
        <v>691</v>
      </c>
      <c r="D25" s="246">
        <f>D23+7</f>
        <v>42797</v>
      </c>
      <c r="E25" s="277">
        <v>47</v>
      </c>
      <c r="F25" s="278">
        <v>2</v>
      </c>
      <c r="G25" s="278">
        <v>11</v>
      </c>
      <c r="H25" s="278">
        <v>29</v>
      </c>
      <c r="I25" s="279">
        <v>30</v>
      </c>
      <c r="J25" s="280">
        <v>12</v>
      </c>
      <c r="K25" s="281">
        <v>1</v>
      </c>
      <c r="L25" t="s" s="290">
        <v>692</v>
      </c>
      <c r="M25" s="77"/>
      <c r="N25" s="101">
        <f>N24+1</f>
        <v>18</v>
      </c>
      <c r="O25" s="102">
        <f>COUNTIF($E$8:$I$113,"18")</f>
        <v>7</v>
      </c>
      <c r="P25" s="108"/>
      <c r="Q25" s="3"/>
      <c r="R25" s="3"/>
    </row>
    <row r="26" ht="15" customHeight="1">
      <c r="A26" s="71"/>
      <c r="B26" s="226">
        <f>B24+1</f>
        <v>10</v>
      </c>
      <c r="C26" t="s" s="253">
        <v>693</v>
      </c>
      <c r="D26" s="254">
        <f>D24+7</f>
        <v>42801</v>
      </c>
      <c r="E26" s="282">
        <v>6</v>
      </c>
      <c r="F26" s="283">
        <v>37</v>
      </c>
      <c r="G26" s="283">
        <v>50</v>
      </c>
      <c r="H26" s="283">
        <v>41</v>
      </c>
      <c r="I26" s="284">
        <v>48</v>
      </c>
      <c r="J26" s="285">
        <v>5</v>
      </c>
      <c r="K26" s="286">
        <v>4</v>
      </c>
      <c r="L26" s="260"/>
      <c r="M26" s="77"/>
      <c r="N26" s="101">
        <v>19</v>
      </c>
      <c r="O26" s="102">
        <f>COUNTIF($E$8:$I$113,"19")</f>
        <v>13</v>
      </c>
      <c r="P26" s="108"/>
      <c r="Q26" s="3"/>
      <c r="R26" s="3"/>
    </row>
    <row r="27" ht="15" customHeight="1">
      <c r="A27" s="71"/>
      <c r="B27" s="222"/>
      <c r="C27" t="s" s="126">
        <v>694</v>
      </c>
      <c r="D27" s="246">
        <f>D25+7</f>
        <v>42804</v>
      </c>
      <c r="E27" s="277">
        <v>38</v>
      </c>
      <c r="F27" s="278">
        <v>49</v>
      </c>
      <c r="G27" s="278">
        <v>31</v>
      </c>
      <c r="H27" s="278">
        <v>47</v>
      </c>
      <c r="I27" s="279">
        <v>36</v>
      </c>
      <c r="J27" s="280">
        <v>8</v>
      </c>
      <c r="K27" s="281">
        <v>11</v>
      </c>
      <c r="L27" t="s" s="290">
        <v>695</v>
      </c>
      <c r="M27" s="77"/>
      <c r="N27" s="101">
        <v>20</v>
      </c>
      <c r="O27" s="102">
        <f>COUNTIF($E$8:$I$113,"20")</f>
        <v>14</v>
      </c>
      <c r="P27" s="108"/>
      <c r="Q27" s="3"/>
      <c r="R27" s="3"/>
    </row>
    <row r="28" ht="15" customHeight="1">
      <c r="A28" s="71"/>
      <c r="B28" s="226">
        <f>B26+1</f>
        <v>11</v>
      </c>
      <c r="C28" t="s" s="253">
        <v>696</v>
      </c>
      <c r="D28" s="254">
        <f>D26+7</f>
        <v>42808</v>
      </c>
      <c r="E28" s="282">
        <v>21</v>
      </c>
      <c r="F28" s="283">
        <v>5</v>
      </c>
      <c r="G28" s="283">
        <v>44</v>
      </c>
      <c r="H28" s="283">
        <v>36</v>
      </c>
      <c r="I28" s="284">
        <v>3</v>
      </c>
      <c r="J28" s="285">
        <v>3</v>
      </c>
      <c r="K28" s="286">
        <v>6</v>
      </c>
      <c r="L28" s="260"/>
      <c r="M28" s="77"/>
      <c r="N28" s="101">
        <v>21</v>
      </c>
      <c r="O28" s="102">
        <f>COUNTIF($E$8:$I$113,"21")</f>
        <v>11</v>
      </c>
      <c r="P28" s="108"/>
      <c r="Q28" s="3"/>
      <c r="R28" s="3"/>
    </row>
    <row r="29" ht="15" customHeight="1">
      <c r="A29" s="71"/>
      <c r="B29" s="222"/>
      <c r="C29" t="s" s="126">
        <v>697</v>
      </c>
      <c r="D29" s="246">
        <f>D27+7</f>
        <v>42811</v>
      </c>
      <c r="E29" s="277">
        <v>19</v>
      </c>
      <c r="F29" s="278">
        <v>29</v>
      </c>
      <c r="G29" s="278">
        <v>36</v>
      </c>
      <c r="H29" s="278">
        <v>6</v>
      </c>
      <c r="I29" s="279">
        <v>10</v>
      </c>
      <c r="J29" s="280">
        <v>9</v>
      </c>
      <c r="K29" s="281">
        <v>3</v>
      </c>
      <c r="L29" t="s" s="290">
        <v>698</v>
      </c>
      <c r="M29" s="77"/>
      <c r="N29" s="101">
        <v>22</v>
      </c>
      <c r="O29" s="102">
        <f>COUNTIF($E$8:$I$113,"22")</f>
        <v>12</v>
      </c>
      <c r="P29" s="108"/>
      <c r="Q29" s="3"/>
      <c r="R29" s="3"/>
    </row>
    <row r="30" ht="15" customHeight="1">
      <c r="A30" s="71"/>
      <c r="B30" s="226">
        <f>B28+1</f>
        <v>12</v>
      </c>
      <c r="C30" t="s" s="253">
        <v>699</v>
      </c>
      <c r="D30" s="254">
        <f>D28+7</f>
        <v>42815</v>
      </c>
      <c r="E30" s="282">
        <v>47</v>
      </c>
      <c r="F30" s="283">
        <v>23</v>
      </c>
      <c r="G30" s="283">
        <v>20</v>
      </c>
      <c r="H30" s="283">
        <v>44</v>
      </c>
      <c r="I30" s="284">
        <v>1</v>
      </c>
      <c r="J30" s="285">
        <v>11</v>
      </c>
      <c r="K30" s="286">
        <v>4</v>
      </c>
      <c r="L30" s="260"/>
      <c r="M30" s="77"/>
      <c r="N30" s="101">
        <v>23</v>
      </c>
      <c r="O30" s="102">
        <f>COUNTIF($E$8:$I$113,"23")</f>
        <v>10</v>
      </c>
      <c r="P30" s="108"/>
      <c r="Q30" s="3"/>
      <c r="R30" s="3"/>
    </row>
    <row r="31" ht="15" customHeight="1">
      <c r="A31" s="71"/>
      <c r="B31" s="222"/>
      <c r="C31" t="s" s="126">
        <v>700</v>
      </c>
      <c r="D31" s="246">
        <f>D29+7</f>
        <v>42818</v>
      </c>
      <c r="E31" s="277">
        <v>2</v>
      </c>
      <c r="F31" s="278">
        <v>21</v>
      </c>
      <c r="G31" s="278">
        <v>17</v>
      </c>
      <c r="H31" s="278">
        <v>27</v>
      </c>
      <c r="I31" s="279">
        <v>34</v>
      </c>
      <c r="J31" s="280">
        <v>5</v>
      </c>
      <c r="K31" s="281">
        <v>9</v>
      </c>
      <c r="L31" t="s" s="290">
        <v>701</v>
      </c>
      <c r="M31" s="77"/>
      <c r="N31" s="101">
        <v>24</v>
      </c>
      <c r="O31" s="102">
        <f>COUNTIF($E$8:$I$113,"24")</f>
        <v>11</v>
      </c>
      <c r="P31" s="108"/>
      <c r="Q31" s="3"/>
      <c r="R31" s="3"/>
    </row>
    <row r="32" ht="15" customHeight="1">
      <c r="A32" s="71"/>
      <c r="B32" s="226">
        <f>B30+1</f>
        <v>13</v>
      </c>
      <c r="C32" t="s" s="253">
        <v>702</v>
      </c>
      <c r="D32" s="254">
        <f>D30+7</f>
        <v>42822</v>
      </c>
      <c r="E32" s="282">
        <v>33</v>
      </c>
      <c r="F32" s="283">
        <v>13</v>
      </c>
      <c r="G32" s="283">
        <v>46</v>
      </c>
      <c r="H32" s="283">
        <v>9</v>
      </c>
      <c r="I32" s="284">
        <v>31</v>
      </c>
      <c r="J32" s="285">
        <v>6</v>
      </c>
      <c r="K32" s="286">
        <v>10</v>
      </c>
      <c r="L32" s="260"/>
      <c r="M32" s="77"/>
      <c r="N32" s="101">
        <v>25</v>
      </c>
      <c r="O32" s="102">
        <f>COUNTIF($E$8:$I$113,"25")</f>
        <v>11</v>
      </c>
      <c r="P32" s="108"/>
      <c r="Q32" s="3"/>
      <c r="R32" s="3"/>
    </row>
    <row r="33" ht="15" customHeight="1">
      <c r="A33" s="71"/>
      <c r="B33" s="222"/>
      <c r="C33" t="s" s="126">
        <v>703</v>
      </c>
      <c r="D33" s="246">
        <f>D31+7</f>
        <v>42825</v>
      </c>
      <c r="E33" s="277">
        <v>24</v>
      </c>
      <c r="F33" s="278">
        <v>26</v>
      </c>
      <c r="G33" s="278">
        <v>45</v>
      </c>
      <c r="H33" s="278">
        <v>17</v>
      </c>
      <c r="I33" s="279">
        <v>28</v>
      </c>
      <c r="J33" s="280">
        <v>4</v>
      </c>
      <c r="K33" s="281">
        <v>12</v>
      </c>
      <c r="L33" t="s" s="290">
        <v>704</v>
      </c>
      <c r="M33" s="77"/>
      <c r="N33" s="101">
        <v>26</v>
      </c>
      <c r="O33" s="102">
        <f>COUNTIF($E$8:$I$113,"26")</f>
        <v>11</v>
      </c>
      <c r="P33" s="108"/>
      <c r="Q33" s="3"/>
      <c r="R33" s="3"/>
    </row>
    <row r="34" ht="15" customHeight="1">
      <c r="A34" s="71"/>
      <c r="B34" s="226">
        <f>B32+1</f>
        <v>14</v>
      </c>
      <c r="C34" t="s" s="253">
        <v>705</v>
      </c>
      <c r="D34" s="254">
        <f>D32+7</f>
        <v>42829</v>
      </c>
      <c r="E34" s="282">
        <v>24</v>
      </c>
      <c r="F34" s="283">
        <v>33</v>
      </c>
      <c r="G34" s="283">
        <v>9</v>
      </c>
      <c r="H34" s="283">
        <v>1</v>
      </c>
      <c r="I34" s="284">
        <v>34</v>
      </c>
      <c r="J34" s="285">
        <v>2</v>
      </c>
      <c r="K34" s="286">
        <v>6</v>
      </c>
      <c r="L34" s="260"/>
      <c r="M34" s="77"/>
      <c r="N34" s="101">
        <v>27</v>
      </c>
      <c r="O34" s="102">
        <f>COUNTIF($E$8:$I$113,"27")</f>
        <v>13</v>
      </c>
      <c r="P34" s="108"/>
      <c r="Q34" s="3"/>
      <c r="R34" s="3"/>
    </row>
    <row r="35" ht="15" customHeight="1">
      <c r="A35" s="71"/>
      <c r="B35" s="222"/>
      <c r="C35" t="s" s="126">
        <v>706</v>
      </c>
      <c r="D35" s="246">
        <f>D33+7</f>
        <v>42832</v>
      </c>
      <c r="E35" s="277">
        <v>35</v>
      </c>
      <c r="F35" s="278">
        <v>10</v>
      </c>
      <c r="G35" s="278">
        <v>2</v>
      </c>
      <c r="H35" s="278">
        <v>50</v>
      </c>
      <c r="I35" s="279">
        <v>19</v>
      </c>
      <c r="J35" s="280">
        <v>7</v>
      </c>
      <c r="K35" s="281">
        <v>6</v>
      </c>
      <c r="L35" t="s" s="290">
        <v>707</v>
      </c>
      <c r="M35" s="77"/>
      <c r="N35" s="101">
        <v>28</v>
      </c>
      <c r="O35" s="102">
        <f>COUNTIF($E$8:$I$113,"28")</f>
        <v>8</v>
      </c>
      <c r="P35" s="108"/>
      <c r="Q35" s="3"/>
      <c r="R35" s="3"/>
    </row>
    <row r="36" ht="15" customHeight="1">
      <c r="A36" s="71"/>
      <c r="B36" s="226">
        <f>B34+1</f>
        <v>15</v>
      </c>
      <c r="C36" t="s" s="253">
        <v>708</v>
      </c>
      <c r="D36" s="254">
        <f>D34+7</f>
        <v>42836</v>
      </c>
      <c r="E36" s="282">
        <v>22</v>
      </c>
      <c r="F36" s="283">
        <v>5</v>
      </c>
      <c r="G36" s="283">
        <v>31</v>
      </c>
      <c r="H36" s="283">
        <v>49</v>
      </c>
      <c r="I36" s="284">
        <v>21</v>
      </c>
      <c r="J36" s="285">
        <v>8</v>
      </c>
      <c r="K36" s="286">
        <v>2</v>
      </c>
      <c r="L36" s="260"/>
      <c r="M36" s="77"/>
      <c r="N36" s="101">
        <v>29</v>
      </c>
      <c r="O36" s="102">
        <f>COUNTIF($E$8:$I$113,"29")</f>
        <v>13</v>
      </c>
      <c r="P36" s="108"/>
      <c r="Q36" s="3"/>
      <c r="R36" s="3"/>
    </row>
    <row r="37" ht="15" customHeight="1">
      <c r="A37" s="71"/>
      <c r="B37" s="222"/>
      <c r="C37" t="s" s="126">
        <v>709</v>
      </c>
      <c r="D37" s="246">
        <f>D35+7</f>
        <v>42839</v>
      </c>
      <c r="E37" s="277">
        <v>33</v>
      </c>
      <c r="F37" s="278">
        <v>20</v>
      </c>
      <c r="G37" s="278">
        <v>4</v>
      </c>
      <c r="H37" s="278">
        <v>14</v>
      </c>
      <c r="I37" s="279">
        <v>23</v>
      </c>
      <c r="J37" s="280">
        <v>6</v>
      </c>
      <c r="K37" s="281">
        <v>10</v>
      </c>
      <c r="L37" t="s" s="290">
        <v>710</v>
      </c>
      <c r="M37" s="77"/>
      <c r="N37" s="101">
        <v>30</v>
      </c>
      <c r="O37" s="102">
        <f>COUNTIF($E$8:$I$113,"30")</f>
        <v>16</v>
      </c>
      <c r="P37" s="108"/>
      <c r="Q37" s="3"/>
      <c r="R37" s="3"/>
    </row>
    <row r="38" ht="15" customHeight="1">
      <c r="A38" s="71"/>
      <c r="B38" s="226">
        <f>B36+1</f>
        <v>16</v>
      </c>
      <c r="C38" t="s" s="253">
        <v>711</v>
      </c>
      <c r="D38" s="254">
        <f>D36+7</f>
        <v>42843</v>
      </c>
      <c r="E38" s="282">
        <v>22</v>
      </c>
      <c r="F38" s="283">
        <v>17</v>
      </c>
      <c r="G38" s="283">
        <v>45</v>
      </c>
      <c r="H38" s="283">
        <v>38</v>
      </c>
      <c r="I38" s="284">
        <v>31</v>
      </c>
      <c r="J38" s="285">
        <v>12</v>
      </c>
      <c r="K38" s="286">
        <v>5</v>
      </c>
      <c r="L38" s="260"/>
      <c r="M38" s="77"/>
      <c r="N38" s="101">
        <v>31</v>
      </c>
      <c r="O38" s="102">
        <f>COUNTIF($E$8:$I$113,"31")</f>
        <v>13</v>
      </c>
      <c r="P38" s="108"/>
      <c r="Q38" s="3"/>
      <c r="R38" s="3"/>
    </row>
    <row r="39" ht="15" customHeight="1">
      <c r="A39" s="71"/>
      <c r="B39" s="222"/>
      <c r="C39" t="s" s="126">
        <v>712</v>
      </c>
      <c r="D39" s="246">
        <f>D37+7</f>
        <v>42846</v>
      </c>
      <c r="E39" s="277">
        <v>2</v>
      </c>
      <c r="F39" s="278">
        <v>13</v>
      </c>
      <c r="G39" s="278">
        <v>22</v>
      </c>
      <c r="H39" s="278">
        <v>49</v>
      </c>
      <c r="I39" s="279">
        <v>16</v>
      </c>
      <c r="J39" s="280">
        <v>4</v>
      </c>
      <c r="K39" s="281">
        <v>5</v>
      </c>
      <c r="L39" t="s" s="290">
        <v>713</v>
      </c>
      <c r="M39" s="77"/>
      <c r="N39" s="101">
        <v>32</v>
      </c>
      <c r="O39" s="102">
        <f>COUNTIF($E$8:$I$113,"32")</f>
        <v>6</v>
      </c>
      <c r="P39" s="108"/>
      <c r="Q39" s="3"/>
      <c r="R39" s="3"/>
    </row>
    <row r="40" ht="15" customHeight="1">
      <c r="A40" s="71"/>
      <c r="B40" s="226">
        <f>B38+1</f>
        <v>17</v>
      </c>
      <c r="C40" t="s" s="253">
        <v>714</v>
      </c>
      <c r="D40" s="254">
        <f>D38+7</f>
        <v>42850</v>
      </c>
      <c r="E40" s="282">
        <v>11</v>
      </c>
      <c r="F40" s="283">
        <v>9</v>
      </c>
      <c r="G40" s="283">
        <v>32</v>
      </c>
      <c r="H40" s="283">
        <v>19</v>
      </c>
      <c r="I40" s="284">
        <v>43</v>
      </c>
      <c r="J40" s="285">
        <v>3</v>
      </c>
      <c r="K40" s="286">
        <v>9</v>
      </c>
      <c r="L40" s="260"/>
      <c r="M40" s="77"/>
      <c r="N40" s="101">
        <v>33</v>
      </c>
      <c r="O40" s="102">
        <f>COUNTIF($E$8:$I$113,"33")</f>
        <v>7</v>
      </c>
      <c r="P40" s="108"/>
      <c r="Q40" s="3"/>
      <c r="R40" s="3"/>
    </row>
    <row r="41" ht="15" customHeight="1">
      <c r="A41" s="71"/>
      <c r="B41" s="222"/>
      <c r="C41" t="s" s="126">
        <v>715</v>
      </c>
      <c r="D41" s="246">
        <f>D39+7</f>
        <v>42853</v>
      </c>
      <c r="E41" s="277">
        <v>20</v>
      </c>
      <c r="F41" s="278">
        <v>25</v>
      </c>
      <c r="G41" s="278">
        <v>30</v>
      </c>
      <c r="H41" s="278">
        <v>39</v>
      </c>
      <c r="I41" s="279">
        <v>14</v>
      </c>
      <c r="J41" s="280">
        <v>8</v>
      </c>
      <c r="K41" s="281">
        <v>2</v>
      </c>
      <c r="L41" t="s" s="290">
        <v>716</v>
      </c>
      <c r="M41" s="77"/>
      <c r="N41" s="101">
        <v>34</v>
      </c>
      <c r="O41" s="102">
        <f>COUNTIF($E$8:$I$113,"34")</f>
        <v>5</v>
      </c>
      <c r="P41" s="108"/>
      <c r="Q41" s="3"/>
      <c r="R41" s="3"/>
    </row>
    <row r="42" ht="15" customHeight="1">
      <c r="A42" s="71"/>
      <c r="B42" s="226">
        <f>B40+1</f>
        <v>18</v>
      </c>
      <c r="C42" t="s" s="253">
        <v>717</v>
      </c>
      <c r="D42" s="254">
        <f>D40+7</f>
        <v>42857</v>
      </c>
      <c r="E42" s="282">
        <v>27</v>
      </c>
      <c r="F42" s="283">
        <v>25</v>
      </c>
      <c r="G42" s="283">
        <v>19</v>
      </c>
      <c r="H42" s="283">
        <v>6</v>
      </c>
      <c r="I42" s="284">
        <v>23</v>
      </c>
      <c r="J42" s="285">
        <v>12</v>
      </c>
      <c r="K42" s="286">
        <v>11</v>
      </c>
      <c r="L42" s="260"/>
      <c r="M42" s="77"/>
      <c r="N42" s="101">
        <v>35</v>
      </c>
      <c r="O42" s="102">
        <f>COUNTIF($E$8:$I$113,"35")</f>
        <v>11</v>
      </c>
      <c r="P42" s="108"/>
      <c r="Q42" s="3"/>
      <c r="R42" s="3"/>
    </row>
    <row r="43" ht="15" customHeight="1">
      <c r="A43" s="71"/>
      <c r="B43" s="222"/>
      <c r="C43" t="s" s="126">
        <v>718</v>
      </c>
      <c r="D43" s="246">
        <f>D41+7</f>
        <v>42860</v>
      </c>
      <c r="E43" s="277">
        <v>7</v>
      </c>
      <c r="F43" s="278">
        <v>43</v>
      </c>
      <c r="G43" s="278">
        <v>30</v>
      </c>
      <c r="H43" s="278">
        <v>3</v>
      </c>
      <c r="I43" s="279">
        <v>35</v>
      </c>
      <c r="J43" s="280">
        <v>1</v>
      </c>
      <c r="K43" s="281">
        <v>3</v>
      </c>
      <c r="L43" t="s" s="290">
        <v>719</v>
      </c>
      <c r="M43" s="77"/>
      <c r="N43" s="101">
        <v>36</v>
      </c>
      <c r="O43" s="102">
        <f>COUNTIF($E$8:$I$113,"36")</f>
        <v>12</v>
      </c>
      <c r="P43" s="108"/>
      <c r="Q43" s="3"/>
      <c r="R43" s="3"/>
    </row>
    <row r="44" ht="15" customHeight="1">
      <c r="A44" s="71"/>
      <c r="B44" s="230">
        <v>19</v>
      </c>
      <c r="C44" t="s" s="253">
        <v>720</v>
      </c>
      <c r="D44" s="254">
        <f>D42+7</f>
        <v>42864</v>
      </c>
      <c r="E44" s="282">
        <v>26</v>
      </c>
      <c r="F44" s="283">
        <v>22</v>
      </c>
      <c r="G44" s="283">
        <v>16</v>
      </c>
      <c r="H44" s="283">
        <v>12</v>
      </c>
      <c r="I44" s="284">
        <v>8</v>
      </c>
      <c r="J44" s="285">
        <v>7</v>
      </c>
      <c r="K44" s="286">
        <v>6</v>
      </c>
      <c r="L44" s="260"/>
      <c r="M44" s="77"/>
      <c r="N44" s="101">
        <v>37</v>
      </c>
      <c r="O44" s="102">
        <f>COUNTIF($E$8:$I$113,"37")</f>
        <v>10</v>
      </c>
      <c r="P44" s="108"/>
      <c r="Q44" s="3"/>
      <c r="R44" s="3"/>
    </row>
    <row r="45" ht="15" customHeight="1">
      <c r="A45" s="71"/>
      <c r="B45" s="231"/>
      <c r="C45" t="s" s="126">
        <v>721</v>
      </c>
      <c r="D45" s="246">
        <f>D43+7</f>
        <v>42867</v>
      </c>
      <c r="E45" s="277">
        <v>2</v>
      </c>
      <c r="F45" s="278">
        <v>28</v>
      </c>
      <c r="G45" s="278">
        <v>29</v>
      </c>
      <c r="H45" s="278">
        <v>44</v>
      </c>
      <c r="I45" s="279">
        <v>20</v>
      </c>
      <c r="J45" s="280">
        <v>3</v>
      </c>
      <c r="K45" s="281">
        <v>9</v>
      </c>
      <c r="L45" t="s" s="290">
        <v>722</v>
      </c>
      <c r="M45" s="77"/>
      <c r="N45" s="101">
        <v>38</v>
      </c>
      <c r="O45" s="102">
        <f>COUNTIF($E$8:$I$113,"38")</f>
        <v>8</v>
      </c>
      <c r="P45" s="108"/>
      <c r="Q45" s="3"/>
      <c r="R45" s="3"/>
    </row>
    <row r="46" ht="15" customHeight="1">
      <c r="A46" s="71"/>
      <c r="B46" s="230">
        <f>B44+1</f>
        <v>20</v>
      </c>
      <c r="C46" t="s" s="253">
        <v>723</v>
      </c>
      <c r="D46" s="254">
        <f>D44+7</f>
        <v>42871</v>
      </c>
      <c r="E46" s="282">
        <v>20</v>
      </c>
      <c r="F46" s="283">
        <v>8</v>
      </c>
      <c r="G46" s="283">
        <v>30</v>
      </c>
      <c r="H46" s="283">
        <v>11</v>
      </c>
      <c r="I46" s="284">
        <v>15</v>
      </c>
      <c r="J46" s="285">
        <v>3</v>
      </c>
      <c r="K46" s="286">
        <v>8</v>
      </c>
      <c r="L46" s="260"/>
      <c r="M46" s="77"/>
      <c r="N46" s="101">
        <v>39</v>
      </c>
      <c r="O46" s="102">
        <f>COUNTIF($E$8:$I$113,"39")</f>
        <v>10</v>
      </c>
      <c r="P46" s="108"/>
      <c r="Q46" s="3"/>
      <c r="R46" s="3"/>
    </row>
    <row r="47" ht="15" customHeight="1">
      <c r="A47" s="71"/>
      <c r="B47" s="231"/>
      <c r="C47" t="s" s="126">
        <v>724</v>
      </c>
      <c r="D47" s="246">
        <f>D45+7</f>
        <v>42874</v>
      </c>
      <c r="E47" s="277">
        <v>30</v>
      </c>
      <c r="F47" s="278">
        <v>12</v>
      </c>
      <c r="G47" s="278">
        <v>9</v>
      </c>
      <c r="H47" s="278">
        <v>19</v>
      </c>
      <c r="I47" s="279">
        <v>11</v>
      </c>
      <c r="J47" s="280">
        <v>9</v>
      </c>
      <c r="K47" s="281">
        <v>4</v>
      </c>
      <c r="L47" t="s" s="290">
        <v>725</v>
      </c>
      <c r="M47" s="77"/>
      <c r="N47" s="101">
        <v>40</v>
      </c>
      <c r="O47" s="102">
        <f>COUNTIF($E$8:$I$113,"40")</f>
        <v>6</v>
      </c>
      <c r="P47" s="108"/>
      <c r="Q47" s="3"/>
      <c r="R47" s="3"/>
    </row>
    <row r="48" ht="15" customHeight="1">
      <c r="A48" s="71"/>
      <c r="B48" s="230">
        <f>B46+1</f>
        <v>21</v>
      </c>
      <c r="C48" t="s" s="253">
        <v>726</v>
      </c>
      <c r="D48" s="254">
        <f>D46+7</f>
        <v>42878</v>
      </c>
      <c r="E48" s="282">
        <v>15</v>
      </c>
      <c r="F48" s="283">
        <v>8</v>
      </c>
      <c r="G48" s="283">
        <v>42</v>
      </c>
      <c r="H48" s="283">
        <v>25</v>
      </c>
      <c r="I48" s="284">
        <v>27</v>
      </c>
      <c r="J48" s="285">
        <v>1</v>
      </c>
      <c r="K48" s="286">
        <v>4</v>
      </c>
      <c r="L48" s="260"/>
      <c r="M48" s="77"/>
      <c r="N48" s="101">
        <v>41</v>
      </c>
      <c r="O48" s="102">
        <f>COUNTIF($E$8:$I$113,"41")</f>
        <v>11</v>
      </c>
      <c r="P48" s="108"/>
      <c r="Q48" s="3"/>
      <c r="R48" s="3"/>
    </row>
    <row r="49" ht="33" customHeight="1">
      <c r="A49" s="71"/>
      <c r="B49" s="231"/>
      <c r="C49" t="s" s="126">
        <v>727</v>
      </c>
      <c r="D49" s="246">
        <f>D47+7</f>
        <v>42881</v>
      </c>
      <c r="E49" s="277">
        <v>36</v>
      </c>
      <c r="F49" s="278">
        <v>5</v>
      </c>
      <c r="G49" s="278">
        <v>39</v>
      </c>
      <c r="H49" s="278">
        <v>7</v>
      </c>
      <c r="I49" s="279">
        <v>26</v>
      </c>
      <c r="J49" s="289">
        <v>2</v>
      </c>
      <c r="K49" s="281">
        <v>10</v>
      </c>
      <c r="L49" t="s" s="313">
        <v>728</v>
      </c>
      <c r="M49" s="77"/>
      <c r="N49" s="101">
        <v>42</v>
      </c>
      <c r="O49" s="102">
        <f>COUNTIF($E$8:$I$113,"42")</f>
        <v>11</v>
      </c>
      <c r="P49" s="108"/>
      <c r="Q49" s="3"/>
      <c r="R49" s="3"/>
    </row>
    <row r="50" ht="15" customHeight="1">
      <c r="A50" s="71"/>
      <c r="B50" s="230">
        <f>B48+1</f>
        <v>22</v>
      </c>
      <c r="C50" t="s" s="253">
        <v>729</v>
      </c>
      <c r="D50" s="254">
        <f>D48+7</f>
        <v>42885</v>
      </c>
      <c r="E50" s="282">
        <v>27</v>
      </c>
      <c r="F50" s="283">
        <v>48</v>
      </c>
      <c r="G50" s="283">
        <v>38</v>
      </c>
      <c r="H50" s="283">
        <v>12</v>
      </c>
      <c r="I50" s="284">
        <v>7</v>
      </c>
      <c r="J50" s="285">
        <v>9</v>
      </c>
      <c r="K50" s="286">
        <v>6</v>
      </c>
      <c r="L50" s="260"/>
      <c r="M50" s="77"/>
      <c r="N50" s="101">
        <v>43</v>
      </c>
      <c r="O50" s="102">
        <f>COUNTIF($E$8:$I$113,"43")</f>
        <v>12</v>
      </c>
      <c r="P50" s="108"/>
      <c r="Q50" s="3"/>
      <c r="R50" s="3"/>
    </row>
    <row r="51" ht="15" customHeight="1">
      <c r="A51" s="71"/>
      <c r="B51" s="231"/>
      <c r="C51" t="s" s="126">
        <v>730</v>
      </c>
      <c r="D51" s="246">
        <f>D49+7</f>
        <v>42888</v>
      </c>
      <c r="E51" s="277">
        <v>8</v>
      </c>
      <c r="F51" s="278">
        <v>42</v>
      </c>
      <c r="G51" s="278">
        <v>33</v>
      </c>
      <c r="H51" s="278">
        <v>24</v>
      </c>
      <c r="I51" s="279">
        <v>10</v>
      </c>
      <c r="J51" s="280">
        <v>9</v>
      </c>
      <c r="K51" s="281">
        <v>3</v>
      </c>
      <c r="L51" t="s" s="290">
        <v>731</v>
      </c>
      <c r="M51" s="120"/>
      <c r="N51" s="101">
        <v>44</v>
      </c>
      <c r="O51" s="102">
        <f>COUNTIF($E$8:$I$113,"44")</f>
        <v>13</v>
      </c>
      <c r="P51" s="108"/>
      <c r="Q51" s="3"/>
      <c r="R51" s="3"/>
    </row>
    <row r="52" ht="15" customHeight="1">
      <c r="A52" s="71"/>
      <c r="B52" s="230">
        <f>B50+1</f>
        <v>23</v>
      </c>
      <c r="C52" t="s" s="253">
        <v>732</v>
      </c>
      <c r="D52" s="254">
        <f>D50+7</f>
        <v>42892</v>
      </c>
      <c r="E52" s="282">
        <v>25</v>
      </c>
      <c r="F52" s="283">
        <v>40</v>
      </c>
      <c r="G52" s="283">
        <v>20</v>
      </c>
      <c r="H52" s="283">
        <v>22</v>
      </c>
      <c r="I52" s="284">
        <v>37</v>
      </c>
      <c r="J52" s="285">
        <v>7</v>
      </c>
      <c r="K52" s="286">
        <v>3</v>
      </c>
      <c r="L52" s="260"/>
      <c r="M52" s="77"/>
      <c r="N52" s="101">
        <v>45</v>
      </c>
      <c r="O52" s="102">
        <f>COUNTIF($E$8:$I$113,"45")</f>
        <v>10</v>
      </c>
      <c r="P52" s="108"/>
      <c r="Q52" s="3"/>
      <c r="R52" s="3"/>
    </row>
    <row r="53" ht="15" customHeight="1">
      <c r="A53" s="71"/>
      <c r="B53" s="231"/>
      <c r="C53" t="s" s="126">
        <v>733</v>
      </c>
      <c r="D53" s="246">
        <f>D51+7</f>
        <v>42895</v>
      </c>
      <c r="E53" s="277">
        <v>9</v>
      </c>
      <c r="F53" s="278">
        <v>20</v>
      </c>
      <c r="G53" s="278">
        <v>27</v>
      </c>
      <c r="H53" s="278">
        <v>39</v>
      </c>
      <c r="I53" s="279">
        <v>43</v>
      </c>
      <c r="J53" s="280">
        <v>10</v>
      </c>
      <c r="K53" s="281">
        <v>11</v>
      </c>
      <c r="L53" t="s" s="290">
        <v>734</v>
      </c>
      <c r="M53" s="77"/>
      <c r="N53" s="101">
        <v>46</v>
      </c>
      <c r="O53" s="102">
        <f>COUNTIF($E$8:$I$113,"46")</f>
        <v>7</v>
      </c>
      <c r="P53" s="108"/>
      <c r="Q53" s="3"/>
      <c r="R53" s="3"/>
    </row>
    <row r="54" ht="15" customHeight="1">
      <c r="A54" s="71"/>
      <c r="B54" s="230">
        <f>B52+1</f>
        <v>24</v>
      </c>
      <c r="C54" t="s" s="253">
        <v>735</v>
      </c>
      <c r="D54" s="254">
        <f>D52+7</f>
        <v>42899</v>
      </c>
      <c r="E54" s="282">
        <v>12</v>
      </c>
      <c r="F54" s="283">
        <v>3</v>
      </c>
      <c r="G54" s="283">
        <v>22</v>
      </c>
      <c r="H54" s="283">
        <v>27</v>
      </c>
      <c r="I54" s="284">
        <v>49</v>
      </c>
      <c r="J54" s="285">
        <v>11</v>
      </c>
      <c r="K54" s="286">
        <v>4</v>
      </c>
      <c r="L54" s="260"/>
      <c r="M54" s="77"/>
      <c r="N54" s="101">
        <v>47</v>
      </c>
      <c r="O54" s="102">
        <f>COUNTIF($E$8:$I$113,"47")</f>
        <v>8</v>
      </c>
      <c r="P54" s="108"/>
      <c r="Q54" s="3"/>
      <c r="R54" s="3"/>
    </row>
    <row r="55" ht="15" customHeight="1">
      <c r="A55" s="71"/>
      <c r="B55" s="231"/>
      <c r="C55" t="s" s="126">
        <v>736</v>
      </c>
      <c r="D55" s="246">
        <f>D53+7</f>
        <v>42902</v>
      </c>
      <c r="E55" s="277">
        <v>38</v>
      </c>
      <c r="F55" s="278">
        <v>42</v>
      </c>
      <c r="G55" s="278">
        <v>15</v>
      </c>
      <c r="H55" s="278">
        <v>17</v>
      </c>
      <c r="I55" s="279">
        <v>41</v>
      </c>
      <c r="J55" s="280">
        <v>9</v>
      </c>
      <c r="K55" s="281">
        <v>12</v>
      </c>
      <c r="L55" t="s" s="290">
        <v>737</v>
      </c>
      <c r="M55" s="77"/>
      <c r="N55" s="101">
        <v>48</v>
      </c>
      <c r="O55" s="102">
        <f>COUNTIF($E$8:$I$113,"48")</f>
        <v>11</v>
      </c>
      <c r="P55" s="108"/>
      <c r="Q55" s="3"/>
      <c r="R55" s="3"/>
    </row>
    <row r="56" ht="15" customHeight="1">
      <c r="A56" s="71"/>
      <c r="B56" s="230">
        <f>B54+1</f>
        <v>25</v>
      </c>
      <c r="C56" t="s" s="253">
        <v>738</v>
      </c>
      <c r="D56" s="254">
        <f>D54+7</f>
        <v>42906</v>
      </c>
      <c r="E56" s="282">
        <v>44</v>
      </c>
      <c r="F56" s="283">
        <v>43</v>
      </c>
      <c r="G56" s="283">
        <v>11</v>
      </c>
      <c r="H56" s="283">
        <v>18</v>
      </c>
      <c r="I56" s="284">
        <v>26</v>
      </c>
      <c r="J56" s="285">
        <v>8</v>
      </c>
      <c r="K56" s="286">
        <v>10</v>
      </c>
      <c r="L56" s="260"/>
      <c r="M56" s="77"/>
      <c r="N56" s="101">
        <v>49</v>
      </c>
      <c r="O56" s="102">
        <f>COUNTIF($E$8:$I$113,"49")</f>
        <v>13</v>
      </c>
      <c r="P56" s="108"/>
      <c r="Q56" s="3"/>
      <c r="R56" s="3"/>
    </row>
    <row r="57" ht="15" customHeight="1">
      <c r="A57" s="71"/>
      <c r="B57" s="231"/>
      <c r="C57" t="s" s="126">
        <v>739</v>
      </c>
      <c r="D57" s="246">
        <f>D55+7</f>
        <v>42909</v>
      </c>
      <c r="E57" s="277">
        <v>4</v>
      </c>
      <c r="F57" s="278">
        <v>31</v>
      </c>
      <c r="G57" s="278">
        <v>21</v>
      </c>
      <c r="H57" s="278">
        <v>3</v>
      </c>
      <c r="I57" s="279">
        <v>38</v>
      </c>
      <c r="J57" s="280">
        <v>3</v>
      </c>
      <c r="K57" s="281">
        <v>7</v>
      </c>
      <c r="L57" t="s" s="290">
        <v>740</v>
      </c>
      <c r="M57" s="77"/>
      <c r="N57" s="106">
        <v>50</v>
      </c>
      <c r="O57" s="107">
        <f>COUNTIF($E$8:$I$113,"50")</f>
        <v>11</v>
      </c>
      <c r="P57" s="108"/>
      <c r="Q57" s="3"/>
      <c r="R57" s="3"/>
    </row>
    <row r="58" ht="15" customHeight="1">
      <c r="A58" s="71"/>
      <c r="B58" s="230">
        <f>B56+1</f>
        <v>26</v>
      </c>
      <c r="C58" t="s" s="253">
        <v>741</v>
      </c>
      <c r="D58" s="254">
        <f>D56+7</f>
        <v>42913</v>
      </c>
      <c r="E58" s="282">
        <v>45</v>
      </c>
      <c r="F58" s="283">
        <v>17</v>
      </c>
      <c r="G58" s="283">
        <v>21</v>
      </c>
      <c r="H58" s="283">
        <v>9</v>
      </c>
      <c r="I58" s="284">
        <v>28</v>
      </c>
      <c r="J58" s="285">
        <v>1</v>
      </c>
      <c r="K58" s="286">
        <v>3</v>
      </c>
      <c r="L58" s="260"/>
      <c r="M58" s="108"/>
      <c r="N58" s="204"/>
      <c r="O58" s="139"/>
      <c r="P58" s="3"/>
      <c r="Q58" s="3"/>
      <c r="R58" s="3"/>
    </row>
    <row r="59" ht="15" customHeight="1">
      <c r="A59" s="71"/>
      <c r="B59" s="231"/>
      <c r="C59" t="s" s="126">
        <v>742</v>
      </c>
      <c r="D59" s="246">
        <f>D57+7</f>
        <v>42916</v>
      </c>
      <c r="E59" s="277">
        <v>35</v>
      </c>
      <c r="F59" s="278">
        <v>50</v>
      </c>
      <c r="G59" s="278">
        <v>39</v>
      </c>
      <c r="H59" s="278">
        <v>17</v>
      </c>
      <c r="I59" s="279">
        <v>47</v>
      </c>
      <c r="J59" s="280">
        <v>6</v>
      </c>
      <c r="K59" s="281">
        <v>8</v>
      </c>
      <c r="L59" t="s" s="290">
        <v>743</v>
      </c>
      <c r="M59" s="108"/>
      <c r="N59" s="210"/>
      <c r="O59" s="4"/>
      <c r="P59" s="3"/>
      <c r="Q59" s="3"/>
      <c r="R59" s="3"/>
    </row>
    <row r="60" ht="15" customHeight="1">
      <c r="A60" s="71"/>
      <c r="B60" s="230">
        <f>B58+1</f>
        <v>27</v>
      </c>
      <c r="C60" t="s" s="253">
        <v>744</v>
      </c>
      <c r="D60" s="254">
        <f>D58+7</f>
        <v>42920</v>
      </c>
      <c r="E60" s="282">
        <v>22</v>
      </c>
      <c r="F60" s="283">
        <v>25</v>
      </c>
      <c r="G60" s="283">
        <v>10</v>
      </c>
      <c r="H60" s="283">
        <v>37</v>
      </c>
      <c r="I60" s="284">
        <v>49</v>
      </c>
      <c r="J60" s="285">
        <v>8</v>
      </c>
      <c r="K60" s="286">
        <v>5</v>
      </c>
      <c r="L60" s="260"/>
      <c r="M60" s="108"/>
      <c r="N60" s="210"/>
      <c r="O60" s="4"/>
      <c r="P60" s="3"/>
      <c r="Q60" s="3"/>
      <c r="R60" s="3"/>
    </row>
    <row r="61" ht="15" customHeight="1">
      <c r="A61" s="71"/>
      <c r="B61" s="231"/>
      <c r="C61" t="s" s="126">
        <v>745</v>
      </c>
      <c r="D61" s="246">
        <f>D59+7</f>
        <v>42923</v>
      </c>
      <c r="E61" s="277">
        <v>45</v>
      </c>
      <c r="F61" s="278">
        <v>37</v>
      </c>
      <c r="G61" s="278">
        <v>20</v>
      </c>
      <c r="H61" s="278">
        <v>35</v>
      </c>
      <c r="I61" s="279">
        <v>11</v>
      </c>
      <c r="J61" s="280">
        <v>3</v>
      </c>
      <c r="K61" s="281">
        <v>6</v>
      </c>
      <c r="L61" t="s" s="290">
        <v>746</v>
      </c>
      <c r="M61" s="108"/>
      <c r="N61" s="210"/>
      <c r="O61" s="4"/>
      <c r="P61" s="3"/>
      <c r="Q61" s="3"/>
      <c r="R61" s="3"/>
    </row>
    <row r="62" ht="15" customHeight="1">
      <c r="A62" s="71"/>
      <c r="B62" s="230">
        <f>B60+1</f>
        <v>28</v>
      </c>
      <c r="C62" t="s" s="253">
        <v>747</v>
      </c>
      <c r="D62" s="254">
        <f>D60+7</f>
        <v>42927</v>
      </c>
      <c r="E62" s="282">
        <v>50</v>
      </c>
      <c r="F62" s="283">
        <v>26</v>
      </c>
      <c r="G62" s="283">
        <v>42</v>
      </c>
      <c r="H62" s="283">
        <v>22</v>
      </c>
      <c r="I62" s="284">
        <v>14</v>
      </c>
      <c r="J62" s="285">
        <v>8</v>
      </c>
      <c r="K62" s="286">
        <v>10</v>
      </c>
      <c r="L62" s="260"/>
      <c r="M62" s="108"/>
      <c r="N62" s="210"/>
      <c r="O62" s="4"/>
      <c r="P62" s="3"/>
      <c r="Q62" s="3"/>
      <c r="R62" s="3"/>
    </row>
    <row r="63" ht="15" customHeight="1">
      <c r="A63" s="71"/>
      <c r="B63" s="231"/>
      <c r="C63" t="s" s="126">
        <v>748</v>
      </c>
      <c r="D63" s="246">
        <f>D61+7</f>
        <v>42930</v>
      </c>
      <c r="E63" s="277">
        <v>21</v>
      </c>
      <c r="F63" s="278">
        <v>14</v>
      </c>
      <c r="G63" s="278">
        <v>20</v>
      </c>
      <c r="H63" s="278">
        <v>47</v>
      </c>
      <c r="I63" s="279">
        <v>11</v>
      </c>
      <c r="J63" s="280">
        <v>10</v>
      </c>
      <c r="K63" s="281">
        <v>7</v>
      </c>
      <c r="L63" t="s" s="290">
        <v>749</v>
      </c>
      <c r="M63" s="108"/>
      <c r="N63" s="210"/>
      <c r="O63" s="4"/>
      <c r="P63" s="3"/>
      <c r="Q63" s="3"/>
      <c r="R63" s="3"/>
    </row>
    <row r="64" ht="15" customHeight="1">
      <c r="A64" s="71"/>
      <c r="B64" s="230">
        <f>B62+1</f>
        <v>29</v>
      </c>
      <c r="C64" t="s" s="253">
        <v>750</v>
      </c>
      <c r="D64" s="254">
        <f>D62+7</f>
        <v>42934</v>
      </c>
      <c r="E64" s="282">
        <v>41</v>
      </c>
      <c r="F64" s="283">
        <v>27</v>
      </c>
      <c r="G64" s="283">
        <v>1</v>
      </c>
      <c r="H64" s="283">
        <v>45</v>
      </c>
      <c r="I64" s="284">
        <v>25</v>
      </c>
      <c r="J64" s="285">
        <v>7</v>
      </c>
      <c r="K64" s="286">
        <v>5</v>
      </c>
      <c r="L64" s="260"/>
      <c r="M64" s="108"/>
      <c r="N64" s="210"/>
      <c r="O64" s="4"/>
      <c r="P64" s="3"/>
      <c r="Q64" s="3"/>
      <c r="R64" s="3"/>
    </row>
    <row r="65" ht="15" customHeight="1">
      <c r="A65" s="71"/>
      <c r="B65" s="231"/>
      <c r="C65" t="s" s="126">
        <v>751</v>
      </c>
      <c r="D65" s="246">
        <f>D63+7</f>
        <v>42937</v>
      </c>
      <c r="E65" s="277">
        <v>8</v>
      </c>
      <c r="F65" s="278">
        <v>1</v>
      </c>
      <c r="G65" s="278">
        <v>26</v>
      </c>
      <c r="H65" s="278">
        <v>49</v>
      </c>
      <c r="I65" s="279">
        <v>9</v>
      </c>
      <c r="J65" s="280">
        <v>9</v>
      </c>
      <c r="K65" s="281">
        <v>5</v>
      </c>
      <c r="L65" t="s" s="290">
        <v>752</v>
      </c>
      <c r="M65" s="108"/>
      <c r="N65" s="210"/>
      <c r="O65" s="4"/>
      <c r="P65" s="3"/>
      <c r="Q65" s="3"/>
      <c r="R65" s="3"/>
    </row>
    <row r="66" ht="15" customHeight="1">
      <c r="A66" s="71"/>
      <c r="B66" s="230">
        <f>B64+1</f>
        <v>30</v>
      </c>
      <c r="C66" t="s" s="253">
        <v>753</v>
      </c>
      <c r="D66" s="254">
        <f>D64+7</f>
        <v>42941</v>
      </c>
      <c r="E66" s="282">
        <v>14</v>
      </c>
      <c r="F66" s="283">
        <v>44</v>
      </c>
      <c r="G66" s="283">
        <v>43</v>
      </c>
      <c r="H66" s="283">
        <v>48</v>
      </c>
      <c r="I66" s="284">
        <v>12</v>
      </c>
      <c r="J66" s="285">
        <v>11</v>
      </c>
      <c r="K66" s="286">
        <v>2</v>
      </c>
      <c r="L66" s="260"/>
      <c r="M66" s="108"/>
      <c r="N66" s="210"/>
      <c r="O66" s="4"/>
      <c r="P66" s="3"/>
      <c r="Q66" s="3"/>
      <c r="R66" s="3"/>
    </row>
    <row r="67" ht="15" customHeight="1">
      <c r="A67" s="71"/>
      <c r="B67" s="231"/>
      <c r="C67" t="s" s="126">
        <v>754</v>
      </c>
      <c r="D67" s="246">
        <f>D65+7</f>
        <v>42944</v>
      </c>
      <c r="E67" s="277">
        <v>41</v>
      </c>
      <c r="F67" s="278">
        <v>9</v>
      </c>
      <c r="G67" s="278">
        <v>31</v>
      </c>
      <c r="H67" s="278">
        <v>5</v>
      </c>
      <c r="I67" s="279">
        <v>29</v>
      </c>
      <c r="J67" s="280">
        <v>4</v>
      </c>
      <c r="K67" s="281">
        <v>2</v>
      </c>
      <c r="L67" t="s" s="290">
        <v>755</v>
      </c>
      <c r="M67" s="108"/>
      <c r="N67" s="210"/>
      <c r="O67" s="4"/>
      <c r="P67" s="3"/>
      <c r="Q67" s="3"/>
      <c r="R67" s="3"/>
    </row>
    <row r="68" ht="15" customHeight="1">
      <c r="A68" s="71"/>
      <c r="B68" s="230">
        <f>B66+1</f>
        <v>31</v>
      </c>
      <c r="C68" t="s" s="253">
        <v>756</v>
      </c>
      <c r="D68" s="254">
        <f>D66+7</f>
        <v>42948</v>
      </c>
      <c r="E68" s="282">
        <v>29</v>
      </c>
      <c r="F68" s="283">
        <v>24</v>
      </c>
      <c r="G68" s="283">
        <v>21</v>
      </c>
      <c r="H68" s="283">
        <v>30</v>
      </c>
      <c r="I68" s="284">
        <v>14</v>
      </c>
      <c r="J68" s="285">
        <v>10</v>
      </c>
      <c r="K68" s="286">
        <v>8</v>
      </c>
      <c r="L68" s="260"/>
      <c r="M68" s="108"/>
      <c r="N68" s="210"/>
      <c r="O68" s="4"/>
      <c r="P68" s="3"/>
      <c r="Q68" s="3"/>
      <c r="R68" s="3"/>
    </row>
    <row r="69" ht="15" customHeight="1">
      <c r="A69" s="71"/>
      <c r="B69" s="231"/>
      <c r="C69" t="s" s="126">
        <v>757</v>
      </c>
      <c r="D69" s="246">
        <f>D67+7</f>
        <v>42951</v>
      </c>
      <c r="E69" s="277">
        <v>29</v>
      </c>
      <c r="F69" s="278">
        <v>30</v>
      </c>
      <c r="G69" s="278">
        <v>41</v>
      </c>
      <c r="H69" s="278">
        <v>40</v>
      </c>
      <c r="I69" s="279">
        <v>36</v>
      </c>
      <c r="J69" s="280">
        <v>9</v>
      </c>
      <c r="K69" s="281">
        <v>2</v>
      </c>
      <c r="L69" t="s" s="290">
        <v>758</v>
      </c>
      <c r="M69" s="108"/>
      <c r="N69" s="210"/>
      <c r="O69" s="4"/>
      <c r="P69" s="3"/>
      <c r="Q69" s="3"/>
      <c r="R69" s="3"/>
    </row>
    <row r="70" ht="15" customHeight="1">
      <c r="A70" s="71"/>
      <c r="B70" s="230">
        <f>B68+1</f>
        <v>32</v>
      </c>
      <c r="C70" t="s" s="253">
        <v>759</v>
      </c>
      <c r="D70" s="254">
        <f>D68+7</f>
        <v>42955</v>
      </c>
      <c r="E70" s="282">
        <v>26</v>
      </c>
      <c r="F70" s="283">
        <v>15</v>
      </c>
      <c r="G70" s="283">
        <v>40</v>
      </c>
      <c r="H70" s="283">
        <v>25</v>
      </c>
      <c r="I70" s="284">
        <v>41</v>
      </c>
      <c r="J70" s="285">
        <v>4</v>
      </c>
      <c r="K70" s="286">
        <v>5</v>
      </c>
      <c r="L70" s="260"/>
      <c r="M70" s="108"/>
      <c r="N70" s="210"/>
      <c r="O70" s="4"/>
      <c r="P70" s="3"/>
      <c r="Q70" s="3"/>
      <c r="R70" s="3"/>
    </row>
    <row r="71" ht="15" customHeight="1">
      <c r="A71" s="71"/>
      <c r="B71" s="231"/>
      <c r="C71" t="s" s="126">
        <v>760</v>
      </c>
      <c r="D71" s="246">
        <f>D69+7</f>
        <v>42958</v>
      </c>
      <c r="E71" s="277">
        <v>39</v>
      </c>
      <c r="F71" s="278">
        <v>48</v>
      </c>
      <c r="G71" s="278">
        <v>28</v>
      </c>
      <c r="H71" s="278">
        <v>46</v>
      </c>
      <c r="I71" s="279">
        <v>18</v>
      </c>
      <c r="J71" s="280">
        <v>12</v>
      </c>
      <c r="K71" s="281">
        <v>5</v>
      </c>
      <c r="L71" t="s" s="290">
        <v>761</v>
      </c>
      <c r="M71" s="108"/>
      <c r="N71" s="210"/>
      <c r="O71" s="4"/>
      <c r="P71" s="3"/>
      <c r="Q71" s="3"/>
      <c r="R71" s="3"/>
    </row>
    <row r="72" ht="15" customHeight="1">
      <c r="A72" s="71"/>
      <c r="B72" s="230">
        <f>B70+1</f>
        <v>33</v>
      </c>
      <c r="C72" t="s" s="253">
        <v>762</v>
      </c>
      <c r="D72" s="254">
        <f>D70+7</f>
        <v>42962</v>
      </c>
      <c r="E72" s="282">
        <v>14</v>
      </c>
      <c r="F72" s="283">
        <v>30</v>
      </c>
      <c r="G72" s="283">
        <v>46</v>
      </c>
      <c r="H72" s="283">
        <v>10</v>
      </c>
      <c r="I72" s="284">
        <v>35</v>
      </c>
      <c r="J72" s="285">
        <v>4</v>
      </c>
      <c r="K72" s="286">
        <v>10</v>
      </c>
      <c r="L72" s="260"/>
      <c r="M72" s="108"/>
      <c r="N72" s="210"/>
      <c r="O72" s="4"/>
      <c r="P72" s="3"/>
      <c r="Q72" s="3"/>
      <c r="R72" s="3"/>
    </row>
    <row r="73" ht="15" customHeight="1">
      <c r="A73" s="71"/>
      <c r="B73" s="231"/>
      <c r="C73" t="s" s="126">
        <v>763</v>
      </c>
      <c r="D73" s="246">
        <f>D71+7</f>
        <v>42965</v>
      </c>
      <c r="E73" s="277">
        <v>39</v>
      </c>
      <c r="F73" s="278">
        <v>42</v>
      </c>
      <c r="G73" s="278">
        <v>24</v>
      </c>
      <c r="H73" s="278">
        <v>45</v>
      </c>
      <c r="I73" s="279">
        <v>2</v>
      </c>
      <c r="J73" s="280">
        <v>2</v>
      </c>
      <c r="K73" s="281">
        <v>8</v>
      </c>
      <c r="L73" t="s" s="290">
        <v>764</v>
      </c>
      <c r="M73" s="108"/>
      <c r="N73" s="210"/>
      <c r="O73" s="4"/>
      <c r="P73" s="3"/>
      <c r="Q73" s="3"/>
      <c r="R73" s="3"/>
    </row>
    <row r="74" ht="15" customHeight="1">
      <c r="A74" s="71"/>
      <c r="B74" s="230">
        <f>B72+1</f>
        <v>34</v>
      </c>
      <c r="C74" t="s" s="253">
        <v>765</v>
      </c>
      <c r="D74" s="254">
        <f>D72+7</f>
        <v>42969</v>
      </c>
      <c r="E74" s="282">
        <v>10</v>
      </c>
      <c r="F74" s="283">
        <v>12</v>
      </c>
      <c r="G74" s="283">
        <v>17</v>
      </c>
      <c r="H74" s="283">
        <v>3</v>
      </c>
      <c r="I74" s="284">
        <v>27</v>
      </c>
      <c r="J74" s="285">
        <v>3</v>
      </c>
      <c r="K74" s="286">
        <v>5</v>
      </c>
      <c r="L74" s="260"/>
      <c r="M74" s="108"/>
      <c r="N74" s="210"/>
      <c r="O74" s="4"/>
      <c r="P74" s="3"/>
      <c r="Q74" s="3"/>
      <c r="R74" s="3"/>
    </row>
    <row r="75" ht="15" customHeight="1">
      <c r="A75" s="71"/>
      <c r="B75" s="231"/>
      <c r="C75" t="s" s="126">
        <v>766</v>
      </c>
      <c r="D75" s="246">
        <f>D73+7</f>
        <v>42972</v>
      </c>
      <c r="E75" s="277">
        <v>15</v>
      </c>
      <c r="F75" s="278">
        <v>7</v>
      </c>
      <c r="G75" s="278">
        <v>1</v>
      </c>
      <c r="H75" s="278">
        <v>47</v>
      </c>
      <c r="I75" s="279">
        <v>5</v>
      </c>
      <c r="J75" s="280">
        <v>9</v>
      </c>
      <c r="K75" s="281">
        <v>12</v>
      </c>
      <c r="L75" t="s" s="290">
        <v>767</v>
      </c>
      <c r="M75" s="108"/>
      <c r="N75" s="210"/>
      <c r="O75" s="4"/>
      <c r="P75" s="3"/>
      <c r="Q75" s="3"/>
      <c r="R75" s="3"/>
    </row>
    <row r="76" ht="15" customHeight="1">
      <c r="A76" s="71"/>
      <c r="B76" s="230">
        <f>B74+1</f>
        <v>35</v>
      </c>
      <c r="C76" t="s" s="253">
        <v>768</v>
      </c>
      <c r="D76" s="254">
        <f>D74+7</f>
        <v>42976</v>
      </c>
      <c r="E76" s="282">
        <v>4</v>
      </c>
      <c r="F76" s="283">
        <v>12</v>
      </c>
      <c r="G76" s="283">
        <v>32</v>
      </c>
      <c r="H76" s="283">
        <v>15</v>
      </c>
      <c r="I76" s="284">
        <v>38</v>
      </c>
      <c r="J76" s="285">
        <v>1</v>
      </c>
      <c r="K76" s="286">
        <v>5</v>
      </c>
      <c r="L76" s="260"/>
      <c r="M76" s="108"/>
      <c r="N76" s="3"/>
      <c r="O76" s="3"/>
      <c r="P76" s="3"/>
      <c r="Q76" s="3"/>
      <c r="R76" s="3"/>
    </row>
    <row r="77" ht="15" customHeight="1">
      <c r="A77" s="71"/>
      <c r="B77" s="231"/>
      <c r="C77" t="s" s="126">
        <v>769</v>
      </c>
      <c r="D77" s="246">
        <f>D75+7</f>
        <v>42979</v>
      </c>
      <c r="E77" s="277">
        <v>8</v>
      </c>
      <c r="F77" s="278">
        <v>7</v>
      </c>
      <c r="G77" s="278">
        <v>3</v>
      </c>
      <c r="H77" s="278">
        <v>14</v>
      </c>
      <c r="I77" s="279">
        <v>49</v>
      </c>
      <c r="J77" s="280">
        <v>5</v>
      </c>
      <c r="K77" s="281">
        <v>8</v>
      </c>
      <c r="L77" t="s" s="290">
        <v>770</v>
      </c>
      <c r="M77" s="108"/>
      <c r="N77" s="3"/>
      <c r="O77" s="3"/>
      <c r="P77" s="3"/>
      <c r="Q77" s="3"/>
      <c r="R77" s="3"/>
    </row>
    <row r="78" ht="15" customHeight="1">
      <c r="A78" s="71"/>
      <c r="B78" s="230">
        <f>B76+1</f>
        <v>36</v>
      </c>
      <c r="C78" t="s" s="253">
        <v>771</v>
      </c>
      <c r="D78" s="254">
        <f>D76+7</f>
        <v>42983</v>
      </c>
      <c r="E78" s="282">
        <v>28</v>
      </c>
      <c r="F78" s="283">
        <v>18</v>
      </c>
      <c r="G78" s="283">
        <v>29</v>
      </c>
      <c r="H78" s="283">
        <v>6</v>
      </c>
      <c r="I78" s="284">
        <v>9</v>
      </c>
      <c r="J78" s="285">
        <v>9</v>
      </c>
      <c r="K78" s="286">
        <v>1</v>
      </c>
      <c r="L78" s="260"/>
      <c r="M78" s="108"/>
      <c r="N78" s="3"/>
      <c r="O78" s="3"/>
      <c r="P78" s="3"/>
      <c r="Q78" s="3"/>
      <c r="R78" s="3"/>
    </row>
    <row r="79" ht="15" customHeight="1">
      <c r="A79" s="71"/>
      <c r="B79" s="231"/>
      <c r="C79" t="s" s="126">
        <v>772</v>
      </c>
      <c r="D79" s="246">
        <f>D77+7</f>
        <v>42986</v>
      </c>
      <c r="E79" s="277">
        <v>42</v>
      </c>
      <c r="F79" s="278">
        <v>47</v>
      </c>
      <c r="G79" s="278">
        <v>24</v>
      </c>
      <c r="H79" s="278">
        <v>49</v>
      </c>
      <c r="I79" s="279">
        <v>9</v>
      </c>
      <c r="J79" s="280">
        <v>1</v>
      </c>
      <c r="K79" s="281">
        <v>5</v>
      </c>
      <c r="L79" t="s" s="290">
        <v>773</v>
      </c>
      <c r="M79" s="108"/>
      <c r="N79" s="3"/>
      <c r="O79" s="3"/>
      <c r="P79" s="3"/>
      <c r="Q79" s="3"/>
      <c r="R79" s="3"/>
    </row>
    <row r="80" ht="15" customHeight="1">
      <c r="A80" s="71"/>
      <c r="B80" s="230">
        <f>B78+1</f>
        <v>37</v>
      </c>
      <c r="C80" t="s" s="253">
        <v>774</v>
      </c>
      <c r="D80" s="254">
        <f>D78+7</f>
        <v>42990</v>
      </c>
      <c r="E80" s="282">
        <v>35</v>
      </c>
      <c r="F80" s="283">
        <v>17</v>
      </c>
      <c r="G80" s="283">
        <v>29</v>
      </c>
      <c r="H80" s="283">
        <v>10</v>
      </c>
      <c r="I80" s="284">
        <v>27</v>
      </c>
      <c r="J80" s="285">
        <v>4</v>
      </c>
      <c r="K80" s="286">
        <v>11</v>
      </c>
      <c r="L80" s="260"/>
      <c r="M80" s="108"/>
      <c r="N80" s="3"/>
      <c r="O80" s="3"/>
      <c r="P80" s="3"/>
      <c r="Q80" s="3"/>
      <c r="R80" s="3"/>
    </row>
    <row r="81" ht="14.6" customHeight="1">
      <c r="A81" s="71"/>
      <c r="B81" s="231"/>
      <c r="C81" t="s" s="126">
        <v>775</v>
      </c>
      <c r="D81" s="246">
        <f>D79+7</f>
        <v>42993</v>
      </c>
      <c r="E81" s="277">
        <v>44</v>
      </c>
      <c r="F81" s="278">
        <v>49</v>
      </c>
      <c r="G81" s="278">
        <v>13</v>
      </c>
      <c r="H81" s="278">
        <v>18</v>
      </c>
      <c r="I81" s="279">
        <v>37</v>
      </c>
      <c r="J81" s="280">
        <v>9</v>
      </c>
      <c r="K81" s="281">
        <v>12</v>
      </c>
      <c r="L81" t="s" s="290">
        <v>776</v>
      </c>
      <c r="M81" s="108"/>
      <c r="N81" s="3"/>
      <c r="O81" s="3"/>
      <c r="P81" s="3"/>
      <c r="Q81" s="3"/>
      <c r="R81" s="3"/>
    </row>
    <row r="82" ht="14.6" customHeight="1">
      <c r="A82" s="71"/>
      <c r="B82" s="230">
        <f>B80+1</f>
        <v>38</v>
      </c>
      <c r="C82" t="s" s="253">
        <v>777</v>
      </c>
      <c r="D82" s="254">
        <f>D80+7</f>
        <v>42997</v>
      </c>
      <c r="E82" s="282">
        <v>45</v>
      </c>
      <c r="F82" s="283">
        <v>21</v>
      </c>
      <c r="G82" s="283">
        <v>1</v>
      </c>
      <c r="H82" s="283">
        <v>8</v>
      </c>
      <c r="I82" s="284">
        <v>30</v>
      </c>
      <c r="J82" s="285">
        <v>3</v>
      </c>
      <c r="K82" s="286">
        <v>2</v>
      </c>
      <c r="L82" s="260"/>
      <c r="M82" s="108"/>
      <c r="N82" s="3"/>
      <c r="O82" s="3"/>
      <c r="P82" s="3"/>
      <c r="Q82" s="3"/>
      <c r="R82" s="3"/>
    </row>
    <row r="83" ht="14.6" customHeight="1">
      <c r="A83" s="71"/>
      <c r="B83" s="231"/>
      <c r="C83" t="s" s="126">
        <v>778</v>
      </c>
      <c r="D83" s="246">
        <f>D81+7</f>
        <v>43000</v>
      </c>
      <c r="E83" s="277">
        <v>6</v>
      </c>
      <c r="F83" s="278">
        <v>31</v>
      </c>
      <c r="G83" s="278">
        <v>39</v>
      </c>
      <c r="H83" s="278">
        <v>42</v>
      </c>
      <c r="I83" s="279">
        <v>11</v>
      </c>
      <c r="J83" s="280">
        <v>3</v>
      </c>
      <c r="K83" s="281">
        <v>1</v>
      </c>
      <c r="L83" t="s" s="290">
        <v>779</v>
      </c>
      <c r="M83" s="108"/>
      <c r="N83" s="3"/>
      <c r="O83" s="3"/>
      <c r="P83" s="3"/>
      <c r="Q83" s="3"/>
      <c r="R83" s="3"/>
    </row>
    <row r="84" ht="14.6" customHeight="1">
      <c r="A84" s="71"/>
      <c r="B84" s="230">
        <f>B82+1</f>
        <v>39</v>
      </c>
      <c r="C84" t="s" s="253">
        <v>780</v>
      </c>
      <c r="D84" s="254">
        <f>D82+7</f>
        <v>43004</v>
      </c>
      <c r="E84" s="282">
        <v>40</v>
      </c>
      <c r="F84" s="283">
        <v>29</v>
      </c>
      <c r="G84" s="283">
        <v>1</v>
      </c>
      <c r="H84" s="283">
        <v>48</v>
      </c>
      <c r="I84" s="284">
        <v>41</v>
      </c>
      <c r="J84" s="285">
        <v>12</v>
      </c>
      <c r="K84" s="286">
        <v>6</v>
      </c>
      <c r="L84" s="260"/>
      <c r="M84" s="108"/>
      <c r="N84" s="3"/>
      <c r="O84" s="3"/>
      <c r="P84" s="3"/>
      <c r="Q84" s="3"/>
      <c r="R84" s="3"/>
    </row>
    <row r="85" ht="14.6" customHeight="1">
      <c r="A85" s="71"/>
      <c r="B85" s="231"/>
      <c r="C85" t="s" s="126">
        <v>781</v>
      </c>
      <c r="D85" s="246">
        <f>D83+7</f>
        <v>43007</v>
      </c>
      <c r="E85" s="277">
        <v>18</v>
      </c>
      <c r="F85" s="278">
        <v>32</v>
      </c>
      <c r="G85" s="278">
        <v>7</v>
      </c>
      <c r="H85" s="278">
        <v>48</v>
      </c>
      <c r="I85" s="279">
        <v>19</v>
      </c>
      <c r="J85" s="280">
        <v>3</v>
      </c>
      <c r="K85" s="281">
        <v>7</v>
      </c>
      <c r="L85" t="s" s="290">
        <v>782</v>
      </c>
      <c r="M85" s="108"/>
      <c r="N85" s="3"/>
      <c r="O85" s="3"/>
      <c r="P85" s="3"/>
      <c r="Q85" s="3"/>
      <c r="R85" s="3"/>
    </row>
    <row r="86" ht="14.6" customHeight="1">
      <c r="A86" s="71"/>
      <c r="B86" s="230">
        <f>B84+1</f>
        <v>40</v>
      </c>
      <c r="C86" t="s" s="253">
        <v>783</v>
      </c>
      <c r="D86" s="254">
        <f>D84+7</f>
        <v>43011</v>
      </c>
      <c r="E86" s="282">
        <v>32</v>
      </c>
      <c r="F86" s="283">
        <v>6</v>
      </c>
      <c r="G86" s="283">
        <v>50</v>
      </c>
      <c r="H86" s="283">
        <v>24</v>
      </c>
      <c r="I86" s="284">
        <v>48</v>
      </c>
      <c r="J86" s="285">
        <v>1</v>
      </c>
      <c r="K86" s="286">
        <v>5</v>
      </c>
      <c r="L86" s="260"/>
      <c r="M86" s="108"/>
      <c r="N86" s="3"/>
      <c r="O86" s="3"/>
      <c r="P86" s="3"/>
      <c r="Q86" s="3"/>
      <c r="R86" s="3"/>
    </row>
    <row r="87" ht="14.6" customHeight="1">
      <c r="A87" s="71"/>
      <c r="B87" s="231"/>
      <c r="C87" t="s" s="126">
        <v>784</v>
      </c>
      <c r="D87" s="246">
        <f>D85+7</f>
        <v>43014</v>
      </c>
      <c r="E87" s="277">
        <v>15</v>
      </c>
      <c r="F87" s="278">
        <v>1</v>
      </c>
      <c r="G87" s="278">
        <v>9</v>
      </c>
      <c r="H87" s="278">
        <v>25</v>
      </c>
      <c r="I87" s="279">
        <v>19</v>
      </c>
      <c r="J87" s="280">
        <v>1</v>
      </c>
      <c r="K87" s="281">
        <v>7</v>
      </c>
      <c r="L87" t="s" s="290">
        <v>785</v>
      </c>
      <c r="M87" s="108"/>
      <c r="N87" s="3"/>
      <c r="O87" s="3"/>
      <c r="P87" s="3"/>
      <c r="Q87" s="3"/>
      <c r="R87" s="3"/>
    </row>
    <row r="88" ht="14.6" customHeight="1">
      <c r="A88" s="71"/>
      <c r="B88" s="230">
        <f>B86+1</f>
        <v>41</v>
      </c>
      <c r="C88" t="s" s="253">
        <v>786</v>
      </c>
      <c r="D88" s="254">
        <f>D86+7</f>
        <v>43018</v>
      </c>
      <c r="E88" s="282">
        <v>36</v>
      </c>
      <c r="F88" s="283">
        <v>4</v>
      </c>
      <c r="G88" s="283">
        <v>37</v>
      </c>
      <c r="H88" s="283">
        <v>21</v>
      </c>
      <c r="I88" s="284">
        <v>34</v>
      </c>
      <c r="J88" s="285">
        <v>6</v>
      </c>
      <c r="K88" s="286">
        <v>3</v>
      </c>
      <c r="L88" s="260"/>
      <c r="M88" s="108"/>
      <c r="N88" s="3"/>
      <c r="O88" s="3"/>
      <c r="P88" s="3"/>
      <c r="Q88" s="3"/>
      <c r="R88" s="3"/>
    </row>
    <row r="89" ht="14.6" customHeight="1">
      <c r="A89" s="71"/>
      <c r="B89" s="231"/>
      <c r="C89" t="s" s="126">
        <v>787</v>
      </c>
      <c r="D89" s="246">
        <f>D87+7</f>
        <v>43021</v>
      </c>
      <c r="E89" s="277">
        <v>23</v>
      </c>
      <c r="F89" s="278">
        <v>37</v>
      </c>
      <c r="G89" s="278">
        <v>50</v>
      </c>
      <c r="H89" s="278">
        <v>29</v>
      </c>
      <c r="I89" s="279">
        <v>45</v>
      </c>
      <c r="J89" s="280">
        <v>5</v>
      </c>
      <c r="K89" s="281">
        <v>11</v>
      </c>
      <c r="L89" t="s" s="290">
        <v>788</v>
      </c>
      <c r="M89" s="108"/>
      <c r="N89" s="3"/>
      <c r="O89" s="3"/>
      <c r="P89" s="3"/>
      <c r="Q89" s="3"/>
      <c r="R89" s="3"/>
    </row>
    <row r="90" ht="14.6" customHeight="1">
      <c r="A90" s="71"/>
      <c r="B90" s="230">
        <f>B88+1</f>
        <v>42</v>
      </c>
      <c r="C90" t="s" s="253">
        <v>789</v>
      </c>
      <c r="D90" s="254">
        <f>D88+7</f>
        <v>43025</v>
      </c>
      <c r="E90" s="282">
        <v>19</v>
      </c>
      <c r="F90" s="283">
        <v>26</v>
      </c>
      <c r="G90" s="283">
        <v>17</v>
      </c>
      <c r="H90" s="283">
        <v>13</v>
      </c>
      <c r="I90" s="284">
        <v>36</v>
      </c>
      <c r="J90" s="285">
        <v>2</v>
      </c>
      <c r="K90" s="286">
        <v>3</v>
      </c>
      <c r="L90" s="260"/>
      <c r="M90" s="108"/>
      <c r="N90" s="3"/>
      <c r="O90" s="3"/>
      <c r="P90" s="3"/>
      <c r="Q90" s="3"/>
      <c r="R90" s="3"/>
    </row>
    <row r="91" ht="14.6" customHeight="1">
      <c r="A91" s="71"/>
      <c r="B91" s="231"/>
      <c r="C91" t="s" s="126">
        <v>790</v>
      </c>
      <c r="D91" s="246">
        <f>D89+7</f>
        <v>43028</v>
      </c>
      <c r="E91" s="277">
        <v>4</v>
      </c>
      <c r="F91" s="278">
        <v>27</v>
      </c>
      <c r="G91" s="278">
        <v>23</v>
      </c>
      <c r="H91" s="278">
        <v>30</v>
      </c>
      <c r="I91" s="279">
        <v>17</v>
      </c>
      <c r="J91" s="280">
        <v>3</v>
      </c>
      <c r="K91" s="281">
        <v>8</v>
      </c>
      <c r="L91" t="s" s="290">
        <v>791</v>
      </c>
      <c r="M91" s="108"/>
      <c r="N91" s="3"/>
      <c r="O91" s="3"/>
      <c r="P91" s="3"/>
      <c r="Q91" s="3"/>
      <c r="R91" s="3"/>
    </row>
    <row r="92" ht="14.6" customHeight="1">
      <c r="A92" s="71"/>
      <c r="B92" s="230">
        <f>B90+1</f>
        <v>43</v>
      </c>
      <c r="C92" t="s" s="253">
        <v>792</v>
      </c>
      <c r="D92" s="254">
        <f>D90+7</f>
        <v>43032</v>
      </c>
      <c r="E92" s="282">
        <v>27</v>
      </c>
      <c r="F92" s="283">
        <v>9</v>
      </c>
      <c r="G92" s="283">
        <v>33</v>
      </c>
      <c r="H92" s="283">
        <v>13</v>
      </c>
      <c r="I92" s="284">
        <v>11</v>
      </c>
      <c r="J92" s="285">
        <v>10</v>
      </c>
      <c r="K92" s="286">
        <v>7</v>
      </c>
      <c r="L92" s="260"/>
      <c r="M92" s="108"/>
      <c r="N92" s="3"/>
      <c r="O92" s="3"/>
      <c r="P92" s="3"/>
      <c r="Q92" s="3"/>
      <c r="R92" s="3"/>
    </row>
    <row r="93" ht="14.6" customHeight="1">
      <c r="A93" s="71"/>
      <c r="B93" s="231"/>
      <c r="C93" t="s" s="126">
        <v>793</v>
      </c>
      <c r="D93" s="246">
        <f>D91+7</f>
        <v>43035</v>
      </c>
      <c r="E93" s="277">
        <v>39</v>
      </c>
      <c r="F93" s="278">
        <v>23</v>
      </c>
      <c r="G93" s="278">
        <v>16</v>
      </c>
      <c r="H93" s="278">
        <v>32</v>
      </c>
      <c r="I93" s="279">
        <v>3</v>
      </c>
      <c r="J93" s="280">
        <v>1</v>
      </c>
      <c r="K93" s="281">
        <v>4</v>
      </c>
      <c r="L93" t="s" s="290">
        <v>794</v>
      </c>
      <c r="M93" s="108"/>
      <c r="N93" s="3"/>
      <c r="O93" s="3"/>
      <c r="P93" s="3"/>
      <c r="Q93" s="3"/>
      <c r="R93" s="3"/>
    </row>
    <row r="94" ht="14.6" customHeight="1">
      <c r="A94" s="71"/>
      <c r="B94" s="230">
        <f>B92+1</f>
        <v>44</v>
      </c>
      <c r="C94" t="s" s="253">
        <v>795</v>
      </c>
      <c r="D94" s="254">
        <f>D92+7</f>
        <v>43039</v>
      </c>
      <c r="E94" s="282">
        <v>46</v>
      </c>
      <c r="F94" s="283">
        <v>12</v>
      </c>
      <c r="G94" s="283">
        <v>43</v>
      </c>
      <c r="H94" s="283">
        <v>36</v>
      </c>
      <c r="I94" s="284">
        <v>1</v>
      </c>
      <c r="J94" s="285">
        <v>3</v>
      </c>
      <c r="K94" s="286">
        <v>5</v>
      </c>
      <c r="L94" s="260"/>
      <c r="M94" s="108"/>
      <c r="N94" s="3"/>
      <c r="O94" s="3"/>
      <c r="P94" s="3"/>
      <c r="Q94" s="3"/>
      <c r="R94" s="3"/>
    </row>
    <row r="95" ht="14.6" customHeight="1">
      <c r="A95" s="71"/>
      <c r="B95" s="231"/>
      <c r="C95" t="s" s="126">
        <v>796</v>
      </c>
      <c r="D95" s="246">
        <f>D93+7</f>
        <v>43042</v>
      </c>
      <c r="E95" s="277">
        <v>41</v>
      </c>
      <c r="F95" s="278">
        <v>5</v>
      </c>
      <c r="G95" s="278">
        <v>33</v>
      </c>
      <c r="H95" s="278">
        <v>17</v>
      </c>
      <c r="I95" s="279">
        <v>12</v>
      </c>
      <c r="J95" s="280">
        <v>4</v>
      </c>
      <c r="K95" s="281">
        <v>9</v>
      </c>
      <c r="L95" t="s" s="290">
        <v>797</v>
      </c>
      <c r="M95" s="108"/>
      <c r="N95" s="3"/>
      <c r="O95" s="3"/>
      <c r="P95" s="3"/>
      <c r="Q95" s="3"/>
      <c r="R95" s="3"/>
    </row>
    <row r="96" ht="14.6" customHeight="1">
      <c r="A96" s="71"/>
      <c r="B96" s="230">
        <f>B94+1</f>
        <v>45</v>
      </c>
      <c r="C96" t="s" s="253">
        <v>798</v>
      </c>
      <c r="D96" s="254">
        <f>D94+7</f>
        <v>43046</v>
      </c>
      <c r="E96" s="282">
        <v>37</v>
      </c>
      <c r="F96" s="283">
        <v>19</v>
      </c>
      <c r="G96" s="283">
        <v>41</v>
      </c>
      <c r="H96" s="283">
        <v>20</v>
      </c>
      <c r="I96" s="284">
        <v>7</v>
      </c>
      <c r="J96" s="285">
        <v>12</v>
      </c>
      <c r="K96" s="286">
        <v>2</v>
      </c>
      <c r="L96" s="260"/>
      <c r="M96" s="108"/>
      <c r="N96" s="3"/>
      <c r="O96" s="3"/>
      <c r="P96" s="3"/>
      <c r="Q96" s="3"/>
      <c r="R96" s="3"/>
    </row>
    <row r="97" ht="14.6" customHeight="1">
      <c r="A97" s="71"/>
      <c r="B97" s="231"/>
      <c r="C97" t="s" s="126">
        <v>799</v>
      </c>
      <c r="D97" s="246">
        <f>D95+7</f>
        <v>43049</v>
      </c>
      <c r="E97" s="277">
        <v>37</v>
      </c>
      <c r="F97" s="278">
        <v>36</v>
      </c>
      <c r="G97" s="278">
        <v>29</v>
      </c>
      <c r="H97" s="278">
        <v>22</v>
      </c>
      <c r="I97" s="279">
        <v>13</v>
      </c>
      <c r="J97" s="280">
        <v>1</v>
      </c>
      <c r="K97" s="281">
        <v>9</v>
      </c>
      <c r="L97" t="s" s="290">
        <v>800</v>
      </c>
      <c r="M97" s="108"/>
      <c r="N97" s="3"/>
      <c r="O97" s="3"/>
      <c r="P97" s="3"/>
      <c r="Q97" s="3"/>
      <c r="R97" s="3"/>
    </row>
    <row r="98" ht="14.6" customHeight="1">
      <c r="A98" s="71"/>
      <c r="B98" s="230">
        <f>B96+1</f>
        <v>46</v>
      </c>
      <c r="C98" t="s" s="253">
        <v>801</v>
      </c>
      <c r="D98" s="254">
        <f>D96+7</f>
        <v>43053</v>
      </c>
      <c r="E98" s="282">
        <v>16</v>
      </c>
      <c r="F98" s="283">
        <v>40</v>
      </c>
      <c r="G98" s="283">
        <v>39</v>
      </c>
      <c r="H98" s="283">
        <v>41</v>
      </c>
      <c r="I98" s="284">
        <v>14</v>
      </c>
      <c r="J98" s="285">
        <v>8</v>
      </c>
      <c r="K98" s="286">
        <v>10</v>
      </c>
      <c r="L98" s="260"/>
      <c r="M98" s="108"/>
      <c r="N98" s="3"/>
      <c r="O98" s="3"/>
      <c r="P98" s="3"/>
      <c r="Q98" s="3"/>
      <c r="R98" s="3"/>
    </row>
    <row r="99" ht="14.6" customHeight="1">
      <c r="A99" s="71"/>
      <c r="B99" s="231"/>
      <c r="C99" t="s" s="126">
        <v>802</v>
      </c>
      <c r="D99" s="246">
        <f>D97+7</f>
        <v>43056</v>
      </c>
      <c r="E99" s="277">
        <v>35</v>
      </c>
      <c r="F99" s="278">
        <v>36</v>
      </c>
      <c r="G99" s="278">
        <v>26</v>
      </c>
      <c r="H99" s="278">
        <v>42</v>
      </c>
      <c r="I99" s="279">
        <v>20</v>
      </c>
      <c r="J99" s="280">
        <v>5</v>
      </c>
      <c r="K99" s="281">
        <v>12</v>
      </c>
      <c r="L99" t="s" s="290">
        <v>803</v>
      </c>
      <c r="M99" s="108"/>
      <c r="N99" s="3"/>
      <c r="O99" s="3"/>
      <c r="P99" s="3"/>
      <c r="Q99" s="3"/>
      <c r="R99" s="3"/>
    </row>
    <row r="100" ht="14.6" customHeight="1">
      <c r="A100" s="71"/>
      <c r="B100" s="230">
        <f>B98+1</f>
        <v>47</v>
      </c>
      <c r="C100" t="s" s="253">
        <v>804</v>
      </c>
      <c r="D100" s="254">
        <f>D98+7</f>
        <v>43060</v>
      </c>
      <c r="E100" s="282">
        <v>31</v>
      </c>
      <c r="F100" s="283">
        <v>28</v>
      </c>
      <c r="G100" s="283">
        <v>10</v>
      </c>
      <c r="H100" s="283">
        <v>2</v>
      </c>
      <c r="I100" s="284">
        <v>14</v>
      </c>
      <c r="J100" s="285">
        <v>7</v>
      </c>
      <c r="K100" s="286">
        <v>5</v>
      </c>
      <c r="L100" s="260"/>
      <c r="M100" s="108"/>
      <c r="N100" s="3"/>
      <c r="O100" s="3"/>
      <c r="P100" s="3"/>
      <c r="Q100" s="3"/>
      <c r="R100" s="3"/>
    </row>
    <row r="101" ht="14.6" customHeight="1">
      <c r="A101" s="71"/>
      <c r="B101" s="231"/>
      <c r="C101" t="s" s="126">
        <v>805</v>
      </c>
      <c r="D101" s="246">
        <f>D99+7</f>
        <v>43063</v>
      </c>
      <c r="E101" s="277">
        <v>28</v>
      </c>
      <c r="F101" s="278">
        <v>24</v>
      </c>
      <c r="G101" s="278">
        <v>50</v>
      </c>
      <c r="H101" s="278">
        <v>19</v>
      </c>
      <c r="I101" s="279">
        <v>30</v>
      </c>
      <c r="J101" s="280">
        <v>10</v>
      </c>
      <c r="K101" s="281">
        <v>3</v>
      </c>
      <c r="L101" t="s" s="290">
        <v>806</v>
      </c>
      <c r="M101" s="108"/>
      <c r="N101" s="3"/>
      <c r="O101" s="3"/>
      <c r="P101" s="3"/>
      <c r="Q101" s="3"/>
      <c r="R101" s="3"/>
    </row>
    <row r="102" ht="14.6" customHeight="1">
      <c r="A102" s="71"/>
      <c r="B102" s="230">
        <f>B100+1</f>
        <v>48</v>
      </c>
      <c r="C102" t="s" s="253">
        <v>807</v>
      </c>
      <c r="D102" s="254">
        <f>D100+7</f>
        <v>43067</v>
      </c>
      <c r="E102" s="282">
        <v>42</v>
      </c>
      <c r="F102" s="283">
        <v>1</v>
      </c>
      <c r="G102" s="283">
        <v>12</v>
      </c>
      <c r="H102" s="283">
        <v>6</v>
      </c>
      <c r="I102" s="284">
        <v>18</v>
      </c>
      <c r="J102" s="285">
        <v>2</v>
      </c>
      <c r="K102" s="286">
        <v>7</v>
      </c>
      <c r="L102" s="260"/>
      <c r="M102" s="108"/>
      <c r="N102" s="3"/>
      <c r="O102" s="3"/>
      <c r="P102" s="3"/>
      <c r="Q102" s="3"/>
      <c r="R102" s="3"/>
    </row>
    <row r="103" ht="14.6" customHeight="1">
      <c r="A103" s="71"/>
      <c r="B103" s="231"/>
      <c r="C103" t="s" s="126">
        <v>808</v>
      </c>
      <c r="D103" s="246">
        <f>D101+7</f>
        <v>43070</v>
      </c>
      <c r="E103" s="277">
        <v>5</v>
      </c>
      <c r="F103" s="278">
        <v>46</v>
      </c>
      <c r="G103" s="278">
        <v>29</v>
      </c>
      <c r="H103" s="278">
        <v>35</v>
      </c>
      <c r="I103" s="279">
        <v>24</v>
      </c>
      <c r="J103" s="280">
        <v>11</v>
      </c>
      <c r="K103" s="281">
        <v>12</v>
      </c>
      <c r="L103" t="s" s="290">
        <v>809</v>
      </c>
      <c r="M103" s="108"/>
      <c r="N103" s="3"/>
      <c r="O103" s="3"/>
      <c r="P103" s="3"/>
      <c r="Q103" s="3"/>
      <c r="R103" s="3"/>
    </row>
    <row r="104" ht="14.6" customHeight="1">
      <c r="A104" s="71"/>
      <c r="B104" s="230">
        <f>B102+1</f>
        <v>49</v>
      </c>
      <c r="C104" t="s" s="253">
        <v>810</v>
      </c>
      <c r="D104" s="254">
        <f>D102+7</f>
        <v>43074</v>
      </c>
      <c r="E104" s="282">
        <v>48</v>
      </c>
      <c r="F104" s="283">
        <v>11</v>
      </c>
      <c r="G104" s="283">
        <v>44</v>
      </c>
      <c r="H104" s="283">
        <v>43</v>
      </c>
      <c r="I104" s="284">
        <v>36</v>
      </c>
      <c r="J104" s="285">
        <v>2</v>
      </c>
      <c r="K104" s="286">
        <v>7</v>
      </c>
      <c r="L104" s="260"/>
      <c r="M104" s="108"/>
      <c r="N104" s="3"/>
      <c r="O104" s="3"/>
      <c r="P104" s="3"/>
      <c r="Q104" s="3"/>
      <c r="R104" s="3"/>
    </row>
    <row r="105" ht="14.6" customHeight="1">
      <c r="A105" s="71"/>
      <c r="B105" s="231"/>
      <c r="C105" t="s" s="126">
        <v>811</v>
      </c>
      <c r="D105" s="246">
        <f>D103+7</f>
        <v>43077</v>
      </c>
      <c r="E105" s="277">
        <v>34</v>
      </c>
      <c r="F105" s="278">
        <v>32</v>
      </c>
      <c r="G105" s="278">
        <v>22</v>
      </c>
      <c r="H105" s="278">
        <v>30</v>
      </c>
      <c r="I105" s="279">
        <v>4</v>
      </c>
      <c r="J105" s="280">
        <v>4</v>
      </c>
      <c r="K105" s="281">
        <v>3</v>
      </c>
      <c r="L105" t="s" s="290">
        <v>812</v>
      </c>
      <c r="M105" s="108"/>
      <c r="N105" s="3"/>
      <c r="O105" s="3"/>
      <c r="P105" s="3"/>
      <c r="Q105" s="3"/>
      <c r="R105" s="3"/>
    </row>
    <row r="106" ht="14.6" customHeight="1">
      <c r="A106" s="71"/>
      <c r="B106" s="230">
        <f>B104+1</f>
        <v>50</v>
      </c>
      <c r="C106" t="s" s="253">
        <v>813</v>
      </c>
      <c r="D106" s="254">
        <f>D104+7</f>
        <v>43081</v>
      </c>
      <c r="E106" s="282">
        <v>39</v>
      </c>
      <c r="F106" s="283">
        <v>20</v>
      </c>
      <c r="G106" s="283">
        <v>37</v>
      </c>
      <c r="H106" s="283">
        <v>50</v>
      </c>
      <c r="I106" s="284">
        <v>44</v>
      </c>
      <c r="J106" s="285">
        <v>4</v>
      </c>
      <c r="K106" s="286">
        <v>8</v>
      </c>
      <c r="L106" s="260"/>
      <c r="M106" s="108"/>
      <c r="N106" s="3"/>
      <c r="O106" s="3"/>
      <c r="P106" s="3"/>
      <c r="Q106" s="3"/>
      <c r="R106" s="3"/>
    </row>
    <row r="107" ht="14.6" customHeight="1">
      <c r="A107" s="71"/>
      <c r="B107" s="231"/>
      <c r="C107" t="s" s="126">
        <v>814</v>
      </c>
      <c r="D107" s="246">
        <f>D105+7</f>
        <v>43084</v>
      </c>
      <c r="E107" s="277">
        <v>25</v>
      </c>
      <c r="F107" s="278">
        <v>42</v>
      </c>
      <c r="G107" s="278">
        <v>30</v>
      </c>
      <c r="H107" s="278">
        <v>50</v>
      </c>
      <c r="I107" s="279">
        <v>31</v>
      </c>
      <c r="J107" s="280">
        <v>11</v>
      </c>
      <c r="K107" s="281">
        <v>2</v>
      </c>
      <c r="L107" t="s" s="290">
        <v>815</v>
      </c>
      <c r="M107" s="108"/>
      <c r="N107" s="3"/>
      <c r="O107" s="3"/>
      <c r="P107" s="3"/>
      <c r="Q107" s="3"/>
      <c r="R107" s="3"/>
    </row>
    <row r="108" ht="14.6" customHeight="1">
      <c r="A108" s="71"/>
      <c r="B108" s="230">
        <f>B106+1</f>
        <v>51</v>
      </c>
      <c r="C108" t="s" s="253">
        <v>816</v>
      </c>
      <c r="D108" s="254">
        <f>D106+7</f>
        <v>43088</v>
      </c>
      <c r="E108" s="282">
        <v>15</v>
      </c>
      <c r="F108" s="283">
        <v>38</v>
      </c>
      <c r="G108" s="283">
        <v>46</v>
      </c>
      <c r="H108" s="283">
        <v>8</v>
      </c>
      <c r="I108" s="284">
        <v>30</v>
      </c>
      <c r="J108" s="285">
        <v>4</v>
      </c>
      <c r="K108" s="286">
        <v>7</v>
      </c>
      <c r="L108" s="260"/>
      <c r="M108" s="108"/>
      <c r="N108" s="3"/>
      <c r="O108" s="3"/>
      <c r="P108" s="3"/>
      <c r="Q108" s="3"/>
      <c r="R108" s="3"/>
    </row>
    <row r="109" ht="14.6" customHeight="1">
      <c r="A109" s="71"/>
      <c r="B109" s="231"/>
      <c r="C109" t="s" s="126">
        <v>817</v>
      </c>
      <c r="D109" s="246">
        <f>D107+7</f>
        <v>43091</v>
      </c>
      <c r="E109" s="277">
        <v>5</v>
      </c>
      <c r="F109" s="278">
        <v>30</v>
      </c>
      <c r="G109" s="278">
        <v>24</v>
      </c>
      <c r="H109" s="278">
        <v>31</v>
      </c>
      <c r="I109" s="279">
        <v>43</v>
      </c>
      <c r="J109" s="280">
        <v>3</v>
      </c>
      <c r="K109" s="281">
        <v>6</v>
      </c>
      <c r="L109" t="s" s="290">
        <v>818</v>
      </c>
      <c r="M109" s="108"/>
      <c r="N109" s="3"/>
      <c r="O109" s="3"/>
      <c r="P109" s="3"/>
      <c r="Q109" s="3"/>
      <c r="R109" s="3"/>
    </row>
    <row r="110" ht="14.6" customHeight="1">
      <c r="A110" s="71"/>
      <c r="B110" s="230">
        <f>B108+1</f>
        <v>52</v>
      </c>
      <c r="C110" t="s" s="253">
        <v>819</v>
      </c>
      <c r="D110" s="254">
        <f>D108+7</f>
        <v>43095</v>
      </c>
      <c r="E110" s="282">
        <v>30</v>
      </c>
      <c r="F110" s="283">
        <v>4</v>
      </c>
      <c r="G110" s="283">
        <v>17</v>
      </c>
      <c r="H110" s="283">
        <v>44</v>
      </c>
      <c r="I110" s="284">
        <v>43</v>
      </c>
      <c r="J110" s="285">
        <v>10</v>
      </c>
      <c r="K110" s="286">
        <v>2</v>
      </c>
      <c r="L110" s="260"/>
      <c r="M110" s="108"/>
      <c r="N110" s="3"/>
      <c r="O110" s="3"/>
      <c r="P110" s="3"/>
      <c r="Q110" s="3"/>
      <c r="R110" s="3"/>
    </row>
    <row r="111" ht="14.6" customHeight="1">
      <c r="A111" s="71"/>
      <c r="B111" s="231"/>
      <c r="C111" t="s" s="126">
        <v>820</v>
      </c>
      <c r="D111" s="246">
        <f>D109+7</f>
        <v>43098</v>
      </c>
      <c r="E111" s="277">
        <v>4</v>
      </c>
      <c r="F111" s="278">
        <v>48</v>
      </c>
      <c r="G111" s="278">
        <v>8</v>
      </c>
      <c r="H111" s="278">
        <v>22</v>
      </c>
      <c r="I111" s="279">
        <v>23</v>
      </c>
      <c r="J111" s="280">
        <v>1</v>
      </c>
      <c r="K111" s="281">
        <v>12</v>
      </c>
      <c r="L111" t="s" s="290">
        <v>821</v>
      </c>
      <c r="M111" s="108"/>
      <c r="N111" s="3"/>
      <c r="O111" s="3"/>
      <c r="P111" s="3"/>
      <c r="Q111" s="3"/>
      <c r="R111" s="3"/>
    </row>
    <row r="112" ht="14.6" customHeight="1">
      <c r="A112" s="71"/>
      <c r="B112" s="291"/>
      <c r="C112" s="292"/>
      <c r="D112" s="293"/>
      <c r="E112" s="294"/>
      <c r="F112" s="295"/>
      <c r="G112" s="295"/>
      <c r="H112" s="295"/>
      <c r="I112" s="296"/>
      <c r="J112" s="297"/>
      <c r="K112" s="298"/>
      <c r="L112" s="260"/>
      <c r="M112" s="108"/>
      <c r="N112" s="3"/>
      <c r="O112" s="3"/>
      <c r="P112" s="3"/>
      <c r="Q112" s="3"/>
      <c r="R112" s="3"/>
    </row>
    <row r="113" ht="15.1" customHeight="1">
      <c r="A113" s="71"/>
      <c r="B113" s="299"/>
      <c r="C113" s="300"/>
      <c r="D113" s="301"/>
      <c r="E113" s="302"/>
      <c r="F113" s="303"/>
      <c r="G113" s="303"/>
      <c r="H113" s="303"/>
      <c r="I113" s="304"/>
      <c r="J113" s="305"/>
      <c r="K113" s="306"/>
      <c r="L113" s="269"/>
      <c r="M113" s="108"/>
      <c r="N113" s="3"/>
      <c r="O113" s="3"/>
      <c r="P113" s="3"/>
      <c r="Q113" s="3"/>
      <c r="R113" s="3"/>
    </row>
  </sheetData>
  <mergeCells count="67">
    <mergeCell ref="B8:B9"/>
    <mergeCell ref="B1:G1"/>
    <mergeCell ref="B3:E3"/>
    <mergeCell ref="B4:K4"/>
    <mergeCell ref="B6:B7"/>
    <mergeCell ref="C6:C7"/>
    <mergeCell ref="D6:D7"/>
    <mergeCell ref="E6:K6"/>
    <mergeCell ref="L6:L7"/>
    <mergeCell ref="N6:O6"/>
    <mergeCell ref="Q6:R6"/>
    <mergeCell ref="E7:I7"/>
    <mergeCell ref="J7:K7"/>
    <mergeCell ref="B30:B31"/>
    <mergeCell ref="B10:B11"/>
    <mergeCell ref="B12:B13"/>
    <mergeCell ref="B14:B15"/>
    <mergeCell ref="B16:B17"/>
    <mergeCell ref="B18:B19"/>
    <mergeCell ref="B20:B21"/>
    <mergeCell ref="Q20:R20"/>
    <mergeCell ref="B22:B23"/>
    <mergeCell ref="B24:B25"/>
    <mergeCell ref="B26:B27"/>
    <mergeCell ref="B28:B29"/>
    <mergeCell ref="B54:B55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78:B79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102:B103"/>
    <mergeCell ref="B80:B81"/>
    <mergeCell ref="B82:B83"/>
    <mergeCell ref="B84:B85"/>
    <mergeCell ref="B86:B87"/>
    <mergeCell ref="B88:B89"/>
    <mergeCell ref="B90:B91"/>
    <mergeCell ref="B92:B93"/>
    <mergeCell ref="B94:B95"/>
    <mergeCell ref="B96:B97"/>
    <mergeCell ref="B98:B99"/>
    <mergeCell ref="B100:B101"/>
    <mergeCell ref="B104:B105"/>
    <mergeCell ref="B106:B107"/>
    <mergeCell ref="B108:B109"/>
    <mergeCell ref="B110:B111"/>
    <mergeCell ref="B112:B113"/>
    <mergeCell ref="N4:R4"/>
  </mergeCells>
  <conditionalFormatting sqref="N8:N75 Q8:Q19">
    <cfRule type="cellIs" dxfId="1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R114"/>
  <sheetViews>
    <sheetView workbookViewId="0" showGridLines="0" defaultGridColor="1"/>
  </sheetViews>
  <sheetFormatPr defaultColWidth="12.5" defaultRowHeight="13.2" customHeight="1" outlineLevelRow="0" outlineLevelCol="0"/>
  <cols>
    <col min="1" max="1" width="4.35156" style="314" customWidth="1"/>
    <col min="2" max="2" width="9.67188" style="314" customWidth="1"/>
    <col min="3" max="3" width="12.6719" style="314" customWidth="1"/>
    <col min="4" max="4" width="10.6719" style="314" customWidth="1"/>
    <col min="5" max="11" width="9.67188" style="314" customWidth="1"/>
    <col min="12" max="12" width="17" style="314" customWidth="1"/>
    <col min="13" max="13" width="6.5" style="314" customWidth="1"/>
    <col min="14" max="14" width="12.5" style="314" customWidth="1"/>
    <col min="15" max="15" width="13.5" style="314" customWidth="1"/>
    <col min="16" max="16" width="5.85156" style="314" customWidth="1"/>
    <col min="17" max="17" width="10" style="314" customWidth="1"/>
    <col min="18" max="18" width="9.35156" style="314" customWidth="1"/>
    <col min="19" max="16384" width="12.5" style="314" customWidth="1"/>
  </cols>
  <sheetData>
    <row r="1" ht="17.6" customHeight="1">
      <c r="A1" s="71"/>
      <c r="B1" t="s" s="149">
        <v>664</v>
      </c>
      <c r="C1" s="150"/>
      <c r="D1" s="150"/>
      <c r="E1" s="150"/>
      <c r="F1" s="150"/>
      <c r="G1" s="151"/>
      <c r="H1" s="108"/>
      <c r="I1" s="3"/>
      <c r="J1" s="4"/>
      <c r="K1" s="4"/>
      <c r="L1" s="4"/>
      <c r="M1" s="3"/>
      <c r="N1" s="3"/>
      <c r="O1" s="3"/>
      <c r="P1" s="3"/>
      <c r="Q1" s="3"/>
      <c r="R1" s="3"/>
    </row>
    <row r="2" ht="14.15" customHeight="1">
      <c r="A2" s="3"/>
      <c r="B2" s="109"/>
      <c r="C2" s="139"/>
      <c r="D2" s="109"/>
      <c r="E2" s="109"/>
      <c r="F2" s="109"/>
      <c r="G2" s="109"/>
      <c r="H2" s="3"/>
      <c r="I2" s="3"/>
      <c r="J2" s="4"/>
      <c r="K2" s="4"/>
      <c r="L2" s="4"/>
      <c r="M2" s="3"/>
      <c r="N2" s="3"/>
      <c r="O2" s="3"/>
      <c r="P2" s="3"/>
      <c r="Q2" s="3"/>
      <c r="R2" s="3"/>
    </row>
    <row r="3" ht="25" customHeight="1">
      <c r="A3" s="3"/>
      <c r="B3" t="s" s="63">
        <v>1</v>
      </c>
      <c r="C3" s="3"/>
      <c r="D3" s="3"/>
      <c r="E3" s="3"/>
      <c r="F3" s="6"/>
      <c r="G3" s="6"/>
      <c r="H3" s="6"/>
      <c r="I3" s="6"/>
      <c r="J3" s="6"/>
      <c r="K3" s="6"/>
      <c r="L3" s="6"/>
      <c r="M3" s="3"/>
      <c r="N3" s="3"/>
      <c r="O3" s="3"/>
      <c r="P3" s="3"/>
      <c r="Q3" s="3"/>
      <c r="R3" s="3"/>
    </row>
    <row r="4" ht="27" customHeight="1">
      <c r="A4" s="3"/>
      <c r="B4" t="s" s="65">
        <v>822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3"/>
      <c r="N4" t="s" s="66">
        <v>11</v>
      </c>
      <c r="O4" s="67"/>
      <c r="P4" s="67"/>
      <c r="Q4" s="67"/>
      <c r="R4" s="67"/>
    </row>
    <row r="5" ht="8" customHeight="1">
      <c r="A5" s="3"/>
      <c r="B5" s="70"/>
      <c r="C5" s="68"/>
      <c r="D5" s="68"/>
      <c r="E5" s="122"/>
      <c r="F5" s="122"/>
      <c r="G5" s="122"/>
      <c r="H5" s="122"/>
      <c r="I5" s="122"/>
      <c r="J5" s="68"/>
      <c r="K5" s="68"/>
      <c r="L5" s="68"/>
      <c r="M5" s="3"/>
      <c r="N5" s="70"/>
      <c r="O5" s="70"/>
      <c r="P5" s="3"/>
      <c r="Q5" s="70"/>
      <c r="R5" s="70"/>
    </row>
    <row r="6" ht="22.5" customHeight="1">
      <c r="A6" s="71"/>
      <c r="B6" t="s" s="152">
        <v>18</v>
      </c>
      <c r="C6" t="s" s="152">
        <v>3</v>
      </c>
      <c r="D6" t="s" s="152">
        <v>4</v>
      </c>
      <c r="E6" t="s" s="153">
        <v>5</v>
      </c>
      <c r="F6" s="154"/>
      <c r="G6" s="154"/>
      <c r="H6" s="154"/>
      <c r="I6" s="154"/>
      <c r="J6" s="154"/>
      <c r="K6" s="154"/>
      <c r="L6" t="s" s="217">
        <v>543</v>
      </c>
      <c r="M6" s="77"/>
      <c r="N6" t="s" s="78">
        <v>12</v>
      </c>
      <c r="O6" s="79"/>
      <c r="P6" s="77"/>
      <c r="Q6" t="s" s="78">
        <v>7</v>
      </c>
      <c r="R6" s="79"/>
    </row>
    <row r="7" ht="20.25" customHeight="1">
      <c r="A7" s="71"/>
      <c r="B7" s="155"/>
      <c r="C7" s="155"/>
      <c r="D7" s="156"/>
      <c r="E7" t="s" s="157">
        <v>6</v>
      </c>
      <c r="F7" s="158"/>
      <c r="G7" s="159"/>
      <c r="H7" s="158"/>
      <c r="I7" s="160"/>
      <c r="J7" t="s" s="157">
        <v>7</v>
      </c>
      <c r="K7" s="160"/>
      <c r="L7" s="218"/>
      <c r="M7" s="77"/>
      <c r="N7" t="s" s="88">
        <v>14</v>
      </c>
      <c r="O7" t="s" s="88">
        <v>15</v>
      </c>
      <c r="P7" s="89"/>
      <c r="Q7" t="s" s="90">
        <v>14</v>
      </c>
      <c r="R7" t="s" s="88">
        <v>15</v>
      </c>
    </row>
    <row r="8" ht="15" customHeight="1">
      <c r="A8" s="71"/>
      <c r="B8" s="219">
        <v>1</v>
      </c>
      <c r="C8" t="s" s="124">
        <v>823</v>
      </c>
      <c r="D8" s="239">
        <v>43102</v>
      </c>
      <c r="E8" s="272">
        <v>20</v>
      </c>
      <c r="F8" s="273">
        <v>10</v>
      </c>
      <c r="G8" s="273">
        <v>21</v>
      </c>
      <c r="H8" s="273">
        <v>48</v>
      </c>
      <c r="I8" s="274">
        <v>28</v>
      </c>
      <c r="J8" s="275">
        <v>1</v>
      </c>
      <c r="K8" s="276">
        <v>8</v>
      </c>
      <c r="L8" s="245"/>
      <c r="M8" s="77"/>
      <c r="N8" s="95">
        <v>1</v>
      </c>
      <c r="O8" s="96">
        <f>COUNTIF($E$8:$I$114,"1")</f>
        <v>2</v>
      </c>
      <c r="P8" s="77"/>
      <c r="Q8" s="97">
        <v>1</v>
      </c>
      <c r="R8" s="96">
        <f>COUNTIF($J$8:$K$114,"1")</f>
        <v>6</v>
      </c>
    </row>
    <row r="9" ht="15" customHeight="1">
      <c r="A9" s="71"/>
      <c r="B9" s="222"/>
      <c r="C9" t="s" s="126">
        <v>824</v>
      </c>
      <c r="D9" s="246">
        <v>43105</v>
      </c>
      <c r="E9" s="277">
        <v>41</v>
      </c>
      <c r="F9" s="278">
        <v>38</v>
      </c>
      <c r="G9" s="278">
        <v>20</v>
      </c>
      <c r="H9" s="278">
        <v>5</v>
      </c>
      <c r="I9" s="279">
        <v>2</v>
      </c>
      <c r="J9" s="280">
        <v>4</v>
      </c>
      <c r="K9" s="281">
        <v>8</v>
      </c>
      <c r="L9" t="s" s="290">
        <v>825</v>
      </c>
      <c r="M9" s="77"/>
      <c r="N9" s="101">
        <f>N8+1</f>
        <v>2</v>
      </c>
      <c r="O9" s="102">
        <f>COUNTIF($E$8:$I$114,"2")</f>
        <v>2</v>
      </c>
      <c r="P9" s="77"/>
      <c r="Q9" s="101">
        <v>2</v>
      </c>
      <c r="R9" s="102">
        <f>COUNTIF($J$8:$K$114,"2")</f>
        <v>9</v>
      </c>
    </row>
    <row r="10" ht="15" customHeight="1">
      <c r="A10" s="71"/>
      <c r="B10" s="226">
        <f>B8+1</f>
        <v>2</v>
      </c>
      <c r="C10" t="s" s="253">
        <v>826</v>
      </c>
      <c r="D10" s="254">
        <v>43109</v>
      </c>
      <c r="E10" s="282">
        <v>6</v>
      </c>
      <c r="F10" s="283">
        <v>49</v>
      </c>
      <c r="G10" s="283">
        <v>38</v>
      </c>
      <c r="H10" s="283">
        <v>12</v>
      </c>
      <c r="I10" s="284">
        <v>15</v>
      </c>
      <c r="J10" s="285">
        <v>9</v>
      </c>
      <c r="K10" s="286">
        <v>2</v>
      </c>
      <c r="L10" s="260"/>
      <c r="M10" s="77"/>
      <c r="N10" s="101">
        <f>N9+1</f>
        <v>3</v>
      </c>
      <c r="O10" s="102">
        <f>COUNTIF($E$8:$I$114,"3")</f>
        <v>5</v>
      </c>
      <c r="P10" s="77"/>
      <c r="Q10" s="101">
        <v>3</v>
      </c>
      <c r="R10" s="102">
        <f>COUNTIF($J$8:$K$114,"3")</f>
        <v>6</v>
      </c>
    </row>
    <row r="11" ht="15" customHeight="1">
      <c r="A11" s="71"/>
      <c r="B11" s="222"/>
      <c r="C11" t="s" s="126">
        <v>827</v>
      </c>
      <c r="D11" s="246">
        <v>43112</v>
      </c>
      <c r="E11" s="277">
        <v>45</v>
      </c>
      <c r="F11" s="278">
        <v>30</v>
      </c>
      <c r="G11" s="278">
        <v>21</v>
      </c>
      <c r="H11" s="278">
        <v>13</v>
      </c>
      <c r="I11" s="279">
        <v>23</v>
      </c>
      <c r="J11" s="280">
        <v>6</v>
      </c>
      <c r="K11" s="281">
        <v>4</v>
      </c>
      <c r="L11" t="s" s="290">
        <v>828</v>
      </c>
      <c r="M11" s="77"/>
      <c r="N11" s="101">
        <f>N10+1</f>
        <v>4</v>
      </c>
      <c r="O11" s="102">
        <f>COUNTIF($E$8:$I$114,"4")</f>
        <v>2</v>
      </c>
      <c r="P11" s="77"/>
      <c r="Q11" s="101">
        <v>4</v>
      </c>
      <c r="R11" s="102">
        <f>COUNTIF($J$8:$K$114,"4")</f>
        <v>14</v>
      </c>
    </row>
    <row r="12" ht="15" customHeight="1">
      <c r="A12" s="71"/>
      <c r="B12" s="226">
        <f>B10+1</f>
        <v>3</v>
      </c>
      <c r="C12" t="s" s="253">
        <v>829</v>
      </c>
      <c r="D12" s="254">
        <v>43116</v>
      </c>
      <c r="E12" s="282">
        <v>46</v>
      </c>
      <c r="F12" s="283">
        <v>34</v>
      </c>
      <c r="G12" s="283">
        <v>31</v>
      </c>
      <c r="H12" s="283">
        <v>20</v>
      </c>
      <c r="I12" s="284">
        <v>23</v>
      </c>
      <c r="J12" s="285">
        <v>3</v>
      </c>
      <c r="K12" s="286">
        <v>12</v>
      </c>
      <c r="L12" s="260"/>
      <c r="M12" s="120"/>
      <c r="N12" s="101">
        <f>N11+1</f>
        <v>5</v>
      </c>
      <c r="O12" s="102">
        <f>COUNTIF($E$8:$I$114,"5")</f>
        <v>5</v>
      </c>
      <c r="P12" s="77"/>
      <c r="Q12" s="101">
        <v>5</v>
      </c>
      <c r="R12" s="102">
        <f>COUNTIF($J$8:$K$114,"5")</f>
        <v>8</v>
      </c>
    </row>
    <row r="13" ht="15" customHeight="1">
      <c r="A13" s="71"/>
      <c r="B13" s="222"/>
      <c r="C13" t="s" s="126">
        <v>830</v>
      </c>
      <c r="D13" s="246">
        <v>43119</v>
      </c>
      <c r="E13" s="277">
        <v>44</v>
      </c>
      <c r="F13" s="278">
        <v>3</v>
      </c>
      <c r="G13" s="278">
        <v>17</v>
      </c>
      <c r="H13" s="278">
        <v>50</v>
      </c>
      <c r="I13" s="279">
        <v>8</v>
      </c>
      <c r="J13" s="280">
        <v>2</v>
      </c>
      <c r="K13" s="281">
        <v>7</v>
      </c>
      <c r="L13" t="s" s="290">
        <v>831</v>
      </c>
      <c r="M13" s="77"/>
      <c r="N13" s="101">
        <f>N12+1</f>
        <v>6</v>
      </c>
      <c r="O13" s="102">
        <f>COUNTIF($E$8:$I$114,"6")</f>
        <v>6</v>
      </c>
      <c r="P13" s="77"/>
      <c r="Q13" s="101">
        <v>6</v>
      </c>
      <c r="R13" s="102">
        <f>COUNTIF($J$8:$K$114,"6")</f>
        <v>8</v>
      </c>
    </row>
    <row r="14" ht="15" customHeight="1">
      <c r="A14" s="71"/>
      <c r="B14" s="226">
        <f>B12+1</f>
        <v>4</v>
      </c>
      <c r="C14" t="s" s="253">
        <v>832</v>
      </c>
      <c r="D14" s="254">
        <v>43123</v>
      </c>
      <c r="E14" s="282">
        <v>5</v>
      </c>
      <c r="F14" s="283">
        <v>23</v>
      </c>
      <c r="G14" s="283">
        <v>8</v>
      </c>
      <c r="H14" s="283">
        <v>9</v>
      </c>
      <c r="I14" s="284">
        <v>24</v>
      </c>
      <c r="J14" s="285">
        <v>7</v>
      </c>
      <c r="K14" s="286">
        <v>8</v>
      </c>
      <c r="L14" s="260"/>
      <c r="M14" s="77"/>
      <c r="N14" s="101">
        <f>N13+1</f>
        <v>7</v>
      </c>
      <c r="O14" s="102">
        <f>COUNTIF($E$8:$I$114,"7")</f>
        <v>4</v>
      </c>
      <c r="P14" s="77"/>
      <c r="Q14" s="101">
        <v>7</v>
      </c>
      <c r="R14" s="102">
        <f>COUNTIF($J$8:$K$114,"7")</f>
        <v>8</v>
      </c>
    </row>
    <row r="15" ht="15" customHeight="1">
      <c r="A15" s="71"/>
      <c r="B15" s="222"/>
      <c r="C15" t="s" s="126">
        <v>833</v>
      </c>
      <c r="D15" s="246">
        <v>43126</v>
      </c>
      <c r="E15" s="277">
        <v>28</v>
      </c>
      <c r="F15" s="278">
        <v>15</v>
      </c>
      <c r="G15" s="278">
        <v>24</v>
      </c>
      <c r="H15" s="278">
        <v>48</v>
      </c>
      <c r="I15" s="279">
        <v>6</v>
      </c>
      <c r="J15" s="280">
        <v>9</v>
      </c>
      <c r="K15" s="281">
        <v>4</v>
      </c>
      <c r="L15" t="s" s="290">
        <v>834</v>
      </c>
      <c r="M15" s="77"/>
      <c r="N15" s="101">
        <f>N14+1</f>
        <v>8</v>
      </c>
      <c r="O15" s="102">
        <f>COUNTIF($E$8:$I$114,"8")</f>
        <v>6</v>
      </c>
      <c r="P15" s="77"/>
      <c r="Q15" s="101">
        <v>8</v>
      </c>
      <c r="R15" s="102">
        <f>COUNTIF($J$8:$K$114,"8")</f>
        <v>12</v>
      </c>
    </row>
    <row r="16" ht="15" customHeight="1">
      <c r="A16" s="71"/>
      <c r="B16" s="226">
        <f>B14+1</f>
        <v>5</v>
      </c>
      <c r="C16" t="s" s="253">
        <v>835</v>
      </c>
      <c r="D16" s="254">
        <v>43130</v>
      </c>
      <c r="E16" s="282">
        <v>11</v>
      </c>
      <c r="F16" s="283">
        <v>15</v>
      </c>
      <c r="G16" s="283">
        <v>35</v>
      </c>
      <c r="H16" s="283">
        <v>27</v>
      </c>
      <c r="I16" s="284">
        <v>21</v>
      </c>
      <c r="J16" s="285">
        <v>5</v>
      </c>
      <c r="K16" s="286">
        <v>4</v>
      </c>
      <c r="L16" s="260"/>
      <c r="M16" s="77"/>
      <c r="N16" s="101">
        <f>N15+1</f>
        <v>9</v>
      </c>
      <c r="O16" s="102">
        <f>COUNTIF($E$8:$I$114,"9")</f>
        <v>4</v>
      </c>
      <c r="P16" s="77"/>
      <c r="Q16" s="101">
        <v>9</v>
      </c>
      <c r="R16" s="102">
        <f>COUNTIF($J$8:$K$114,"9")</f>
        <v>7</v>
      </c>
    </row>
    <row r="17" ht="15" customHeight="1">
      <c r="A17" s="71"/>
      <c r="B17" s="222"/>
      <c r="C17" t="s" s="126">
        <v>836</v>
      </c>
      <c r="D17" s="246">
        <v>43133</v>
      </c>
      <c r="E17" s="277">
        <v>36</v>
      </c>
      <c r="F17" s="278">
        <v>39</v>
      </c>
      <c r="G17" s="278">
        <v>34</v>
      </c>
      <c r="H17" s="278">
        <v>14</v>
      </c>
      <c r="I17" s="279">
        <v>48</v>
      </c>
      <c r="J17" s="280">
        <v>2</v>
      </c>
      <c r="K17" s="281">
        <v>3</v>
      </c>
      <c r="L17" t="s" s="290">
        <v>837</v>
      </c>
      <c r="M17" s="77"/>
      <c r="N17" s="101">
        <f>N16+1</f>
        <v>10</v>
      </c>
      <c r="O17" s="102">
        <f>COUNTIF($E$8:$I$114,"10")</f>
        <v>5</v>
      </c>
      <c r="P17" s="77"/>
      <c r="Q17" s="101">
        <v>10</v>
      </c>
      <c r="R17" s="102">
        <f>COUNTIF($J$8:$K$114,"10")</f>
        <v>4</v>
      </c>
    </row>
    <row r="18" ht="15" customHeight="1">
      <c r="A18" s="71"/>
      <c r="B18" s="226">
        <f>B16+1</f>
        <v>6</v>
      </c>
      <c r="C18" t="s" s="253">
        <v>838</v>
      </c>
      <c r="D18" s="254">
        <v>43137</v>
      </c>
      <c r="E18" s="282">
        <v>8</v>
      </c>
      <c r="F18" s="283">
        <v>28</v>
      </c>
      <c r="G18" s="283">
        <v>17</v>
      </c>
      <c r="H18" s="283">
        <v>38</v>
      </c>
      <c r="I18" s="284">
        <v>34</v>
      </c>
      <c r="J18" s="285">
        <v>6</v>
      </c>
      <c r="K18" s="286">
        <v>12</v>
      </c>
      <c r="L18" s="260"/>
      <c r="M18" s="77"/>
      <c r="N18" s="101">
        <f>N17+1</f>
        <v>11</v>
      </c>
      <c r="O18" s="102">
        <f>COUNTIF($E$8:$I$114,"11")</f>
        <v>5</v>
      </c>
      <c r="P18" s="77"/>
      <c r="Q18" s="101">
        <v>11</v>
      </c>
      <c r="R18" s="102">
        <f>COUNTIF($J$8:$K$114,"11")</f>
        <v>10</v>
      </c>
    </row>
    <row r="19" ht="15" customHeight="1">
      <c r="A19" s="71"/>
      <c r="B19" s="222"/>
      <c r="C19" t="s" s="126">
        <v>839</v>
      </c>
      <c r="D19" s="246">
        <v>43140</v>
      </c>
      <c r="E19" s="277">
        <v>38</v>
      </c>
      <c r="F19" s="278">
        <v>22</v>
      </c>
      <c r="G19" s="278">
        <v>31</v>
      </c>
      <c r="H19" s="278">
        <v>44</v>
      </c>
      <c r="I19" s="279">
        <v>36</v>
      </c>
      <c r="J19" s="280">
        <v>11</v>
      </c>
      <c r="K19" s="281">
        <v>1</v>
      </c>
      <c r="L19" t="s" s="290">
        <v>840</v>
      </c>
      <c r="M19" s="77"/>
      <c r="N19" s="101">
        <f>N18+1</f>
        <v>12</v>
      </c>
      <c r="O19" s="102">
        <f>COUNTIF($E$8:$I$114,"12")</f>
        <v>5</v>
      </c>
      <c r="P19" s="77"/>
      <c r="Q19" t="s" s="287">
        <v>556</v>
      </c>
      <c r="R19" s="107">
        <f>COUNTIF($J$8:$K$114,"12")</f>
        <v>12</v>
      </c>
    </row>
    <row r="20" ht="15" customHeight="1">
      <c r="A20" s="71"/>
      <c r="B20" s="226">
        <f>B18+1</f>
        <v>7</v>
      </c>
      <c r="C20" t="s" s="253">
        <v>841</v>
      </c>
      <c r="D20" s="254">
        <v>43144</v>
      </c>
      <c r="E20" s="282">
        <v>13</v>
      </c>
      <c r="F20" s="283">
        <v>44</v>
      </c>
      <c r="G20" s="283">
        <v>10</v>
      </c>
      <c r="H20" s="283">
        <v>21</v>
      </c>
      <c r="I20" s="284">
        <v>17</v>
      </c>
      <c r="J20" s="285">
        <v>10</v>
      </c>
      <c r="K20" s="286">
        <v>1</v>
      </c>
      <c r="L20" s="260"/>
      <c r="M20" s="77"/>
      <c r="N20" s="101">
        <f>N19+1</f>
        <v>13</v>
      </c>
      <c r="O20" s="102">
        <f>COUNTIF($E$8:$I$114,"13")</f>
        <v>5</v>
      </c>
      <c r="P20" s="108"/>
      <c r="Q20" t="s" s="288">
        <v>558</v>
      </c>
      <c r="R20" s="139"/>
    </row>
    <row r="21" ht="15" customHeight="1">
      <c r="A21" s="71"/>
      <c r="B21" s="222"/>
      <c r="C21" t="s" s="126">
        <v>842</v>
      </c>
      <c r="D21" s="246">
        <v>43147</v>
      </c>
      <c r="E21" s="277">
        <v>23</v>
      </c>
      <c r="F21" s="278">
        <v>32</v>
      </c>
      <c r="G21" s="278">
        <v>50</v>
      </c>
      <c r="H21" s="278">
        <v>12</v>
      </c>
      <c r="I21" s="279">
        <v>10</v>
      </c>
      <c r="J21" s="280">
        <v>10</v>
      </c>
      <c r="K21" s="281">
        <v>4</v>
      </c>
      <c r="L21" t="s" s="290">
        <v>843</v>
      </c>
      <c r="M21" s="77"/>
      <c r="N21" s="101">
        <f>N20+1</f>
        <v>14</v>
      </c>
      <c r="O21" s="102">
        <f>COUNTIF($E$8:$I$114,"14")</f>
        <v>5</v>
      </c>
      <c r="P21" s="108"/>
      <c r="Q21" s="3"/>
      <c r="R21" s="3"/>
    </row>
    <row r="22" ht="15" customHeight="1">
      <c r="A22" s="71"/>
      <c r="B22" s="315">
        <f>B20+1</f>
        <v>8</v>
      </c>
      <c r="C22" t="s" s="253">
        <v>844</v>
      </c>
      <c r="D22" s="254">
        <v>43151</v>
      </c>
      <c r="E22" s="282">
        <v>6</v>
      </c>
      <c r="F22" s="283">
        <v>25</v>
      </c>
      <c r="G22" s="283">
        <v>14</v>
      </c>
      <c r="H22" s="283">
        <v>19</v>
      </c>
      <c r="I22" s="284">
        <v>29</v>
      </c>
      <c r="J22" s="285">
        <v>11</v>
      </c>
      <c r="K22" s="286">
        <v>5</v>
      </c>
      <c r="L22" s="260"/>
      <c r="M22" s="77"/>
      <c r="N22" s="101">
        <f>N21+1</f>
        <v>15</v>
      </c>
      <c r="O22" s="102">
        <f>COUNTIF($E$8:$I$114,"15")</f>
        <v>10</v>
      </c>
      <c r="P22" s="108"/>
      <c r="Q22" s="3"/>
      <c r="R22" s="3"/>
    </row>
    <row r="23" ht="55.5" customHeight="1">
      <c r="A23" s="71"/>
      <c r="B23" s="316"/>
      <c r="C23" t="s" s="317">
        <v>845</v>
      </c>
      <c r="D23" s="318">
        <v>43154</v>
      </c>
      <c r="E23" s="308">
        <v>18</v>
      </c>
      <c r="F23" s="309">
        <v>17</v>
      </c>
      <c r="G23" s="309">
        <v>28</v>
      </c>
      <c r="H23" s="309">
        <v>47</v>
      </c>
      <c r="I23" s="310">
        <v>10</v>
      </c>
      <c r="J23" s="311">
        <v>3</v>
      </c>
      <c r="K23" s="312">
        <v>7</v>
      </c>
      <c r="L23" t="s" s="313">
        <v>846</v>
      </c>
      <c r="M23" s="77"/>
      <c r="N23" s="101">
        <f>N22+1</f>
        <v>16</v>
      </c>
      <c r="O23" s="102">
        <f>COUNTIF($E$8:$I$114,"16")</f>
        <v>5</v>
      </c>
      <c r="P23" s="108"/>
      <c r="Q23" s="3"/>
      <c r="R23" s="3"/>
    </row>
    <row r="24" ht="100.5" customHeight="1">
      <c r="A24" s="71"/>
      <c r="B24" s="319"/>
      <c r="C24" s="320"/>
      <c r="D24" s="246"/>
      <c r="E24" s="321"/>
      <c r="F24" s="322"/>
      <c r="G24" s="322"/>
      <c r="H24" s="322"/>
      <c r="I24" s="323"/>
      <c r="J24" t="s" s="324">
        <v>847</v>
      </c>
      <c r="K24" s="325"/>
      <c r="L24" t="s" s="326">
        <v>848</v>
      </c>
      <c r="M24" s="77"/>
      <c r="N24" s="101"/>
      <c r="O24" s="327"/>
      <c r="P24" s="108"/>
      <c r="Q24" s="3"/>
      <c r="R24" s="3"/>
    </row>
    <row r="25" ht="15" customHeight="1">
      <c r="A25" s="71"/>
      <c r="B25" s="226">
        <f>B22+1</f>
        <v>9</v>
      </c>
      <c r="C25" t="s" s="253">
        <v>849</v>
      </c>
      <c r="D25" s="254">
        <v>43158</v>
      </c>
      <c r="E25" s="282">
        <v>48</v>
      </c>
      <c r="F25" s="283">
        <v>31</v>
      </c>
      <c r="G25" s="283">
        <v>3</v>
      </c>
      <c r="H25" s="283">
        <v>41</v>
      </c>
      <c r="I25" s="284">
        <v>50</v>
      </c>
      <c r="J25" s="285">
        <v>11</v>
      </c>
      <c r="K25" s="286">
        <v>8</v>
      </c>
      <c r="L25" s="260"/>
      <c r="M25" s="77"/>
      <c r="N25" s="101">
        <f>N23+1</f>
        <v>17</v>
      </c>
      <c r="O25" s="102">
        <f>COUNTIF($E$8:$I$114,"17")</f>
        <v>10</v>
      </c>
      <c r="P25" s="108"/>
      <c r="Q25" s="3"/>
      <c r="R25" s="3"/>
    </row>
    <row r="26" ht="15" customHeight="1">
      <c r="A26" s="71"/>
      <c r="B26" s="222"/>
      <c r="C26" t="s" s="126">
        <v>850</v>
      </c>
      <c r="D26" s="246">
        <v>43161</v>
      </c>
      <c r="E26" s="277">
        <v>2</v>
      </c>
      <c r="F26" s="278">
        <v>7</v>
      </c>
      <c r="G26" s="278">
        <v>34</v>
      </c>
      <c r="H26" s="278">
        <v>48</v>
      </c>
      <c r="I26" s="279">
        <v>45</v>
      </c>
      <c r="J26" s="280">
        <v>1</v>
      </c>
      <c r="K26" s="281">
        <v>12</v>
      </c>
      <c r="L26" t="s" s="290">
        <v>851</v>
      </c>
      <c r="M26" s="77"/>
      <c r="N26" s="101">
        <f>N25+1</f>
        <v>18</v>
      </c>
      <c r="O26" s="102">
        <f>COUNTIF($E$8:$I$114,"18")</f>
        <v>2</v>
      </c>
      <c r="P26" s="108"/>
      <c r="Q26" s="3"/>
      <c r="R26" s="3"/>
    </row>
    <row r="27" ht="15" customHeight="1">
      <c r="A27" s="71"/>
      <c r="B27" s="226">
        <f>B25+1</f>
        <v>10</v>
      </c>
      <c r="C27" t="s" s="253">
        <v>852</v>
      </c>
      <c r="D27" s="254">
        <v>43165</v>
      </c>
      <c r="E27" s="282">
        <v>26</v>
      </c>
      <c r="F27" s="283">
        <v>44</v>
      </c>
      <c r="G27" s="283">
        <v>20</v>
      </c>
      <c r="H27" s="283">
        <v>31</v>
      </c>
      <c r="I27" s="284">
        <v>15</v>
      </c>
      <c r="J27" s="285">
        <v>2</v>
      </c>
      <c r="K27" s="286">
        <v>9</v>
      </c>
      <c r="L27" s="260"/>
      <c r="M27" s="77"/>
      <c r="N27" s="101">
        <v>19</v>
      </c>
      <c r="O27" s="102">
        <f>COUNTIF($E$8:$I$114,"19")</f>
        <v>3</v>
      </c>
      <c r="P27" s="108"/>
      <c r="Q27" s="3"/>
      <c r="R27" s="3"/>
    </row>
    <row r="28" ht="15" customHeight="1">
      <c r="A28" s="71"/>
      <c r="B28" s="222"/>
      <c r="C28" t="s" s="126">
        <v>853</v>
      </c>
      <c r="D28" s="246">
        <v>43168</v>
      </c>
      <c r="E28" s="277">
        <v>44</v>
      </c>
      <c r="F28" s="278">
        <v>9</v>
      </c>
      <c r="G28" s="278">
        <v>14</v>
      </c>
      <c r="H28" s="278">
        <v>21</v>
      </c>
      <c r="I28" s="279">
        <v>32</v>
      </c>
      <c r="J28" s="280">
        <v>12</v>
      </c>
      <c r="K28" s="281">
        <v>1</v>
      </c>
      <c r="L28" t="s" s="290">
        <v>854</v>
      </c>
      <c r="M28" s="77"/>
      <c r="N28" s="101">
        <v>20</v>
      </c>
      <c r="O28" s="102">
        <f>COUNTIF($E$8:$I$114,"20")</f>
        <v>9</v>
      </c>
      <c r="P28" s="108"/>
      <c r="Q28" s="3"/>
      <c r="R28" s="3"/>
    </row>
    <row r="29" ht="15" customHeight="1">
      <c r="A29" s="71"/>
      <c r="B29" s="226">
        <f>B27+1</f>
        <v>11</v>
      </c>
      <c r="C29" t="s" s="253">
        <v>855</v>
      </c>
      <c r="D29" s="254">
        <v>43172</v>
      </c>
      <c r="E29" s="282">
        <v>11</v>
      </c>
      <c r="F29" s="283">
        <v>9</v>
      </c>
      <c r="G29" s="283">
        <v>13</v>
      </c>
      <c r="H29" s="283">
        <v>33</v>
      </c>
      <c r="I29" s="284">
        <v>49</v>
      </c>
      <c r="J29" s="285">
        <v>12</v>
      </c>
      <c r="K29" s="286">
        <v>6</v>
      </c>
      <c r="L29" s="260"/>
      <c r="M29" s="77"/>
      <c r="N29" s="101">
        <v>21</v>
      </c>
      <c r="O29" s="102">
        <f>COUNTIF($E$8:$I$114,"21")</f>
        <v>7</v>
      </c>
      <c r="P29" s="108"/>
      <c r="Q29" s="3"/>
      <c r="R29" s="3"/>
    </row>
    <row r="30" ht="15" customHeight="1">
      <c r="A30" s="71"/>
      <c r="B30" s="222"/>
      <c r="C30" t="s" s="126">
        <v>856</v>
      </c>
      <c r="D30" s="246">
        <v>43175</v>
      </c>
      <c r="E30" s="277">
        <v>31</v>
      </c>
      <c r="F30" s="278">
        <v>4</v>
      </c>
      <c r="G30" s="278">
        <v>27</v>
      </c>
      <c r="H30" s="278">
        <v>24</v>
      </c>
      <c r="I30" s="279">
        <v>17</v>
      </c>
      <c r="J30" s="280">
        <v>11</v>
      </c>
      <c r="K30" s="281">
        <v>10</v>
      </c>
      <c r="L30" t="s" s="290">
        <v>857</v>
      </c>
      <c r="M30" s="77"/>
      <c r="N30" s="101">
        <v>22</v>
      </c>
      <c r="O30" s="102">
        <f>COUNTIF($E$8:$I$114,"22")</f>
        <v>3</v>
      </c>
      <c r="P30" s="108"/>
      <c r="Q30" s="3"/>
      <c r="R30" s="3"/>
    </row>
    <row r="31" ht="15" customHeight="1">
      <c r="A31" s="71"/>
      <c r="B31" s="226">
        <f>B29+1</f>
        <v>12</v>
      </c>
      <c r="C31" t="s" s="253">
        <v>858</v>
      </c>
      <c r="D31" s="254">
        <v>43179</v>
      </c>
      <c r="E31" s="282">
        <v>44</v>
      </c>
      <c r="F31" s="283">
        <v>39</v>
      </c>
      <c r="G31" s="283">
        <v>29</v>
      </c>
      <c r="H31" s="283">
        <v>26</v>
      </c>
      <c r="I31" s="284">
        <v>37</v>
      </c>
      <c r="J31" s="285">
        <v>9</v>
      </c>
      <c r="K31" s="286">
        <v>11</v>
      </c>
      <c r="L31" s="260"/>
      <c r="M31" s="77"/>
      <c r="N31" s="101">
        <v>23</v>
      </c>
      <c r="O31" s="102">
        <f>COUNTIF($E$8:$I$114,"23")</f>
        <v>10</v>
      </c>
      <c r="P31" s="108"/>
      <c r="Q31" s="3"/>
      <c r="R31" s="3"/>
    </row>
    <row r="32" ht="15" customHeight="1">
      <c r="A32" s="71"/>
      <c r="B32" s="222"/>
      <c r="C32" t="s" s="126">
        <v>859</v>
      </c>
      <c r="D32" s="246">
        <v>43182</v>
      </c>
      <c r="E32" s="277">
        <v>46</v>
      </c>
      <c r="F32" s="278">
        <v>5</v>
      </c>
      <c r="G32" s="278">
        <v>50</v>
      </c>
      <c r="H32" s="278">
        <v>7</v>
      </c>
      <c r="I32" s="279">
        <v>11</v>
      </c>
      <c r="J32" s="280">
        <v>11</v>
      </c>
      <c r="K32" s="281">
        <v>8</v>
      </c>
      <c r="L32" t="s" s="290">
        <v>860</v>
      </c>
      <c r="M32" s="77"/>
      <c r="N32" s="101">
        <v>24</v>
      </c>
      <c r="O32" s="102">
        <f>COUNTIF($E$8:$I$114,"24")</f>
        <v>5</v>
      </c>
      <c r="P32" s="108"/>
      <c r="Q32" s="3"/>
      <c r="R32" s="3"/>
    </row>
    <row r="33" ht="15" customHeight="1">
      <c r="A33" s="71"/>
      <c r="B33" s="226">
        <f>B31+1</f>
        <v>13</v>
      </c>
      <c r="C33" t="s" s="253">
        <v>861</v>
      </c>
      <c r="D33" s="254">
        <v>43186</v>
      </c>
      <c r="E33" s="282">
        <v>46</v>
      </c>
      <c r="F33" s="283">
        <v>40</v>
      </c>
      <c r="G33" s="283">
        <v>20</v>
      </c>
      <c r="H33" s="283">
        <v>23</v>
      </c>
      <c r="I33" s="284">
        <v>17</v>
      </c>
      <c r="J33" s="285">
        <v>9</v>
      </c>
      <c r="K33" s="286">
        <v>10</v>
      </c>
      <c r="L33" s="260"/>
      <c r="M33" s="77"/>
      <c r="N33" s="101">
        <v>25</v>
      </c>
      <c r="O33" s="102">
        <f>COUNTIF($E$8:$I$114,"25")</f>
        <v>5</v>
      </c>
      <c r="P33" s="108"/>
      <c r="Q33" s="3"/>
      <c r="R33" s="3"/>
    </row>
    <row r="34" ht="15" customHeight="1">
      <c r="A34" s="71"/>
      <c r="B34" s="222"/>
      <c r="C34" t="s" s="126">
        <v>862</v>
      </c>
      <c r="D34" s="246">
        <v>43189</v>
      </c>
      <c r="E34" s="277">
        <v>35</v>
      </c>
      <c r="F34" s="278">
        <v>47</v>
      </c>
      <c r="G34" s="278">
        <v>28</v>
      </c>
      <c r="H34" s="278">
        <v>17</v>
      </c>
      <c r="I34" s="279">
        <v>12</v>
      </c>
      <c r="J34" s="280">
        <v>7</v>
      </c>
      <c r="K34" s="281">
        <v>11</v>
      </c>
      <c r="L34" t="s" s="290">
        <v>863</v>
      </c>
      <c r="M34" s="77"/>
      <c r="N34" s="101">
        <v>26</v>
      </c>
      <c r="O34" s="102">
        <f>COUNTIF($E$8:$I$114,"26")</f>
        <v>4</v>
      </c>
      <c r="P34" s="108"/>
      <c r="Q34" s="3"/>
      <c r="R34" s="3"/>
    </row>
    <row r="35" ht="15" customHeight="1">
      <c r="A35" s="71"/>
      <c r="B35" s="226">
        <f>B33+1</f>
        <v>14</v>
      </c>
      <c r="C35" t="s" s="253">
        <v>864</v>
      </c>
      <c r="D35" s="254">
        <v>43193</v>
      </c>
      <c r="E35" s="282">
        <v>43</v>
      </c>
      <c r="F35" s="283">
        <v>3</v>
      </c>
      <c r="G35" s="283">
        <v>40</v>
      </c>
      <c r="H35" s="283">
        <v>16</v>
      </c>
      <c r="I35" s="284">
        <v>8</v>
      </c>
      <c r="J35" s="285">
        <v>8</v>
      </c>
      <c r="K35" s="286">
        <v>5</v>
      </c>
      <c r="L35" s="260"/>
      <c r="M35" s="77"/>
      <c r="N35" s="101">
        <v>27</v>
      </c>
      <c r="O35" s="102">
        <f>COUNTIF($E$8:$I$114,"27")</f>
        <v>4</v>
      </c>
      <c r="P35" s="108"/>
      <c r="Q35" s="3"/>
      <c r="R35" s="3"/>
    </row>
    <row r="36" ht="15" customHeight="1">
      <c r="A36" s="71"/>
      <c r="B36" s="222"/>
      <c r="C36" t="s" s="126">
        <v>865</v>
      </c>
      <c r="D36" s="246">
        <v>43196</v>
      </c>
      <c r="E36" s="277">
        <v>45</v>
      </c>
      <c r="F36" s="278">
        <v>47</v>
      </c>
      <c r="G36" s="278">
        <v>29</v>
      </c>
      <c r="H36" s="278">
        <v>33</v>
      </c>
      <c r="I36" s="279">
        <v>1</v>
      </c>
      <c r="J36" s="280">
        <v>4</v>
      </c>
      <c r="K36" s="281">
        <v>8</v>
      </c>
      <c r="L36" t="s" s="290">
        <v>866</v>
      </c>
      <c r="M36" s="77"/>
      <c r="N36" s="101">
        <v>28</v>
      </c>
      <c r="O36" s="102">
        <f>COUNTIF($E$8:$I$114,"28")</f>
        <v>7</v>
      </c>
      <c r="P36" s="108"/>
      <c r="Q36" s="3"/>
      <c r="R36" s="3"/>
    </row>
    <row r="37" ht="15" customHeight="1">
      <c r="A37" s="71"/>
      <c r="B37" s="226">
        <f>B35+1</f>
        <v>15</v>
      </c>
      <c r="C37" t="s" s="253">
        <v>867</v>
      </c>
      <c r="D37" s="254">
        <v>43200</v>
      </c>
      <c r="E37" s="282">
        <v>48</v>
      </c>
      <c r="F37" s="283">
        <v>14</v>
      </c>
      <c r="G37" s="283">
        <v>39</v>
      </c>
      <c r="H37" s="283">
        <v>46</v>
      </c>
      <c r="I37" s="284">
        <v>27</v>
      </c>
      <c r="J37" s="285">
        <v>11</v>
      </c>
      <c r="K37" s="286">
        <v>12</v>
      </c>
      <c r="L37" s="260"/>
      <c r="M37" s="77"/>
      <c r="N37" s="101">
        <v>29</v>
      </c>
      <c r="O37" s="102">
        <f>COUNTIF($E$8:$I$114,"29")</f>
        <v>4</v>
      </c>
      <c r="P37" s="108"/>
      <c r="Q37" s="3"/>
      <c r="R37" s="3"/>
    </row>
    <row r="38" ht="15" customHeight="1">
      <c r="A38" s="71"/>
      <c r="B38" s="222"/>
      <c r="C38" t="s" s="126">
        <v>868</v>
      </c>
      <c r="D38" s="246">
        <v>43203</v>
      </c>
      <c r="E38" s="277">
        <v>48</v>
      </c>
      <c r="F38" s="278">
        <v>50</v>
      </c>
      <c r="G38" s="278">
        <v>34</v>
      </c>
      <c r="H38" s="278">
        <v>25</v>
      </c>
      <c r="I38" s="279">
        <v>5</v>
      </c>
      <c r="J38" s="280">
        <v>7</v>
      </c>
      <c r="K38" s="281">
        <v>6</v>
      </c>
      <c r="L38" t="s" s="290">
        <v>869</v>
      </c>
      <c r="M38" s="77"/>
      <c r="N38" s="101">
        <v>30</v>
      </c>
      <c r="O38" s="102">
        <f>COUNTIF($E$8:$I$114,"30")</f>
        <v>2</v>
      </c>
      <c r="P38" s="108"/>
      <c r="Q38" s="3"/>
      <c r="R38" s="3"/>
    </row>
    <row r="39" ht="15" customHeight="1">
      <c r="A39" s="71"/>
      <c r="B39" s="226">
        <f>B37+1</f>
        <v>16</v>
      </c>
      <c r="C39" t="s" s="253">
        <v>870</v>
      </c>
      <c r="D39" s="254">
        <v>43207</v>
      </c>
      <c r="E39" s="282">
        <v>39</v>
      </c>
      <c r="F39" s="283">
        <v>15</v>
      </c>
      <c r="G39" s="283">
        <v>33</v>
      </c>
      <c r="H39" s="283">
        <v>27</v>
      </c>
      <c r="I39" s="284">
        <v>50</v>
      </c>
      <c r="J39" s="285">
        <v>6</v>
      </c>
      <c r="K39" s="286">
        <v>4</v>
      </c>
      <c r="L39" s="260"/>
      <c r="M39" s="77"/>
      <c r="N39" s="101">
        <v>31</v>
      </c>
      <c r="O39" s="102">
        <f>COUNTIF($E$8:$I$114,"31")</f>
        <v>7</v>
      </c>
      <c r="P39" s="108"/>
      <c r="Q39" s="3"/>
      <c r="R39" s="3"/>
    </row>
    <row r="40" ht="15" customHeight="1">
      <c r="A40" s="71"/>
      <c r="B40" s="222"/>
      <c r="C40" t="s" s="126">
        <v>871</v>
      </c>
      <c r="D40" s="246">
        <v>43210</v>
      </c>
      <c r="E40" s="277">
        <v>44</v>
      </c>
      <c r="F40" s="278">
        <v>39</v>
      </c>
      <c r="G40" s="278">
        <v>3</v>
      </c>
      <c r="H40" s="278">
        <v>25</v>
      </c>
      <c r="I40" s="279">
        <v>16</v>
      </c>
      <c r="J40" s="280">
        <v>11</v>
      </c>
      <c r="K40" s="281">
        <v>7</v>
      </c>
      <c r="L40" t="s" s="290">
        <v>872</v>
      </c>
      <c r="M40" s="77"/>
      <c r="N40" s="101">
        <v>32</v>
      </c>
      <c r="O40" s="102">
        <f>COUNTIF($E$8:$I$114,"32")</f>
        <v>3</v>
      </c>
      <c r="P40" s="108"/>
      <c r="Q40" s="3"/>
      <c r="R40" s="3"/>
    </row>
    <row r="41" ht="15" customHeight="1">
      <c r="A41" s="71"/>
      <c r="B41" s="226">
        <f>B39+1</f>
        <v>17</v>
      </c>
      <c r="C41" t="s" s="253">
        <v>873</v>
      </c>
      <c r="D41" s="254">
        <v>43214</v>
      </c>
      <c r="E41" s="282">
        <v>28</v>
      </c>
      <c r="F41" s="283">
        <v>44</v>
      </c>
      <c r="G41" s="283">
        <v>30</v>
      </c>
      <c r="H41" s="283">
        <v>23</v>
      </c>
      <c r="I41" s="284">
        <v>20</v>
      </c>
      <c r="J41" s="285">
        <v>3</v>
      </c>
      <c r="K41" s="286">
        <v>7</v>
      </c>
      <c r="L41" s="260"/>
      <c r="M41" s="77"/>
      <c r="N41" s="101">
        <v>33</v>
      </c>
      <c r="O41" s="102">
        <f>COUNTIF($E$8:$I$114,"33")</f>
        <v>4</v>
      </c>
      <c r="P41" s="108"/>
      <c r="Q41" s="3"/>
      <c r="R41" s="3"/>
    </row>
    <row r="42" ht="15" customHeight="1">
      <c r="A42" s="71"/>
      <c r="B42" s="222"/>
      <c r="C42" t="s" s="126">
        <v>874</v>
      </c>
      <c r="D42" s="246">
        <v>43217</v>
      </c>
      <c r="E42" s="277">
        <v>24</v>
      </c>
      <c r="F42" s="278">
        <v>40</v>
      </c>
      <c r="G42" s="278">
        <v>12</v>
      </c>
      <c r="H42" s="278">
        <v>41</v>
      </c>
      <c r="I42" s="279">
        <v>46</v>
      </c>
      <c r="J42" s="280">
        <v>5</v>
      </c>
      <c r="K42" s="281">
        <v>12</v>
      </c>
      <c r="L42" t="s" s="290">
        <v>875</v>
      </c>
      <c r="M42" s="77"/>
      <c r="N42" s="101">
        <v>34</v>
      </c>
      <c r="O42" s="102">
        <f>COUNTIF($E$8:$I$114,"34")</f>
        <v>7</v>
      </c>
      <c r="P42" s="108"/>
      <c r="Q42" s="3"/>
      <c r="R42" s="3"/>
    </row>
    <row r="43" ht="15" customHeight="1">
      <c r="A43" s="71"/>
      <c r="B43" s="226">
        <f>B41+1</f>
        <v>18</v>
      </c>
      <c r="C43" t="s" s="253">
        <v>876</v>
      </c>
      <c r="D43" s="254">
        <v>43221</v>
      </c>
      <c r="E43" s="282">
        <v>48</v>
      </c>
      <c r="F43" s="283">
        <v>42</v>
      </c>
      <c r="G43" s="283">
        <v>15</v>
      </c>
      <c r="H43" s="283">
        <v>17</v>
      </c>
      <c r="I43" s="284">
        <v>6</v>
      </c>
      <c r="J43" s="285">
        <v>4</v>
      </c>
      <c r="K43" s="286">
        <v>6</v>
      </c>
      <c r="L43" s="260"/>
      <c r="M43" s="77"/>
      <c r="N43" s="101">
        <v>35</v>
      </c>
      <c r="O43" s="102">
        <f>COUNTIF($E$8:$I$114,"35")</f>
        <v>3</v>
      </c>
      <c r="P43" s="108"/>
      <c r="Q43" s="3"/>
      <c r="R43" s="3"/>
    </row>
    <row r="44" ht="15" customHeight="1">
      <c r="A44" s="71"/>
      <c r="B44" s="222"/>
      <c r="C44" t="s" s="126">
        <v>877</v>
      </c>
      <c r="D44" s="246">
        <v>43224</v>
      </c>
      <c r="E44" s="277">
        <v>23</v>
      </c>
      <c r="F44" s="278">
        <v>6</v>
      </c>
      <c r="G44" s="278">
        <v>12</v>
      </c>
      <c r="H44" s="278">
        <v>45</v>
      </c>
      <c r="I44" s="279">
        <v>39</v>
      </c>
      <c r="J44" s="280">
        <v>12</v>
      </c>
      <c r="K44" s="281">
        <v>9</v>
      </c>
      <c r="L44" t="s" s="290">
        <v>878</v>
      </c>
      <c r="M44" s="77"/>
      <c r="N44" s="101">
        <v>36</v>
      </c>
      <c r="O44" s="102">
        <f>COUNTIF($E$8:$I$114,"36")</f>
        <v>3</v>
      </c>
      <c r="P44" s="108"/>
      <c r="Q44" s="3"/>
      <c r="R44" s="3"/>
    </row>
    <row r="45" ht="15" customHeight="1">
      <c r="A45" s="71"/>
      <c r="B45" s="230">
        <v>19</v>
      </c>
      <c r="C45" t="s" s="253">
        <v>879</v>
      </c>
      <c r="D45" s="254">
        <v>43228</v>
      </c>
      <c r="E45" s="282">
        <v>17</v>
      </c>
      <c r="F45" s="283">
        <v>35</v>
      </c>
      <c r="G45" s="283">
        <v>25</v>
      </c>
      <c r="H45" s="283">
        <v>39</v>
      </c>
      <c r="I45" s="284">
        <v>44</v>
      </c>
      <c r="J45" s="285">
        <v>5</v>
      </c>
      <c r="K45" s="286">
        <v>2</v>
      </c>
      <c r="L45" s="260"/>
      <c r="M45" s="77"/>
      <c r="N45" s="101">
        <v>37</v>
      </c>
      <c r="O45" s="102">
        <f>COUNTIF($E$8:$I$114,"37")</f>
        <v>2</v>
      </c>
      <c r="P45" s="108"/>
      <c r="Q45" s="3"/>
      <c r="R45" s="3"/>
    </row>
    <row r="46" ht="15" customHeight="1">
      <c r="A46" s="71"/>
      <c r="B46" s="231"/>
      <c r="C46" t="s" s="126">
        <v>880</v>
      </c>
      <c r="D46" s="246">
        <v>43231</v>
      </c>
      <c r="E46" s="277">
        <v>22</v>
      </c>
      <c r="F46" s="278">
        <v>34</v>
      </c>
      <c r="G46" s="278">
        <v>3</v>
      </c>
      <c r="H46" s="278">
        <v>50</v>
      </c>
      <c r="I46" s="279">
        <v>49</v>
      </c>
      <c r="J46" s="280">
        <v>11</v>
      </c>
      <c r="K46" s="281">
        <v>8</v>
      </c>
      <c r="L46" t="s" s="290">
        <v>881</v>
      </c>
      <c r="M46" s="77"/>
      <c r="N46" s="101">
        <v>38</v>
      </c>
      <c r="O46" s="102">
        <f>COUNTIF($E$8:$I$114,"38")</f>
        <v>7</v>
      </c>
      <c r="P46" s="108"/>
      <c r="Q46" s="3"/>
      <c r="R46" s="3"/>
    </row>
    <row r="47" ht="15" customHeight="1">
      <c r="A47" s="71"/>
      <c r="B47" s="230">
        <f>B45+1</f>
        <v>20</v>
      </c>
      <c r="C47" t="s" s="253">
        <v>882</v>
      </c>
      <c r="D47" s="254">
        <v>43235</v>
      </c>
      <c r="E47" s="282">
        <v>20</v>
      </c>
      <c r="F47" s="283">
        <v>16</v>
      </c>
      <c r="G47" s="283">
        <v>4</v>
      </c>
      <c r="H47" s="283">
        <v>31</v>
      </c>
      <c r="I47" s="284">
        <v>39</v>
      </c>
      <c r="J47" s="285">
        <v>2</v>
      </c>
      <c r="K47" s="286">
        <v>12</v>
      </c>
      <c r="L47" s="260"/>
      <c r="M47" s="77"/>
      <c r="N47" s="101">
        <v>39</v>
      </c>
      <c r="O47" s="102">
        <f>COUNTIF($E$8:$I$114,"39")</f>
        <v>10</v>
      </c>
      <c r="P47" s="108"/>
      <c r="Q47" s="3"/>
      <c r="R47" s="3"/>
    </row>
    <row r="48" ht="15" customHeight="1">
      <c r="A48" s="71"/>
      <c r="B48" s="231"/>
      <c r="C48" t="s" s="126">
        <v>883</v>
      </c>
      <c r="D48" s="246">
        <v>43238</v>
      </c>
      <c r="E48" s="277">
        <v>8</v>
      </c>
      <c r="F48" s="278">
        <v>31</v>
      </c>
      <c r="G48" s="278">
        <v>5</v>
      </c>
      <c r="H48" s="278">
        <v>10</v>
      </c>
      <c r="I48" s="279">
        <v>13</v>
      </c>
      <c r="J48" s="280">
        <v>6</v>
      </c>
      <c r="K48" s="281">
        <v>3</v>
      </c>
      <c r="L48" t="s" s="290">
        <v>884</v>
      </c>
      <c r="M48" s="77"/>
      <c r="N48" s="101">
        <v>40</v>
      </c>
      <c r="O48" s="102">
        <f>COUNTIF($E$8:$I$114,"40")</f>
        <v>5</v>
      </c>
      <c r="P48" s="108"/>
      <c r="Q48" s="3"/>
      <c r="R48" s="3"/>
    </row>
    <row r="49" ht="15" customHeight="1">
      <c r="A49" s="71"/>
      <c r="B49" s="230">
        <f>B47+1</f>
        <v>21</v>
      </c>
      <c r="C49" t="s" s="253">
        <v>885</v>
      </c>
      <c r="D49" s="254">
        <v>43242</v>
      </c>
      <c r="E49" s="282">
        <v>48</v>
      </c>
      <c r="F49" s="283">
        <v>11</v>
      </c>
      <c r="G49" s="283">
        <v>1</v>
      </c>
      <c r="H49" s="283">
        <v>37</v>
      </c>
      <c r="I49" s="284">
        <v>41</v>
      </c>
      <c r="J49" s="285">
        <v>8</v>
      </c>
      <c r="K49" s="286">
        <v>12</v>
      </c>
      <c r="L49" s="260"/>
      <c r="M49" s="77"/>
      <c r="N49" s="101">
        <v>41</v>
      </c>
      <c r="O49" s="102">
        <f>COUNTIF($E$8:$I$114,"41")</f>
        <v>6</v>
      </c>
      <c r="P49" s="108"/>
      <c r="Q49" s="3"/>
      <c r="R49" s="3"/>
    </row>
    <row r="50" ht="16.6" customHeight="1">
      <c r="A50" s="71"/>
      <c r="B50" s="231"/>
      <c r="C50" t="s" s="126">
        <v>886</v>
      </c>
      <c r="D50" s="246">
        <v>43245</v>
      </c>
      <c r="E50" s="277">
        <v>13</v>
      </c>
      <c r="F50" s="278">
        <v>16</v>
      </c>
      <c r="G50" s="278">
        <v>15</v>
      </c>
      <c r="H50" s="278">
        <v>41</v>
      </c>
      <c r="I50" s="279">
        <v>28</v>
      </c>
      <c r="J50" s="289">
        <v>4</v>
      </c>
      <c r="K50" s="281">
        <v>5</v>
      </c>
      <c r="L50" t="s" s="290">
        <v>887</v>
      </c>
      <c r="M50" s="77"/>
      <c r="N50" s="101">
        <v>42</v>
      </c>
      <c r="O50" s="102">
        <f>COUNTIF($E$8:$I$114,"42")</f>
        <v>2</v>
      </c>
      <c r="P50" s="108"/>
      <c r="Q50" s="3"/>
      <c r="R50" s="3"/>
    </row>
    <row r="51" ht="15" customHeight="1">
      <c r="A51" s="71"/>
      <c r="B51" s="230">
        <f>B49+1</f>
        <v>22</v>
      </c>
      <c r="C51" t="s" s="253">
        <v>888</v>
      </c>
      <c r="D51" s="254">
        <v>43249</v>
      </c>
      <c r="E51" s="282">
        <v>20</v>
      </c>
      <c r="F51" s="283">
        <v>43</v>
      </c>
      <c r="G51" s="283">
        <v>6</v>
      </c>
      <c r="H51" s="283">
        <v>38</v>
      </c>
      <c r="I51" s="284">
        <v>11</v>
      </c>
      <c r="J51" s="285">
        <v>4</v>
      </c>
      <c r="K51" s="286">
        <v>2</v>
      </c>
      <c r="L51" s="260"/>
      <c r="M51" s="77"/>
      <c r="N51" s="101">
        <v>43</v>
      </c>
      <c r="O51" s="102">
        <f>COUNTIF($E$8:$I$114,"43")</f>
        <v>3</v>
      </c>
      <c r="P51" s="108"/>
      <c r="Q51" s="3"/>
      <c r="R51" s="3"/>
    </row>
    <row r="52" ht="15" customHeight="1">
      <c r="A52" s="71"/>
      <c r="B52" s="231"/>
      <c r="C52" t="s" s="126">
        <v>889</v>
      </c>
      <c r="D52" s="246">
        <v>43252</v>
      </c>
      <c r="E52" s="277">
        <v>29</v>
      </c>
      <c r="F52" s="278">
        <v>17</v>
      </c>
      <c r="G52" s="278">
        <v>40</v>
      </c>
      <c r="H52" s="278">
        <v>24</v>
      </c>
      <c r="I52" s="279">
        <v>18</v>
      </c>
      <c r="J52" s="280">
        <v>4</v>
      </c>
      <c r="K52" s="281">
        <v>5</v>
      </c>
      <c r="L52" t="s" s="290">
        <v>890</v>
      </c>
      <c r="M52" s="120"/>
      <c r="N52" s="101">
        <v>44</v>
      </c>
      <c r="O52" s="102">
        <f>COUNTIF($E$8:$I$114,"44")</f>
        <v>10</v>
      </c>
      <c r="P52" s="108"/>
      <c r="Q52" s="3"/>
      <c r="R52" s="3"/>
    </row>
    <row r="53" ht="15" customHeight="1">
      <c r="A53" s="71"/>
      <c r="B53" s="230">
        <f>B51+1</f>
        <v>23</v>
      </c>
      <c r="C53" t="s" s="253">
        <v>891</v>
      </c>
      <c r="D53" s="254">
        <v>43256</v>
      </c>
      <c r="E53" s="282">
        <v>39</v>
      </c>
      <c r="F53" s="283">
        <v>46</v>
      </c>
      <c r="G53" s="283">
        <v>9</v>
      </c>
      <c r="H53" s="283">
        <v>22</v>
      </c>
      <c r="I53" s="284">
        <v>15</v>
      </c>
      <c r="J53" s="285">
        <v>5</v>
      </c>
      <c r="K53" s="286">
        <v>4</v>
      </c>
      <c r="L53" s="260"/>
      <c r="M53" s="77"/>
      <c r="N53" s="101">
        <v>45</v>
      </c>
      <c r="O53" s="102">
        <f>COUNTIF($E$8:$I$114,"45")</f>
        <v>4</v>
      </c>
      <c r="P53" s="108"/>
      <c r="Q53" s="3"/>
      <c r="R53" s="3"/>
    </row>
    <row r="54" ht="15" customHeight="1">
      <c r="A54" s="71"/>
      <c r="B54" s="231"/>
      <c r="C54" t="s" s="126">
        <v>892</v>
      </c>
      <c r="D54" s="246">
        <v>43259</v>
      </c>
      <c r="E54" s="277">
        <v>43</v>
      </c>
      <c r="F54" s="278">
        <v>46</v>
      </c>
      <c r="G54" s="278">
        <v>8</v>
      </c>
      <c r="H54" s="278">
        <v>32</v>
      </c>
      <c r="I54" s="279">
        <v>19</v>
      </c>
      <c r="J54" s="280">
        <v>8</v>
      </c>
      <c r="K54" s="281">
        <v>2</v>
      </c>
      <c r="L54" t="s" s="290">
        <v>893</v>
      </c>
      <c r="M54" s="77"/>
      <c r="N54" s="101">
        <v>46</v>
      </c>
      <c r="O54" s="102">
        <f>COUNTIF($E$8:$I$114,"46")</f>
        <v>7</v>
      </c>
      <c r="P54" s="108"/>
      <c r="Q54" s="3"/>
      <c r="R54" s="3"/>
    </row>
    <row r="55" ht="15" customHeight="1">
      <c r="A55" s="71"/>
      <c r="B55" s="230">
        <f>B53+1</f>
        <v>24</v>
      </c>
      <c r="C55" t="s" s="253">
        <v>894</v>
      </c>
      <c r="D55" s="254">
        <v>43263</v>
      </c>
      <c r="E55" s="282">
        <v>7</v>
      </c>
      <c r="F55" s="283">
        <v>21</v>
      </c>
      <c r="G55" s="283">
        <v>23</v>
      </c>
      <c r="H55" s="283">
        <v>36</v>
      </c>
      <c r="I55" s="284">
        <v>38</v>
      </c>
      <c r="J55" s="285">
        <v>6</v>
      </c>
      <c r="K55" s="286">
        <v>8</v>
      </c>
      <c r="L55" s="260"/>
      <c r="M55" s="77"/>
      <c r="N55" s="101">
        <v>47</v>
      </c>
      <c r="O55" s="102">
        <f>COUNTIF($E$8:$I$114,"47")</f>
        <v>3</v>
      </c>
      <c r="P55" s="108"/>
      <c r="Q55" s="3"/>
      <c r="R55" s="3"/>
    </row>
    <row r="56" ht="15" customHeight="1">
      <c r="A56" s="71"/>
      <c r="B56" s="231"/>
      <c r="C56" t="s" s="126">
        <v>895</v>
      </c>
      <c r="D56" s="246">
        <v>43266</v>
      </c>
      <c r="E56" s="277">
        <v>26</v>
      </c>
      <c r="F56" s="278">
        <v>23</v>
      </c>
      <c r="G56" s="278">
        <v>49</v>
      </c>
      <c r="H56" s="278">
        <v>33</v>
      </c>
      <c r="I56" s="279">
        <v>38</v>
      </c>
      <c r="J56" s="280">
        <v>1</v>
      </c>
      <c r="K56" s="281">
        <v>12</v>
      </c>
      <c r="L56" t="s" s="290">
        <v>896</v>
      </c>
      <c r="M56" s="77"/>
      <c r="N56" s="101">
        <v>48</v>
      </c>
      <c r="O56" s="102">
        <f>COUNTIF($E$8:$I$114,"48")</f>
        <v>10</v>
      </c>
      <c r="P56" s="108"/>
      <c r="Q56" s="3"/>
      <c r="R56" s="3"/>
    </row>
    <row r="57" ht="15" customHeight="1">
      <c r="A57" s="71"/>
      <c r="B57" s="230">
        <f>B55+1</f>
        <v>25</v>
      </c>
      <c r="C57" t="s" s="253">
        <v>897</v>
      </c>
      <c r="D57" s="254">
        <v>43270</v>
      </c>
      <c r="E57" s="282">
        <v>26</v>
      </c>
      <c r="F57" s="283">
        <v>7</v>
      </c>
      <c r="G57" s="283">
        <v>19</v>
      </c>
      <c r="H57" s="283">
        <v>50</v>
      </c>
      <c r="I57" s="284">
        <v>42</v>
      </c>
      <c r="J57" s="285">
        <v>9</v>
      </c>
      <c r="K57" s="286">
        <v>4</v>
      </c>
      <c r="L57" s="260"/>
      <c r="M57" s="77"/>
      <c r="N57" s="101">
        <v>49</v>
      </c>
      <c r="O57" s="102">
        <f>COUNTIF($E$8:$I$114,"49")</f>
        <v>4</v>
      </c>
      <c r="P57" s="108"/>
      <c r="Q57" s="3"/>
      <c r="R57" s="3"/>
    </row>
    <row r="58" ht="15" customHeight="1">
      <c r="A58" s="71"/>
      <c r="B58" s="231"/>
      <c r="C58" t="s" s="126">
        <v>898</v>
      </c>
      <c r="D58" s="246">
        <v>43273</v>
      </c>
      <c r="E58" s="277">
        <v>44</v>
      </c>
      <c r="F58" s="278">
        <v>39</v>
      </c>
      <c r="G58" s="278">
        <v>41</v>
      </c>
      <c r="H58" s="278">
        <v>14</v>
      </c>
      <c r="I58" s="279">
        <v>25</v>
      </c>
      <c r="J58" s="280">
        <v>8</v>
      </c>
      <c r="K58" s="281">
        <v>2</v>
      </c>
      <c r="L58" t="s" s="290">
        <v>899</v>
      </c>
      <c r="M58" s="77"/>
      <c r="N58" s="106">
        <v>50</v>
      </c>
      <c r="O58" s="107">
        <f>COUNTIF($E$8:$I$114,"50")</f>
        <v>9</v>
      </c>
      <c r="P58" s="108"/>
      <c r="Q58" s="3"/>
      <c r="R58" s="3"/>
    </row>
    <row r="59" ht="15" customHeight="1">
      <c r="A59" s="71"/>
      <c r="B59" s="230">
        <f>B57+1</f>
        <v>26</v>
      </c>
      <c r="C59" t="s" s="253">
        <v>900</v>
      </c>
      <c r="D59" s="254">
        <v>43277</v>
      </c>
      <c r="E59" s="282">
        <v>20</v>
      </c>
      <c r="F59" s="283">
        <v>34</v>
      </c>
      <c r="G59" s="283">
        <v>16</v>
      </c>
      <c r="H59" s="283">
        <v>15</v>
      </c>
      <c r="I59" s="284">
        <v>50</v>
      </c>
      <c r="J59" s="285">
        <v>7</v>
      </c>
      <c r="K59" s="286">
        <v>4</v>
      </c>
      <c r="L59" s="260"/>
      <c r="M59" s="108"/>
      <c r="N59" s="204"/>
      <c r="O59" s="139"/>
      <c r="P59" s="3"/>
      <c r="Q59" s="3"/>
      <c r="R59" s="3"/>
    </row>
    <row r="60" ht="15" customHeight="1">
      <c r="A60" s="71"/>
      <c r="B60" s="231"/>
      <c r="C60" t="s" s="126">
        <v>901</v>
      </c>
      <c r="D60" s="246">
        <v>43280</v>
      </c>
      <c r="E60" s="277">
        <v>15</v>
      </c>
      <c r="F60" s="278">
        <v>21</v>
      </c>
      <c r="G60" s="278">
        <v>40</v>
      </c>
      <c r="H60" s="278">
        <v>23</v>
      </c>
      <c r="I60" s="279">
        <v>48</v>
      </c>
      <c r="J60" s="280">
        <v>3</v>
      </c>
      <c r="K60" s="281">
        <v>12</v>
      </c>
      <c r="L60" t="s" s="290">
        <v>902</v>
      </c>
      <c r="M60" s="108"/>
      <c r="N60" s="210"/>
      <c r="O60" s="4"/>
      <c r="P60" s="3"/>
      <c r="Q60" s="3"/>
      <c r="R60" s="3"/>
    </row>
    <row r="61" ht="15" customHeight="1">
      <c r="A61" s="71"/>
      <c r="B61" s="230">
        <f>B59+1</f>
        <v>27</v>
      </c>
      <c r="C61" t="s" s="253">
        <v>903</v>
      </c>
      <c r="D61" s="254">
        <v>43284</v>
      </c>
      <c r="E61" s="328"/>
      <c r="F61" s="329"/>
      <c r="G61" s="329"/>
      <c r="H61" s="329"/>
      <c r="I61" s="330"/>
      <c r="J61" s="331"/>
      <c r="K61" s="332"/>
      <c r="L61" s="260"/>
      <c r="M61" s="108"/>
      <c r="N61" s="210"/>
      <c r="O61" s="4"/>
      <c r="P61" s="3"/>
      <c r="Q61" s="3"/>
      <c r="R61" s="3"/>
    </row>
    <row r="62" ht="15" customHeight="1">
      <c r="A62" s="71"/>
      <c r="B62" s="231"/>
      <c r="C62" t="s" s="126">
        <v>904</v>
      </c>
      <c r="D62" s="246">
        <v>43287</v>
      </c>
      <c r="E62" s="333"/>
      <c r="F62" s="334"/>
      <c r="G62" s="334"/>
      <c r="H62" s="334"/>
      <c r="I62" s="335"/>
      <c r="J62" s="336"/>
      <c r="K62" s="337"/>
      <c r="L62" s="338"/>
      <c r="M62" s="108"/>
      <c r="N62" s="210"/>
      <c r="O62" s="4"/>
      <c r="P62" s="3"/>
      <c r="Q62" s="3"/>
      <c r="R62" s="3"/>
    </row>
    <row r="63" ht="15" customHeight="1">
      <c r="A63" s="71"/>
      <c r="B63" s="230">
        <f>B61+1</f>
        <v>28</v>
      </c>
      <c r="C63" t="s" s="253">
        <v>905</v>
      </c>
      <c r="D63" s="254">
        <v>43291</v>
      </c>
      <c r="E63" s="328"/>
      <c r="F63" s="329"/>
      <c r="G63" s="329"/>
      <c r="H63" s="329"/>
      <c r="I63" s="330"/>
      <c r="J63" s="331"/>
      <c r="K63" s="332"/>
      <c r="L63" s="260"/>
      <c r="M63" s="108"/>
      <c r="N63" s="210"/>
      <c r="O63" s="4"/>
      <c r="P63" s="3"/>
      <c r="Q63" s="3"/>
      <c r="R63" s="3"/>
    </row>
    <row r="64" ht="15" customHeight="1">
      <c r="A64" s="71"/>
      <c r="B64" s="231"/>
      <c r="C64" t="s" s="126">
        <v>906</v>
      </c>
      <c r="D64" s="246">
        <v>43294</v>
      </c>
      <c r="E64" s="333"/>
      <c r="F64" s="334"/>
      <c r="G64" s="334"/>
      <c r="H64" s="334"/>
      <c r="I64" s="335"/>
      <c r="J64" s="336"/>
      <c r="K64" s="337"/>
      <c r="L64" s="338"/>
      <c r="M64" s="108"/>
      <c r="N64" s="210"/>
      <c r="O64" s="4"/>
      <c r="P64" s="3"/>
      <c r="Q64" s="3"/>
      <c r="R64" s="3"/>
    </row>
    <row r="65" ht="15" customHeight="1">
      <c r="A65" s="71"/>
      <c r="B65" s="230">
        <f>B63+1</f>
        <v>29</v>
      </c>
      <c r="C65" t="s" s="253">
        <v>907</v>
      </c>
      <c r="D65" s="254">
        <v>43298</v>
      </c>
      <c r="E65" s="328"/>
      <c r="F65" s="329"/>
      <c r="G65" s="329"/>
      <c r="H65" s="329"/>
      <c r="I65" s="330"/>
      <c r="J65" s="331"/>
      <c r="K65" s="332"/>
      <c r="L65" s="260"/>
      <c r="M65" s="108"/>
      <c r="N65" s="210"/>
      <c r="O65" s="4"/>
      <c r="P65" s="3"/>
      <c r="Q65" s="3"/>
      <c r="R65" s="3"/>
    </row>
    <row r="66" ht="15" customHeight="1">
      <c r="A66" s="71"/>
      <c r="B66" s="231"/>
      <c r="C66" t="s" s="126">
        <v>908</v>
      </c>
      <c r="D66" s="246">
        <v>43301</v>
      </c>
      <c r="E66" s="333"/>
      <c r="F66" s="334"/>
      <c r="G66" s="334"/>
      <c r="H66" s="334"/>
      <c r="I66" s="335"/>
      <c r="J66" s="336"/>
      <c r="K66" s="337"/>
      <c r="L66" s="338"/>
      <c r="M66" s="108"/>
      <c r="N66" s="210"/>
      <c r="O66" s="4"/>
      <c r="P66" s="3"/>
      <c r="Q66" s="3"/>
      <c r="R66" s="3"/>
    </row>
    <row r="67" ht="15" customHeight="1">
      <c r="A67" s="71"/>
      <c r="B67" s="230">
        <f>B65+1</f>
        <v>30</v>
      </c>
      <c r="C67" t="s" s="253">
        <v>909</v>
      </c>
      <c r="D67" s="254">
        <v>43305</v>
      </c>
      <c r="E67" s="328"/>
      <c r="F67" s="329"/>
      <c r="G67" s="329"/>
      <c r="H67" s="329"/>
      <c r="I67" s="330"/>
      <c r="J67" s="331"/>
      <c r="K67" s="332"/>
      <c r="L67" s="260"/>
      <c r="M67" s="108"/>
      <c r="N67" s="210"/>
      <c r="O67" s="4"/>
      <c r="P67" s="3"/>
      <c r="Q67" s="3"/>
      <c r="R67" s="3"/>
    </row>
    <row r="68" ht="15" customHeight="1">
      <c r="A68" s="71"/>
      <c r="B68" s="231"/>
      <c r="C68" t="s" s="126">
        <v>910</v>
      </c>
      <c r="D68" s="246">
        <v>43308</v>
      </c>
      <c r="E68" s="333"/>
      <c r="F68" s="334"/>
      <c r="G68" s="334"/>
      <c r="H68" s="334"/>
      <c r="I68" s="335"/>
      <c r="J68" s="336"/>
      <c r="K68" s="337"/>
      <c r="L68" s="338"/>
      <c r="M68" s="108"/>
      <c r="N68" s="210"/>
      <c r="O68" s="4"/>
      <c r="P68" s="3"/>
      <c r="Q68" s="3"/>
      <c r="R68" s="3"/>
    </row>
    <row r="69" ht="15" customHeight="1">
      <c r="A69" s="71"/>
      <c r="B69" s="230">
        <f>B67+1</f>
        <v>31</v>
      </c>
      <c r="C69" t="s" s="253">
        <v>911</v>
      </c>
      <c r="D69" s="254">
        <v>43312</v>
      </c>
      <c r="E69" s="328"/>
      <c r="F69" s="329"/>
      <c r="G69" s="329"/>
      <c r="H69" s="329"/>
      <c r="I69" s="330"/>
      <c r="J69" s="331"/>
      <c r="K69" s="332"/>
      <c r="L69" s="260"/>
      <c r="M69" s="108"/>
      <c r="N69" s="210"/>
      <c r="O69" s="4"/>
      <c r="P69" s="3"/>
      <c r="Q69" s="3"/>
      <c r="R69" s="3"/>
    </row>
    <row r="70" ht="15" customHeight="1">
      <c r="A70" s="71"/>
      <c r="B70" s="231"/>
      <c r="C70" t="s" s="126">
        <v>912</v>
      </c>
      <c r="D70" s="246">
        <v>43315</v>
      </c>
      <c r="E70" s="333"/>
      <c r="F70" s="334"/>
      <c r="G70" s="334"/>
      <c r="H70" s="334"/>
      <c r="I70" s="335"/>
      <c r="J70" s="336"/>
      <c r="K70" s="337"/>
      <c r="L70" s="338"/>
      <c r="M70" s="108"/>
      <c r="N70" s="210"/>
      <c r="O70" s="4"/>
      <c r="P70" s="3"/>
      <c r="Q70" s="3"/>
      <c r="R70" s="3"/>
    </row>
    <row r="71" ht="15" customHeight="1">
      <c r="A71" s="71"/>
      <c r="B71" s="230">
        <f>B69+1</f>
        <v>32</v>
      </c>
      <c r="C71" t="s" s="253">
        <v>913</v>
      </c>
      <c r="D71" s="254">
        <v>43319</v>
      </c>
      <c r="E71" s="328"/>
      <c r="F71" s="329"/>
      <c r="G71" s="329"/>
      <c r="H71" s="329"/>
      <c r="I71" s="330"/>
      <c r="J71" s="331"/>
      <c r="K71" s="332"/>
      <c r="L71" s="260"/>
      <c r="M71" s="108"/>
      <c r="N71" s="210"/>
      <c r="O71" s="4"/>
      <c r="P71" s="3"/>
      <c r="Q71" s="3"/>
      <c r="R71" s="3"/>
    </row>
    <row r="72" ht="15" customHeight="1">
      <c r="A72" s="71"/>
      <c r="B72" s="231"/>
      <c r="C72" t="s" s="126">
        <v>914</v>
      </c>
      <c r="D72" s="246">
        <v>43322</v>
      </c>
      <c r="E72" s="333"/>
      <c r="F72" s="334"/>
      <c r="G72" s="334"/>
      <c r="H72" s="334"/>
      <c r="I72" s="335"/>
      <c r="J72" s="336"/>
      <c r="K72" s="337"/>
      <c r="L72" s="338"/>
      <c r="M72" s="108"/>
      <c r="N72" s="210"/>
      <c r="O72" s="4"/>
      <c r="P72" s="3"/>
      <c r="Q72" s="3"/>
      <c r="R72" s="3"/>
    </row>
    <row r="73" ht="15" customHeight="1">
      <c r="A73" s="71"/>
      <c r="B73" s="230">
        <f>B71+1</f>
        <v>33</v>
      </c>
      <c r="C73" t="s" s="253">
        <v>915</v>
      </c>
      <c r="D73" s="254">
        <v>43326</v>
      </c>
      <c r="E73" s="328"/>
      <c r="F73" s="329"/>
      <c r="G73" s="329"/>
      <c r="H73" s="329"/>
      <c r="I73" s="330"/>
      <c r="J73" s="331"/>
      <c r="K73" s="332"/>
      <c r="L73" s="260"/>
      <c r="M73" s="108"/>
      <c r="N73" s="210"/>
      <c r="O73" s="4"/>
      <c r="P73" s="3"/>
      <c r="Q73" s="3"/>
      <c r="R73" s="3"/>
    </row>
    <row r="74" ht="15" customHeight="1">
      <c r="A74" s="71"/>
      <c r="B74" s="231"/>
      <c r="C74" t="s" s="126">
        <v>916</v>
      </c>
      <c r="D74" s="246">
        <v>43329</v>
      </c>
      <c r="E74" s="333"/>
      <c r="F74" s="334"/>
      <c r="G74" s="334"/>
      <c r="H74" s="334"/>
      <c r="I74" s="335"/>
      <c r="J74" s="336"/>
      <c r="K74" s="337"/>
      <c r="L74" s="338"/>
      <c r="M74" s="108"/>
      <c r="N74" s="210"/>
      <c r="O74" s="4"/>
      <c r="P74" s="3"/>
      <c r="Q74" s="3"/>
      <c r="R74" s="3"/>
    </row>
    <row r="75" ht="15" customHeight="1">
      <c r="A75" s="71"/>
      <c r="B75" s="230">
        <f>B73+1</f>
        <v>34</v>
      </c>
      <c r="C75" t="s" s="253">
        <v>917</v>
      </c>
      <c r="D75" s="254">
        <v>43333</v>
      </c>
      <c r="E75" s="328"/>
      <c r="F75" s="329"/>
      <c r="G75" s="329"/>
      <c r="H75" s="329"/>
      <c r="I75" s="330"/>
      <c r="J75" s="331"/>
      <c r="K75" s="332"/>
      <c r="L75" s="260"/>
      <c r="M75" s="108"/>
      <c r="N75" s="210"/>
      <c r="O75" s="4"/>
      <c r="P75" s="3"/>
      <c r="Q75" s="3"/>
      <c r="R75" s="3"/>
    </row>
    <row r="76" ht="15" customHeight="1">
      <c r="A76" s="71"/>
      <c r="B76" s="231"/>
      <c r="C76" t="s" s="126">
        <v>918</v>
      </c>
      <c r="D76" s="246">
        <v>43336</v>
      </c>
      <c r="E76" s="333"/>
      <c r="F76" s="334"/>
      <c r="G76" s="334"/>
      <c r="H76" s="334"/>
      <c r="I76" s="335"/>
      <c r="J76" s="336"/>
      <c r="K76" s="337"/>
      <c r="L76" s="338"/>
      <c r="M76" s="108"/>
      <c r="N76" s="210"/>
      <c r="O76" s="4"/>
      <c r="P76" s="3"/>
      <c r="Q76" s="3"/>
      <c r="R76" s="3"/>
    </row>
    <row r="77" ht="15" customHeight="1">
      <c r="A77" s="71"/>
      <c r="B77" s="230">
        <f>B75+1</f>
        <v>35</v>
      </c>
      <c r="C77" t="s" s="253">
        <v>919</v>
      </c>
      <c r="D77" s="254">
        <v>43340</v>
      </c>
      <c r="E77" s="328"/>
      <c r="F77" s="329"/>
      <c r="G77" s="329"/>
      <c r="H77" s="329"/>
      <c r="I77" s="330"/>
      <c r="J77" s="331"/>
      <c r="K77" s="332"/>
      <c r="L77" s="260"/>
      <c r="M77" s="108"/>
      <c r="N77" s="3"/>
      <c r="O77" s="3"/>
      <c r="P77" s="3"/>
      <c r="Q77" s="3"/>
      <c r="R77" s="3"/>
    </row>
    <row r="78" ht="15" customHeight="1">
      <c r="A78" s="71"/>
      <c r="B78" s="231"/>
      <c r="C78" t="s" s="126">
        <v>920</v>
      </c>
      <c r="D78" s="246">
        <v>43343</v>
      </c>
      <c r="E78" s="333"/>
      <c r="F78" s="334"/>
      <c r="G78" s="334"/>
      <c r="H78" s="334"/>
      <c r="I78" s="335"/>
      <c r="J78" s="336"/>
      <c r="K78" s="337"/>
      <c r="L78" s="338"/>
      <c r="M78" s="108"/>
      <c r="N78" s="3"/>
      <c r="O78" s="3"/>
      <c r="P78" s="3"/>
      <c r="Q78" s="3"/>
      <c r="R78" s="3"/>
    </row>
    <row r="79" ht="15" customHeight="1">
      <c r="A79" s="71"/>
      <c r="B79" s="230">
        <f>B77+1</f>
        <v>36</v>
      </c>
      <c r="C79" t="s" s="253">
        <v>921</v>
      </c>
      <c r="D79" s="254">
        <v>43347</v>
      </c>
      <c r="E79" s="328"/>
      <c r="F79" s="329"/>
      <c r="G79" s="329"/>
      <c r="H79" s="329"/>
      <c r="I79" s="330"/>
      <c r="J79" s="331"/>
      <c r="K79" s="332"/>
      <c r="L79" s="260"/>
      <c r="M79" s="108"/>
      <c r="N79" s="3"/>
      <c r="O79" s="3"/>
      <c r="P79" s="3"/>
      <c r="Q79" s="3"/>
      <c r="R79" s="3"/>
    </row>
    <row r="80" ht="15" customHeight="1">
      <c r="A80" s="71"/>
      <c r="B80" s="231"/>
      <c r="C80" t="s" s="126">
        <v>922</v>
      </c>
      <c r="D80" s="246">
        <v>43350</v>
      </c>
      <c r="E80" s="333"/>
      <c r="F80" s="334"/>
      <c r="G80" s="334"/>
      <c r="H80" s="334"/>
      <c r="I80" s="335"/>
      <c r="J80" s="336"/>
      <c r="K80" s="337"/>
      <c r="L80" s="338"/>
      <c r="M80" s="108"/>
      <c r="N80" s="3"/>
      <c r="O80" s="3"/>
      <c r="P80" s="3"/>
      <c r="Q80" s="3"/>
      <c r="R80" s="3"/>
    </row>
    <row r="81" ht="15" customHeight="1">
      <c r="A81" s="71"/>
      <c r="B81" s="230">
        <f>B79+1</f>
        <v>37</v>
      </c>
      <c r="C81" t="s" s="253">
        <v>923</v>
      </c>
      <c r="D81" s="254">
        <v>43354</v>
      </c>
      <c r="E81" s="328"/>
      <c r="F81" s="329"/>
      <c r="G81" s="329"/>
      <c r="H81" s="329"/>
      <c r="I81" s="330"/>
      <c r="J81" s="331"/>
      <c r="K81" s="332"/>
      <c r="L81" s="260"/>
      <c r="M81" s="108"/>
      <c r="N81" s="3"/>
      <c r="O81" s="3"/>
      <c r="P81" s="3"/>
      <c r="Q81" s="3"/>
      <c r="R81" s="3"/>
    </row>
    <row r="82" ht="14.6" customHeight="1">
      <c r="A82" s="71"/>
      <c r="B82" s="231"/>
      <c r="C82" t="s" s="126">
        <v>924</v>
      </c>
      <c r="D82" s="246">
        <v>43357</v>
      </c>
      <c r="E82" s="333"/>
      <c r="F82" s="334"/>
      <c r="G82" s="334"/>
      <c r="H82" s="334"/>
      <c r="I82" s="335"/>
      <c r="J82" s="336"/>
      <c r="K82" s="337"/>
      <c r="L82" s="338"/>
      <c r="M82" s="108"/>
      <c r="N82" s="3"/>
      <c r="O82" s="3"/>
      <c r="P82" s="3"/>
      <c r="Q82" s="3"/>
      <c r="R82" s="3"/>
    </row>
    <row r="83" ht="14.6" customHeight="1">
      <c r="A83" s="71"/>
      <c r="B83" s="230">
        <f>B81+1</f>
        <v>38</v>
      </c>
      <c r="C83" t="s" s="253">
        <v>925</v>
      </c>
      <c r="D83" s="254">
        <v>43361</v>
      </c>
      <c r="E83" s="328"/>
      <c r="F83" s="329"/>
      <c r="G83" s="329"/>
      <c r="H83" s="329"/>
      <c r="I83" s="330"/>
      <c r="J83" s="331"/>
      <c r="K83" s="332"/>
      <c r="L83" s="260"/>
      <c r="M83" s="108"/>
      <c r="N83" s="3"/>
      <c r="O83" s="3"/>
      <c r="P83" s="3"/>
      <c r="Q83" s="3"/>
      <c r="R83" s="3"/>
    </row>
    <row r="84" ht="14.6" customHeight="1">
      <c r="A84" s="71"/>
      <c r="B84" s="231"/>
      <c r="C84" t="s" s="126">
        <v>926</v>
      </c>
      <c r="D84" s="246">
        <v>43364</v>
      </c>
      <c r="E84" s="333"/>
      <c r="F84" s="334"/>
      <c r="G84" s="334"/>
      <c r="H84" s="334"/>
      <c r="I84" s="335"/>
      <c r="J84" s="336"/>
      <c r="K84" s="337"/>
      <c r="L84" s="338"/>
      <c r="M84" s="108"/>
      <c r="N84" s="3"/>
      <c r="O84" s="3"/>
      <c r="P84" s="3"/>
      <c r="Q84" s="3"/>
      <c r="R84" s="3"/>
    </row>
    <row r="85" ht="14.6" customHeight="1">
      <c r="A85" s="71"/>
      <c r="B85" s="230">
        <f>B83+1</f>
        <v>39</v>
      </c>
      <c r="C85" t="s" s="253">
        <v>927</v>
      </c>
      <c r="D85" s="254">
        <v>43368</v>
      </c>
      <c r="E85" s="328"/>
      <c r="F85" s="329"/>
      <c r="G85" s="329"/>
      <c r="H85" s="329"/>
      <c r="I85" s="330"/>
      <c r="J85" s="331"/>
      <c r="K85" s="332"/>
      <c r="L85" s="260"/>
      <c r="M85" s="108"/>
      <c r="N85" s="3"/>
      <c r="O85" s="3"/>
      <c r="P85" s="3"/>
      <c r="Q85" s="3"/>
      <c r="R85" s="3"/>
    </row>
    <row r="86" ht="14.6" customHeight="1">
      <c r="A86" s="71"/>
      <c r="B86" s="231"/>
      <c r="C86" t="s" s="126">
        <v>928</v>
      </c>
      <c r="D86" s="246">
        <v>43371</v>
      </c>
      <c r="E86" s="333"/>
      <c r="F86" s="334"/>
      <c r="G86" s="334"/>
      <c r="H86" s="334"/>
      <c r="I86" s="335"/>
      <c r="J86" s="336"/>
      <c r="K86" s="337"/>
      <c r="L86" s="338"/>
      <c r="M86" s="108"/>
      <c r="N86" s="3"/>
      <c r="O86" s="3"/>
      <c r="P86" s="3"/>
      <c r="Q86" s="3"/>
      <c r="R86" s="3"/>
    </row>
    <row r="87" ht="14.6" customHeight="1">
      <c r="A87" s="71"/>
      <c r="B87" s="230">
        <f>B85+1</f>
        <v>40</v>
      </c>
      <c r="C87" t="s" s="253">
        <v>929</v>
      </c>
      <c r="D87" s="254">
        <v>43375</v>
      </c>
      <c r="E87" s="328"/>
      <c r="F87" s="329"/>
      <c r="G87" s="329"/>
      <c r="H87" s="329"/>
      <c r="I87" s="330"/>
      <c r="J87" s="331"/>
      <c r="K87" s="332"/>
      <c r="L87" s="260"/>
      <c r="M87" s="108"/>
      <c r="N87" s="3"/>
      <c r="O87" s="3"/>
      <c r="P87" s="3"/>
      <c r="Q87" s="3"/>
      <c r="R87" s="3"/>
    </row>
    <row r="88" ht="14.6" customHeight="1">
      <c r="A88" s="71"/>
      <c r="B88" s="231"/>
      <c r="C88" t="s" s="126">
        <v>930</v>
      </c>
      <c r="D88" s="246">
        <v>43378</v>
      </c>
      <c r="E88" s="333"/>
      <c r="F88" s="334"/>
      <c r="G88" s="334"/>
      <c r="H88" s="334"/>
      <c r="I88" s="335"/>
      <c r="J88" s="336"/>
      <c r="K88" s="337"/>
      <c r="L88" s="338"/>
      <c r="M88" s="108"/>
      <c r="N88" s="3"/>
      <c r="O88" s="3"/>
      <c r="P88" s="3"/>
      <c r="Q88" s="3"/>
      <c r="R88" s="3"/>
    </row>
    <row r="89" ht="14.6" customHeight="1">
      <c r="A89" s="71"/>
      <c r="B89" s="230">
        <f>B87+1</f>
        <v>41</v>
      </c>
      <c r="C89" t="s" s="253">
        <v>931</v>
      </c>
      <c r="D89" s="254">
        <v>43382</v>
      </c>
      <c r="E89" s="328"/>
      <c r="F89" s="329"/>
      <c r="G89" s="329"/>
      <c r="H89" s="329"/>
      <c r="I89" s="330"/>
      <c r="J89" s="331"/>
      <c r="K89" s="332"/>
      <c r="L89" s="260"/>
      <c r="M89" s="108"/>
      <c r="N89" s="3"/>
      <c r="O89" s="3"/>
      <c r="P89" s="3"/>
      <c r="Q89" s="3"/>
      <c r="R89" s="3"/>
    </row>
    <row r="90" ht="14.6" customHeight="1">
      <c r="A90" s="71"/>
      <c r="B90" s="231"/>
      <c r="C90" t="s" s="126">
        <v>932</v>
      </c>
      <c r="D90" s="246">
        <v>43385</v>
      </c>
      <c r="E90" s="333"/>
      <c r="F90" s="334"/>
      <c r="G90" s="334"/>
      <c r="H90" s="334"/>
      <c r="I90" s="335"/>
      <c r="J90" s="336"/>
      <c r="K90" s="337"/>
      <c r="L90" s="338"/>
      <c r="M90" s="108"/>
      <c r="N90" s="3"/>
      <c r="O90" s="3"/>
      <c r="P90" s="3"/>
      <c r="Q90" s="3"/>
      <c r="R90" s="3"/>
    </row>
    <row r="91" ht="14.6" customHeight="1">
      <c r="A91" s="71"/>
      <c r="B91" s="230">
        <f>B89+1</f>
        <v>42</v>
      </c>
      <c r="C91" t="s" s="253">
        <v>933</v>
      </c>
      <c r="D91" s="254">
        <v>43389</v>
      </c>
      <c r="E91" s="328"/>
      <c r="F91" s="329"/>
      <c r="G91" s="329"/>
      <c r="H91" s="329"/>
      <c r="I91" s="330"/>
      <c r="J91" s="331"/>
      <c r="K91" s="332"/>
      <c r="L91" s="260"/>
      <c r="M91" s="108"/>
      <c r="N91" s="3"/>
      <c r="O91" s="3"/>
      <c r="P91" s="3"/>
      <c r="Q91" s="3"/>
      <c r="R91" s="3"/>
    </row>
    <row r="92" ht="14.6" customHeight="1">
      <c r="A92" s="71"/>
      <c r="B92" s="231"/>
      <c r="C92" t="s" s="126">
        <v>934</v>
      </c>
      <c r="D92" s="246">
        <v>43392</v>
      </c>
      <c r="E92" s="333"/>
      <c r="F92" s="334"/>
      <c r="G92" s="334"/>
      <c r="H92" s="334"/>
      <c r="I92" s="335"/>
      <c r="J92" s="336"/>
      <c r="K92" s="337"/>
      <c r="L92" s="338"/>
      <c r="M92" s="108"/>
      <c r="N92" s="3"/>
      <c r="O92" s="3"/>
      <c r="P92" s="3"/>
      <c r="Q92" s="3"/>
      <c r="R92" s="3"/>
    </row>
    <row r="93" ht="14.6" customHeight="1">
      <c r="A93" s="71"/>
      <c r="B93" s="230">
        <f>B91+1</f>
        <v>43</v>
      </c>
      <c r="C93" t="s" s="253">
        <v>935</v>
      </c>
      <c r="D93" s="254">
        <v>43396</v>
      </c>
      <c r="E93" s="328"/>
      <c r="F93" s="329"/>
      <c r="G93" s="329"/>
      <c r="H93" s="329"/>
      <c r="I93" s="330"/>
      <c r="J93" s="331"/>
      <c r="K93" s="332"/>
      <c r="L93" s="260"/>
      <c r="M93" s="108"/>
      <c r="N93" s="3"/>
      <c r="O93" s="3"/>
      <c r="P93" s="3"/>
      <c r="Q93" s="3"/>
      <c r="R93" s="3"/>
    </row>
    <row r="94" ht="14.6" customHeight="1">
      <c r="A94" s="71"/>
      <c r="B94" s="231"/>
      <c r="C94" t="s" s="126">
        <v>936</v>
      </c>
      <c r="D94" s="246">
        <v>43399</v>
      </c>
      <c r="E94" s="333"/>
      <c r="F94" s="334"/>
      <c r="G94" s="334"/>
      <c r="H94" s="334"/>
      <c r="I94" s="335"/>
      <c r="J94" s="336"/>
      <c r="K94" s="337"/>
      <c r="L94" s="338"/>
      <c r="M94" s="108"/>
      <c r="N94" s="3"/>
      <c r="O94" s="3"/>
      <c r="P94" s="3"/>
      <c r="Q94" s="3"/>
      <c r="R94" s="3"/>
    </row>
    <row r="95" ht="14.6" customHeight="1">
      <c r="A95" s="71"/>
      <c r="B95" s="230">
        <f>B93+1</f>
        <v>44</v>
      </c>
      <c r="C95" t="s" s="253">
        <v>937</v>
      </c>
      <c r="D95" s="254">
        <v>43403</v>
      </c>
      <c r="E95" s="328"/>
      <c r="F95" s="329"/>
      <c r="G95" s="329"/>
      <c r="H95" s="329"/>
      <c r="I95" s="330"/>
      <c r="J95" s="331"/>
      <c r="K95" s="332"/>
      <c r="L95" s="260"/>
      <c r="M95" s="108"/>
      <c r="N95" s="3"/>
      <c r="O95" s="3"/>
      <c r="P95" s="3"/>
      <c r="Q95" s="3"/>
      <c r="R95" s="3"/>
    </row>
    <row r="96" ht="14.6" customHeight="1">
      <c r="A96" s="71"/>
      <c r="B96" s="231"/>
      <c r="C96" t="s" s="126">
        <v>938</v>
      </c>
      <c r="D96" s="246">
        <v>43406</v>
      </c>
      <c r="E96" s="333"/>
      <c r="F96" s="334"/>
      <c r="G96" s="334"/>
      <c r="H96" s="334"/>
      <c r="I96" s="335"/>
      <c r="J96" s="336"/>
      <c r="K96" s="337"/>
      <c r="L96" s="338"/>
      <c r="M96" s="108"/>
      <c r="N96" s="3"/>
      <c r="O96" s="3"/>
      <c r="P96" s="3"/>
      <c r="Q96" s="3"/>
      <c r="R96" s="3"/>
    </row>
    <row r="97" ht="14.6" customHeight="1">
      <c r="A97" s="71"/>
      <c r="B97" s="230">
        <f>B95+1</f>
        <v>45</v>
      </c>
      <c r="C97" t="s" s="253">
        <v>939</v>
      </c>
      <c r="D97" s="254">
        <v>43410</v>
      </c>
      <c r="E97" s="328"/>
      <c r="F97" s="329"/>
      <c r="G97" s="329"/>
      <c r="H97" s="329"/>
      <c r="I97" s="330"/>
      <c r="J97" s="331"/>
      <c r="K97" s="332"/>
      <c r="L97" s="260"/>
      <c r="M97" s="108"/>
      <c r="N97" s="3"/>
      <c r="O97" s="3"/>
      <c r="P97" s="3"/>
      <c r="Q97" s="3"/>
      <c r="R97" s="3"/>
    </row>
    <row r="98" ht="14.6" customHeight="1">
      <c r="A98" s="71"/>
      <c r="B98" s="231"/>
      <c r="C98" t="s" s="126">
        <v>940</v>
      </c>
      <c r="D98" s="246">
        <v>43413</v>
      </c>
      <c r="E98" s="333"/>
      <c r="F98" s="334"/>
      <c r="G98" s="334"/>
      <c r="H98" s="334"/>
      <c r="I98" s="335"/>
      <c r="J98" s="336"/>
      <c r="K98" s="337"/>
      <c r="L98" s="338"/>
      <c r="M98" s="108"/>
      <c r="N98" s="3"/>
      <c r="O98" s="3"/>
      <c r="P98" s="3"/>
      <c r="Q98" s="3"/>
      <c r="R98" s="3"/>
    </row>
    <row r="99" ht="14.6" customHeight="1">
      <c r="A99" s="71"/>
      <c r="B99" s="230">
        <f>B97+1</f>
        <v>46</v>
      </c>
      <c r="C99" t="s" s="253">
        <v>941</v>
      </c>
      <c r="D99" s="254">
        <v>43417</v>
      </c>
      <c r="E99" s="328"/>
      <c r="F99" s="329"/>
      <c r="G99" s="329"/>
      <c r="H99" s="329"/>
      <c r="I99" s="330"/>
      <c r="J99" s="331"/>
      <c r="K99" s="332"/>
      <c r="L99" s="260"/>
      <c r="M99" s="108"/>
      <c r="N99" s="3"/>
      <c r="O99" s="3"/>
      <c r="P99" s="3"/>
      <c r="Q99" s="3"/>
      <c r="R99" s="3"/>
    </row>
    <row r="100" ht="14.6" customHeight="1">
      <c r="A100" s="71"/>
      <c r="B100" s="231"/>
      <c r="C100" t="s" s="126">
        <v>942</v>
      </c>
      <c r="D100" s="246">
        <v>43420</v>
      </c>
      <c r="E100" s="333"/>
      <c r="F100" s="334"/>
      <c r="G100" s="334"/>
      <c r="H100" s="334"/>
      <c r="I100" s="335"/>
      <c r="J100" s="336"/>
      <c r="K100" s="337"/>
      <c r="L100" s="338"/>
      <c r="M100" s="108"/>
      <c r="N100" s="3"/>
      <c r="O100" s="3"/>
      <c r="P100" s="3"/>
      <c r="Q100" s="3"/>
      <c r="R100" s="3"/>
    </row>
    <row r="101" ht="14.6" customHeight="1">
      <c r="A101" s="71"/>
      <c r="B101" s="230">
        <f>B99+1</f>
        <v>47</v>
      </c>
      <c r="C101" t="s" s="253">
        <v>943</v>
      </c>
      <c r="D101" s="254">
        <v>43424</v>
      </c>
      <c r="E101" s="328"/>
      <c r="F101" s="329"/>
      <c r="G101" s="329"/>
      <c r="H101" s="329"/>
      <c r="I101" s="330"/>
      <c r="J101" s="331"/>
      <c r="K101" s="332"/>
      <c r="L101" s="260"/>
      <c r="M101" s="108"/>
      <c r="N101" s="3"/>
      <c r="O101" s="3"/>
      <c r="P101" s="3"/>
      <c r="Q101" s="3"/>
      <c r="R101" s="3"/>
    </row>
    <row r="102" ht="14.6" customHeight="1">
      <c r="A102" s="71"/>
      <c r="B102" s="231"/>
      <c r="C102" t="s" s="126">
        <v>944</v>
      </c>
      <c r="D102" s="246">
        <v>43427</v>
      </c>
      <c r="E102" s="333"/>
      <c r="F102" s="334"/>
      <c r="G102" s="334"/>
      <c r="H102" s="334"/>
      <c r="I102" s="335"/>
      <c r="J102" s="336"/>
      <c r="K102" s="337"/>
      <c r="L102" s="338"/>
      <c r="M102" s="108"/>
      <c r="N102" s="3"/>
      <c r="O102" s="3"/>
      <c r="P102" s="3"/>
      <c r="Q102" s="3"/>
      <c r="R102" s="3"/>
    </row>
    <row r="103" ht="14.6" customHeight="1">
      <c r="A103" s="71"/>
      <c r="B103" s="230">
        <f>B101+1</f>
        <v>48</v>
      </c>
      <c r="C103" t="s" s="253">
        <v>945</v>
      </c>
      <c r="D103" s="254">
        <v>43431</v>
      </c>
      <c r="E103" s="328"/>
      <c r="F103" s="329"/>
      <c r="G103" s="329"/>
      <c r="H103" s="329"/>
      <c r="I103" s="330"/>
      <c r="J103" s="331"/>
      <c r="K103" s="332"/>
      <c r="L103" s="260"/>
      <c r="M103" s="108"/>
      <c r="N103" s="3"/>
      <c r="O103" s="3"/>
      <c r="P103" s="3"/>
      <c r="Q103" s="3"/>
      <c r="R103" s="3"/>
    </row>
    <row r="104" ht="14.6" customHeight="1">
      <c r="A104" s="71"/>
      <c r="B104" s="231"/>
      <c r="C104" t="s" s="126">
        <v>946</v>
      </c>
      <c r="D104" s="246">
        <v>43434</v>
      </c>
      <c r="E104" s="333"/>
      <c r="F104" s="334"/>
      <c r="G104" s="334"/>
      <c r="H104" s="334"/>
      <c r="I104" s="335"/>
      <c r="J104" s="336"/>
      <c r="K104" s="337"/>
      <c r="L104" s="338"/>
      <c r="M104" s="108"/>
      <c r="N104" s="3"/>
      <c r="O104" s="3"/>
      <c r="P104" s="3"/>
      <c r="Q104" s="3"/>
      <c r="R104" s="3"/>
    </row>
    <row r="105" ht="14.6" customHeight="1">
      <c r="A105" s="71"/>
      <c r="B105" s="230">
        <f>B103+1</f>
        <v>49</v>
      </c>
      <c r="C105" t="s" s="253">
        <v>947</v>
      </c>
      <c r="D105" s="254">
        <v>43438</v>
      </c>
      <c r="E105" s="328"/>
      <c r="F105" s="329"/>
      <c r="G105" s="329"/>
      <c r="H105" s="329"/>
      <c r="I105" s="330"/>
      <c r="J105" s="331"/>
      <c r="K105" s="332"/>
      <c r="L105" s="260"/>
      <c r="M105" s="108"/>
      <c r="N105" s="3"/>
      <c r="O105" s="3"/>
      <c r="P105" s="3"/>
      <c r="Q105" s="3"/>
      <c r="R105" s="3"/>
    </row>
    <row r="106" ht="14.6" customHeight="1">
      <c r="A106" s="71"/>
      <c r="B106" s="231"/>
      <c r="C106" t="s" s="126">
        <v>948</v>
      </c>
      <c r="D106" s="246">
        <v>43441</v>
      </c>
      <c r="E106" s="333"/>
      <c r="F106" s="334"/>
      <c r="G106" s="334"/>
      <c r="H106" s="334"/>
      <c r="I106" s="335"/>
      <c r="J106" s="336"/>
      <c r="K106" s="337"/>
      <c r="L106" s="338"/>
      <c r="M106" s="108"/>
      <c r="N106" s="3"/>
      <c r="O106" s="3"/>
      <c r="P106" s="3"/>
      <c r="Q106" s="3"/>
      <c r="R106" s="3"/>
    </row>
    <row r="107" ht="14.6" customHeight="1">
      <c r="A107" s="71"/>
      <c r="B107" s="230">
        <f>B105+1</f>
        <v>50</v>
      </c>
      <c r="C107" t="s" s="253">
        <v>949</v>
      </c>
      <c r="D107" s="254">
        <v>43445</v>
      </c>
      <c r="E107" s="328"/>
      <c r="F107" s="329"/>
      <c r="G107" s="329"/>
      <c r="H107" s="329"/>
      <c r="I107" s="330"/>
      <c r="J107" s="331"/>
      <c r="K107" s="332"/>
      <c r="L107" s="260"/>
      <c r="M107" s="108"/>
      <c r="N107" s="3"/>
      <c r="O107" s="3"/>
      <c r="P107" s="3"/>
      <c r="Q107" s="3"/>
      <c r="R107" s="3"/>
    </row>
    <row r="108" ht="14.6" customHeight="1">
      <c r="A108" s="71"/>
      <c r="B108" s="231"/>
      <c r="C108" t="s" s="126">
        <v>950</v>
      </c>
      <c r="D108" s="246">
        <v>43448</v>
      </c>
      <c r="E108" s="333"/>
      <c r="F108" s="334"/>
      <c r="G108" s="334"/>
      <c r="H108" s="334"/>
      <c r="I108" s="335"/>
      <c r="J108" s="336"/>
      <c r="K108" s="337"/>
      <c r="L108" s="338"/>
      <c r="M108" s="108"/>
      <c r="N108" s="3"/>
      <c r="O108" s="3"/>
      <c r="P108" s="3"/>
      <c r="Q108" s="3"/>
      <c r="R108" s="3"/>
    </row>
    <row r="109" ht="14.6" customHeight="1">
      <c r="A109" s="71"/>
      <c r="B109" s="230">
        <f>B107+1</f>
        <v>51</v>
      </c>
      <c r="C109" t="s" s="253">
        <v>951</v>
      </c>
      <c r="D109" s="254">
        <v>43452</v>
      </c>
      <c r="E109" s="328"/>
      <c r="F109" s="329"/>
      <c r="G109" s="329"/>
      <c r="H109" s="329"/>
      <c r="I109" s="330"/>
      <c r="J109" s="331"/>
      <c r="K109" s="332"/>
      <c r="L109" s="260"/>
      <c r="M109" s="108"/>
      <c r="N109" s="3"/>
      <c r="O109" s="3"/>
      <c r="P109" s="3"/>
      <c r="Q109" s="3"/>
      <c r="R109" s="3"/>
    </row>
    <row r="110" ht="14.6" customHeight="1">
      <c r="A110" s="71"/>
      <c r="B110" s="231"/>
      <c r="C110" t="s" s="126">
        <v>952</v>
      </c>
      <c r="D110" s="246">
        <v>43455</v>
      </c>
      <c r="E110" s="333"/>
      <c r="F110" s="334"/>
      <c r="G110" s="334"/>
      <c r="H110" s="334"/>
      <c r="I110" s="335"/>
      <c r="J110" s="336"/>
      <c r="K110" s="337"/>
      <c r="L110" s="338"/>
      <c r="M110" s="108"/>
      <c r="N110" s="3"/>
      <c r="O110" s="3"/>
      <c r="P110" s="3"/>
      <c r="Q110" s="3"/>
      <c r="R110" s="3"/>
    </row>
    <row r="111" ht="14.6" customHeight="1">
      <c r="A111" s="71"/>
      <c r="B111" s="230">
        <f>B109+1</f>
        <v>52</v>
      </c>
      <c r="C111" t="s" s="253">
        <v>953</v>
      </c>
      <c r="D111" s="254">
        <v>43459</v>
      </c>
      <c r="E111" s="328"/>
      <c r="F111" s="329"/>
      <c r="G111" s="329"/>
      <c r="H111" s="329"/>
      <c r="I111" s="330"/>
      <c r="J111" s="331"/>
      <c r="K111" s="332"/>
      <c r="L111" s="260"/>
      <c r="M111" s="108"/>
      <c r="N111" s="3"/>
      <c r="O111" s="3"/>
      <c r="P111" s="3"/>
      <c r="Q111" s="3"/>
      <c r="R111" s="3"/>
    </row>
    <row r="112" ht="14.6" customHeight="1">
      <c r="A112" s="71"/>
      <c r="B112" s="231"/>
      <c r="C112" t="s" s="126">
        <v>954</v>
      </c>
      <c r="D112" s="246">
        <v>43462</v>
      </c>
      <c r="E112" s="333"/>
      <c r="F112" s="334"/>
      <c r="G112" s="334"/>
      <c r="H112" s="334"/>
      <c r="I112" s="335"/>
      <c r="J112" s="336"/>
      <c r="K112" s="337"/>
      <c r="L112" s="338"/>
      <c r="M112" s="108"/>
      <c r="N112" s="3"/>
      <c r="O112" s="3"/>
      <c r="P112" s="3"/>
      <c r="Q112" s="3"/>
      <c r="R112" s="3"/>
    </row>
    <row r="113" ht="14.6" customHeight="1">
      <c r="A113" s="71"/>
      <c r="B113" s="291"/>
      <c r="C113" s="292"/>
      <c r="D113" s="293"/>
      <c r="E113" s="294"/>
      <c r="F113" s="295"/>
      <c r="G113" s="295"/>
      <c r="H113" s="295"/>
      <c r="I113" s="296"/>
      <c r="J113" s="297"/>
      <c r="K113" s="298"/>
      <c r="L113" s="260"/>
      <c r="M113" s="108"/>
      <c r="N113" s="3"/>
      <c r="O113" s="3"/>
      <c r="P113" s="3"/>
      <c r="Q113" s="3"/>
      <c r="R113" s="3"/>
    </row>
    <row r="114" ht="15.1" customHeight="1">
      <c r="A114" s="71"/>
      <c r="B114" s="299"/>
      <c r="C114" s="300"/>
      <c r="D114" s="301"/>
      <c r="E114" s="302"/>
      <c r="F114" s="303"/>
      <c r="G114" s="303"/>
      <c r="H114" s="303"/>
      <c r="I114" s="304"/>
      <c r="J114" s="305"/>
      <c r="K114" s="306"/>
      <c r="L114" s="269"/>
      <c r="M114" s="108"/>
      <c r="N114" s="3"/>
      <c r="O114" s="3"/>
      <c r="P114" s="3"/>
      <c r="Q114" s="3"/>
      <c r="R114" s="3"/>
    </row>
  </sheetData>
  <mergeCells count="69">
    <mergeCell ref="B8:B9"/>
    <mergeCell ref="B1:G1"/>
    <mergeCell ref="B3:E3"/>
    <mergeCell ref="B4:K4"/>
    <mergeCell ref="B6:B7"/>
    <mergeCell ref="C6:C7"/>
    <mergeCell ref="D6:D7"/>
    <mergeCell ref="E6:K6"/>
    <mergeCell ref="L6:L7"/>
    <mergeCell ref="N6:O6"/>
    <mergeCell ref="Q6:R6"/>
    <mergeCell ref="E7:I7"/>
    <mergeCell ref="J7:K7"/>
    <mergeCell ref="B31:B32"/>
    <mergeCell ref="B10:B11"/>
    <mergeCell ref="B12:B13"/>
    <mergeCell ref="B14:B15"/>
    <mergeCell ref="B16:B17"/>
    <mergeCell ref="B18:B19"/>
    <mergeCell ref="B20:B21"/>
    <mergeCell ref="Q20:R20"/>
    <mergeCell ref="B25:B26"/>
    <mergeCell ref="B27:B28"/>
    <mergeCell ref="B29:B30"/>
    <mergeCell ref="C23:C24"/>
    <mergeCell ref="D23:D24"/>
    <mergeCell ref="J24:K24"/>
    <mergeCell ref="B55:B56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79:B80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103:B104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5:B106"/>
    <mergeCell ref="B107:B108"/>
    <mergeCell ref="B109:B110"/>
    <mergeCell ref="B111:B112"/>
    <mergeCell ref="B113:B114"/>
    <mergeCell ref="N4:R4"/>
  </mergeCells>
  <conditionalFormatting sqref="N8:N76 Q8:Q19">
    <cfRule type="cellIs" dxfId="11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/>
  </sheetViews>
  <sheetFormatPr defaultColWidth="12.5" defaultRowHeight="13.2" customHeight="1" outlineLevelRow="0" outlineLevelCol="0"/>
  <cols>
    <col min="1" max="1" width="12.5" style="55" customWidth="1"/>
    <col min="2" max="2" width="14.5" style="55" customWidth="1"/>
    <col min="3" max="9" width="9.67188" style="55" customWidth="1"/>
    <col min="10" max="16384" width="12.5" style="55" customWidth="1"/>
  </cols>
  <sheetData>
    <row r="1" ht="17" customHeight="1">
      <c r="A1" s="56"/>
      <c r="B1" s="57"/>
      <c r="C1" s="58"/>
      <c r="D1" s="3"/>
      <c r="E1" s="3"/>
      <c r="F1" s="3"/>
      <c r="G1" s="3"/>
      <c r="H1" s="4"/>
      <c r="I1" s="4"/>
    </row>
    <row r="2" ht="13.65" customHeight="1">
      <c r="A2" s="4"/>
      <c r="B2" s="3"/>
      <c r="C2" s="3"/>
      <c r="D2" s="3"/>
      <c r="E2" s="3"/>
      <c r="F2" s="3"/>
      <c r="G2" s="3"/>
      <c r="H2" s="4"/>
      <c r="I2" s="4"/>
    </row>
    <row r="3" ht="20.3" customHeight="1">
      <c r="A3" t="s" s="5">
        <v>1</v>
      </c>
      <c r="B3" s="6"/>
      <c r="C3" s="6"/>
      <c r="D3" s="6"/>
      <c r="E3" s="6"/>
      <c r="F3" s="6"/>
      <c r="G3" s="6"/>
      <c r="H3" s="6"/>
      <c r="I3" s="6"/>
    </row>
    <row r="4" ht="20.3" customHeight="1">
      <c r="A4" t="s" s="7">
        <v>8</v>
      </c>
      <c r="B4" s="6"/>
      <c r="C4" s="6"/>
      <c r="D4" s="6"/>
      <c r="E4" s="6"/>
      <c r="F4" s="6"/>
      <c r="G4" s="6"/>
      <c r="H4" s="6"/>
      <c r="I4" s="6"/>
    </row>
    <row r="5" ht="8" customHeight="1">
      <c r="A5" s="8"/>
      <c r="B5" s="8"/>
      <c r="C5" s="9"/>
      <c r="D5" s="9"/>
      <c r="E5" s="9"/>
      <c r="F5" s="9"/>
      <c r="G5" s="9"/>
      <c r="H5" s="8"/>
      <c r="I5" s="8"/>
    </row>
    <row r="6" ht="16.6" customHeight="1">
      <c r="A6" t="s" s="10">
        <v>3</v>
      </c>
      <c r="B6" t="s" s="10">
        <v>4</v>
      </c>
      <c r="C6" t="s" s="11">
        <v>5</v>
      </c>
      <c r="D6" s="12"/>
      <c r="E6" s="12"/>
      <c r="F6" s="12"/>
      <c r="G6" s="12"/>
      <c r="H6" s="12"/>
      <c r="I6" s="13"/>
    </row>
    <row r="7" ht="16.6" customHeight="1">
      <c r="A7" s="14">
        <v>2005</v>
      </c>
      <c r="B7" s="15"/>
      <c r="C7" s="16"/>
      <c r="D7" s="17"/>
      <c r="E7" t="s" s="18">
        <v>6</v>
      </c>
      <c r="F7" s="17"/>
      <c r="G7" s="19"/>
      <c r="H7" t="s" s="20">
        <v>7</v>
      </c>
      <c r="I7" s="21"/>
    </row>
    <row r="8" ht="8.1" customHeight="1">
      <c r="A8" s="22"/>
      <c r="B8" s="22"/>
      <c r="C8" s="23"/>
      <c r="D8" s="24"/>
      <c r="E8" s="24"/>
      <c r="F8" s="24"/>
      <c r="G8" s="25"/>
      <c r="H8" s="23"/>
      <c r="I8" s="25"/>
    </row>
    <row r="9" ht="15" customHeight="1">
      <c r="A9" s="26">
        <v>1</v>
      </c>
      <c r="B9" s="27">
        <v>38359</v>
      </c>
      <c r="C9" s="43">
        <v>50</v>
      </c>
      <c r="D9" s="44">
        <v>27</v>
      </c>
      <c r="E9" s="44">
        <v>47</v>
      </c>
      <c r="F9" s="44">
        <v>3</v>
      </c>
      <c r="G9" s="45">
        <v>23</v>
      </c>
      <c r="H9" s="46">
        <v>3</v>
      </c>
      <c r="I9" s="45">
        <v>2</v>
      </c>
    </row>
    <row r="10" ht="15" customHeight="1">
      <c r="A10" s="26">
        <f>A9+1</f>
        <v>2</v>
      </c>
      <c r="B10" s="32">
        <f>B9+7</f>
        <v>38366</v>
      </c>
      <c r="C10" s="46">
        <v>11</v>
      </c>
      <c r="D10" s="44">
        <v>14</v>
      </c>
      <c r="E10" s="44">
        <v>29</v>
      </c>
      <c r="F10" s="44">
        <v>6</v>
      </c>
      <c r="G10" s="45">
        <v>19</v>
      </c>
      <c r="H10" s="46">
        <v>3</v>
      </c>
      <c r="I10" s="45">
        <v>1</v>
      </c>
    </row>
    <row r="11" ht="15" customHeight="1">
      <c r="A11" s="26">
        <f>A10+1</f>
        <v>3</v>
      </c>
      <c r="B11" s="32">
        <f>B10+7</f>
        <v>38373</v>
      </c>
      <c r="C11" s="46">
        <v>12</v>
      </c>
      <c r="D11" s="44">
        <v>14</v>
      </c>
      <c r="E11" s="44">
        <v>10</v>
      </c>
      <c r="F11" s="44">
        <v>26</v>
      </c>
      <c r="G11" s="45">
        <v>24</v>
      </c>
      <c r="H11" s="46">
        <v>8</v>
      </c>
      <c r="I11" s="45">
        <v>5</v>
      </c>
    </row>
    <row r="12" ht="15" customHeight="1">
      <c r="A12" s="33">
        <f>A11+1</f>
        <v>4</v>
      </c>
      <c r="B12" s="34">
        <f>B11+7</f>
        <v>38380</v>
      </c>
      <c r="C12" s="47">
        <v>26</v>
      </c>
      <c r="D12" s="48">
        <v>21</v>
      </c>
      <c r="E12" s="48">
        <v>7</v>
      </c>
      <c r="F12" s="48">
        <v>43</v>
      </c>
      <c r="G12" s="49">
        <v>45</v>
      </c>
      <c r="H12" s="47">
        <v>5</v>
      </c>
      <c r="I12" s="49">
        <v>7</v>
      </c>
    </row>
    <row r="13" ht="15" customHeight="1">
      <c r="A13" s="38">
        <f>A12+1</f>
        <v>5</v>
      </c>
      <c r="B13" s="39">
        <f>B12+7</f>
        <v>38387</v>
      </c>
      <c r="C13" s="50">
        <v>11</v>
      </c>
      <c r="D13" s="51">
        <v>1</v>
      </c>
      <c r="E13" s="51">
        <v>40</v>
      </c>
      <c r="F13" s="51">
        <v>30</v>
      </c>
      <c r="G13" s="52">
        <v>8</v>
      </c>
      <c r="H13" s="50">
        <v>7</v>
      </c>
      <c r="I13" s="52">
        <v>8</v>
      </c>
    </row>
    <row r="14" ht="15" customHeight="1">
      <c r="A14" s="26">
        <f>A13+1</f>
        <v>6</v>
      </c>
      <c r="B14" s="32">
        <f>B13+7</f>
        <v>38394</v>
      </c>
      <c r="C14" s="46">
        <v>11</v>
      </c>
      <c r="D14" s="44">
        <v>13</v>
      </c>
      <c r="E14" s="44">
        <v>25</v>
      </c>
      <c r="F14" s="44">
        <v>32</v>
      </c>
      <c r="G14" s="45">
        <v>50</v>
      </c>
      <c r="H14" s="46">
        <v>7</v>
      </c>
      <c r="I14" s="45">
        <v>4</v>
      </c>
    </row>
    <row r="15" ht="15" customHeight="1">
      <c r="A15" s="26">
        <f>A14+1</f>
        <v>7</v>
      </c>
      <c r="B15" s="32">
        <f>B14+7</f>
        <v>38401</v>
      </c>
      <c r="C15" s="43">
        <v>32</v>
      </c>
      <c r="D15" s="44">
        <v>46</v>
      </c>
      <c r="E15" s="44">
        <v>20</v>
      </c>
      <c r="F15" s="44">
        <v>21</v>
      </c>
      <c r="G15" s="45">
        <v>26</v>
      </c>
      <c r="H15" s="46">
        <v>8</v>
      </c>
      <c r="I15" s="45">
        <v>9</v>
      </c>
    </row>
    <row r="16" ht="15" customHeight="1">
      <c r="A16" s="33">
        <f>A15+1</f>
        <v>8</v>
      </c>
      <c r="B16" s="34">
        <f>B15+7</f>
        <v>38408</v>
      </c>
      <c r="C16" s="47">
        <v>43</v>
      </c>
      <c r="D16" s="48">
        <v>3</v>
      </c>
      <c r="E16" s="48">
        <v>27</v>
      </c>
      <c r="F16" s="48">
        <v>44</v>
      </c>
      <c r="G16" s="49">
        <v>30</v>
      </c>
      <c r="H16" s="47">
        <v>8</v>
      </c>
      <c r="I16" s="49">
        <v>4</v>
      </c>
    </row>
    <row r="17" ht="15" customHeight="1">
      <c r="A17" s="38">
        <f>A16+1</f>
        <v>9</v>
      </c>
      <c r="B17" s="39">
        <f>B16+7</f>
        <v>38415</v>
      </c>
      <c r="C17" s="50">
        <v>12</v>
      </c>
      <c r="D17" s="51">
        <v>32</v>
      </c>
      <c r="E17" s="51">
        <v>37</v>
      </c>
      <c r="F17" s="51">
        <v>39</v>
      </c>
      <c r="G17" s="52">
        <v>24</v>
      </c>
      <c r="H17" s="50">
        <v>7</v>
      </c>
      <c r="I17" s="52">
        <v>9</v>
      </c>
    </row>
    <row r="18" ht="15" customHeight="1">
      <c r="A18" s="26">
        <f>A17+1</f>
        <v>10</v>
      </c>
      <c r="B18" s="32">
        <f>B17+7</f>
        <v>38422</v>
      </c>
      <c r="C18" s="46">
        <v>40</v>
      </c>
      <c r="D18" s="44">
        <v>12</v>
      </c>
      <c r="E18" s="44">
        <v>43</v>
      </c>
      <c r="F18" s="44">
        <v>23</v>
      </c>
      <c r="G18" s="45">
        <v>8</v>
      </c>
      <c r="H18" s="46">
        <v>1</v>
      </c>
      <c r="I18" s="45">
        <v>4</v>
      </c>
    </row>
    <row r="19" ht="15" customHeight="1">
      <c r="A19" s="26">
        <f>A18+1</f>
        <v>11</v>
      </c>
      <c r="B19" s="32">
        <f>B18+7</f>
        <v>38429</v>
      </c>
      <c r="C19" s="46">
        <v>48</v>
      </c>
      <c r="D19" s="44">
        <v>39</v>
      </c>
      <c r="E19" s="44">
        <v>23</v>
      </c>
      <c r="F19" s="44">
        <v>6</v>
      </c>
      <c r="G19" s="45">
        <v>43</v>
      </c>
      <c r="H19" s="46">
        <v>5</v>
      </c>
      <c r="I19" s="45">
        <v>7</v>
      </c>
    </row>
    <row r="20" ht="15" customHeight="1">
      <c r="A20" s="33">
        <f>A19+1</f>
        <v>12</v>
      </c>
      <c r="B20" s="34">
        <f>B19+7</f>
        <v>38436</v>
      </c>
      <c r="C20" s="47">
        <v>29</v>
      </c>
      <c r="D20" s="48">
        <v>33</v>
      </c>
      <c r="E20" s="48">
        <v>38</v>
      </c>
      <c r="F20" s="48">
        <v>4</v>
      </c>
      <c r="G20" s="49">
        <v>37</v>
      </c>
      <c r="H20" s="47">
        <v>9</v>
      </c>
      <c r="I20" s="49">
        <v>6</v>
      </c>
    </row>
    <row r="21" ht="15" customHeight="1">
      <c r="A21" s="38">
        <f>A20+1</f>
        <v>13</v>
      </c>
      <c r="B21" s="39">
        <f>B20+7</f>
        <v>38443</v>
      </c>
      <c r="C21" s="50">
        <v>26</v>
      </c>
      <c r="D21" s="51">
        <v>44</v>
      </c>
      <c r="E21" s="51">
        <v>47</v>
      </c>
      <c r="F21" s="51">
        <v>25</v>
      </c>
      <c r="G21" s="52">
        <v>41</v>
      </c>
      <c r="H21" s="50">
        <v>3</v>
      </c>
      <c r="I21" s="52">
        <v>7</v>
      </c>
    </row>
    <row r="22" ht="15" customHeight="1">
      <c r="A22" s="26">
        <f>A21+1</f>
        <v>14</v>
      </c>
      <c r="B22" s="32">
        <f>B21+7</f>
        <v>38450</v>
      </c>
      <c r="C22" s="46">
        <v>31</v>
      </c>
      <c r="D22" s="44">
        <v>50</v>
      </c>
      <c r="E22" s="44">
        <v>25</v>
      </c>
      <c r="F22" s="44">
        <v>11</v>
      </c>
      <c r="G22" s="45">
        <v>7</v>
      </c>
      <c r="H22" s="46">
        <v>3</v>
      </c>
      <c r="I22" s="45">
        <v>1</v>
      </c>
    </row>
    <row r="23" ht="15" customHeight="1">
      <c r="A23" s="26">
        <f>A22+1</f>
        <v>15</v>
      </c>
      <c r="B23" s="32">
        <f>B22+7</f>
        <v>38457</v>
      </c>
      <c r="C23" s="46">
        <v>6</v>
      </c>
      <c r="D23" s="44">
        <v>31</v>
      </c>
      <c r="E23" s="44">
        <v>42</v>
      </c>
      <c r="F23" s="44">
        <v>38</v>
      </c>
      <c r="G23" s="45">
        <v>28</v>
      </c>
      <c r="H23" s="46">
        <v>9</v>
      </c>
      <c r="I23" s="45">
        <v>3</v>
      </c>
    </row>
    <row r="24" ht="15" customHeight="1">
      <c r="A24" s="26">
        <f>A23+1</f>
        <v>16</v>
      </c>
      <c r="B24" s="32">
        <f>B23+7</f>
        <v>38464</v>
      </c>
      <c r="C24" s="46">
        <v>13</v>
      </c>
      <c r="D24" s="44">
        <v>10</v>
      </c>
      <c r="E24" s="44">
        <v>24</v>
      </c>
      <c r="F24" s="44">
        <v>47</v>
      </c>
      <c r="G24" s="45">
        <v>3</v>
      </c>
      <c r="H24" s="46">
        <v>9</v>
      </c>
      <c r="I24" s="45">
        <v>5</v>
      </c>
    </row>
    <row r="25" ht="15" customHeight="1">
      <c r="A25" s="33">
        <f>A24+1</f>
        <v>17</v>
      </c>
      <c r="B25" s="34">
        <f>B24+7</f>
        <v>38471</v>
      </c>
      <c r="C25" s="47">
        <v>42</v>
      </c>
      <c r="D25" s="48">
        <v>35</v>
      </c>
      <c r="E25" s="48">
        <v>9</v>
      </c>
      <c r="F25" s="48">
        <v>3</v>
      </c>
      <c r="G25" s="49">
        <v>39</v>
      </c>
      <c r="H25" s="47">
        <v>1</v>
      </c>
      <c r="I25" s="49">
        <v>8</v>
      </c>
    </row>
    <row r="26" ht="15" customHeight="1">
      <c r="A26" s="38">
        <f>A25+1</f>
        <v>18</v>
      </c>
      <c r="B26" s="39">
        <f>B25+7</f>
        <v>38478</v>
      </c>
      <c r="C26" s="50">
        <v>44</v>
      </c>
      <c r="D26" s="51">
        <v>21</v>
      </c>
      <c r="E26" s="51">
        <v>12</v>
      </c>
      <c r="F26" s="51">
        <v>7</v>
      </c>
      <c r="G26" s="52">
        <v>26</v>
      </c>
      <c r="H26" s="50">
        <v>6</v>
      </c>
      <c r="I26" s="52">
        <v>8</v>
      </c>
    </row>
    <row r="27" ht="15" customHeight="1">
      <c r="A27" s="26">
        <f>A26+1</f>
        <v>19</v>
      </c>
      <c r="B27" s="32">
        <f>B26+7</f>
        <v>38485</v>
      </c>
      <c r="C27" s="46">
        <v>12</v>
      </c>
      <c r="D27" s="44">
        <v>40</v>
      </c>
      <c r="E27" s="44">
        <v>31</v>
      </c>
      <c r="F27" s="44">
        <v>17</v>
      </c>
      <c r="G27" s="45">
        <v>32</v>
      </c>
      <c r="H27" s="46">
        <v>9</v>
      </c>
      <c r="I27" s="45">
        <v>2</v>
      </c>
    </row>
    <row r="28" ht="15" customHeight="1">
      <c r="A28" s="26">
        <f>A27+1</f>
        <v>20</v>
      </c>
      <c r="B28" s="32">
        <f>B27+7</f>
        <v>38492</v>
      </c>
      <c r="C28" s="46">
        <v>28</v>
      </c>
      <c r="D28" s="44">
        <v>6</v>
      </c>
      <c r="E28" s="44">
        <v>47</v>
      </c>
      <c r="F28" s="44">
        <v>7</v>
      </c>
      <c r="G28" s="45">
        <v>13</v>
      </c>
      <c r="H28" s="46">
        <v>8</v>
      </c>
      <c r="I28" s="45">
        <v>5</v>
      </c>
    </row>
    <row r="29" ht="15" customHeight="1">
      <c r="A29" s="33">
        <f>A28+1</f>
        <v>21</v>
      </c>
      <c r="B29" s="34">
        <f>B28+7</f>
        <v>38499</v>
      </c>
      <c r="C29" s="47">
        <v>50</v>
      </c>
      <c r="D29" s="48">
        <v>48</v>
      </c>
      <c r="E29" s="48">
        <v>31</v>
      </c>
      <c r="F29" s="48">
        <v>2</v>
      </c>
      <c r="G29" s="49">
        <v>24</v>
      </c>
      <c r="H29" s="47">
        <v>9</v>
      </c>
      <c r="I29" s="49">
        <v>4</v>
      </c>
    </row>
    <row r="30" ht="15" customHeight="1">
      <c r="A30" s="38">
        <f>A29+1</f>
        <v>22</v>
      </c>
      <c r="B30" s="39">
        <f>B29+7</f>
        <v>38506</v>
      </c>
      <c r="C30" s="50">
        <v>8</v>
      </c>
      <c r="D30" s="51">
        <v>11</v>
      </c>
      <c r="E30" s="51">
        <v>3</v>
      </c>
      <c r="F30" s="51">
        <v>17</v>
      </c>
      <c r="G30" s="52">
        <v>50</v>
      </c>
      <c r="H30" s="50">
        <v>5</v>
      </c>
      <c r="I30" s="52">
        <v>1</v>
      </c>
    </row>
    <row r="31" ht="15" customHeight="1">
      <c r="A31" s="26">
        <f>A30+1</f>
        <v>23</v>
      </c>
      <c r="B31" s="32">
        <f>B30+7</f>
        <v>38513</v>
      </c>
      <c r="C31" s="46">
        <v>37</v>
      </c>
      <c r="D31" s="44">
        <v>32</v>
      </c>
      <c r="E31" s="44">
        <v>47</v>
      </c>
      <c r="F31" s="44">
        <v>7</v>
      </c>
      <c r="G31" s="45">
        <v>6</v>
      </c>
      <c r="H31" s="46">
        <v>7</v>
      </c>
      <c r="I31" s="45">
        <v>1</v>
      </c>
    </row>
    <row r="32" ht="15" customHeight="1">
      <c r="A32" s="26">
        <f>A31+1</f>
        <v>24</v>
      </c>
      <c r="B32" s="32">
        <f>B31+7</f>
        <v>38520</v>
      </c>
      <c r="C32" s="46">
        <v>8</v>
      </c>
      <c r="D32" s="44">
        <v>4</v>
      </c>
      <c r="E32" s="44">
        <v>10</v>
      </c>
      <c r="F32" s="44">
        <v>21</v>
      </c>
      <c r="G32" s="45">
        <v>18</v>
      </c>
      <c r="H32" s="46">
        <v>7</v>
      </c>
      <c r="I32" s="45">
        <v>1</v>
      </c>
    </row>
    <row r="33" ht="15" customHeight="1">
      <c r="A33" s="33">
        <f>A32+1</f>
        <v>25</v>
      </c>
      <c r="B33" s="34">
        <f>B32+7</f>
        <v>38527</v>
      </c>
      <c r="C33" s="47">
        <v>6</v>
      </c>
      <c r="D33" s="48">
        <v>15</v>
      </c>
      <c r="E33" s="48">
        <v>8</v>
      </c>
      <c r="F33" s="48">
        <v>14</v>
      </c>
      <c r="G33" s="49">
        <v>45</v>
      </c>
      <c r="H33" s="47">
        <v>7</v>
      </c>
      <c r="I33" s="49">
        <v>8</v>
      </c>
    </row>
    <row r="34" ht="15" customHeight="1">
      <c r="A34" s="38">
        <f>A33+1</f>
        <v>26</v>
      </c>
      <c r="B34" s="39">
        <f>B33+7</f>
        <v>38534</v>
      </c>
      <c r="C34" s="50">
        <v>23</v>
      </c>
      <c r="D34" s="51">
        <v>28</v>
      </c>
      <c r="E34" s="51">
        <v>5</v>
      </c>
      <c r="F34" s="51">
        <v>4</v>
      </c>
      <c r="G34" s="52">
        <v>25</v>
      </c>
      <c r="H34" s="50">
        <v>3</v>
      </c>
      <c r="I34" s="52">
        <v>4</v>
      </c>
    </row>
    <row r="35" ht="15" customHeight="1">
      <c r="A35" s="26">
        <f>A34+1</f>
        <v>27</v>
      </c>
      <c r="B35" s="32">
        <f>B34+7</f>
        <v>38541</v>
      </c>
      <c r="C35" s="46">
        <v>42</v>
      </c>
      <c r="D35" s="44">
        <v>46</v>
      </c>
      <c r="E35" s="44">
        <v>36</v>
      </c>
      <c r="F35" s="44">
        <v>35</v>
      </c>
      <c r="G35" s="45">
        <v>49</v>
      </c>
      <c r="H35" s="46">
        <v>8</v>
      </c>
      <c r="I35" s="45">
        <v>2</v>
      </c>
    </row>
    <row r="36" ht="15" customHeight="1">
      <c r="A36" s="26">
        <f>A35+1</f>
        <v>28</v>
      </c>
      <c r="B36" s="32">
        <f>B35+7</f>
        <v>38548</v>
      </c>
      <c r="C36" s="46">
        <v>42</v>
      </c>
      <c r="D36" s="44">
        <v>23</v>
      </c>
      <c r="E36" s="44">
        <v>1</v>
      </c>
      <c r="F36" s="44">
        <v>11</v>
      </c>
      <c r="G36" s="45">
        <v>12</v>
      </c>
      <c r="H36" s="46">
        <v>6</v>
      </c>
      <c r="I36" s="45">
        <v>3</v>
      </c>
    </row>
    <row r="37" ht="15" customHeight="1">
      <c r="A37" s="26">
        <f>A36+1</f>
        <v>29</v>
      </c>
      <c r="B37" s="32">
        <f>B36+7</f>
        <v>38555</v>
      </c>
      <c r="C37" s="46">
        <v>49</v>
      </c>
      <c r="D37" s="44">
        <v>14</v>
      </c>
      <c r="E37" s="44">
        <v>41</v>
      </c>
      <c r="F37" s="44">
        <v>3</v>
      </c>
      <c r="G37" s="45">
        <v>48</v>
      </c>
      <c r="H37" s="46">
        <v>1</v>
      </c>
      <c r="I37" s="45">
        <v>4</v>
      </c>
    </row>
    <row r="38" ht="15" customHeight="1">
      <c r="A38" s="33">
        <f>A37+1</f>
        <v>30</v>
      </c>
      <c r="B38" s="34">
        <f>B37+7</f>
        <v>38562</v>
      </c>
      <c r="C38" s="47">
        <v>50</v>
      </c>
      <c r="D38" s="48">
        <v>3</v>
      </c>
      <c r="E38" s="48">
        <v>19</v>
      </c>
      <c r="F38" s="48">
        <v>49</v>
      </c>
      <c r="G38" s="49">
        <v>26</v>
      </c>
      <c r="H38" s="47">
        <v>5</v>
      </c>
      <c r="I38" s="49">
        <v>4</v>
      </c>
    </row>
    <row r="39" ht="15" customHeight="1">
      <c r="A39" s="38">
        <f>A38+1</f>
        <v>31</v>
      </c>
      <c r="B39" s="39">
        <f>B38+7</f>
        <v>38569</v>
      </c>
      <c r="C39" s="50">
        <v>21</v>
      </c>
      <c r="D39" s="51">
        <v>11</v>
      </c>
      <c r="E39" s="51">
        <v>2</v>
      </c>
      <c r="F39" s="51">
        <v>22</v>
      </c>
      <c r="G39" s="52">
        <v>30</v>
      </c>
      <c r="H39" s="50">
        <v>4</v>
      </c>
      <c r="I39" s="52">
        <v>6</v>
      </c>
    </row>
    <row r="40" ht="15" customHeight="1">
      <c r="A40" s="26">
        <f>A39+1</f>
        <v>32</v>
      </c>
      <c r="B40" s="32">
        <f>B39+7</f>
        <v>38576</v>
      </c>
      <c r="C40" s="46">
        <v>37</v>
      </c>
      <c r="D40" s="44">
        <v>23</v>
      </c>
      <c r="E40" s="44">
        <v>40</v>
      </c>
      <c r="F40" s="44">
        <v>15</v>
      </c>
      <c r="G40" s="45">
        <v>30</v>
      </c>
      <c r="H40" s="46">
        <v>7</v>
      </c>
      <c r="I40" s="45">
        <v>9</v>
      </c>
    </row>
    <row r="41" ht="15" customHeight="1">
      <c r="A41" s="26">
        <f>A40+1</f>
        <v>33</v>
      </c>
      <c r="B41" s="32">
        <f>B40+7</f>
        <v>38583</v>
      </c>
      <c r="C41" s="46">
        <v>41</v>
      </c>
      <c r="D41" s="44">
        <v>29</v>
      </c>
      <c r="E41" s="44">
        <v>11</v>
      </c>
      <c r="F41" s="44">
        <v>24</v>
      </c>
      <c r="G41" s="45">
        <v>31</v>
      </c>
      <c r="H41" s="46">
        <v>3</v>
      </c>
      <c r="I41" s="45">
        <v>1</v>
      </c>
    </row>
    <row r="42" ht="15" customHeight="1">
      <c r="A42" s="33">
        <f>A41+1</f>
        <v>34</v>
      </c>
      <c r="B42" s="34">
        <f>B41+7</f>
        <v>38590</v>
      </c>
      <c r="C42" s="47">
        <v>29</v>
      </c>
      <c r="D42" s="48">
        <v>35</v>
      </c>
      <c r="E42" s="48">
        <v>40</v>
      </c>
      <c r="F42" s="48">
        <v>41</v>
      </c>
      <c r="G42" s="49">
        <v>9</v>
      </c>
      <c r="H42" s="47">
        <v>6</v>
      </c>
      <c r="I42" s="49">
        <v>1</v>
      </c>
    </row>
    <row r="43" ht="15" customHeight="1">
      <c r="A43" s="38">
        <f>A42+1</f>
        <v>35</v>
      </c>
      <c r="B43" s="39">
        <f>B42+7</f>
        <v>38597</v>
      </c>
      <c r="C43" s="50">
        <v>43</v>
      </c>
      <c r="D43" s="51">
        <v>3</v>
      </c>
      <c r="E43" s="51">
        <v>4</v>
      </c>
      <c r="F43" s="51">
        <v>50</v>
      </c>
      <c r="G43" s="52">
        <v>14</v>
      </c>
      <c r="H43" s="50">
        <v>3</v>
      </c>
      <c r="I43" s="52">
        <v>6</v>
      </c>
    </row>
    <row r="44" ht="15" customHeight="1">
      <c r="A44" s="26">
        <f>A43+1</f>
        <v>36</v>
      </c>
      <c r="B44" s="32">
        <f>B43+7</f>
        <v>38604</v>
      </c>
      <c r="C44" s="46">
        <v>31</v>
      </c>
      <c r="D44" s="44">
        <v>12</v>
      </c>
      <c r="E44" s="44">
        <v>50</v>
      </c>
      <c r="F44" s="44">
        <v>19</v>
      </c>
      <c r="G44" s="45">
        <v>8</v>
      </c>
      <c r="H44" s="46">
        <v>7</v>
      </c>
      <c r="I44" s="45">
        <v>6</v>
      </c>
    </row>
    <row r="45" ht="15" customHeight="1">
      <c r="A45" s="26">
        <f>A44+1</f>
        <v>37</v>
      </c>
      <c r="B45" s="32">
        <f>B44+7</f>
        <v>38611</v>
      </c>
      <c r="C45" s="46">
        <v>19</v>
      </c>
      <c r="D45" s="44">
        <v>38</v>
      </c>
      <c r="E45" s="44">
        <v>12</v>
      </c>
      <c r="F45" s="44">
        <v>13</v>
      </c>
      <c r="G45" s="45">
        <v>21</v>
      </c>
      <c r="H45" s="46">
        <v>3</v>
      </c>
      <c r="I45" s="45">
        <v>9</v>
      </c>
    </row>
    <row r="46" ht="15" customHeight="1">
      <c r="A46" s="26">
        <f>A45+1</f>
        <v>38</v>
      </c>
      <c r="B46" s="32">
        <f>B45+7</f>
        <v>38618</v>
      </c>
      <c r="C46" s="46">
        <v>1</v>
      </c>
      <c r="D46" s="44">
        <v>31</v>
      </c>
      <c r="E46" s="44">
        <v>34</v>
      </c>
      <c r="F46" s="44">
        <v>26</v>
      </c>
      <c r="G46" s="45">
        <v>47</v>
      </c>
      <c r="H46" s="46">
        <v>4</v>
      </c>
      <c r="I46" s="45">
        <v>9</v>
      </c>
    </row>
    <row r="47" ht="15" customHeight="1">
      <c r="A47" s="33">
        <f>A46+1</f>
        <v>39</v>
      </c>
      <c r="B47" s="34">
        <f>B46+7</f>
        <v>38625</v>
      </c>
      <c r="C47" s="47">
        <v>11</v>
      </c>
      <c r="D47" s="48">
        <v>50</v>
      </c>
      <c r="E47" s="48">
        <v>48</v>
      </c>
      <c r="F47" s="48">
        <v>6</v>
      </c>
      <c r="G47" s="49">
        <v>47</v>
      </c>
      <c r="H47" s="47">
        <v>1</v>
      </c>
      <c r="I47" s="49">
        <v>6</v>
      </c>
    </row>
    <row r="48" ht="15" customHeight="1">
      <c r="A48" s="38">
        <f>A47+1</f>
        <v>40</v>
      </c>
      <c r="B48" s="39">
        <f>B47+7</f>
        <v>38632</v>
      </c>
      <c r="C48" s="50">
        <v>26</v>
      </c>
      <c r="D48" s="51">
        <v>44</v>
      </c>
      <c r="E48" s="51">
        <v>21</v>
      </c>
      <c r="F48" s="51">
        <v>13</v>
      </c>
      <c r="G48" s="52">
        <v>2</v>
      </c>
      <c r="H48" s="50">
        <v>3</v>
      </c>
      <c r="I48" s="52">
        <v>9</v>
      </c>
    </row>
    <row r="49" ht="15" customHeight="1">
      <c r="A49" s="26">
        <f>A48+1</f>
        <v>41</v>
      </c>
      <c r="B49" s="32">
        <f>B48+7</f>
        <v>38639</v>
      </c>
      <c r="C49" s="46">
        <v>10</v>
      </c>
      <c r="D49" s="44">
        <v>19</v>
      </c>
      <c r="E49" s="44">
        <v>11</v>
      </c>
      <c r="F49" s="44">
        <v>23</v>
      </c>
      <c r="G49" s="45">
        <v>20</v>
      </c>
      <c r="H49" s="46">
        <v>6</v>
      </c>
      <c r="I49" s="45">
        <v>1</v>
      </c>
    </row>
    <row r="50" ht="15" customHeight="1">
      <c r="A50" s="26">
        <f>A49+1</f>
        <v>42</v>
      </c>
      <c r="B50" s="32">
        <f>B49+7</f>
        <v>38646</v>
      </c>
      <c r="C50" s="46">
        <v>19</v>
      </c>
      <c r="D50" s="44">
        <v>14</v>
      </c>
      <c r="E50" s="44">
        <v>33</v>
      </c>
      <c r="F50" s="44">
        <v>1</v>
      </c>
      <c r="G50" s="45">
        <v>29</v>
      </c>
      <c r="H50" s="46">
        <v>1</v>
      </c>
      <c r="I50" s="45">
        <v>8</v>
      </c>
    </row>
    <row r="51" ht="15" customHeight="1">
      <c r="A51" s="33">
        <f>A50+1</f>
        <v>43</v>
      </c>
      <c r="B51" s="34">
        <f>B50+7</f>
        <v>38653</v>
      </c>
      <c r="C51" s="47">
        <v>14</v>
      </c>
      <c r="D51" s="48">
        <v>50</v>
      </c>
      <c r="E51" s="48">
        <v>47</v>
      </c>
      <c r="F51" s="48">
        <v>44</v>
      </c>
      <c r="G51" s="49">
        <v>36</v>
      </c>
      <c r="H51" s="47">
        <v>3</v>
      </c>
      <c r="I51" s="49">
        <v>5</v>
      </c>
    </row>
    <row r="52" ht="15" customHeight="1">
      <c r="A52" s="38">
        <f>A51+1</f>
        <v>44</v>
      </c>
      <c r="B52" s="39">
        <f>B51+7</f>
        <v>38660</v>
      </c>
      <c r="C52" s="50">
        <v>38</v>
      </c>
      <c r="D52" s="51">
        <v>42</v>
      </c>
      <c r="E52" s="51">
        <v>36</v>
      </c>
      <c r="F52" s="51">
        <v>37</v>
      </c>
      <c r="G52" s="52">
        <v>26</v>
      </c>
      <c r="H52" s="50">
        <v>2</v>
      </c>
      <c r="I52" s="52">
        <v>6</v>
      </c>
    </row>
    <row r="53" ht="15" customHeight="1">
      <c r="A53" s="26">
        <f>A52+1</f>
        <v>45</v>
      </c>
      <c r="B53" s="32">
        <f>B52+7</f>
        <v>38667</v>
      </c>
      <c r="C53" s="46">
        <v>41</v>
      </c>
      <c r="D53" s="44">
        <v>16</v>
      </c>
      <c r="E53" s="44">
        <v>36</v>
      </c>
      <c r="F53" s="44">
        <v>42</v>
      </c>
      <c r="G53" s="45">
        <v>15</v>
      </c>
      <c r="H53" s="46">
        <v>5</v>
      </c>
      <c r="I53" s="45">
        <v>3</v>
      </c>
    </row>
    <row r="54" ht="15" customHeight="1">
      <c r="A54" s="26">
        <f>A53+1</f>
        <v>46</v>
      </c>
      <c r="B54" s="32">
        <f>B53+7</f>
        <v>38674</v>
      </c>
      <c r="C54" s="46">
        <v>34</v>
      </c>
      <c r="D54" s="44">
        <v>17</v>
      </c>
      <c r="E54" s="44">
        <v>18</v>
      </c>
      <c r="F54" s="44">
        <v>48</v>
      </c>
      <c r="G54" s="45">
        <v>25</v>
      </c>
      <c r="H54" s="46">
        <v>3</v>
      </c>
      <c r="I54" s="45">
        <v>2</v>
      </c>
    </row>
    <row r="55" ht="15" customHeight="1">
      <c r="A55" s="33">
        <f>A54+1</f>
        <v>47</v>
      </c>
      <c r="B55" s="34">
        <f>B54+7</f>
        <v>38681</v>
      </c>
      <c r="C55" s="47">
        <v>27</v>
      </c>
      <c r="D55" s="48">
        <v>39</v>
      </c>
      <c r="E55" s="48">
        <v>47</v>
      </c>
      <c r="F55" s="48">
        <v>6</v>
      </c>
      <c r="G55" s="49">
        <v>1</v>
      </c>
      <c r="H55" s="47">
        <v>6</v>
      </c>
      <c r="I55" s="49">
        <v>1</v>
      </c>
    </row>
    <row r="56" ht="15" customHeight="1">
      <c r="A56" s="38">
        <f>A55+1</f>
        <v>48</v>
      </c>
      <c r="B56" s="39">
        <f>B55+7</f>
        <v>38688</v>
      </c>
      <c r="C56" s="50">
        <v>1</v>
      </c>
      <c r="D56" s="51">
        <v>30</v>
      </c>
      <c r="E56" s="51">
        <v>20</v>
      </c>
      <c r="F56" s="51">
        <v>9</v>
      </c>
      <c r="G56" s="52">
        <v>23</v>
      </c>
      <c r="H56" s="50">
        <v>4</v>
      </c>
      <c r="I56" s="52">
        <v>7</v>
      </c>
    </row>
    <row r="57" ht="15" customHeight="1">
      <c r="A57" s="26">
        <f>A56+1</f>
        <v>49</v>
      </c>
      <c r="B57" s="32">
        <f>B56+7</f>
        <v>38695</v>
      </c>
      <c r="C57" s="46">
        <v>11</v>
      </c>
      <c r="D57" s="44">
        <v>42</v>
      </c>
      <c r="E57" s="44">
        <v>38</v>
      </c>
      <c r="F57" s="44">
        <v>35</v>
      </c>
      <c r="G57" s="45">
        <v>18</v>
      </c>
      <c r="H57" s="46">
        <v>1</v>
      </c>
      <c r="I57" s="45">
        <v>5</v>
      </c>
    </row>
    <row r="58" ht="15" customHeight="1">
      <c r="A58" s="26">
        <f>A57+1</f>
        <v>50</v>
      </c>
      <c r="B58" s="32">
        <f>B57+7</f>
        <v>38702</v>
      </c>
      <c r="C58" s="46">
        <v>2</v>
      </c>
      <c r="D58" s="44">
        <v>18</v>
      </c>
      <c r="E58" s="44">
        <v>3</v>
      </c>
      <c r="F58" s="44">
        <v>15</v>
      </c>
      <c r="G58" s="45">
        <v>32</v>
      </c>
      <c r="H58" s="46">
        <v>7</v>
      </c>
      <c r="I58" s="45">
        <v>6</v>
      </c>
    </row>
    <row r="59" ht="15" customHeight="1">
      <c r="A59" s="26">
        <f>A58+1</f>
        <v>51</v>
      </c>
      <c r="B59" s="32">
        <f>B58+7</f>
        <v>38709</v>
      </c>
      <c r="C59" s="46">
        <v>31</v>
      </c>
      <c r="D59" s="44">
        <v>42</v>
      </c>
      <c r="E59" s="44">
        <v>37</v>
      </c>
      <c r="F59" s="44">
        <v>36</v>
      </c>
      <c r="G59" s="45">
        <v>15</v>
      </c>
      <c r="H59" s="46">
        <v>1</v>
      </c>
      <c r="I59" s="45">
        <v>7</v>
      </c>
    </row>
    <row r="60" ht="15" customHeight="1">
      <c r="A60" s="26">
        <f>A59+1</f>
        <v>52</v>
      </c>
      <c r="B60" s="32">
        <f>B59+7</f>
        <v>38716</v>
      </c>
      <c r="C60" s="46">
        <v>19</v>
      </c>
      <c r="D60" s="44">
        <v>45</v>
      </c>
      <c r="E60" s="44">
        <v>43</v>
      </c>
      <c r="F60" s="44">
        <v>8</v>
      </c>
      <c r="G60" s="45">
        <v>16</v>
      </c>
      <c r="H60" s="46">
        <v>1</v>
      </c>
      <c r="I60" s="45">
        <v>4</v>
      </c>
    </row>
    <row r="61" ht="15" customHeight="1">
      <c r="A61" s="33"/>
      <c r="B61" s="59"/>
      <c r="C61" s="35"/>
      <c r="D61" s="36"/>
      <c r="E61" s="36"/>
      <c r="F61" s="36"/>
      <c r="G61" s="37"/>
      <c r="H61" s="35"/>
      <c r="I61" s="37"/>
    </row>
    <row r="62" ht="16.6" customHeight="1">
      <c r="A62" s="24"/>
      <c r="B62" s="53"/>
      <c r="C62" s="54"/>
      <c r="D62" s="54"/>
      <c r="E62" s="54"/>
      <c r="F62" s="54"/>
      <c r="G62" s="54"/>
      <c r="H62" s="24"/>
      <c r="I62" s="24"/>
    </row>
    <row r="63" ht="13.65" customHeight="1">
      <c r="A63" s="4"/>
      <c r="B63" s="3"/>
      <c r="C63" s="3"/>
      <c r="D63" s="3"/>
      <c r="E63" s="3"/>
      <c r="F63" s="3"/>
      <c r="G63" s="3"/>
      <c r="H63" s="4"/>
      <c r="I63" s="4"/>
    </row>
  </sheetData>
  <mergeCells count="4">
    <mergeCell ref="C6:I6"/>
    <mergeCell ref="A3:I3"/>
    <mergeCell ref="A4:I4"/>
    <mergeCell ref="H7:I7"/>
  </mergeCells>
  <pageMargins left="0.984252" right="0.590551" top="0.787402" bottom="0.590551" header="0.393701" footer="0"/>
  <pageSetup firstPageNumber="1" fitToHeight="1" fitToWidth="1" scale="84" useFirstPageNumber="0" orientation="portrait" pageOrder="downThenOver"/>
  <headerFooter>
    <oddHeader>&amp;L&amp;"Times New Roman,Regular"&amp;10&amp;K000000DIRECCIÓN COMERCIAL&amp;C&amp;"Times New Roman,Regular"&amp;10&amp;K000000Servicio de Estudios y Planificación</oddHead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63"/>
  <sheetViews>
    <sheetView workbookViewId="0" showGridLines="0" defaultGridColor="1"/>
  </sheetViews>
  <sheetFormatPr defaultColWidth="12.5" defaultRowHeight="13.2" customHeight="1" outlineLevelRow="0" outlineLevelCol="0"/>
  <cols>
    <col min="1" max="1" width="12.5" style="60" customWidth="1"/>
    <col min="2" max="2" width="14.5" style="60" customWidth="1"/>
    <col min="3" max="9" width="9.67188" style="60" customWidth="1"/>
    <col min="10" max="10" width="12.5" style="60" customWidth="1"/>
    <col min="11" max="16384" width="12.5" style="60" customWidth="1"/>
  </cols>
  <sheetData>
    <row r="1" ht="17" customHeight="1">
      <c r="A1" s="56"/>
      <c r="B1" s="57"/>
      <c r="C1" s="58"/>
      <c r="D1" s="3"/>
      <c r="E1" s="3"/>
      <c r="F1" s="3"/>
      <c r="G1" s="3"/>
      <c r="H1" s="4"/>
      <c r="I1" s="4"/>
      <c r="J1" s="3"/>
    </row>
    <row r="2" ht="13.65" customHeight="1">
      <c r="A2" s="4"/>
      <c r="B2" s="3"/>
      <c r="C2" s="3"/>
      <c r="D2" s="3"/>
      <c r="E2" s="3"/>
      <c r="F2" s="3"/>
      <c r="G2" s="3"/>
      <c r="H2" s="4"/>
      <c r="I2" s="4"/>
      <c r="J2" s="3"/>
    </row>
    <row r="3" ht="20.3" customHeight="1">
      <c r="A3" t="s" s="5">
        <v>1</v>
      </c>
      <c r="B3" s="6"/>
      <c r="C3" s="6"/>
      <c r="D3" s="6"/>
      <c r="E3" s="6"/>
      <c r="F3" s="6"/>
      <c r="G3" s="6"/>
      <c r="H3" s="6"/>
      <c r="I3" s="6"/>
      <c r="J3" s="3"/>
    </row>
    <row r="4" ht="20.3" customHeight="1">
      <c r="A4" t="s" s="7">
        <v>9</v>
      </c>
      <c r="B4" s="6"/>
      <c r="C4" s="6"/>
      <c r="D4" s="6"/>
      <c r="E4" s="6"/>
      <c r="F4" s="6"/>
      <c r="G4" s="6"/>
      <c r="H4" s="6"/>
      <c r="I4" s="6"/>
      <c r="J4" s="3"/>
    </row>
    <row r="5" ht="8" customHeight="1">
      <c r="A5" s="8"/>
      <c r="B5" s="8"/>
      <c r="C5" s="9"/>
      <c r="D5" s="9"/>
      <c r="E5" s="9"/>
      <c r="F5" s="9"/>
      <c r="G5" s="9"/>
      <c r="H5" s="8"/>
      <c r="I5" s="8"/>
      <c r="J5" s="3"/>
    </row>
    <row r="6" ht="16.6" customHeight="1">
      <c r="A6" t="s" s="10">
        <v>3</v>
      </c>
      <c r="B6" t="s" s="10">
        <v>4</v>
      </c>
      <c r="C6" t="s" s="11">
        <v>5</v>
      </c>
      <c r="D6" s="12"/>
      <c r="E6" s="12"/>
      <c r="F6" s="12"/>
      <c r="G6" s="12"/>
      <c r="H6" s="12"/>
      <c r="I6" s="13"/>
      <c r="J6" s="61"/>
    </row>
    <row r="7" ht="16.6" customHeight="1">
      <c r="A7" s="14">
        <v>2006</v>
      </c>
      <c r="B7" s="15"/>
      <c r="C7" s="16"/>
      <c r="D7" s="17"/>
      <c r="E7" t="s" s="18">
        <v>6</v>
      </c>
      <c r="F7" s="17"/>
      <c r="G7" s="19"/>
      <c r="H7" t="s" s="20">
        <v>7</v>
      </c>
      <c r="I7" s="21"/>
      <c r="J7" s="61"/>
    </row>
    <row r="8" ht="8.1" customHeight="1">
      <c r="A8" s="22"/>
      <c r="B8" s="22"/>
      <c r="C8" s="23"/>
      <c r="D8" s="24"/>
      <c r="E8" s="24"/>
      <c r="F8" s="24"/>
      <c r="G8" s="25"/>
      <c r="H8" s="23"/>
      <c r="I8" s="25"/>
      <c r="J8" s="61"/>
    </row>
    <row r="9" ht="15" customHeight="1">
      <c r="A9" s="26">
        <v>1</v>
      </c>
      <c r="B9" s="27">
        <v>38723</v>
      </c>
      <c r="C9" s="43">
        <v>6</v>
      </c>
      <c r="D9" s="44">
        <v>26</v>
      </c>
      <c r="E9" s="44">
        <v>14</v>
      </c>
      <c r="F9" s="44">
        <v>9</v>
      </c>
      <c r="G9" s="45">
        <v>2</v>
      </c>
      <c r="H9" s="46">
        <v>4</v>
      </c>
      <c r="I9" s="45">
        <v>5</v>
      </c>
      <c r="J9" s="61"/>
    </row>
    <row r="10" ht="15" customHeight="1">
      <c r="A10" s="26">
        <f>A9+1</f>
        <v>2</v>
      </c>
      <c r="B10" s="32">
        <f>B9+7</f>
        <v>38730</v>
      </c>
      <c r="C10" s="46">
        <v>12</v>
      </c>
      <c r="D10" s="44">
        <v>19</v>
      </c>
      <c r="E10" s="44">
        <v>33</v>
      </c>
      <c r="F10" s="44">
        <v>34</v>
      </c>
      <c r="G10" s="45">
        <v>8</v>
      </c>
      <c r="H10" s="46">
        <v>1</v>
      </c>
      <c r="I10" s="45">
        <v>6</v>
      </c>
      <c r="J10" s="61"/>
    </row>
    <row r="11" ht="15" customHeight="1">
      <c r="A11" s="26">
        <f>A10+1</f>
        <v>3</v>
      </c>
      <c r="B11" s="32">
        <f>B10+7</f>
        <v>38737</v>
      </c>
      <c r="C11" s="46">
        <v>15</v>
      </c>
      <c r="D11" s="44">
        <v>12</v>
      </c>
      <c r="E11" s="44">
        <v>50</v>
      </c>
      <c r="F11" s="44">
        <v>33</v>
      </c>
      <c r="G11" s="45">
        <v>44</v>
      </c>
      <c r="H11" s="46">
        <v>6</v>
      </c>
      <c r="I11" s="45">
        <v>2</v>
      </c>
      <c r="J11" s="61"/>
    </row>
    <row r="12" ht="15" customHeight="1">
      <c r="A12" s="33">
        <f>A11+1</f>
        <v>4</v>
      </c>
      <c r="B12" s="34">
        <f>B11+7</f>
        <v>38744</v>
      </c>
      <c r="C12" s="47">
        <v>9</v>
      </c>
      <c r="D12" s="48">
        <v>21</v>
      </c>
      <c r="E12" s="48">
        <v>15</v>
      </c>
      <c r="F12" s="48">
        <v>40</v>
      </c>
      <c r="G12" s="49">
        <v>49</v>
      </c>
      <c r="H12" s="47">
        <v>4</v>
      </c>
      <c r="I12" s="49">
        <v>1</v>
      </c>
      <c r="J12" s="61"/>
    </row>
    <row r="13" ht="15" customHeight="1">
      <c r="A13" s="38">
        <f>A12+1</f>
        <v>5</v>
      </c>
      <c r="B13" s="39">
        <f>B12+7</f>
        <v>38751</v>
      </c>
      <c r="C13" s="50">
        <v>30</v>
      </c>
      <c r="D13" s="51">
        <v>39</v>
      </c>
      <c r="E13" s="51">
        <v>9</v>
      </c>
      <c r="F13" s="51">
        <v>21</v>
      </c>
      <c r="G13" s="52">
        <v>50</v>
      </c>
      <c r="H13" s="50">
        <v>3</v>
      </c>
      <c r="I13" s="52">
        <v>1</v>
      </c>
      <c r="J13" s="61"/>
    </row>
    <row r="14" ht="15" customHeight="1">
      <c r="A14" s="26">
        <f>A13+1</f>
        <v>6</v>
      </c>
      <c r="B14" s="32">
        <f>B13+7</f>
        <v>38758</v>
      </c>
      <c r="C14" s="46">
        <v>5</v>
      </c>
      <c r="D14" s="44">
        <v>38</v>
      </c>
      <c r="E14" s="44">
        <v>6</v>
      </c>
      <c r="F14" s="44">
        <v>48</v>
      </c>
      <c r="G14" s="45">
        <v>50</v>
      </c>
      <c r="H14" s="46">
        <v>6</v>
      </c>
      <c r="I14" s="45">
        <v>7</v>
      </c>
      <c r="J14" s="61"/>
    </row>
    <row r="15" ht="15" customHeight="1">
      <c r="A15" s="26">
        <f>A14+1</f>
        <v>7</v>
      </c>
      <c r="B15" s="32">
        <f>B14+7</f>
        <v>38765</v>
      </c>
      <c r="C15" s="43">
        <v>4</v>
      </c>
      <c r="D15" s="44">
        <v>23</v>
      </c>
      <c r="E15" s="44">
        <v>38</v>
      </c>
      <c r="F15" s="44">
        <v>24</v>
      </c>
      <c r="G15" s="45">
        <v>26</v>
      </c>
      <c r="H15" s="46">
        <v>4</v>
      </c>
      <c r="I15" s="45">
        <v>2</v>
      </c>
      <c r="J15" s="61"/>
    </row>
    <row r="16" ht="15" customHeight="1">
      <c r="A16" s="33">
        <f>A15+1</f>
        <v>8</v>
      </c>
      <c r="B16" s="34">
        <f>B15+7</f>
        <v>38772</v>
      </c>
      <c r="C16" s="47">
        <v>18</v>
      </c>
      <c r="D16" s="48">
        <v>19</v>
      </c>
      <c r="E16" s="48">
        <v>1</v>
      </c>
      <c r="F16" s="48">
        <v>47</v>
      </c>
      <c r="G16" s="49">
        <v>11</v>
      </c>
      <c r="H16" s="47">
        <v>7</v>
      </c>
      <c r="I16" s="49">
        <v>3</v>
      </c>
      <c r="J16" s="61"/>
    </row>
    <row r="17" ht="15" customHeight="1">
      <c r="A17" s="38">
        <f>A16+1</f>
        <v>9</v>
      </c>
      <c r="B17" s="39">
        <f>B16+7</f>
        <v>38779</v>
      </c>
      <c r="C17" s="50">
        <v>5</v>
      </c>
      <c r="D17" s="51">
        <v>44</v>
      </c>
      <c r="E17" s="51">
        <v>10</v>
      </c>
      <c r="F17" s="51">
        <v>8</v>
      </c>
      <c r="G17" s="52">
        <v>3</v>
      </c>
      <c r="H17" s="50">
        <v>3</v>
      </c>
      <c r="I17" s="52">
        <v>5</v>
      </c>
      <c r="J17" s="61"/>
    </row>
    <row r="18" ht="15" customHeight="1">
      <c r="A18" s="26">
        <f>A17+1</f>
        <v>10</v>
      </c>
      <c r="B18" s="32">
        <f>B17+7</f>
        <v>38786</v>
      </c>
      <c r="C18" s="46">
        <v>1</v>
      </c>
      <c r="D18" s="44">
        <v>33</v>
      </c>
      <c r="E18" s="44">
        <v>21</v>
      </c>
      <c r="F18" s="44">
        <v>45</v>
      </c>
      <c r="G18" s="45">
        <v>49</v>
      </c>
      <c r="H18" s="46">
        <v>4</v>
      </c>
      <c r="I18" s="45">
        <v>8</v>
      </c>
      <c r="J18" s="61"/>
    </row>
    <row r="19" ht="15" customHeight="1">
      <c r="A19" s="26">
        <f>A18+1</f>
        <v>11</v>
      </c>
      <c r="B19" s="32">
        <f>B18+7</f>
        <v>38793</v>
      </c>
      <c r="C19" s="46">
        <v>50</v>
      </c>
      <c r="D19" s="44">
        <v>44</v>
      </c>
      <c r="E19" s="44">
        <v>5</v>
      </c>
      <c r="F19" s="44">
        <v>45</v>
      </c>
      <c r="G19" s="45">
        <v>32</v>
      </c>
      <c r="H19" s="46">
        <v>7</v>
      </c>
      <c r="I19" s="45">
        <v>1</v>
      </c>
      <c r="J19" s="61"/>
    </row>
    <row r="20" ht="15" customHeight="1">
      <c r="A20" s="33">
        <f>A19+1</f>
        <v>12</v>
      </c>
      <c r="B20" s="34">
        <f>B19+7</f>
        <v>38800</v>
      </c>
      <c r="C20" s="47">
        <v>17</v>
      </c>
      <c r="D20" s="48">
        <v>47</v>
      </c>
      <c r="E20" s="48">
        <v>28</v>
      </c>
      <c r="F20" s="48">
        <v>33</v>
      </c>
      <c r="G20" s="49">
        <v>35</v>
      </c>
      <c r="H20" s="47">
        <v>4</v>
      </c>
      <c r="I20" s="49">
        <v>9</v>
      </c>
      <c r="J20" s="61"/>
    </row>
    <row r="21" ht="15" customHeight="1">
      <c r="A21" s="38">
        <f>A20+1</f>
        <v>13</v>
      </c>
      <c r="B21" s="39">
        <f>B20+7</f>
        <v>38807</v>
      </c>
      <c r="C21" s="50">
        <v>50</v>
      </c>
      <c r="D21" s="51">
        <v>3</v>
      </c>
      <c r="E21" s="51">
        <v>45</v>
      </c>
      <c r="F21" s="51">
        <v>20</v>
      </c>
      <c r="G21" s="52">
        <v>31</v>
      </c>
      <c r="H21" s="50">
        <v>7</v>
      </c>
      <c r="I21" s="52">
        <v>6</v>
      </c>
      <c r="J21" s="61"/>
    </row>
    <row r="22" ht="15" customHeight="1">
      <c r="A22" s="26">
        <f>A21+1</f>
        <v>14</v>
      </c>
      <c r="B22" s="32">
        <f>B21+7</f>
        <v>38814</v>
      </c>
      <c r="C22" s="46">
        <v>13</v>
      </c>
      <c r="D22" s="44">
        <v>12</v>
      </c>
      <c r="E22" s="44">
        <v>29</v>
      </c>
      <c r="F22" s="44">
        <v>50</v>
      </c>
      <c r="G22" s="45">
        <v>44</v>
      </c>
      <c r="H22" s="46">
        <v>4</v>
      </c>
      <c r="I22" s="45">
        <v>5</v>
      </c>
      <c r="J22" s="61"/>
    </row>
    <row r="23" ht="15" customHeight="1">
      <c r="A23" s="26">
        <f>A22+1</f>
        <v>15</v>
      </c>
      <c r="B23" s="32">
        <f>B22+7</f>
        <v>38821</v>
      </c>
      <c r="C23" s="46">
        <v>34</v>
      </c>
      <c r="D23" s="44">
        <v>35</v>
      </c>
      <c r="E23" s="44">
        <v>26</v>
      </c>
      <c r="F23" s="44">
        <v>16</v>
      </c>
      <c r="G23" s="45">
        <v>49</v>
      </c>
      <c r="H23" s="46">
        <v>6</v>
      </c>
      <c r="I23" s="45">
        <v>2</v>
      </c>
      <c r="J23" s="61"/>
    </row>
    <row r="24" ht="15" customHeight="1">
      <c r="A24" s="26">
        <f>A23+1</f>
        <v>16</v>
      </c>
      <c r="B24" s="32">
        <f>B23+7</f>
        <v>38828</v>
      </c>
      <c r="C24" s="46">
        <v>46</v>
      </c>
      <c r="D24" s="44">
        <v>1</v>
      </c>
      <c r="E24" s="44">
        <v>22</v>
      </c>
      <c r="F24" s="44">
        <v>20</v>
      </c>
      <c r="G24" s="45">
        <v>37</v>
      </c>
      <c r="H24" s="46">
        <v>1</v>
      </c>
      <c r="I24" s="45">
        <v>9</v>
      </c>
      <c r="J24" s="61"/>
    </row>
    <row r="25" ht="15" customHeight="1">
      <c r="A25" s="33">
        <f>A24+1</f>
        <v>17</v>
      </c>
      <c r="B25" s="34">
        <f>B24+7</f>
        <v>38835</v>
      </c>
      <c r="C25" s="47">
        <v>17</v>
      </c>
      <c r="D25" s="48">
        <v>5</v>
      </c>
      <c r="E25" s="48">
        <v>33</v>
      </c>
      <c r="F25" s="48">
        <v>22</v>
      </c>
      <c r="G25" s="49">
        <v>10</v>
      </c>
      <c r="H25" s="47">
        <v>7</v>
      </c>
      <c r="I25" s="49">
        <v>5</v>
      </c>
      <c r="J25" s="61"/>
    </row>
    <row r="26" ht="15" customHeight="1">
      <c r="A26" s="38">
        <f>A25+1</f>
        <v>18</v>
      </c>
      <c r="B26" s="39">
        <f>B25+7</f>
        <v>38842</v>
      </c>
      <c r="C26" s="50">
        <v>8</v>
      </c>
      <c r="D26" s="51">
        <v>50</v>
      </c>
      <c r="E26" s="51">
        <v>16</v>
      </c>
      <c r="F26" s="51">
        <v>4</v>
      </c>
      <c r="G26" s="52">
        <v>14</v>
      </c>
      <c r="H26" s="50">
        <v>9</v>
      </c>
      <c r="I26" s="52">
        <v>3</v>
      </c>
      <c r="J26" s="61"/>
    </row>
    <row r="27" ht="15" customHeight="1">
      <c r="A27" s="26">
        <f>A26+1</f>
        <v>19</v>
      </c>
      <c r="B27" s="32">
        <f>B26+7</f>
        <v>38849</v>
      </c>
      <c r="C27" s="46">
        <v>23</v>
      </c>
      <c r="D27" s="44">
        <v>5</v>
      </c>
      <c r="E27" s="44">
        <v>20</v>
      </c>
      <c r="F27" s="44">
        <v>34</v>
      </c>
      <c r="G27" s="45">
        <v>50</v>
      </c>
      <c r="H27" s="46">
        <v>1</v>
      </c>
      <c r="I27" s="45">
        <v>5</v>
      </c>
      <c r="J27" s="61"/>
    </row>
    <row r="28" ht="15" customHeight="1">
      <c r="A28" s="26">
        <f>A27+1</f>
        <v>20</v>
      </c>
      <c r="B28" s="32">
        <f>B27+7</f>
        <v>38856</v>
      </c>
      <c r="C28" s="46">
        <v>49</v>
      </c>
      <c r="D28" s="44">
        <v>34</v>
      </c>
      <c r="E28" s="44">
        <v>25</v>
      </c>
      <c r="F28" s="44">
        <v>3</v>
      </c>
      <c r="G28" s="45">
        <v>5</v>
      </c>
      <c r="H28" s="46">
        <v>8</v>
      </c>
      <c r="I28" s="45">
        <v>5</v>
      </c>
      <c r="J28" s="61"/>
    </row>
    <row r="29" ht="15" customHeight="1">
      <c r="A29" s="33">
        <f>A28+1</f>
        <v>21</v>
      </c>
      <c r="B29" s="34">
        <f>B28+7</f>
        <v>38863</v>
      </c>
      <c r="C29" s="47">
        <v>21</v>
      </c>
      <c r="D29" s="48">
        <v>41</v>
      </c>
      <c r="E29" s="48">
        <v>12</v>
      </c>
      <c r="F29" s="48">
        <v>2</v>
      </c>
      <c r="G29" s="49">
        <v>49</v>
      </c>
      <c r="H29" s="47">
        <v>3</v>
      </c>
      <c r="I29" s="49">
        <v>7</v>
      </c>
      <c r="J29" s="61"/>
    </row>
    <row r="30" ht="15" customHeight="1">
      <c r="A30" s="38">
        <f>A29+1</f>
        <v>22</v>
      </c>
      <c r="B30" s="39">
        <f>B29+7</f>
        <v>38870</v>
      </c>
      <c r="C30" s="50">
        <v>41</v>
      </c>
      <c r="D30" s="51">
        <v>7</v>
      </c>
      <c r="E30" s="51">
        <v>48</v>
      </c>
      <c r="F30" s="51">
        <v>27</v>
      </c>
      <c r="G30" s="52">
        <v>8</v>
      </c>
      <c r="H30" s="50">
        <v>6</v>
      </c>
      <c r="I30" s="52">
        <v>1</v>
      </c>
      <c r="J30" s="61"/>
    </row>
    <row r="31" ht="15" customHeight="1">
      <c r="A31" s="26">
        <f>A30+1</f>
        <v>23</v>
      </c>
      <c r="B31" s="32">
        <f>B30+7</f>
        <v>38877</v>
      </c>
      <c r="C31" s="46">
        <v>3</v>
      </c>
      <c r="D31" s="44">
        <v>34</v>
      </c>
      <c r="E31" s="44">
        <v>39</v>
      </c>
      <c r="F31" s="44">
        <v>15</v>
      </c>
      <c r="G31" s="45">
        <v>12</v>
      </c>
      <c r="H31" s="46">
        <v>4</v>
      </c>
      <c r="I31" s="45">
        <v>6</v>
      </c>
      <c r="J31" s="61"/>
    </row>
    <row r="32" ht="15" customHeight="1">
      <c r="A32" s="26">
        <f>A31+1</f>
        <v>24</v>
      </c>
      <c r="B32" s="32">
        <f>B31+7</f>
        <v>38884</v>
      </c>
      <c r="C32" s="46">
        <v>26</v>
      </c>
      <c r="D32" s="44">
        <v>36</v>
      </c>
      <c r="E32" s="44">
        <v>1</v>
      </c>
      <c r="F32" s="44">
        <v>16</v>
      </c>
      <c r="G32" s="45">
        <v>30</v>
      </c>
      <c r="H32" s="46">
        <v>9</v>
      </c>
      <c r="I32" s="45">
        <v>3</v>
      </c>
      <c r="J32" s="61"/>
    </row>
    <row r="33" ht="15" customHeight="1">
      <c r="A33" s="33">
        <f>A32+1</f>
        <v>25</v>
      </c>
      <c r="B33" s="34">
        <f>B32+7</f>
        <v>38891</v>
      </c>
      <c r="C33" s="47">
        <v>44</v>
      </c>
      <c r="D33" s="48">
        <v>30</v>
      </c>
      <c r="E33" s="48">
        <v>9</v>
      </c>
      <c r="F33" s="48">
        <v>21</v>
      </c>
      <c r="G33" s="49">
        <v>43</v>
      </c>
      <c r="H33" s="47">
        <v>9</v>
      </c>
      <c r="I33" s="49">
        <v>1</v>
      </c>
      <c r="J33" s="61"/>
    </row>
    <row r="34" ht="15" customHeight="1">
      <c r="A34" s="38">
        <f>A33+1</f>
        <v>26</v>
      </c>
      <c r="B34" s="39">
        <f>B33+7</f>
        <v>38898</v>
      </c>
      <c r="C34" s="50">
        <v>16</v>
      </c>
      <c r="D34" s="51">
        <v>6</v>
      </c>
      <c r="E34" s="51">
        <v>15</v>
      </c>
      <c r="F34" s="51">
        <v>40</v>
      </c>
      <c r="G34" s="52">
        <v>43</v>
      </c>
      <c r="H34" s="50">
        <v>1</v>
      </c>
      <c r="I34" s="52">
        <v>2</v>
      </c>
      <c r="J34" s="61"/>
    </row>
    <row r="35" ht="15" customHeight="1">
      <c r="A35" s="26">
        <f>A34+1</f>
        <v>27</v>
      </c>
      <c r="B35" s="32">
        <f>B34+7</f>
        <v>38905</v>
      </c>
      <c r="C35" s="46">
        <v>35</v>
      </c>
      <c r="D35" s="44">
        <v>9</v>
      </c>
      <c r="E35" s="44">
        <v>7</v>
      </c>
      <c r="F35" s="44">
        <v>43</v>
      </c>
      <c r="G35" s="45">
        <v>18</v>
      </c>
      <c r="H35" s="46">
        <v>7</v>
      </c>
      <c r="I35" s="45">
        <v>5</v>
      </c>
      <c r="J35" s="61"/>
    </row>
    <row r="36" ht="15" customHeight="1">
      <c r="A36" s="26">
        <f>A35+1</f>
        <v>28</v>
      </c>
      <c r="B36" s="32">
        <f>B35+7</f>
        <v>38912</v>
      </c>
      <c r="C36" s="46">
        <v>1</v>
      </c>
      <c r="D36" s="44">
        <v>31</v>
      </c>
      <c r="E36" s="44">
        <v>7</v>
      </c>
      <c r="F36" s="44">
        <v>17</v>
      </c>
      <c r="G36" s="45">
        <v>36</v>
      </c>
      <c r="H36" s="46">
        <v>8</v>
      </c>
      <c r="I36" s="45">
        <v>2</v>
      </c>
      <c r="J36" s="61"/>
    </row>
    <row r="37" ht="15" customHeight="1">
      <c r="A37" s="26">
        <f>A36+1</f>
        <v>29</v>
      </c>
      <c r="B37" s="32">
        <f>B36+7</f>
        <v>38919</v>
      </c>
      <c r="C37" s="46">
        <v>50</v>
      </c>
      <c r="D37" s="44">
        <v>4</v>
      </c>
      <c r="E37" s="44">
        <v>38</v>
      </c>
      <c r="F37" s="44">
        <v>2</v>
      </c>
      <c r="G37" s="45">
        <v>9</v>
      </c>
      <c r="H37" s="46">
        <v>8</v>
      </c>
      <c r="I37" s="45">
        <v>6</v>
      </c>
      <c r="J37" s="61"/>
    </row>
    <row r="38" ht="15" customHeight="1">
      <c r="A38" s="33">
        <f>A37+1</f>
        <v>30</v>
      </c>
      <c r="B38" s="34">
        <f>B37+7</f>
        <v>38926</v>
      </c>
      <c r="C38" s="47">
        <v>3</v>
      </c>
      <c r="D38" s="48">
        <v>43</v>
      </c>
      <c r="E38" s="48">
        <v>29</v>
      </c>
      <c r="F38" s="48">
        <v>8</v>
      </c>
      <c r="G38" s="49">
        <v>12</v>
      </c>
      <c r="H38" s="47">
        <v>6</v>
      </c>
      <c r="I38" s="49">
        <v>7</v>
      </c>
      <c r="J38" s="61"/>
    </row>
    <row r="39" ht="15" customHeight="1">
      <c r="A39" s="38">
        <f>A38+1</f>
        <v>31</v>
      </c>
      <c r="B39" s="39">
        <f>B38+7</f>
        <v>38933</v>
      </c>
      <c r="C39" s="50">
        <v>26</v>
      </c>
      <c r="D39" s="51">
        <v>15</v>
      </c>
      <c r="E39" s="51">
        <v>32</v>
      </c>
      <c r="F39" s="51">
        <v>14</v>
      </c>
      <c r="G39" s="52">
        <v>1</v>
      </c>
      <c r="H39" s="50">
        <v>7</v>
      </c>
      <c r="I39" s="52">
        <v>3</v>
      </c>
      <c r="J39" s="61"/>
    </row>
    <row r="40" ht="15" customHeight="1">
      <c r="A40" s="26">
        <f>A39+1</f>
        <v>32</v>
      </c>
      <c r="B40" s="32">
        <f>B39+7</f>
        <v>38940</v>
      </c>
      <c r="C40" s="46">
        <v>47</v>
      </c>
      <c r="D40" s="44">
        <v>31</v>
      </c>
      <c r="E40" s="44">
        <v>46</v>
      </c>
      <c r="F40" s="44">
        <v>28</v>
      </c>
      <c r="G40" s="45">
        <v>27</v>
      </c>
      <c r="H40" s="46">
        <v>5</v>
      </c>
      <c r="I40" s="45">
        <v>2</v>
      </c>
      <c r="J40" s="61"/>
    </row>
    <row r="41" ht="15" customHeight="1">
      <c r="A41" s="26">
        <f>A40+1</f>
        <v>33</v>
      </c>
      <c r="B41" s="32">
        <f>B40+7</f>
        <v>38947</v>
      </c>
      <c r="C41" s="46">
        <v>37</v>
      </c>
      <c r="D41" s="44">
        <v>40</v>
      </c>
      <c r="E41" s="44">
        <v>50</v>
      </c>
      <c r="F41" s="44">
        <v>12</v>
      </c>
      <c r="G41" s="45">
        <v>39</v>
      </c>
      <c r="H41" s="46">
        <v>1</v>
      </c>
      <c r="I41" s="45">
        <v>2</v>
      </c>
      <c r="J41" s="61"/>
    </row>
    <row r="42" ht="15" customHeight="1">
      <c r="A42" s="33">
        <f>A41+1</f>
        <v>34</v>
      </c>
      <c r="B42" s="34">
        <f>B41+7</f>
        <v>38954</v>
      </c>
      <c r="C42" s="47">
        <v>47</v>
      </c>
      <c r="D42" s="48">
        <v>10</v>
      </c>
      <c r="E42" s="48">
        <v>28</v>
      </c>
      <c r="F42" s="48">
        <v>48</v>
      </c>
      <c r="G42" s="49">
        <v>40</v>
      </c>
      <c r="H42" s="47">
        <v>8</v>
      </c>
      <c r="I42" s="49">
        <v>6</v>
      </c>
      <c r="J42" s="61"/>
    </row>
    <row r="43" ht="15" customHeight="1">
      <c r="A43" s="38">
        <f>A42+1</f>
        <v>35</v>
      </c>
      <c r="B43" s="39">
        <f>B42+7</f>
        <v>38961</v>
      </c>
      <c r="C43" s="50">
        <v>25</v>
      </c>
      <c r="D43" s="51">
        <v>50</v>
      </c>
      <c r="E43" s="51">
        <v>7</v>
      </c>
      <c r="F43" s="51">
        <v>45</v>
      </c>
      <c r="G43" s="52">
        <v>3</v>
      </c>
      <c r="H43" s="50">
        <v>9</v>
      </c>
      <c r="I43" s="52">
        <v>6</v>
      </c>
      <c r="J43" s="61"/>
    </row>
    <row r="44" ht="15" customHeight="1">
      <c r="A44" s="26">
        <f>A43+1</f>
        <v>36</v>
      </c>
      <c r="B44" s="32">
        <f>B43+7</f>
        <v>38968</v>
      </c>
      <c r="C44" s="46">
        <v>12</v>
      </c>
      <c r="D44" s="44">
        <v>10</v>
      </c>
      <c r="E44" s="44">
        <v>32</v>
      </c>
      <c r="F44" s="44">
        <v>33</v>
      </c>
      <c r="G44" s="45">
        <v>1</v>
      </c>
      <c r="H44" s="46">
        <v>8</v>
      </c>
      <c r="I44" s="45">
        <v>1</v>
      </c>
      <c r="J44" s="61"/>
    </row>
    <row r="45" ht="15" customHeight="1">
      <c r="A45" s="26">
        <f>A44+1</f>
        <v>37</v>
      </c>
      <c r="B45" s="32">
        <f>B44+7</f>
        <v>38975</v>
      </c>
      <c r="C45" s="46">
        <v>10</v>
      </c>
      <c r="D45" s="44">
        <v>49</v>
      </c>
      <c r="E45" s="44">
        <v>26</v>
      </c>
      <c r="F45" s="44">
        <v>6</v>
      </c>
      <c r="G45" s="45">
        <v>16</v>
      </c>
      <c r="H45" s="46">
        <v>7</v>
      </c>
      <c r="I45" s="45">
        <v>9</v>
      </c>
      <c r="J45" s="61"/>
    </row>
    <row r="46" ht="15" customHeight="1">
      <c r="A46" s="26">
        <f>A45+1</f>
        <v>38</v>
      </c>
      <c r="B46" s="32">
        <f>B45+7</f>
        <v>38982</v>
      </c>
      <c r="C46" s="46">
        <v>30</v>
      </c>
      <c r="D46" s="44">
        <v>45</v>
      </c>
      <c r="E46" s="44">
        <v>49</v>
      </c>
      <c r="F46" s="44">
        <v>29</v>
      </c>
      <c r="G46" s="45">
        <v>10</v>
      </c>
      <c r="H46" s="46">
        <v>8</v>
      </c>
      <c r="I46" s="45">
        <v>3</v>
      </c>
      <c r="J46" s="61"/>
    </row>
    <row r="47" ht="15" customHeight="1">
      <c r="A47" s="33">
        <f>A46+1</f>
        <v>39</v>
      </c>
      <c r="B47" s="34">
        <f>B46+7</f>
        <v>38989</v>
      </c>
      <c r="C47" s="47">
        <v>1</v>
      </c>
      <c r="D47" s="48">
        <v>3</v>
      </c>
      <c r="E47" s="48">
        <v>24</v>
      </c>
      <c r="F47" s="48">
        <v>6</v>
      </c>
      <c r="G47" s="49">
        <v>18</v>
      </c>
      <c r="H47" s="47">
        <v>5</v>
      </c>
      <c r="I47" s="49">
        <v>8</v>
      </c>
      <c r="J47" s="61"/>
    </row>
    <row r="48" ht="15" customHeight="1">
      <c r="A48" s="38">
        <f>A47+1</f>
        <v>40</v>
      </c>
      <c r="B48" s="39">
        <f>B47+7</f>
        <v>38996</v>
      </c>
      <c r="C48" s="50">
        <v>5</v>
      </c>
      <c r="D48" s="51">
        <v>35</v>
      </c>
      <c r="E48" s="51">
        <v>11</v>
      </c>
      <c r="F48" s="51">
        <v>22</v>
      </c>
      <c r="G48" s="52">
        <v>38</v>
      </c>
      <c r="H48" s="50">
        <v>7</v>
      </c>
      <c r="I48" s="52">
        <v>8</v>
      </c>
      <c r="J48" s="61"/>
    </row>
    <row r="49" ht="15" customHeight="1">
      <c r="A49" s="26">
        <f>A48+1</f>
        <v>41</v>
      </c>
      <c r="B49" s="32">
        <f>B48+7</f>
        <v>39003</v>
      </c>
      <c r="C49" s="46">
        <v>2</v>
      </c>
      <c r="D49" s="44">
        <v>32</v>
      </c>
      <c r="E49" s="44">
        <v>38</v>
      </c>
      <c r="F49" s="44">
        <v>41</v>
      </c>
      <c r="G49" s="45">
        <v>25</v>
      </c>
      <c r="H49" s="46">
        <v>5</v>
      </c>
      <c r="I49" s="45">
        <v>3</v>
      </c>
      <c r="J49" s="61"/>
    </row>
    <row r="50" ht="15" customHeight="1">
      <c r="A50" s="26">
        <f>A49+1</f>
        <v>42</v>
      </c>
      <c r="B50" s="32">
        <f>B49+7</f>
        <v>39010</v>
      </c>
      <c r="C50" s="46">
        <v>10</v>
      </c>
      <c r="D50" s="44">
        <v>34</v>
      </c>
      <c r="E50" s="44">
        <v>47</v>
      </c>
      <c r="F50" s="44">
        <v>19</v>
      </c>
      <c r="G50" s="45">
        <v>45</v>
      </c>
      <c r="H50" s="46">
        <v>6</v>
      </c>
      <c r="I50" s="45">
        <v>3</v>
      </c>
      <c r="J50" s="61"/>
    </row>
    <row r="51" ht="15" customHeight="1">
      <c r="A51" s="33">
        <f>A50+1</f>
        <v>43</v>
      </c>
      <c r="B51" s="34">
        <f>B50+7</f>
        <v>39017</v>
      </c>
      <c r="C51" s="47">
        <v>3</v>
      </c>
      <c r="D51" s="48">
        <v>50</v>
      </c>
      <c r="E51" s="48">
        <v>44</v>
      </c>
      <c r="F51" s="48">
        <v>4</v>
      </c>
      <c r="G51" s="49">
        <v>8</v>
      </c>
      <c r="H51" s="47">
        <v>8</v>
      </c>
      <c r="I51" s="49">
        <v>7</v>
      </c>
      <c r="J51" s="61"/>
    </row>
    <row r="52" ht="15" customHeight="1">
      <c r="A52" s="38">
        <f>A51+1</f>
        <v>44</v>
      </c>
      <c r="B52" s="39">
        <f>B51+7</f>
        <v>39024</v>
      </c>
      <c r="C52" s="50">
        <v>13</v>
      </c>
      <c r="D52" s="51">
        <v>11</v>
      </c>
      <c r="E52" s="51">
        <v>44</v>
      </c>
      <c r="F52" s="51">
        <v>24</v>
      </c>
      <c r="G52" s="52">
        <v>49</v>
      </c>
      <c r="H52" s="50">
        <v>9</v>
      </c>
      <c r="I52" s="52">
        <v>3</v>
      </c>
      <c r="J52" s="61"/>
    </row>
    <row r="53" ht="15" customHeight="1">
      <c r="A53" s="26">
        <f>A52+1</f>
        <v>45</v>
      </c>
      <c r="B53" s="32">
        <f>B52+7</f>
        <v>39031</v>
      </c>
      <c r="C53" s="46">
        <v>36</v>
      </c>
      <c r="D53" s="44">
        <v>30</v>
      </c>
      <c r="E53" s="44">
        <v>14</v>
      </c>
      <c r="F53" s="44">
        <v>27</v>
      </c>
      <c r="G53" s="45">
        <v>21</v>
      </c>
      <c r="H53" s="46">
        <v>2</v>
      </c>
      <c r="I53" s="45">
        <v>3</v>
      </c>
      <c r="J53" s="61"/>
    </row>
    <row r="54" ht="15" customHeight="1">
      <c r="A54" s="26">
        <f>A53+1</f>
        <v>46</v>
      </c>
      <c r="B54" s="32">
        <f>B53+7</f>
        <v>39038</v>
      </c>
      <c r="C54" s="46">
        <v>36</v>
      </c>
      <c r="D54" s="44">
        <v>12</v>
      </c>
      <c r="E54" s="44">
        <v>33</v>
      </c>
      <c r="F54" s="44">
        <v>22</v>
      </c>
      <c r="G54" s="45">
        <v>32</v>
      </c>
      <c r="H54" s="46">
        <v>2</v>
      </c>
      <c r="I54" s="45">
        <v>6</v>
      </c>
      <c r="J54" s="61"/>
    </row>
    <row r="55" ht="15" customHeight="1">
      <c r="A55" s="33">
        <f>A54+1</f>
        <v>47</v>
      </c>
      <c r="B55" s="34">
        <f>B54+7</f>
        <v>39045</v>
      </c>
      <c r="C55" s="47">
        <v>8</v>
      </c>
      <c r="D55" s="48">
        <v>5</v>
      </c>
      <c r="E55" s="48">
        <v>40</v>
      </c>
      <c r="F55" s="48">
        <v>25</v>
      </c>
      <c r="G55" s="49">
        <v>17</v>
      </c>
      <c r="H55" s="47">
        <v>5</v>
      </c>
      <c r="I55" s="49">
        <v>1</v>
      </c>
      <c r="J55" s="61"/>
    </row>
    <row r="56" ht="15" customHeight="1">
      <c r="A56" s="38">
        <f>A55+1</f>
        <v>48</v>
      </c>
      <c r="B56" s="39">
        <f>B55+7</f>
        <v>39052</v>
      </c>
      <c r="C56" s="50">
        <v>16</v>
      </c>
      <c r="D56" s="51">
        <v>37</v>
      </c>
      <c r="E56" s="51">
        <v>8</v>
      </c>
      <c r="F56" s="51">
        <v>41</v>
      </c>
      <c r="G56" s="52">
        <v>4</v>
      </c>
      <c r="H56" s="50">
        <v>2</v>
      </c>
      <c r="I56" s="52">
        <v>5</v>
      </c>
      <c r="J56" s="61"/>
    </row>
    <row r="57" ht="15" customHeight="1">
      <c r="A57" s="26">
        <f>A56+1</f>
        <v>49</v>
      </c>
      <c r="B57" s="32">
        <f>B56+7</f>
        <v>39059</v>
      </c>
      <c r="C57" s="46">
        <v>47</v>
      </c>
      <c r="D57" s="44">
        <v>36</v>
      </c>
      <c r="E57" s="44">
        <v>17</v>
      </c>
      <c r="F57" s="44">
        <v>16</v>
      </c>
      <c r="G57" s="45">
        <v>18</v>
      </c>
      <c r="H57" s="46">
        <v>1</v>
      </c>
      <c r="I57" s="45">
        <v>2</v>
      </c>
      <c r="J57" s="61"/>
    </row>
    <row r="58" ht="15" customHeight="1">
      <c r="A58" s="26">
        <f>A57+1</f>
        <v>50</v>
      </c>
      <c r="B58" s="32">
        <f>B57+7</f>
        <v>39066</v>
      </c>
      <c r="C58" s="46">
        <v>35</v>
      </c>
      <c r="D58" s="44">
        <v>37</v>
      </c>
      <c r="E58" s="44">
        <v>9</v>
      </c>
      <c r="F58" s="44">
        <v>42</v>
      </c>
      <c r="G58" s="45">
        <v>23</v>
      </c>
      <c r="H58" s="46">
        <v>3</v>
      </c>
      <c r="I58" s="45">
        <v>7</v>
      </c>
      <c r="J58" s="61"/>
    </row>
    <row r="59" ht="15" customHeight="1">
      <c r="A59" s="26">
        <f>A58+1</f>
        <v>51</v>
      </c>
      <c r="B59" s="32">
        <f>B58+7</f>
        <v>39073</v>
      </c>
      <c r="C59" s="46">
        <v>20</v>
      </c>
      <c r="D59" s="44">
        <v>11</v>
      </c>
      <c r="E59" s="44">
        <v>43</v>
      </c>
      <c r="F59" s="44">
        <v>9</v>
      </c>
      <c r="G59" s="45">
        <v>38</v>
      </c>
      <c r="H59" s="46">
        <v>2</v>
      </c>
      <c r="I59" s="45">
        <v>3</v>
      </c>
      <c r="J59" s="61"/>
    </row>
    <row r="60" ht="15" customHeight="1">
      <c r="A60" s="26">
        <f>A59+1</f>
        <v>52</v>
      </c>
      <c r="B60" s="32">
        <f>B59+7</f>
        <v>39080</v>
      </c>
      <c r="C60" s="46">
        <v>14</v>
      </c>
      <c r="D60" s="44">
        <v>9</v>
      </c>
      <c r="E60" s="44">
        <v>6</v>
      </c>
      <c r="F60" s="44">
        <v>13</v>
      </c>
      <c r="G60" s="45">
        <v>35</v>
      </c>
      <c r="H60" s="46">
        <v>3</v>
      </c>
      <c r="I60" s="45">
        <v>4</v>
      </c>
      <c r="J60" s="61"/>
    </row>
    <row r="61" ht="15" customHeight="1">
      <c r="A61" s="33"/>
      <c r="B61" s="59"/>
      <c r="C61" s="35"/>
      <c r="D61" s="36"/>
      <c r="E61" s="36"/>
      <c r="F61" s="36"/>
      <c r="G61" s="37"/>
      <c r="H61" s="35"/>
      <c r="I61" s="37"/>
      <c r="J61" s="61"/>
    </row>
    <row r="62" ht="16.6" customHeight="1">
      <c r="A62" s="24"/>
      <c r="B62" s="53"/>
      <c r="C62" s="54"/>
      <c r="D62" s="54"/>
      <c r="E62" s="54"/>
      <c r="F62" s="54"/>
      <c r="G62" s="54"/>
      <c r="H62" s="24"/>
      <c r="I62" s="24"/>
      <c r="J62" s="3"/>
    </row>
    <row r="63" ht="13.65" customHeight="1">
      <c r="A63" s="4"/>
      <c r="B63" s="3"/>
      <c r="C63" s="3"/>
      <c r="D63" s="3"/>
      <c r="E63" s="3"/>
      <c r="F63" s="3"/>
      <c r="G63" s="3"/>
      <c r="H63" s="4"/>
      <c r="I63" s="4"/>
      <c r="J63" s="3"/>
    </row>
  </sheetData>
  <mergeCells count="4">
    <mergeCell ref="C6:I6"/>
    <mergeCell ref="A3:I3"/>
    <mergeCell ref="A4:I4"/>
    <mergeCell ref="H7:I7"/>
  </mergeCells>
  <pageMargins left="0.984252" right="0.590551" top="0.787402" bottom="0.590551" header="0.393701" footer="0"/>
  <pageSetup firstPageNumber="1" fitToHeight="1" fitToWidth="1" scale="84" useFirstPageNumber="0" orientation="portrait" pageOrder="downThenOver"/>
  <headerFooter>
    <oddHeader>&amp;L&amp;"Times New Roman,Regular"&amp;10&amp;K000000DIRECCIÓN COMERCIAL&amp;C&amp;"Times New Roman,Regular"&amp;10&amp;K000000Servicio de Estudios y Planificación</oddHead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P61"/>
  <sheetViews>
    <sheetView workbookViewId="0" showGridLines="0" defaultGridColor="1"/>
  </sheetViews>
  <sheetFormatPr defaultColWidth="12.5" defaultRowHeight="13.2" customHeight="1" outlineLevelRow="0" outlineLevelCol="0"/>
  <cols>
    <col min="1" max="1" width="5.67188" style="62" customWidth="1"/>
    <col min="2" max="2" width="11" style="62" customWidth="1"/>
    <col min="3" max="3" width="13" style="62" customWidth="1"/>
    <col min="4" max="10" width="9.67188" style="62" customWidth="1"/>
    <col min="11" max="11" width="4" style="62" customWidth="1"/>
    <col min="12" max="12" width="12.5" style="62" customWidth="1"/>
    <col min="13" max="13" width="14.1719" style="62" customWidth="1"/>
    <col min="14" max="14" width="3.85156" style="62" customWidth="1"/>
    <col min="15" max="15" width="10.8516" style="62" customWidth="1"/>
    <col min="16" max="16" width="9.5" style="62" customWidth="1"/>
    <col min="17" max="16384" width="12.5" style="62" customWidth="1"/>
  </cols>
  <sheetData>
    <row r="1" ht="17" customHeight="1">
      <c r="A1" s="3"/>
      <c r="B1" s="56"/>
      <c r="C1" s="57"/>
      <c r="D1" s="58"/>
      <c r="E1" s="3"/>
      <c r="F1" s="3"/>
      <c r="G1" s="3"/>
      <c r="H1" s="3"/>
      <c r="I1" s="4"/>
      <c r="J1" s="4"/>
      <c r="K1" s="3"/>
      <c r="L1" s="3"/>
      <c r="M1" s="3"/>
      <c r="N1" s="3"/>
      <c r="O1" s="3"/>
      <c r="P1" s="3"/>
    </row>
    <row r="2" ht="13.65" customHeight="1">
      <c r="A2" s="3"/>
      <c r="B2" s="4"/>
      <c r="C2" s="3"/>
      <c r="D2" s="3"/>
      <c r="E2" s="3"/>
      <c r="F2" s="3"/>
      <c r="G2" s="3"/>
      <c r="H2" s="3"/>
      <c r="I2" s="4"/>
      <c r="J2" s="4"/>
      <c r="K2" s="3"/>
      <c r="L2" s="3"/>
      <c r="M2" s="3"/>
      <c r="N2" s="3"/>
      <c r="O2" s="3"/>
      <c r="P2" s="3"/>
    </row>
    <row r="3" ht="25" customHeight="1">
      <c r="A3" s="3"/>
      <c r="B3" t="s" s="63">
        <v>1</v>
      </c>
      <c r="C3" s="64"/>
      <c r="D3" s="64"/>
      <c r="E3" s="64"/>
      <c r="F3" s="64"/>
      <c r="G3" s="64"/>
      <c r="H3" s="6"/>
      <c r="I3" s="6"/>
      <c r="J3" s="6"/>
      <c r="K3" s="3"/>
      <c r="L3" s="3"/>
      <c r="M3" s="3"/>
      <c r="N3" s="3"/>
      <c r="O3" s="3"/>
      <c r="P3" s="3"/>
    </row>
    <row r="4" ht="27" customHeight="1">
      <c r="A4" s="3"/>
      <c r="B4" t="s" s="65">
        <v>10</v>
      </c>
      <c r="C4" s="6"/>
      <c r="D4" s="6"/>
      <c r="E4" s="6"/>
      <c r="F4" s="6"/>
      <c r="G4" s="6"/>
      <c r="H4" s="6"/>
      <c r="I4" s="6"/>
      <c r="J4" s="6"/>
      <c r="K4" s="3"/>
      <c r="L4" t="s" s="66">
        <v>11</v>
      </c>
      <c r="M4" s="67"/>
      <c r="N4" s="67"/>
      <c r="O4" s="67"/>
      <c r="P4" s="67"/>
    </row>
    <row r="5" ht="8" customHeight="1">
      <c r="A5" s="3"/>
      <c r="B5" s="68"/>
      <c r="C5" s="68"/>
      <c r="D5" s="69"/>
      <c r="E5" s="69"/>
      <c r="F5" s="69"/>
      <c r="G5" s="69"/>
      <c r="H5" s="69"/>
      <c r="I5" s="68"/>
      <c r="J5" s="68"/>
      <c r="K5" s="3"/>
      <c r="L5" s="70"/>
      <c r="M5" s="70"/>
      <c r="N5" s="3"/>
      <c r="O5" s="70"/>
      <c r="P5" s="70"/>
    </row>
    <row r="6" ht="22.5" customHeight="1">
      <c r="A6" s="71"/>
      <c r="B6" t="s" s="72">
        <v>3</v>
      </c>
      <c r="C6" t="s" s="73">
        <v>4</v>
      </c>
      <c r="D6" t="s" s="74">
        <v>5</v>
      </c>
      <c r="E6" s="75"/>
      <c r="F6" s="75"/>
      <c r="G6" s="75"/>
      <c r="H6" s="75"/>
      <c r="I6" s="75"/>
      <c r="J6" s="76"/>
      <c r="K6" s="77"/>
      <c r="L6" t="s" s="78">
        <v>12</v>
      </c>
      <c r="M6" s="79"/>
      <c r="N6" s="77"/>
      <c r="O6" t="s" s="78">
        <v>7</v>
      </c>
      <c r="P6" s="79"/>
    </row>
    <row r="7" ht="20.25" customHeight="1">
      <c r="A7" s="71"/>
      <c r="B7" t="s" s="80">
        <v>13</v>
      </c>
      <c r="C7" s="81"/>
      <c r="D7" s="82"/>
      <c r="E7" s="83"/>
      <c r="F7" t="s" s="84">
        <v>6</v>
      </c>
      <c r="G7" s="83"/>
      <c r="H7" s="85"/>
      <c r="I7" t="s" s="86">
        <v>7</v>
      </c>
      <c r="J7" s="87"/>
      <c r="K7" s="77"/>
      <c r="L7" t="s" s="88">
        <v>14</v>
      </c>
      <c r="M7" t="s" s="88">
        <v>15</v>
      </c>
      <c r="N7" s="89"/>
      <c r="O7" t="s" s="90">
        <v>14</v>
      </c>
      <c r="P7" t="s" s="88">
        <v>15</v>
      </c>
    </row>
    <row r="8" ht="15" customHeight="1">
      <c r="A8" s="71"/>
      <c r="B8" s="91">
        <v>1</v>
      </c>
      <c r="C8" s="92">
        <v>39087</v>
      </c>
      <c r="D8" s="93">
        <v>17</v>
      </c>
      <c r="E8" s="51">
        <v>45</v>
      </c>
      <c r="F8" s="51">
        <v>36</v>
      </c>
      <c r="G8" s="51">
        <v>29</v>
      </c>
      <c r="H8" s="52">
        <v>19</v>
      </c>
      <c r="I8" s="50">
        <v>6</v>
      </c>
      <c r="J8" s="94">
        <v>5</v>
      </c>
      <c r="K8" s="77"/>
      <c r="L8" s="95">
        <v>1</v>
      </c>
      <c r="M8" s="96">
        <f>COUNTIF($D$8:$H$61,"1")</f>
        <v>4</v>
      </c>
      <c r="N8" s="77"/>
      <c r="O8" s="97">
        <v>1</v>
      </c>
      <c r="P8" s="96">
        <f>COUNTIF($I$8:$J$61,"1")</f>
        <v>12</v>
      </c>
    </row>
    <row r="9" ht="15" customHeight="1">
      <c r="A9" s="71"/>
      <c r="B9" s="98">
        <f>B8+1</f>
        <v>2</v>
      </c>
      <c r="C9" s="99">
        <f>C8+7</f>
        <v>39094</v>
      </c>
      <c r="D9" s="46">
        <v>14</v>
      </c>
      <c r="E9" s="44">
        <v>8</v>
      </c>
      <c r="F9" s="44">
        <v>25</v>
      </c>
      <c r="G9" s="44">
        <v>19</v>
      </c>
      <c r="H9" s="45">
        <v>11</v>
      </c>
      <c r="I9" s="46">
        <v>3</v>
      </c>
      <c r="J9" s="100">
        <v>5</v>
      </c>
      <c r="K9" s="77"/>
      <c r="L9" s="101">
        <f>L8+1</f>
        <v>2</v>
      </c>
      <c r="M9" s="102">
        <f>COUNTIF($D$8:$H$61,"2")</f>
        <v>6</v>
      </c>
      <c r="N9" s="77"/>
      <c r="O9" s="101">
        <f>O8+1</f>
        <v>2</v>
      </c>
      <c r="P9" s="102">
        <f>COUNTIF($I$8:$J$61,"2")</f>
        <v>11</v>
      </c>
    </row>
    <row r="10" ht="15" customHeight="1">
      <c r="A10" s="71"/>
      <c r="B10" s="98">
        <f>B9+1</f>
        <v>3</v>
      </c>
      <c r="C10" s="99">
        <f>C9+7</f>
        <v>39101</v>
      </c>
      <c r="D10" s="46">
        <v>27</v>
      </c>
      <c r="E10" s="44">
        <v>5</v>
      </c>
      <c r="F10" s="44">
        <v>13</v>
      </c>
      <c r="G10" s="44">
        <v>33</v>
      </c>
      <c r="H10" s="45">
        <v>42</v>
      </c>
      <c r="I10" s="46">
        <v>4</v>
      </c>
      <c r="J10" s="100">
        <v>2</v>
      </c>
      <c r="K10" s="77"/>
      <c r="L10" s="101">
        <f>L9+1</f>
        <v>3</v>
      </c>
      <c r="M10" s="102">
        <f>COUNTIF($D$8:$H$61,"3")</f>
        <v>6</v>
      </c>
      <c r="N10" s="77"/>
      <c r="O10" s="101">
        <f>O9+1</f>
        <v>3</v>
      </c>
      <c r="P10" s="102">
        <f>COUNTIF($I$8:$J$61,"3")</f>
        <v>13</v>
      </c>
    </row>
    <row r="11" ht="15" customHeight="1">
      <c r="A11" s="71"/>
      <c r="B11" s="103">
        <f>B10+1</f>
        <v>4</v>
      </c>
      <c r="C11" s="104">
        <f>C10+7</f>
        <v>39108</v>
      </c>
      <c r="D11" s="47">
        <v>38</v>
      </c>
      <c r="E11" s="48">
        <v>11</v>
      </c>
      <c r="F11" s="48">
        <v>23</v>
      </c>
      <c r="G11" s="48">
        <v>15</v>
      </c>
      <c r="H11" s="49">
        <v>30</v>
      </c>
      <c r="I11" s="47">
        <v>4</v>
      </c>
      <c r="J11" s="105">
        <v>9</v>
      </c>
      <c r="K11" s="77"/>
      <c r="L11" s="101">
        <f>L10+1</f>
        <v>4</v>
      </c>
      <c r="M11" s="102">
        <f>COUNTIF($D$8:$H$61,"4")</f>
        <v>4</v>
      </c>
      <c r="N11" s="77"/>
      <c r="O11" s="101">
        <f>O10+1</f>
        <v>4</v>
      </c>
      <c r="P11" s="102">
        <f>COUNTIF($I$8:$J$61,"4")</f>
        <v>7</v>
      </c>
    </row>
    <row r="12" ht="15" customHeight="1">
      <c r="A12" s="71"/>
      <c r="B12" s="91">
        <f>B11+1</f>
        <v>5</v>
      </c>
      <c r="C12" s="92">
        <f>C11+7</f>
        <v>39115</v>
      </c>
      <c r="D12" s="50">
        <v>36</v>
      </c>
      <c r="E12" s="51">
        <v>14</v>
      </c>
      <c r="F12" s="51">
        <v>27</v>
      </c>
      <c r="G12" s="51">
        <v>23</v>
      </c>
      <c r="H12" s="52">
        <v>30</v>
      </c>
      <c r="I12" s="50">
        <v>1</v>
      </c>
      <c r="J12" s="94">
        <v>6</v>
      </c>
      <c r="K12" s="77"/>
      <c r="L12" s="101">
        <f>L11+1</f>
        <v>5</v>
      </c>
      <c r="M12" s="102">
        <f>COUNTIF($D$8:$H$61,"5")</f>
        <v>6</v>
      </c>
      <c r="N12" s="77"/>
      <c r="O12" s="101">
        <f>O11+1</f>
        <v>5</v>
      </c>
      <c r="P12" s="102">
        <f>COUNTIF($I$8:$J$61,"5")</f>
        <v>11</v>
      </c>
    </row>
    <row r="13" ht="15" customHeight="1">
      <c r="A13" s="71"/>
      <c r="B13" s="98">
        <f>B12+1</f>
        <v>6</v>
      </c>
      <c r="C13" s="99">
        <f>C12+7</f>
        <v>39122</v>
      </c>
      <c r="D13" s="46">
        <v>36</v>
      </c>
      <c r="E13" s="44">
        <v>16</v>
      </c>
      <c r="F13" s="44">
        <v>46</v>
      </c>
      <c r="G13" s="44">
        <v>30</v>
      </c>
      <c r="H13" s="45">
        <v>14</v>
      </c>
      <c r="I13" s="46">
        <v>8</v>
      </c>
      <c r="J13" s="100">
        <v>2</v>
      </c>
      <c r="K13" s="77"/>
      <c r="L13" s="101">
        <f>L12+1</f>
        <v>6</v>
      </c>
      <c r="M13" s="102">
        <f>COUNTIF($D$8:$H$61,"6")</f>
        <v>3</v>
      </c>
      <c r="N13" s="77"/>
      <c r="O13" s="101">
        <f>O12+1</f>
        <v>6</v>
      </c>
      <c r="P13" s="102">
        <f>COUNTIF($I$8:$J$61,"6")</f>
        <v>14</v>
      </c>
    </row>
    <row r="14" ht="15" customHeight="1">
      <c r="A14" s="71"/>
      <c r="B14" s="98">
        <f>B13+1</f>
        <v>7</v>
      </c>
      <c r="C14" s="99">
        <f>C13+7</f>
        <v>39129</v>
      </c>
      <c r="D14" s="43">
        <v>19</v>
      </c>
      <c r="E14" s="44">
        <v>39</v>
      </c>
      <c r="F14" s="44">
        <v>20</v>
      </c>
      <c r="G14" s="44">
        <v>50</v>
      </c>
      <c r="H14" s="45">
        <v>8</v>
      </c>
      <c r="I14" s="46">
        <v>6</v>
      </c>
      <c r="J14" s="100">
        <v>9</v>
      </c>
      <c r="K14" s="77"/>
      <c r="L14" s="101">
        <f>L13+1</f>
        <v>7</v>
      </c>
      <c r="M14" s="102">
        <f>COUNTIF($D$8:$H$61,"7")</f>
        <v>7</v>
      </c>
      <c r="N14" s="77"/>
      <c r="O14" s="101">
        <f>O13+1</f>
        <v>7</v>
      </c>
      <c r="P14" s="102">
        <f>COUNTIF($I$8:$J$61,"7")</f>
        <v>11</v>
      </c>
    </row>
    <row r="15" ht="15" customHeight="1">
      <c r="A15" s="71"/>
      <c r="B15" s="103">
        <f>B14+1</f>
        <v>8</v>
      </c>
      <c r="C15" s="104">
        <f>C14+7</f>
        <v>39136</v>
      </c>
      <c r="D15" s="47">
        <v>20</v>
      </c>
      <c r="E15" s="48">
        <v>2</v>
      </c>
      <c r="F15" s="48">
        <v>22</v>
      </c>
      <c r="G15" s="48">
        <v>18</v>
      </c>
      <c r="H15" s="49">
        <v>15</v>
      </c>
      <c r="I15" s="47">
        <v>5</v>
      </c>
      <c r="J15" s="105">
        <v>2</v>
      </c>
      <c r="K15" s="77"/>
      <c r="L15" s="101">
        <f>L14+1</f>
        <v>8</v>
      </c>
      <c r="M15" s="102">
        <f>COUNTIF($D$8:$H$61,"8")</f>
        <v>4</v>
      </c>
      <c r="N15" s="77"/>
      <c r="O15" s="101">
        <f>O14+1</f>
        <v>8</v>
      </c>
      <c r="P15" s="102">
        <f>COUNTIF($I$8:$J$61,"8")</f>
        <v>14</v>
      </c>
    </row>
    <row r="16" ht="15" customHeight="1">
      <c r="A16" s="71"/>
      <c r="B16" s="91">
        <f>B15+1</f>
        <v>9</v>
      </c>
      <c r="C16" s="92">
        <f>C15+7</f>
        <v>39143</v>
      </c>
      <c r="D16" s="50">
        <v>3</v>
      </c>
      <c r="E16" s="51">
        <v>16</v>
      </c>
      <c r="F16" s="51">
        <v>48</v>
      </c>
      <c r="G16" s="51">
        <v>34</v>
      </c>
      <c r="H16" s="52">
        <v>38</v>
      </c>
      <c r="I16" s="50">
        <v>8</v>
      </c>
      <c r="J16" s="94">
        <v>5</v>
      </c>
      <c r="K16" s="77"/>
      <c r="L16" s="101">
        <f>L15+1</f>
        <v>9</v>
      </c>
      <c r="M16" s="102">
        <f>COUNTIF($D$8:$H$61,"9")</f>
        <v>5</v>
      </c>
      <c r="N16" s="77"/>
      <c r="O16" s="106">
        <f>O15+1</f>
        <v>9</v>
      </c>
      <c r="P16" s="107">
        <f>COUNTIF($I$8:$J$61,"9")</f>
        <v>11</v>
      </c>
    </row>
    <row r="17" ht="15" customHeight="1">
      <c r="A17" s="71"/>
      <c r="B17" s="98">
        <f>B16+1</f>
        <v>10</v>
      </c>
      <c r="C17" s="99">
        <f>C16+7</f>
        <v>39150</v>
      </c>
      <c r="D17" s="46">
        <v>43</v>
      </c>
      <c r="E17" s="44">
        <v>25</v>
      </c>
      <c r="F17" s="44">
        <v>3</v>
      </c>
      <c r="G17" s="44">
        <v>2</v>
      </c>
      <c r="H17" s="45">
        <v>48</v>
      </c>
      <c r="I17" s="46">
        <v>9</v>
      </c>
      <c r="J17" s="100">
        <v>6</v>
      </c>
      <c r="K17" s="77"/>
      <c r="L17" s="101">
        <f>L16+1</f>
        <v>10</v>
      </c>
      <c r="M17" s="102">
        <f>COUNTIF($D$8:$H$61,"10")</f>
        <v>3</v>
      </c>
      <c r="N17" s="108"/>
      <c r="O17" s="109"/>
      <c r="P17" s="109"/>
    </row>
    <row r="18" ht="15" customHeight="1">
      <c r="A18" s="71"/>
      <c r="B18" s="98">
        <f>B17+1</f>
        <v>11</v>
      </c>
      <c r="C18" s="99">
        <f>C17+7</f>
        <v>39157</v>
      </c>
      <c r="D18" s="46">
        <v>45</v>
      </c>
      <c r="E18" s="44">
        <v>4</v>
      </c>
      <c r="F18" s="44">
        <v>31</v>
      </c>
      <c r="G18" s="44">
        <v>49</v>
      </c>
      <c r="H18" s="45">
        <v>14</v>
      </c>
      <c r="I18" s="46">
        <v>9</v>
      </c>
      <c r="J18" s="100">
        <v>4</v>
      </c>
      <c r="K18" s="77"/>
      <c r="L18" s="101">
        <f>L17+1</f>
        <v>11</v>
      </c>
      <c r="M18" s="102">
        <f>COUNTIF($D$8:$H$61,"11")</f>
        <v>5</v>
      </c>
      <c r="N18" s="108"/>
      <c r="O18" s="3"/>
      <c r="P18" s="3"/>
    </row>
    <row r="19" ht="15" customHeight="1">
      <c r="A19" s="71"/>
      <c r="B19" s="103">
        <f>B18+1</f>
        <v>12</v>
      </c>
      <c r="C19" s="104">
        <f>C18+7</f>
        <v>39164</v>
      </c>
      <c r="D19" s="47">
        <v>43</v>
      </c>
      <c r="E19" s="48">
        <v>17</v>
      </c>
      <c r="F19" s="48">
        <v>5</v>
      </c>
      <c r="G19" s="48">
        <v>40</v>
      </c>
      <c r="H19" s="49">
        <v>13</v>
      </c>
      <c r="I19" s="47">
        <v>3</v>
      </c>
      <c r="J19" s="105">
        <v>1</v>
      </c>
      <c r="K19" s="77"/>
      <c r="L19" s="101">
        <f>L18+1</f>
        <v>12</v>
      </c>
      <c r="M19" s="102">
        <f>COUNTIF($D$8:$H$61,"12")</f>
        <v>3</v>
      </c>
      <c r="N19" s="108"/>
      <c r="O19" s="3"/>
      <c r="P19" s="3"/>
    </row>
    <row r="20" ht="15" customHeight="1">
      <c r="A20" s="71"/>
      <c r="B20" s="91">
        <f>B19+1</f>
        <v>13</v>
      </c>
      <c r="C20" s="92">
        <f>C19+7</f>
        <v>39171</v>
      </c>
      <c r="D20" s="50">
        <v>19</v>
      </c>
      <c r="E20" s="51">
        <v>9</v>
      </c>
      <c r="F20" s="51">
        <v>46</v>
      </c>
      <c r="G20" s="51">
        <v>17</v>
      </c>
      <c r="H20" s="52">
        <v>41</v>
      </c>
      <c r="I20" s="50">
        <v>1</v>
      </c>
      <c r="J20" s="94">
        <v>8</v>
      </c>
      <c r="K20" s="77"/>
      <c r="L20" s="101">
        <f>L19+1</f>
        <v>13</v>
      </c>
      <c r="M20" s="102">
        <f>COUNTIF($D$8:$H$61,"13")</f>
        <v>4</v>
      </c>
      <c r="N20" s="108"/>
      <c r="O20" s="3"/>
      <c r="P20" s="3"/>
    </row>
    <row r="21" ht="15" customHeight="1">
      <c r="A21" s="71"/>
      <c r="B21" s="98">
        <f>B20+1</f>
        <v>14</v>
      </c>
      <c r="C21" s="99">
        <f>C20+7</f>
        <v>39178</v>
      </c>
      <c r="D21" s="46">
        <v>41</v>
      </c>
      <c r="E21" s="44">
        <v>48</v>
      </c>
      <c r="F21" s="44">
        <v>29</v>
      </c>
      <c r="G21" s="44">
        <v>23</v>
      </c>
      <c r="H21" s="45">
        <v>15</v>
      </c>
      <c r="I21" s="46">
        <v>6</v>
      </c>
      <c r="J21" s="100">
        <v>3</v>
      </c>
      <c r="K21" s="77"/>
      <c r="L21" s="101">
        <f>L20+1</f>
        <v>14</v>
      </c>
      <c r="M21" s="102">
        <f>COUNTIF($D$8:$H$61,"14")</f>
        <v>6</v>
      </c>
      <c r="N21" s="108"/>
      <c r="O21" s="3"/>
      <c r="P21" s="3"/>
    </row>
    <row r="22" ht="15" customHeight="1">
      <c r="A22" s="71"/>
      <c r="B22" s="98">
        <f>B21+1</f>
        <v>15</v>
      </c>
      <c r="C22" s="99">
        <f>C21+7</f>
        <v>39185</v>
      </c>
      <c r="D22" s="46">
        <v>20</v>
      </c>
      <c r="E22" s="44">
        <v>41</v>
      </c>
      <c r="F22" s="44">
        <v>38</v>
      </c>
      <c r="G22" s="44">
        <v>7</v>
      </c>
      <c r="H22" s="45">
        <v>25</v>
      </c>
      <c r="I22" s="46">
        <v>3</v>
      </c>
      <c r="J22" s="100">
        <v>7</v>
      </c>
      <c r="K22" s="77"/>
      <c r="L22" s="101">
        <f>L21+1</f>
        <v>15</v>
      </c>
      <c r="M22" s="102">
        <f>COUNTIF($D$8:$H$61,"15")</f>
        <v>5</v>
      </c>
      <c r="N22" s="108"/>
      <c r="O22" s="3"/>
      <c r="P22" s="3"/>
    </row>
    <row r="23" ht="15" customHeight="1">
      <c r="A23" s="71"/>
      <c r="B23" s="98">
        <f>B22+1</f>
        <v>16</v>
      </c>
      <c r="C23" s="99">
        <f>C22+7</f>
        <v>39192</v>
      </c>
      <c r="D23" s="46">
        <v>41</v>
      </c>
      <c r="E23" s="44">
        <v>26</v>
      </c>
      <c r="F23" s="44">
        <v>32</v>
      </c>
      <c r="G23" s="44">
        <v>45</v>
      </c>
      <c r="H23" s="45">
        <v>23</v>
      </c>
      <c r="I23" s="46">
        <v>3</v>
      </c>
      <c r="J23" s="100">
        <v>7</v>
      </c>
      <c r="K23" s="77"/>
      <c r="L23" s="101">
        <f>L22+1</f>
        <v>16</v>
      </c>
      <c r="M23" s="102">
        <f>COUNTIF($D$8:$H$61,"16")</f>
        <v>5</v>
      </c>
      <c r="N23" s="108"/>
      <c r="O23" s="3"/>
      <c r="P23" s="3"/>
    </row>
    <row r="24" ht="15" customHeight="1">
      <c r="A24" s="71"/>
      <c r="B24" s="103">
        <f>B23+1</f>
        <v>17</v>
      </c>
      <c r="C24" s="104">
        <f>C23+7</f>
        <v>39199</v>
      </c>
      <c r="D24" s="47">
        <v>44</v>
      </c>
      <c r="E24" s="48">
        <v>18</v>
      </c>
      <c r="F24" s="48">
        <v>7</v>
      </c>
      <c r="G24" s="48">
        <v>36</v>
      </c>
      <c r="H24" s="49">
        <v>27</v>
      </c>
      <c r="I24" s="47">
        <v>1</v>
      </c>
      <c r="J24" s="105">
        <v>2</v>
      </c>
      <c r="K24" s="77"/>
      <c r="L24" s="101">
        <f>L23+1</f>
        <v>17</v>
      </c>
      <c r="M24" s="102">
        <f>COUNTIF($D$8:$H$61,"17")</f>
        <v>7</v>
      </c>
      <c r="N24" s="108"/>
      <c r="O24" s="3"/>
      <c r="P24" s="3"/>
    </row>
    <row r="25" ht="15" customHeight="1">
      <c r="A25" s="71"/>
      <c r="B25" s="91">
        <f>B24+1</f>
        <v>18</v>
      </c>
      <c r="C25" s="92">
        <f>C24+7</f>
        <v>39206</v>
      </c>
      <c r="D25" s="50">
        <v>17</v>
      </c>
      <c r="E25" s="51">
        <v>41</v>
      </c>
      <c r="F25" s="51">
        <v>35</v>
      </c>
      <c r="G25" s="51">
        <v>6</v>
      </c>
      <c r="H25" s="52">
        <v>45</v>
      </c>
      <c r="I25" s="50">
        <v>1</v>
      </c>
      <c r="J25" s="94">
        <v>5</v>
      </c>
      <c r="K25" s="77"/>
      <c r="L25" s="101">
        <f>L24+1</f>
        <v>18</v>
      </c>
      <c r="M25" s="102">
        <f>COUNTIF($D$8:$H$61,"18")</f>
        <v>6</v>
      </c>
      <c r="N25" s="108"/>
      <c r="O25" s="3"/>
      <c r="P25" s="3"/>
    </row>
    <row r="26" ht="15" customHeight="1">
      <c r="A26" s="71"/>
      <c r="B26" s="98">
        <f>B25+1</f>
        <v>19</v>
      </c>
      <c r="C26" s="99">
        <f>C25+7</f>
        <v>39213</v>
      </c>
      <c r="D26" s="46">
        <v>12</v>
      </c>
      <c r="E26" s="44">
        <v>26</v>
      </c>
      <c r="F26" s="44">
        <v>49</v>
      </c>
      <c r="G26" s="44">
        <v>7</v>
      </c>
      <c r="H26" s="45">
        <v>29</v>
      </c>
      <c r="I26" s="46">
        <v>6</v>
      </c>
      <c r="J26" s="100">
        <v>2</v>
      </c>
      <c r="K26" s="77"/>
      <c r="L26" s="101">
        <f>L25+1</f>
        <v>19</v>
      </c>
      <c r="M26" s="102">
        <f>COUNTIF($D$8:$H$61,"19")</f>
        <v>7</v>
      </c>
      <c r="N26" s="108"/>
      <c r="O26" s="3"/>
      <c r="P26" s="3"/>
    </row>
    <row r="27" ht="15" customHeight="1">
      <c r="A27" s="71"/>
      <c r="B27" s="98">
        <f>B26+1</f>
        <v>20</v>
      </c>
      <c r="C27" s="99">
        <f>C26+7</f>
        <v>39220</v>
      </c>
      <c r="D27" s="46">
        <v>49</v>
      </c>
      <c r="E27" s="44">
        <v>37</v>
      </c>
      <c r="F27" s="44">
        <v>34</v>
      </c>
      <c r="G27" s="44">
        <v>26</v>
      </c>
      <c r="H27" s="45">
        <v>39</v>
      </c>
      <c r="I27" s="46">
        <v>2</v>
      </c>
      <c r="J27" s="100">
        <v>6</v>
      </c>
      <c r="K27" s="77"/>
      <c r="L27" s="101">
        <f>L26+1</f>
        <v>20</v>
      </c>
      <c r="M27" s="102">
        <f>COUNTIF($D$8:$H$61,"20")</f>
        <v>7</v>
      </c>
      <c r="N27" s="108"/>
      <c r="O27" s="3"/>
      <c r="P27" s="3"/>
    </row>
    <row r="28" ht="15" customHeight="1">
      <c r="A28" s="71"/>
      <c r="B28" s="103">
        <f>B27+1</f>
        <v>21</v>
      </c>
      <c r="C28" s="104">
        <f>C27+7</f>
        <v>39227</v>
      </c>
      <c r="D28" s="47">
        <v>49</v>
      </c>
      <c r="E28" s="48">
        <v>26</v>
      </c>
      <c r="F28" s="48">
        <v>50</v>
      </c>
      <c r="G28" s="48">
        <v>29</v>
      </c>
      <c r="H28" s="49">
        <v>25</v>
      </c>
      <c r="I28" s="47">
        <v>8</v>
      </c>
      <c r="J28" s="105">
        <v>7</v>
      </c>
      <c r="K28" s="77"/>
      <c r="L28" s="101">
        <f>L27+1</f>
        <v>21</v>
      </c>
      <c r="M28" s="102">
        <f>COUNTIF($D$8:$H$61,"21")</f>
        <v>5</v>
      </c>
      <c r="N28" s="108"/>
      <c r="O28" s="3"/>
      <c r="P28" s="3"/>
    </row>
    <row r="29" ht="15" customHeight="1">
      <c r="A29" s="71"/>
      <c r="B29" s="91">
        <f>B28+1</f>
        <v>22</v>
      </c>
      <c r="C29" s="92">
        <f>C28+7</f>
        <v>39234</v>
      </c>
      <c r="D29" s="50">
        <v>22</v>
      </c>
      <c r="E29" s="51">
        <v>41</v>
      </c>
      <c r="F29" s="51">
        <v>42</v>
      </c>
      <c r="G29" s="51">
        <v>37</v>
      </c>
      <c r="H29" s="52">
        <v>6</v>
      </c>
      <c r="I29" s="50">
        <v>6</v>
      </c>
      <c r="J29" s="94">
        <v>9</v>
      </c>
      <c r="K29" s="77"/>
      <c r="L29" s="101">
        <f>L28+1</f>
        <v>22</v>
      </c>
      <c r="M29" s="102">
        <f>COUNTIF($D$8:$H$61,"22")</f>
        <v>8</v>
      </c>
      <c r="N29" s="108"/>
      <c r="O29" s="3"/>
      <c r="P29" s="3"/>
    </row>
    <row r="30" ht="15" customHeight="1">
      <c r="A30" s="71"/>
      <c r="B30" s="98">
        <f>B29+1</f>
        <v>23</v>
      </c>
      <c r="C30" s="99">
        <f>C29+7</f>
        <v>39241</v>
      </c>
      <c r="D30" s="46">
        <v>15</v>
      </c>
      <c r="E30" s="44">
        <v>17</v>
      </c>
      <c r="F30" s="44">
        <v>25</v>
      </c>
      <c r="G30" s="44">
        <v>45</v>
      </c>
      <c r="H30" s="45">
        <v>1</v>
      </c>
      <c r="I30" s="46">
        <v>8</v>
      </c>
      <c r="J30" s="100">
        <v>2</v>
      </c>
      <c r="K30" s="77"/>
      <c r="L30" s="101">
        <f>L29+1</f>
        <v>23</v>
      </c>
      <c r="M30" s="102">
        <f>COUNTIF($D$8:$H$61,"23")</f>
        <v>7</v>
      </c>
      <c r="N30" s="108"/>
      <c r="O30" s="3"/>
      <c r="P30" s="3"/>
    </row>
    <row r="31" ht="15" customHeight="1">
      <c r="A31" s="71"/>
      <c r="B31" s="98">
        <f>B30+1</f>
        <v>24</v>
      </c>
      <c r="C31" s="99">
        <f>C30+7</f>
        <v>39248</v>
      </c>
      <c r="D31" s="46">
        <v>5</v>
      </c>
      <c r="E31" s="44">
        <v>14</v>
      </c>
      <c r="F31" s="44">
        <v>40</v>
      </c>
      <c r="G31" s="44">
        <v>7</v>
      </c>
      <c r="H31" s="45">
        <v>21</v>
      </c>
      <c r="I31" s="46">
        <v>3</v>
      </c>
      <c r="J31" s="100">
        <v>8</v>
      </c>
      <c r="K31" s="77"/>
      <c r="L31" s="101">
        <f>L30+1</f>
        <v>24</v>
      </c>
      <c r="M31" s="102">
        <f>COUNTIF($D$8:$H$61,"24")</f>
        <v>0</v>
      </c>
      <c r="N31" s="108"/>
      <c r="O31" s="3"/>
      <c r="P31" s="3"/>
    </row>
    <row r="32" ht="15" customHeight="1">
      <c r="A32" s="71"/>
      <c r="B32" s="103">
        <f>B31+1</f>
        <v>25</v>
      </c>
      <c r="C32" s="104">
        <f>C31+7</f>
        <v>39255</v>
      </c>
      <c r="D32" s="47">
        <v>22</v>
      </c>
      <c r="E32" s="48">
        <v>17</v>
      </c>
      <c r="F32" s="48">
        <v>16</v>
      </c>
      <c r="G32" s="48">
        <v>11</v>
      </c>
      <c r="H32" s="49">
        <v>34</v>
      </c>
      <c r="I32" s="47">
        <v>5</v>
      </c>
      <c r="J32" s="105">
        <v>6</v>
      </c>
      <c r="K32" s="77"/>
      <c r="L32" s="101">
        <f>L31+1</f>
        <v>25</v>
      </c>
      <c r="M32" s="102">
        <f>COUNTIF($D$8:$H$61,"25")</f>
        <v>8</v>
      </c>
      <c r="N32" s="108"/>
      <c r="O32" s="3"/>
      <c r="P32" s="3"/>
    </row>
    <row r="33" ht="15" customHeight="1">
      <c r="A33" s="71"/>
      <c r="B33" s="91">
        <f>B32+1</f>
        <v>26</v>
      </c>
      <c r="C33" s="92">
        <f>C32+7</f>
        <v>39262</v>
      </c>
      <c r="D33" s="50">
        <v>28</v>
      </c>
      <c r="E33" s="51">
        <v>8</v>
      </c>
      <c r="F33" s="51">
        <v>33</v>
      </c>
      <c r="G33" s="51">
        <v>45</v>
      </c>
      <c r="H33" s="52">
        <v>12</v>
      </c>
      <c r="I33" s="50">
        <v>1</v>
      </c>
      <c r="J33" s="94">
        <v>3</v>
      </c>
      <c r="K33" s="77"/>
      <c r="L33" s="101">
        <f>L32+1</f>
        <v>26</v>
      </c>
      <c r="M33" s="102">
        <f>COUNTIF($D$8:$H$61,"26")</f>
        <v>5</v>
      </c>
      <c r="N33" s="108"/>
      <c r="O33" s="3"/>
      <c r="P33" s="3"/>
    </row>
    <row r="34" ht="15" customHeight="1">
      <c r="A34" s="71"/>
      <c r="B34" s="98">
        <f>B33+1</f>
        <v>27</v>
      </c>
      <c r="C34" s="99">
        <f>C33+7</f>
        <v>39269</v>
      </c>
      <c r="D34" s="46">
        <v>39</v>
      </c>
      <c r="E34" s="44">
        <v>41</v>
      </c>
      <c r="F34" s="44">
        <v>4</v>
      </c>
      <c r="G34" s="44">
        <v>19</v>
      </c>
      <c r="H34" s="45">
        <v>5</v>
      </c>
      <c r="I34" s="46">
        <v>9</v>
      </c>
      <c r="J34" s="100">
        <v>8</v>
      </c>
      <c r="K34" s="77"/>
      <c r="L34" s="101">
        <f>L33+1</f>
        <v>27</v>
      </c>
      <c r="M34" s="102">
        <f>COUNTIF($D$8:$H$61,"27")</f>
        <v>4</v>
      </c>
      <c r="N34" s="108"/>
      <c r="O34" s="3"/>
      <c r="P34" s="3"/>
    </row>
    <row r="35" ht="15" customHeight="1">
      <c r="A35" s="71"/>
      <c r="B35" s="98">
        <f>B34+1</f>
        <v>28</v>
      </c>
      <c r="C35" s="99">
        <f>C34+7</f>
        <v>39276</v>
      </c>
      <c r="D35" s="46">
        <v>13</v>
      </c>
      <c r="E35" s="44">
        <v>9</v>
      </c>
      <c r="F35" s="44">
        <v>31</v>
      </c>
      <c r="G35" s="44">
        <v>15</v>
      </c>
      <c r="H35" s="45">
        <v>48</v>
      </c>
      <c r="I35" s="46">
        <v>6</v>
      </c>
      <c r="J35" s="100">
        <v>3</v>
      </c>
      <c r="K35" s="77"/>
      <c r="L35" s="101">
        <f>L34+1</f>
        <v>28</v>
      </c>
      <c r="M35" s="102">
        <f>COUNTIF($D$8:$H$61,"28")</f>
        <v>2</v>
      </c>
      <c r="N35" s="108"/>
      <c r="O35" s="3"/>
      <c r="P35" s="3"/>
    </row>
    <row r="36" ht="15" customHeight="1">
      <c r="A36" s="71"/>
      <c r="B36" s="98">
        <f>B35+1</f>
        <v>29</v>
      </c>
      <c r="C36" s="99">
        <f>C35+7</f>
        <v>39283</v>
      </c>
      <c r="D36" s="46">
        <v>50</v>
      </c>
      <c r="E36" s="44">
        <v>26</v>
      </c>
      <c r="F36" s="44">
        <v>10</v>
      </c>
      <c r="G36" s="44">
        <v>21</v>
      </c>
      <c r="H36" s="45">
        <v>25</v>
      </c>
      <c r="I36" s="46">
        <v>9</v>
      </c>
      <c r="J36" s="100">
        <v>4</v>
      </c>
      <c r="K36" s="77"/>
      <c r="L36" s="101">
        <f>L35+1</f>
        <v>29</v>
      </c>
      <c r="M36" s="102">
        <f>COUNTIF($D$8:$H$61,"29")</f>
        <v>7</v>
      </c>
      <c r="N36" s="108"/>
      <c r="O36" s="3"/>
      <c r="P36" s="3"/>
    </row>
    <row r="37" ht="15" customHeight="1">
      <c r="A37" s="71"/>
      <c r="B37" s="103">
        <f>B36+1</f>
        <v>30</v>
      </c>
      <c r="C37" s="104">
        <f>C36+7</f>
        <v>39290</v>
      </c>
      <c r="D37" s="47">
        <v>4</v>
      </c>
      <c r="E37" s="48">
        <v>29</v>
      </c>
      <c r="F37" s="48">
        <v>21</v>
      </c>
      <c r="G37" s="48">
        <v>1</v>
      </c>
      <c r="H37" s="49">
        <v>41</v>
      </c>
      <c r="I37" s="47">
        <v>8</v>
      </c>
      <c r="J37" s="105">
        <v>7</v>
      </c>
      <c r="K37" s="77"/>
      <c r="L37" s="101">
        <f>L36+1</f>
        <v>30</v>
      </c>
      <c r="M37" s="102">
        <f>COUNTIF($D$8:$H$61,"30")</f>
        <v>7</v>
      </c>
      <c r="N37" s="108"/>
      <c r="O37" s="3"/>
      <c r="P37" s="3"/>
    </row>
    <row r="38" ht="15" customHeight="1">
      <c r="A38" s="71"/>
      <c r="B38" s="91">
        <f>B37+1</f>
        <v>31</v>
      </c>
      <c r="C38" s="92">
        <f>C37+7</f>
        <v>39297</v>
      </c>
      <c r="D38" s="50">
        <v>41</v>
      </c>
      <c r="E38" s="51">
        <v>33</v>
      </c>
      <c r="F38" s="51">
        <v>37</v>
      </c>
      <c r="G38" s="51">
        <v>30</v>
      </c>
      <c r="H38" s="52">
        <v>10</v>
      </c>
      <c r="I38" s="50">
        <v>1</v>
      </c>
      <c r="J38" s="94">
        <v>8</v>
      </c>
      <c r="K38" s="77"/>
      <c r="L38" s="101">
        <f>L37+1</f>
        <v>31</v>
      </c>
      <c r="M38" s="102">
        <f>COUNTIF($D$8:$H$61,"31")</f>
        <v>3</v>
      </c>
      <c r="N38" s="108"/>
      <c r="O38" s="3"/>
      <c r="P38" s="3"/>
    </row>
    <row r="39" ht="15" customHeight="1">
      <c r="A39" s="71"/>
      <c r="B39" s="98">
        <f>B38+1</f>
        <v>32</v>
      </c>
      <c r="C39" s="99">
        <f>C38+7</f>
        <v>39304</v>
      </c>
      <c r="D39" s="46">
        <v>40</v>
      </c>
      <c r="E39" s="44">
        <v>43</v>
      </c>
      <c r="F39" s="44">
        <v>49</v>
      </c>
      <c r="G39" s="44">
        <v>42</v>
      </c>
      <c r="H39" s="45">
        <v>23</v>
      </c>
      <c r="I39" s="46">
        <v>6</v>
      </c>
      <c r="J39" s="100">
        <v>2</v>
      </c>
      <c r="K39" s="77"/>
      <c r="L39" s="101">
        <f>L38+1</f>
        <v>32</v>
      </c>
      <c r="M39" s="102">
        <f>COUNTIF($D$8:$H$61,"32")</f>
        <v>4</v>
      </c>
      <c r="N39" s="108"/>
      <c r="O39" s="3"/>
      <c r="P39" s="3"/>
    </row>
    <row r="40" ht="15" customHeight="1">
      <c r="A40" s="71"/>
      <c r="B40" s="98">
        <f>B39+1</f>
        <v>33</v>
      </c>
      <c r="C40" s="99">
        <f>C39+7</f>
        <v>39311</v>
      </c>
      <c r="D40" s="46">
        <v>2</v>
      </c>
      <c r="E40" s="44">
        <v>13</v>
      </c>
      <c r="F40" s="44">
        <v>42</v>
      </c>
      <c r="G40" s="44">
        <v>3</v>
      </c>
      <c r="H40" s="45">
        <v>38</v>
      </c>
      <c r="I40" s="46">
        <v>7</v>
      </c>
      <c r="J40" s="100">
        <v>8</v>
      </c>
      <c r="K40" s="77"/>
      <c r="L40" s="101">
        <f>L39+1</f>
        <v>33</v>
      </c>
      <c r="M40" s="102">
        <f>COUNTIF($D$8:$H$61,"33")</f>
        <v>6</v>
      </c>
      <c r="N40" s="108"/>
      <c r="O40" s="3"/>
      <c r="P40" s="3"/>
    </row>
    <row r="41" ht="15" customHeight="1">
      <c r="A41" s="71"/>
      <c r="B41" s="103">
        <f>B40+1</f>
        <v>34</v>
      </c>
      <c r="C41" s="104">
        <f>C40+7</f>
        <v>39318</v>
      </c>
      <c r="D41" s="47">
        <v>16</v>
      </c>
      <c r="E41" s="48">
        <v>3</v>
      </c>
      <c r="F41" s="48">
        <v>42</v>
      </c>
      <c r="G41" s="48">
        <v>1</v>
      </c>
      <c r="H41" s="49">
        <v>48</v>
      </c>
      <c r="I41" s="47">
        <v>2</v>
      </c>
      <c r="J41" s="105">
        <v>3</v>
      </c>
      <c r="K41" s="77"/>
      <c r="L41" s="101">
        <f>L40+1</f>
        <v>34</v>
      </c>
      <c r="M41" s="102">
        <f>COUNTIF($D$8:$H$61,"34")</f>
        <v>6</v>
      </c>
      <c r="N41" s="108"/>
      <c r="O41" s="3"/>
      <c r="P41" s="3"/>
    </row>
    <row r="42" ht="15" customHeight="1">
      <c r="A42" s="71"/>
      <c r="B42" s="91">
        <f>B41+1</f>
        <v>35</v>
      </c>
      <c r="C42" s="92">
        <f>C41+7</f>
        <v>39325</v>
      </c>
      <c r="D42" s="50">
        <v>22</v>
      </c>
      <c r="E42" s="51">
        <v>37</v>
      </c>
      <c r="F42" s="51">
        <v>23</v>
      </c>
      <c r="G42" s="51">
        <v>18</v>
      </c>
      <c r="H42" s="52">
        <v>6</v>
      </c>
      <c r="I42" s="50">
        <v>6</v>
      </c>
      <c r="J42" s="94">
        <v>5</v>
      </c>
      <c r="K42" s="77"/>
      <c r="L42" s="101">
        <f>L41+1</f>
        <v>35</v>
      </c>
      <c r="M42" s="102">
        <f>COUNTIF($D$8:$H$61,"35")</f>
        <v>5</v>
      </c>
      <c r="N42" s="108"/>
      <c r="O42" s="3"/>
      <c r="P42" s="3"/>
    </row>
    <row r="43" ht="15" customHeight="1">
      <c r="A43" s="71"/>
      <c r="B43" s="98">
        <f>B42+1</f>
        <v>36</v>
      </c>
      <c r="C43" s="99">
        <f>C42+7</f>
        <v>39332</v>
      </c>
      <c r="D43" s="46">
        <v>42</v>
      </c>
      <c r="E43" s="44">
        <v>3</v>
      </c>
      <c r="F43" s="44">
        <v>34</v>
      </c>
      <c r="G43" s="44">
        <v>2</v>
      </c>
      <c r="H43" s="45">
        <v>33</v>
      </c>
      <c r="I43" s="46">
        <v>5</v>
      </c>
      <c r="J43" s="100">
        <v>3</v>
      </c>
      <c r="K43" s="77"/>
      <c r="L43" s="101">
        <f>L42+1</f>
        <v>36</v>
      </c>
      <c r="M43" s="102">
        <f>COUNTIF($D$8:$H$61,"36")</f>
        <v>7</v>
      </c>
      <c r="N43" s="108"/>
      <c r="O43" s="3"/>
      <c r="P43" s="3"/>
    </row>
    <row r="44" ht="15" customHeight="1">
      <c r="A44" s="71"/>
      <c r="B44" s="98">
        <f>B43+1</f>
        <v>37</v>
      </c>
      <c r="C44" s="99">
        <f>C43+7</f>
        <v>39339</v>
      </c>
      <c r="D44" s="46">
        <v>33</v>
      </c>
      <c r="E44" s="44">
        <v>29</v>
      </c>
      <c r="F44" s="44">
        <v>5</v>
      </c>
      <c r="G44" s="44">
        <v>9</v>
      </c>
      <c r="H44" s="45">
        <v>11</v>
      </c>
      <c r="I44" s="46">
        <v>7</v>
      </c>
      <c r="J44" s="100">
        <v>9</v>
      </c>
      <c r="K44" s="77"/>
      <c r="L44" s="101">
        <f>L43+1</f>
        <v>37</v>
      </c>
      <c r="M44" s="102">
        <f>COUNTIF($D$8:$H$61,"37")</f>
        <v>7</v>
      </c>
      <c r="N44" s="108"/>
      <c r="O44" s="3"/>
      <c r="P44" s="3"/>
    </row>
    <row r="45" ht="15" customHeight="1">
      <c r="A45" s="71"/>
      <c r="B45" s="98">
        <f>B44+1</f>
        <v>38</v>
      </c>
      <c r="C45" s="99">
        <f>C44+7</f>
        <v>39346</v>
      </c>
      <c r="D45" s="46">
        <v>35</v>
      </c>
      <c r="E45" s="44">
        <v>37</v>
      </c>
      <c r="F45" s="44">
        <v>17</v>
      </c>
      <c r="G45" s="44">
        <v>1</v>
      </c>
      <c r="H45" s="45">
        <v>32</v>
      </c>
      <c r="I45" s="46">
        <v>8</v>
      </c>
      <c r="J45" s="100">
        <v>1</v>
      </c>
      <c r="K45" s="77"/>
      <c r="L45" s="101">
        <f>L44+1</f>
        <v>38</v>
      </c>
      <c r="M45" s="102">
        <f>COUNTIF($D$8:$H$61,"38")</f>
        <v>6</v>
      </c>
      <c r="N45" s="108"/>
      <c r="O45" s="3"/>
      <c r="P45" s="3"/>
    </row>
    <row r="46" ht="15" customHeight="1">
      <c r="A46" s="71"/>
      <c r="B46" s="103">
        <f>B45+1</f>
        <v>39</v>
      </c>
      <c r="C46" s="104">
        <f>C45+7</f>
        <v>39353</v>
      </c>
      <c r="D46" s="47">
        <v>22</v>
      </c>
      <c r="E46" s="48">
        <v>34</v>
      </c>
      <c r="F46" s="48">
        <v>44</v>
      </c>
      <c r="G46" s="48">
        <v>30</v>
      </c>
      <c r="H46" s="49">
        <v>35</v>
      </c>
      <c r="I46" s="47">
        <v>4</v>
      </c>
      <c r="J46" s="105">
        <v>5</v>
      </c>
      <c r="K46" s="77"/>
      <c r="L46" s="101">
        <f>L45+1</f>
        <v>39</v>
      </c>
      <c r="M46" s="102">
        <f>COUNTIF($D$8:$H$61,"39")</f>
        <v>3</v>
      </c>
      <c r="N46" s="108"/>
      <c r="O46" s="3"/>
      <c r="P46" s="3"/>
    </row>
    <row r="47" ht="15" customHeight="1">
      <c r="A47" s="71"/>
      <c r="B47" s="91">
        <f>B46+1</f>
        <v>40</v>
      </c>
      <c r="C47" s="92">
        <f>C46+7</f>
        <v>39360</v>
      </c>
      <c r="D47" s="50">
        <v>20</v>
      </c>
      <c r="E47" s="51">
        <v>27</v>
      </c>
      <c r="F47" s="51">
        <v>35</v>
      </c>
      <c r="G47" s="51">
        <v>44</v>
      </c>
      <c r="H47" s="52">
        <v>11</v>
      </c>
      <c r="I47" s="50">
        <v>5</v>
      </c>
      <c r="J47" s="94">
        <v>2</v>
      </c>
      <c r="K47" s="77"/>
      <c r="L47" s="101">
        <f>L46+1</f>
        <v>40</v>
      </c>
      <c r="M47" s="102">
        <f>COUNTIF($D$8:$H$61,"40")</f>
        <v>6</v>
      </c>
      <c r="N47" s="108"/>
      <c r="O47" s="3"/>
      <c r="P47" s="3"/>
    </row>
    <row r="48" ht="15" customHeight="1">
      <c r="A48" s="71"/>
      <c r="B48" s="98">
        <f>B47+1</f>
        <v>41</v>
      </c>
      <c r="C48" s="99">
        <f>C47+7</f>
        <v>39367</v>
      </c>
      <c r="D48" s="46">
        <v>36</v>
      </c>
      <c r="E48" s="44">
        <v>47</v>
      </c>
      <c r="F48" s="44">
        <v>21</v>
      </c>
      <c r="G48" s="44">
        <v>32</v>
      </c>
      <c r="H48" s="45">
        <v>46</v>
      </c>
      <c r="I48" s="46">
        <v>3</v>
      </c>
      <c r="J48" s="100">
        <v>4</v>
      </c>
      <c r="K48" s="77"/>
      <c r="L48" s="101">
        <f>L47+1</f>
        <v>41</v>
      </c>
      <c r="M48" s="102">
        <f>COUNTIF($D$8:$H$61,"41")</f>
        <v>9</v>
      </c>
      <c r="N48" s="108"/>
      <c r="O48" s="3"/>
      <c r="P48" s="3"/>
    </row>
    <row r="49" ht="15" customHeight="1">
      <c r="A49" s="71"/>
      <c r="B49" s="98">
        <f>B48+1</f>
        <v>42</v>
      </c>
      <c r="C49" s="99">
        <f>C48+7</f>
        <v>39374</v>
      </c>
      <c r="D49" s="46">
        <v>7</v>
      </c>
      <c r="E49" s="44">
        <v>18</v>
      </c>
      <c r="F49" s="44">
        <v>34</v>
      </c>
      <c r="G49" s="44">
        <v>35</v>
      </c>
      <c r="H49" s="45">
        <v>40</v>
      </c>
      <c r="I49" s="46">
        <v>7</v>
      </c>
      <c r="J49" s="100">
        <v>8</v>
      </c>
      <c r="K49" s="77"/>
      <c r="L49" s="101">
        <f>L48+1</f>
        <v>42</v>
      </c>
      <c r="M49" s="102">
        <f>COUNTIF($D$8:$H$61,"42")</f>
        <v>6</v>
      </c>
      <c r="N49" s="108"/>
      <c r="O49" s="3"/>
      <c r="P49" s="3"/>
    </row>
    <row r="50" ht="15" customHeight="1">
      <c r="A50" s="71"/>
      <c r="B50" s="103">
        <f>B49+1</f>
        <v>43</v>
      </c>
      <c r="C50" s="104">
        <f>C49+7</f>
        <v>39381</v>
      </c>
      <c r="D50" s="47">
        <v>20</v>
      </c>
      <c r="E50" s="48">
        <v>7</v>
      </c>
      <c r="F50" s="48">
        <v>38</v>
      </c>
      <c r="G50" s="48">
        <v>40</v>
      </c>
      <c r="H50" s="49">
        <v>43</v>
      </c>
      <c r="I50" s="47">
        <v>8</v>
      </c>
      <c r="J50" s="105">
        <v>1</v>
      </c>
      <c r="K50" s="77"/>
      <c r="L50" s="101">
        <f>L49+1</f>
        <v>43</v>
      </c>
      <c r="M50" s="102">
        <f>COUNTIF($D$8:$H$61,"43")</f>
        <v>5</v>
      </c>
      <c r="N50" s="108"/>
      <c r="O50" s="3"/>
      <c r="P50" s="3"/>
    </row>
    <row r="51" ht="15" customHeight="1">
      <c r="A51" s="71"/>
      <c r="B51" s="91">
        <f>B50+1</f>
        <v>44</v>
      </c>
      <c r="C51" s="92">
        <f>C50+7</f>
        <v>39388</v>
      </c>
      <c r="D51" s="50">
        <v>40</v>
      </c>
      <c r="E51" s="51">
        <v>16</v>
      </c>
      <c r="F51" s="51">
        <v>3</v>
      </c>
      <c r="G51" s="51">
        <v>19</v>
      </c>
      <c r="H51" s="52">
        <v>18</v>
      </c>
      <c r="I51" s="50">
        <v>2</v>
      </c>
      <c r="J51" s="94">
        <v>1</v>
      </c>
      <c r="K51" s="77"/>
      <c r="L51" s="101">
        <f>L50+1</f>
        <v>44</v>
      </c>
      <c r="M51" s="102">
        <f>COUNTIF($D$8:$H$61,"44")</f>
        <v>5</v>
      </c>
      <c r="N51" s="108"/>
      <c r="O51" s="3"/>
      <c r="P51" s="3"/>
    </row>
    <row r="52" ht="15" customHeight="1">
      <c r="A52" s="71"/>
      <c r="B52" s="98">
        <f>B51+1</f>
        <v>45</v>
      </c>
      <c r="C52" s="99">
        <f>C51+7</f>
        <v>39395</v>
      </c>
      <c r="D52" s="46">
        <v>14</v>
      </c>
      <c r="E52" s="44">
        <v>25</v>
      </c>
      <c r="F52" s="44">
        <v>36</v>
      </c>
      <c r="G52" s="44">
        <v>5</v>
      </c>
      <c r="H52" s="45">
        <v>22</v>
      </c>
      <c r="I52" s="46">
        <v>6</v>
      </c>
      <c r="J52" s="100">
        <v>5</v>
      </c>
      <c r="K52" s="77"/>
      <c r="L52" s="101">
        <f>L51+1</f>
        <v>45</v>
      </c>
      <c r="M52" s="102">
        <f>COUNTIF($D$8:$H$61,"45")</f>
        <v>7</v>
      </c>
      <c r="N52" s="108"/>
      <c r="O52" s="3"/>
      <c r="P52" s="3"/>
    </row>
    <row r="53" ht="15" customHeight="1">
      <c r="A53" s="71"/>
      <c r="B53" s="98">
        <f>B52+1</f>
        <v>46</v>
      </c>
      <c r="C53" s="99">
        <f>C52+7</f>
        <v>39402</v>
      </c>
      <c r="D53" s="46">
        <v>23</v>
      </c>
      <c r="E53" s="44">
        <v>18</v>
      </c>
      <c r="F53" s="44">
        <v>33</v>
      </c>
      <c r="G53" s="44">
        <v>37</v>
      </c>
      <c r="H53" s="45">
        <v>9</v>
      </c>
      <c r="I53" s="46">
        <v>1</v>
      </c>
      <c r="J53" s="100">
        <v>8</v>
      </c>
      <c r="K53" s="77"/>
      <c r="L53" s="101">
        <f>L52+1</f>
        <v>46</v>
      </c>
      <c r="M53" s="102">
        <f>COUNTIF($D$8:$H$61,"46")</f>
        <v>3</v>
      </c>
      <c r="N53" s="108"/>
      <c r="O53" s="3"/>
      <c r="P53" s="3"/>
    </row>
    <row r="54" ht="15" customHeight="1">
      <c r="A54" s="71"/>
      <c r="B54" s="103">
        <f>B53+1</f>
        <v>47</v>
      </c>
      <c r="C54" s="104">
        <f>C53+7</f>
        <v>39409</v>
      </c>
      <c r="D54" s="47">
        <v>22</v>
      </c>
      <c r="E54" s="48">
        <v>2</v>
      </c>
      <c r="F54" s="48">
        <v>48</v>
      </c>
      <c r="G54" s="48">
        <v>29</v>
      </c>
      <c r="H54" s="49">
        <v>10</v>
      </c>
      <c r="I54" s="47">
        <v>9</v>
      </c>
      <c r="J54" s="105">
        <v>3</v>
      </c>
      <c r="K54" s="77"/>
      <c r="L54" s="101">
        <f>L53+1</f>
        <v>47</v>
      </c>
      <c r="M54" s="102">
        <f>COUNTIF($D$8:$H$61,"47")</f>
        <v>1</v>
      </c>
      <c r="N54" s="108"/>
      <c r="O54" s="3"/>
      <c r="P54" s="3"/>
    </row>
    <row r="55" ht="15" customHeight="1">
      <c r="A55" s="71"/>
      <c r="B55" s="91">
        <f>B54+1</f>
        <v>48</v>
      </c>
      <c r="C55" s="92">
        <f>C54+7</f>
        <v>39416</v>
      </c>
      <c r="D55" s="50">
        <v>38</v>
      </c>
      <c r="E55" s="51">
        <v>20</v>
      </c>
      <c r="F55" s="51">
        <v>12</v>
      </c>
      <c r="G55" s="51">
        <v>19</v>
      </c>
      <c r="H55" s="52">
        <v>30</v>
      </c>
      <c r="I55" s="50">
        <v>9</v>
      </c>
      <c r="J55" s="94">
        <v>7</v>
      </c>
      <c r="K55" s="77"/>
      <c r="L55" s="101">
        <f>L54+1</f>
        <v>48</v>
      </c>
      <c r="M55" s="102">
        <f>COUNTIF($D$8:$H$61,"48")</f>
        <v>7</v>
      </c>
      <c r="N55" s="108"/>
      <c r="O55" s="3"/>
      <c r="P55" s="3"/>
    </row>
    <row r="56" ht="15" customHeight="1">
      <c r="A56" s="71"/>
      <c r="B56" s="98">
        <f>B55+1</f>
        <v>49</v>
      </c>
      <c r="C56" s="99">
        <f>C55+7</f>
        <v>39423</v>
      </c>
      <c r="D56" s="46">
        <v>48</v>
      </c>
      <c r="E56" s="44">
        <v>43</v>
      </c>
      <c r="F56" s="44">
        <v>4</v>
      </c>
      <c r="G56" s="44">
        <v>2</v>
      </c>
      <c r="H56" s="45">
        <v>32</v>
      </c>
      <c r="I56" s="46">
        <v>1</v>
      </c>
      <c r="J56" s="100">
        <v>7</v>
      </c>
      <c r="K56" s="77"/>
      <c r="L56" s="101">
        <f>L55+1</f>
        <v>49</v>
      </c>
      <c r="M56" s="102">
        <f>COUNTIF($D$8:$H$61,"49")</f>
        <v>5</v>
      </c>
      <c r="N56" s="108"/>
      <c r="O56" s="3"/>
      <c r="P56" s="3"/>
    </row>
    <row r="57" ht="15" customHeight="1">
      <c r="A57" s="71"/>
      <c r="B57" s="98">
        <f>B56+1</f>
        <v>50</v>
      </c>
      <c r="C57" s="99">
        <f>C56+7</f>
        <v>39430</v>
      </c>
      <c r="D57" s="46">
        <v>8</v>
      </c>
      <c r="E57" s="44">
        <v>30</v>
      </c>
      <c r="F57" s="44">
        <v>36</v>
      </c>
      <c r="G57" s="44">
        <v>25</v>
      </c>
      <c r="H57" s="45">
        <v>44</v>
      </c>
      <c r="I57" s="46">
        <v>4</v>
      </c>
      <c r="J57" s="100">
        <v>3</v>
      </c>
      <c r="K57" s="77"/>
      <c r="L57" s="106">
        <f>L56+1</f>
        <v>50</v>
      </c>
      <c r="M57" s="107">
        <f>COUNTIF($D$8:$H$61,"50")</f>
        <v>3</v>
      </c>
      <c r="N57" s="108"/>
      <c r="O57" s="3"/>
      <c r="P57" s="3"/>
    </row>
    <row r="58" ht="15" customHeight="1">
      <c r="A58" s="71"/>
      <c r="B58" s="98">
        <f>B57+1</f>
        <v>51</v>
      </c>
      <c r="C58" s="99">
        <f>C57+7</f>
        <v>39437</v>
      </c>
      <c r="D58" s="46">
        <v>37</v>
      </c>
      <c r="E58" s="44">
        <v>7</v>
      </c>
      <c r="F58" s="44">
        <v>44</v>
      </c>
      <c r="G58" s="44">
        <v>28</v>
      </c>
      <c r="H58" s="45">
        <v>9</v>
      </c>
      <c r="I58" s="46">
        <v>7</v>
      </c>
      <c r="J58" s="100">
        <v>6</v>
      </c>
      <c r="K58" s="108"/>
      <c r="L58" s="109"/>
      <c r="M58" s="109"/>
      <c r="N58" s="3"/>
      <c r="O58" s="3"/>
      <c r="P58" s="3"/>
    </row>
    <row r="59" ht="15" customHeight="1">
      <c r="A59" s="71"/>
      <c r="B59" s="110">
        <f>B58+1</f>
        <v>52</v>
      </c>
      <c r="C59" s="111">
        <f>C58+7</f>
        <v>39444</v>
      </c>
      <c r="D59" s="112">
        <v>45</v>
      </c>
      <c r="E59" s="113">
        <v>31</v>
      </c>
      <c r="F59" s="113">
        <v>20</v>
      </c>
      <c r="G59" s="113">
        <v>22</v>
      </c>
      <c r="H59" s="114">
        <v>21</v>
      </c>
      <c r="I59" s="112">
        <v>9</v>
      </c>
      <c r="J59" s="115">
        <v>7</v>
      </c>
      <c r="K59" s="108"/>
      <c r="L59" s="3"/>
      <c r="M59" s="3"/>
      <c r="N59" s="3"/>
      <c r="O59" s="3"/>
      <c r="P59" s="3"/>
    </row>
    <row r="60" ht="17.1" customHeight="1">
      <c r="A60" s="3"/>
      <c r="B60" s="116"/>
      <c r="C60" s="117"/>
      <c r="D60" s="118"/>
      <c r="E60" s="118"/>
      <c r="F60" s="118"/>
      <c r="G60" s="118"/>
      <c r="H60" s="118"/>
      <c r="I60" s="116"/>
      <c r="J60" s="116"/>
      <c r="K60" s="3"/>
      <c r="L60" s="3"/>
      <c r="M60" s="3"/>
      <c r="N60" s="3"/>
      <c r="O60" s="3"/>
      <c r="P60" s="3"/>
    </row>
    <row r="61" ht="13.65" customHeight="1">
      <c r="A61" s="3"/>
      <c r="B61" s="4"/>
      <c r="C61" s="3"/>
      <c r="D61" s="3"/>
      <c r="E61" s="3"/>
      <c r="F61" s="3"/>
      <c r="G61" s="3"/>
      <c r="H61" s="3"/>
      <c r="I61" s="4"/>
      <c r="J61" s="4"/>
      <c r="K61" s="3"/>
      <c r="L61" s="3"/>
      <c r="M61" s="3"/>
      <c r="N61" s="3"/>
      <c r="O61" s="3"/>
      <c r="P61" s="3"/>
    </row>
  </sheetData>
  <mergeCells count="8">
    <mergeCell ref="D6:J6"/>
    <mergeCell ref="C6:C7"/>
    <mergeCell ref="L6:M6"/>
    <mergeCell ref="O6:P6"/>
    <mergeCell ref="B3:G3"/>
    <mergeCell ref="B4:J4"/>
    <mergeCell ref="L4:P4"/>
    <mergeCell ref="I7:J7"/>
  </mergeCells>
  <conditionalFormatting sqref="L8:L57 O8:O16">
    <cfRule type="cellIs" dxfId="0" priority="1" operator="lessThan" stopIfTrue="1">
      <formula>0</formula>
    </cfRule>
  </conditionalFormatting>
  <pageMargins left="0.787402" right="0.787402" top="0.787402" bottom="0.393701" header="0" footer="0"/>
  <pageSetup firstPageNumber="1" fitToHeight="1" fitToWidth="1" scale="75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P61"/>
  <sheetViews>
    <sheetView workbookViewId="0" showGridLines="0" defaultGridColor="1"/>
  </sheetViews>
  <sheetFormatPr defaultColWidth="12.5" defaultRowHeight="13.2" customHeight="1" outlineLevelRow="0" outlineLevelCol="0"/>
  <cols>
    <col min="1" max="1" width="12.5" style="119" customWidth="1"/>
    <col min="2" max="2" width="11" style="119" customWidth="1"/>
    <col min="3" max="3" width="13" style="119" customWidth="1"/>
    <col min="4" max="10" width="9.67188" style="119" customWidth="1"/>
    <col min="11" max="11" width="3.85156" style="119" customWidth="1"/>
    <col min="12" max="12" width="12.5" style="119" customWidth="1"/>
    <col min="13" max="13" width="14.5" style="119" customWidth="1"/>
    <col min="14" max="14" width="4.67188" style="119" customWidth="1"/>
    <col min="15" max="15" width="10.6719" style="119" customWidth="1"/>
    <col min="16" max="16" width="10.8516" style="119" customWidth="1"/>
    <col min="17" max="16384" width="12.5" style="119" customWidth="1"/>
  </cols>
  <sheetData>
    <row r="1" ht="17" customHeight="1">
      <c r="A1" s="3"/>
      <c r="B1" s="56"/>
      <c r="C1" s="57"/>
      <c r="D1" s="58"/>
      <c r="E1" s="3"/>
      <c r="F1" s="3"/>
      <c r="G1" s="3"/>
      <c r="H1" s="3"/>
      <c r="I1" s="4"/>
      <c r="J1" s="4"/>
      <c r="K1" s="3"/>
      <c r="L1" s="3"/>
      <c r="M1" s="3"/>
      <c r="N1" s="3"/>
      <c r="O1" s="3"/>
      <c r="P1" s="3"/>
    </row>
    <row r="2" ht="13.65" customHeight="1">
      <c r="A2" s="3"/>
      <c r="B2" s="4"/>
      <c r="C2" s="3"/>
      <c r="D2" s="3"/>
      <c r="E2" s="3"/>
      <c r="F2" s="3"/>
      <c r="G2" s="3"/>
      <c r="H2" s="3"/>
      <c r="I2" s="4"/>
      <c r="J2" s="4"/>
      <c r="K2" s="3"/>
      <c r="L2" s="3"/>
      <c r="M2" s="3"/>
      <c r="N2" s="3"/>
      <c r="O2" s="3"/>
      <c r="P2" s="3"/>
    </row>
    <row r="3" ht="25" customHeight="1">
      <c r="A3" s="3"/>
      <c r="B3" t="s" s="63">
        <v>1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  <c r="P3" s="3"/>
    </row>
    <row r="4" ht="27" customHeight="1">
      <c r="A4" s="3"/>
      <c r="B4" t="s" s="65">
        <v>16</v>
      </c>
      <c r="C4" s="6"/>
      <c r="D4" s="6"/>
      <c r="E4" s="6"/>
      <c r="F4" s="6"/>
      <c r="G4" s="6"/>
      <c r="H4" s="6"/>
      <c r="I4" s="6"/>
      <c r="J4" s="6"/>
      <c r="K4" s="3"/>
      <c r="L4" t="s" s="66">
        <v>11</v>
      </c>
      <c r="M4" s="67"/>
      <c r="N4" s="67"/>
      <c r="O4" s="67"/>
      <c r="P4" s="67"/>
    </row>
    <row r="5" ht="8" customHeight="1">
      <c r="A5" s="3"/>
      <c r="B5" s="68"/>
      <c r="C5" s="68"/>
      <c r="D5" s="69"/>
      <c r="E5" s="69"/>
      <c r="F5" s="69"/>
      <c r="G5" s="69"/>
      <c r="H5" s="69"/>
      <c r="I5" s="68"/>
      <c r="J5" s="68"/>
      <c r="K5" s="3"/>
      <c r="L5" s="70"/>
      <c r="M5" s="70"/>
      <c r="N5" s="3"/>
      <c r="O5" s="70"/>
      <c r="P5" s="70"/>
    </row>
    <row r="6" ht="22.5" customHeight="1">
      <c r="A6" s="71"/>
      <c r="B6" t="s" s="72">
        <v>3</v>
      </c>
      <c r="C6" t="s" s="73">
        <v>4</v>
      </c>
      <c r="D6" t="s" s="74">
        <v>5</v>
      </c>
      <c r="E6" s="75"/>
      <c r="F6" s="75"/>
      <c r="G6" s="75"/>
      <c r="H6" s="75"/>
      <c r="I6" s="75"/>
      <c r="J6" s="76"/>
      <c r="K6" s="77"/>
      <c r="L6" t="s" s="78">
        <v>12</v>
      </c>
      <c r="M6" s="79"/>
      <c r="N6" s="77"/>
      <c r="O6" t="s" s="78">
        <v>7</v>
      </c>
      <c r="P6" s="79"/>
    </row>
    <row r="7" ht="20.25" customHeight="1">
      <c r="A7" s="71"/>
      <c r="B7" t="s" s="80">
        <v>13</v>
      </c>
      <c r="C7" s="81"/>
      <c r="D7" s="82"/>
      <c r="E7" s="83"/>
      <c r="F7" t="s" s="84">
        <v>6</v>
      </c>
      <c r="G7" s="83"/>
      <c r="H7" s="85"/>
      <c r="I7" t="s" s="86">
        <v>7</v>
      </c>
      <c r="J7" s="87"/>
      <c r="K7" s="77"/>
      <c r="L7" t="s" s="88">
        <v>14</v>
      </c>
      <c r="M7" t="s" s="88">
        <v>15</v>
      </c>
      <c r="N7" s="89"/>
      <c r="O7" t="s" s="90">
        <v>14</v>
      </c>
      <c r="P7" t="s" s="88">
        <v>15</v>
      </c>
    </row>
    <row r="8" ht="15" customHeight="1">
      <c r="A8" s="71"/>
      <c r="B8" s="91">
        <v>1</v>
      </c>
      <c r="C8" s="92">
        <v>39451</v>
      </c>
      <c r="D8" s="93">
        <v>41</v>
      </c>
      <c r="E8" s="51">
        <v>24</v>
      </c>
      <c r="F8" s="51">
        <v>10</v>
      </c>
      <c r="G8" s="51">
        <v>12</v>
      </c>
      <c r="H8" s="52">
        <v>25</v>
      </c>
      <c r="I8" s="50">
        <v>3</v>
      </c>
      <c r="J8" s="94">
        <v>5</v>
      </c>
      <c r="K8" s="77"/>
      <c r="L8" s="95">
        <v>1</v>
      </c>
      <c r="M8" s="96">
        <f>COUNTIF($D$8:$H$61,"1")</f>
        <v>3</v>
      </c>
      <c r="N8" s="77"/>
      <c r="O8" s="97">
        <v>1</v>
      </c>
      <c r="P8" s="96">
        <f>COUNTIF($I$8:$J$61,"1")</f>
        <v>10</v>
      </c>
    </row>
    <row r="9" ht="15" customHeight="1">
      <c r="A9" s="71"/>
      <c r="B9" s="98">
        <f>B8+1</f>
        <v>2</v>
      </c>
      <c r="C9" s="99">
        <f>C8+7</f>
        <v>39458</v>
      </c>
      <c r="D9" s="46">
        <v>24</v>
      </c>
      <c r="E9" s="44">
        <v>36</v>
      </c>
      <c r="F9" s="44">
        <v>50</v>
      </c>
      <c r="G9" s="44">
        <v>8</v>
      </c>
      <c r="H9" s="45">
        <v>49</v>
      </c>
      <c r="I9" s="46">
        <v>4</v>
      </c>
      <c r="J9" s="100">
        <v>8</v>
      </c>
      <c r="K9" s="77"/>
      <c r="L9" s="101">
        <f>L8+1</f>
        <v>2</v>
      </c>
      <c r="M9" s="102">
        <f>COUNTIF($D$8:$H$61,"2")</f>
        <v>7</v>
      </c>
      <c r="N9" s="77"/>
      <c r="O9" s="101">
        <f>O8+1</f>
        <v>2</v>
      </c>
      <c r="P9" s="102">
        <f>COUNTIF($I$8:$J$61,"2")</f>
        <v>9</v>
      </c>
    </row>
    <row r="10" ht="15" customHeight="1">
      <c r="A10" s="71"/>
      <c r="B10" s="98">
        <f>B9+1</f>
        <v>3</v>
      </c>
      <c r="C10" s="99">
        <f>C9+7</f>
        <v>39465</v>
      </c>
      <c r="D10" s="46">
        <v>46</v>
      </c>
      <c r="E10" s="44">
        <v>40</v>
      </c>
      <c r="F10" s="44">
        <v>16</v>
      </c>
      <c r="G10" s="44">
        <v>14</v>
      </c>
      <c r="H10" s="45">
        <v>23</v>
      </c>
      <c r="I10" s="46">
        <v>8</v>
      </c>
      <c r="J10" s="100">
        <v>4</v>
      </c>
      <c r="K10" s="77"/>
      <c r="L10" s="101">
        <f>L9+1</f>
        <v>3</v>
      </c>
      <c r="M10" s="102">
        <f>COUNTIF($D$8:$H$61,"3")</f>
        <v>3</v>
      </c>
      <c r="N10" s="77"/>
      <c r="O10" s="101">
        <f>O9+1</f>
        <v>3</v>
      </c>
      <c r="P10" s="102">
        <f>COUNTIF($I$8:$J$61,"3")</f>
        <v>11</v>
      </c>
    </row>
    <row r="11" ht="15" customHeight="1">
      <c r="A11" s="71"/>
      <c r="B11" s="103">
        <f>B10+1</f>
        <v>4</v>
      </c>
      <c r="C11" s="104">
        <f>C10+7</f>
        <v>39472</v>
      </c>
      <c r="D11" s="47">
        <v>2</v>
      </c>
      <c r="E11" s="48">
        <v>19</v>
      </c>
      <c r="F11" s="48">
        <v>9</v>
      </c>
      <c r="G11" s="48">
        <v>45</v>
      </c>
      <c r="H11" s="49">
        <v>6</v>
      </c>
      <c r="I11" s="47">
        <v>7</v>
      </c>
      <c r="J11" s="105">
        <v>8</v>
      </c>
      <c r="K11" s="77"/>
      <c r="L11" s="101">
        <f>L10+1</f>
        <v>4</v>
      </c>
      <c r="M11" s="102">
        <f>COUNTIF($D$8:$H$61,"4")</f>
        <v>6</v>
      </c>
      <c r="N11" s="77"/>
      <c r="O11" s="101">
        <f>O10+1</f>
        <v>4</v>
      </c>
      <c r="P11" s="102">
        <f>COUNTIF($I$8:$J$61,"4")</f>
        <v>14</v>
      </c>
    </row>
    <row r="12" ht="15" customHeight="1">
      <c r="A12" s="71"/>
      <c r="B12" s="91">
        <f>B11+1</f>
        <v>5</v>
      </c>
      <c r="C12" s="92">
        <f>C11+7</f>
        <v>39479</v>
      </c>
      <c r="D12" s="50">
        <v>30</v>
      </c>
      <c r="E12" s="51">
        <v>49</v>
      </c>
      <c r="F12" s="51">
        <v>45</v>
      </c>
      <c r="G12" s="51">
        <v>47</v>
      </c>
      <c r="H12" s="52">
        <v>22</v>
      </c>
      <c r="I12" s="50">
        <v>4</v>
      </c>
      <c r="J12" s="94">
        <v>9</v>
      </c>
      <c r="K12" s="77"/>
      <c r="L12" s="101">
        <f>L11+1</f>
        <v>5</v>
      </c>
      <c r="M12" s="102">
        <f>COUNTIF($D$8:$H$61,"5")</f>
        <v>5</v>
      </c>
      <c r="N12" s="77"/>
      <c r="O12" s="101">
        <f>O11+1</f>
        <v>5</v>
      </c>
      <c r="P12" s="102">
        <f>COUNTIF($I$8:$J$61,"5")</f>
        <v>14</v>
      </c>
    </row>
    <row r="13" ht="15" customHeight="1">
      <c r="A13" s="71"/>
      <c r="B13" s="98">
        <f>B12+1</f>
        <v>6</v>
      </c>
      <c r="C13" s="99">
        <f>C12+7</f>
        <v>39486</v>
      </c>
      <c r="D13" s="46">
        <v>17</v>
      </c>
      <c r="E13" s="44">
        <v>38</v>
      </c>
      <c r="F13" s="44">
        <v>28</v>
      </c>
      <c r="G13" s="44">
        <v>44</v>
      </c>
      <c r="H13" s="45">
        <v>30</v>
      </c>
      <c r="I13" s="46">
        <v>1</v>
      </c>
      <c r="J13" s="100">
        <v>4</v>
      </c>
      <c r="K13" s="77"/>
      <c r="L13" s="101">
        <f>L12+1</f>
        <v>6</v>
      </c>
      <c r="M13" s="102">
        <f>COUNTIF($D$8:$H$61,"6")</f>
        <v>4</v>
      </c>
      <c r="N13" s="77"/>
      <c r="O13" s="101">
        <f>O12+1</f>
        <v>6</v>
      </c>
      <c r="P13" s="102">
        <f>COUNTIF($I$8:$J$61,"6")</f>
        <v>10</v>
      </c>
    </row>
    <row r="14" ht="15" customHeight="1">
      <c r="A14" s="71"/>
      <c r="B14" s="98">
        <f>B13+1</f>
        <v>7</v>
      </c>
      <c r="C14" s="99">
        <f>C13+7</f>
        <v>39493</v>
      </c>
      <c r="D14" s="43">
        <v>27</v>
      </c>
      <c r="E14" s="44">
        <v>45</v>
      </c>
      <c r="F14" s="44">
        <v>12</v>
      </c>
      <c r="G14" s="44">
        <v>29</v>
      </c>
      <c r="H14" s="45">
        <v>46</v>
      </c>
      <c r="I14" s="46">
        <v>7</v>
      </c>
      <c r="J14" s="100">
        <v>4</v>
      </c>
      <c r="K14" s="77"/>
      <c r="L14" s="101">
        <f>L13+1</f>
        <v>7</v>
      </c>
      <c r="M14" s="102">
        <f>COUNTIF($D$8:$H$61,"7")</f>
        <v>9</v>
      </c>
      <c r="N14" s="77"/>
      <c r="O14" s="101">
        <f>O13+1</f>
        <v>7</v>
      </c>
      <c r="P14" s="102">
        <f>COUNTIF($I$8:$J$61,"7")</f>
        <v>14</v>
      </c>
    </row>
    <row r="15" ht="15" customHeight="1">
      <c r="A15" s="71"/>
      <c r="B15" s="103">
        <f>B14+1</f>
        <v>8</v>
      </c>
      <c r="C15" s="104">
        <f>C14+7</f>
        <v>39500</v>
      </c>
      <c r="D15" s="47">
        <v>46</v>
      </c>
      <c r="E15" s="48">
        <v>50</v>
      </c>
      <c r="F15" s="48">
        <v>4</v>
      </c>
      <c r="G15" s="48">
        <v>27</v>
      </c>
      <c r="H15" s="49">
        <v>32</v>
      </c>
      <c r="I15" s="47">
        <v>8</v>
      </c>
      <c r="J15" s="105">
        <v>9</v>
      </c>
      <c r="K15" s="77"/>
      <c r="L15" s="101">
        <f>L14+1</f>
        <v>8</v>
      </c>
      <c r="M15" s="102">
        <f>COUNTIF($D$8:$H$61,"8")</f>
        <v>6</v>
      </c>
      <c r="N15" s="77"/>
      <c r="O15" s="101">
        <f>O14+1</f>
        <v>8</v>
      </c>
      <c r="P15" s="102">
        <f>COUNTIF($I$8:$J$61,"8")</f>
        <v>13</v>
      </c>
    </row>
    <row r="16" ht="15" customHeight="1">
      <c r="A16" s="71"/>
      <c r="B16" s="91">
        <f>B15+1</f>
        <v>9</v>
      </c>
      <c r="C16" s="92">
        <f>C15+7</f>
        <v>39507</v>
      </c>
      <c r="D16" s="50">
        <v>37</v>
      </c>
      <c r="E16" s="51">
        <v>47</v>
      </c>
      <c r="F16" s="51">
        <v>49</v>
      </c>
      <c r="G16" s="51">
        <v>40</v>
      </c>
      <c r="H16" s="52">
        <v>12</v>
      </c>
      <c r="I16" s="50">
        <v>9</v>
      </c>
      <c r="J16" s="94">
        <v>2</v>
      </c>
      <c r="K16" s="77"/>
      <c r="L16" s="101">
        <f>L15+1</f>
        <v>9</v>
      </c>
      <c r="M16" s="102">
        <f>COUNTIF($D$8:$H$61,"9")</f>
        <v>8</v>
      </c>
      <c r="N16" s="77"/>
      <c r="O16" s="106">
        <f>O15+1</f>
        <v>9</v>
      </c>
      <c r="P16" s="107">
        <f>COUNTIF($I$8:$J$61,"9")</f>
        <v>9</v>
      </c>
    </row>
    <row r="17" ht="15" customHeight="1">
      <c r="A17" s="71"/>
      <c r="B17" s="98">
        <f>B16+1</f>
        <v>10</v>
      </c>
      <c r="C17" s="99">
        <f>C16+7</f>
        <v>39514</v>
      </c>
      <c r="D17" s="46">
        <v>14</v>
      </c>
      <c r="E17" s="44">
        <v>17</v>
      </c>
      <c r="F17" s="44">
        <v>7</v>
      </c>
      <c r="G17" s="44">
        <v>35</v>
      </c>
      <c r="H17" s="45">
        <v>2</v>
      </c>
      <c r="I17" s="46">
        <v>6</v>
      </c>
      <c r="J17" s="100">
        <v>1</v>
      </c>
      <c r="K17" s="77"/>
      <c r="L17" s="101">
        <f>L16+1</f>
        <v>10</v>
      </c>
      <c r="M17" s="102">
        <f>COUNTIF($D$8:$H$61,"10")</f>
        <v>5</v>
      </c>
      <c r="N17" s="108"/>
      <c r="O17" s="109"/>
      <c r="P17" s="109"/>
    </row>
    <row r="18" ht="15" customHeight="1">
      <c r="A18" s="71"/>
      <c r="B18" s="98">
        <f>B17+1</f>
        <v>11</v>
      </c>
      <c r="C18" s="99">
        <f>C17+7</f>
        <v>39521</v>
      </c>
      <c r="D18" s="43">
        <v>13</v>
      </c>
      <c r="E18" s="44">
        <v>48</v>
      </c>
      <c r="F18" s="44">
        <v>35</v>
      </c>
      <c r="G18" s="44">
        <v>21</v>
      </c>
      <c r="H18" s="45">
        <v>25</v>
      </c>
      <c r="I18" s="46">
        <v>4</v>
      </c>
      <c r="J18" s="100">
        <v>8</v>
      </c>
      <c r="K18" s="77"/>
      <c r="L18" s="101">
        <f>L17+1</f>
        <v>11</v>
      </c>
      <c r="M18" s="102">
        <f>COUNTIF($D$8:$H$61,"11")</f>
        <v>6</v>
      </c>
      <c r="N18" s="108"/>
      <c r="O18" s="3"/>
      <c r="P18" s="3"/>
    </row>
    <row r="19" ht="15" customHeight="1">
      <c r="A19" s="71"/>
      <c r="B19" s="103">
        <f>B18+1</f>
        <v>12</v>
      </c>
      <c r="C19" s="104">
        <f>C18+7</f>
        <v>39528</v>
      </c>
      <c r="D19" s="47">
        <v>10</v>
      </c>
      <c r="E19" s="48">
        <v>2</v>
      </c>
      <c r="F19" s="48">
        <v>22</v>
      </c>
      <c r="G19" s="48">
        <v>18</v>
      </c>
      <c r="H19" s="49">
        <v>36</v>
      </c>
      <c r="I19" s="47">
        <v>6</v>
      </c>
      <c r="J19" s="105">
        <v>4</v>
      </c>
      <c r="K19" s="77"/>
      <c r="L19" s="101">
        <f>L18+1</f>
        <v>12</v>
      </c>
      <c r="M19" s="102">
        <f>COUNTIF($D$8:$H$61,"12")</f>
        <v>6</v>
      </c>
      <c r="N19" s="108"/>
      <c r="O19" s="3"/>
      <c r="P19" s="3"/>
    </row>
    <row r="20" ht="15" customHeight="1">
      <c r="A20" s="71"/>
      <c r="B20" s="91">
        <f>B19+1</f>
        <v>13</v>
      </c>
      <c r="C20" s="92">
        <f>C19+7</f>
        <v>39535</v>
      </c>
      <c r="D20" s="50">
        <v>39</v>
      </c>
      <c r="E20" s="51">
        <v>9</v>
      </c>
      <c r="F20" s="51">
        <v>29</v>
      </c>
      <c r="G20" s="51">
        <v>5</v>
      </c>
      <c r="H20" s="52">
        <v>17</v>
      </c>
      <c r="I20" s="50">
        <v>3</v>
      </c>
      <c r="J20" s="94">
        <v>6</v>
      </c>
      <c r="K20" s="77"/>
      <c r="L20" s="101">
        <f>L19+1</f>
        <v>13</v>
      </c>
      <c r="M20" s="102">
        <f>COUNTIF($D$8:$H$61,"13")</f>
        <v>5</v>
      </c>
      <c r="N20" s="108"/>
      <c r="O20" s="3"/>
      <c r="P20" s="3"/>
    </row>
    <row r="21" ht="15" customHeight="1">
      <c r="A21" s="71"/>
      <c r="B21" s="98">
        <f>B20+1</f>
        <v>14</v>
      </c>
      <c r="C21" s="99">
        <f>C20+7</f>
        <v>39542</v>
      </c>
      <c r="D21" s="46">
        <v>18</v>
      </c>
      <c r="E21" s="44">
        <v>37</v>
      </c>
      <c r="F21" s="44">
        <v>47</v>
      </c>
      <c r="G21" s="44">
        <v>13</v>
      </c>
      <c r="H21" s="45">
        <v>11</v>
      </c>
      <c r="I21" s="46">
        <v>6</v>
      </c>
      <c r="J21" s="100">
        <v>1</v>
      </c>
      <c r="K21" s="77"/>
      <c r="L21" s="101">
        <f>L20+1</f>
        <v>14</v>
      </c>
      <c r="M21" s="102">
        <f>COUNTIF($D$8:$H$61,"14")</f>
        <v>8</v>
      </c>
      <c r="N21" s="108"/>
      <c r="O21" s="3"/>
      <c r="P21" s="3"/>
    </row>
    <row r="22" ht="15" customHeight="1">
      <c r="A22" s="71"/>
      <c r="B22" s="98">
        <f>B21+1</f>
        <v>15</v>
      </c>
      <c r="C22" s="99">
        <f>C21+7</f>
        <v>39549</v>
      </c>
      <c r="D22" s="43">
        <v>50</v>
      </c>
      <c r="E22" s="44">
        <v>30</v>
      </c>
      <c r="F22" s="44">
        <v>25</v>
      </c>
      <c r="G22" s="44">
        <v>45</v>
      </c>
      <c r="H22" s="45">
        <v>6</v>
      </c>
      <c r="I22" s="46">
        <v>5</v>
      </c>
      <c r="J22" s="100">
        <v>7</v>
      </c>
      <c r="K22" s="77"/>
      <c r="L22" s="101">
        <f>L21+1</f>
        <v>15</v>
      </c>
      <c r="M22" s="102">
        <f>COUNTIF($D$8:$H$61,"15")</f>
        <v>5</v>
      </c>
      <c r="N22" s="108"/>
      <c r="O22" s="3"/>
      <c r="P22" s="3"/>
    </row>
    <row r="23" ht="15" customHeight="1">
      <c r="A23" s="71"/>
      <c r="B23" s="103">
        <f>B22+1</f>
        <v>16</v>
      </c>
      <c r="C23" s="104">
        <f>C22+7</f>
        <v>39556</v>
      </c>
      <c r="D23" s="47">
        <v>27</v>
      </c>
      <c r="E23" s="48">
        <v>6</v>
      </c>
      <c r="F23" s="48">
        <v>7</v>
      </c>
      <c r="G23" s="48">
        <v>50</v>
      </c>
      <c r="H23" s="49">
        <v>3</v>
      </c>
      <c r="I23" s="47">
        <v>5</v>
      </c>
      <c r="J23" s="105">
        <v>9</v>
      </c>
      <c r="K23" s="77"/>
      <c r="L23" s="101">
        <f>L22+1</f>
        <v>16</v>
      </c>
      <c r="M23" s="102">
        <f>COUNTIF($D$8:$H$61,"16")</f>
        <v>8</v>
      </c>
      <c r="N23" s="108"/>
      <c r="O23" s="3"/>
      <c r="P23" s="3"/>
    </row>
    <row r="24" ht="15" customHeight="1">
      <c r="A24" s="71"/>
      <c r="B24" s="91">
        <f>B23+1</f>
        <v>17</v>
      </c>
      <c r="C24" s="92">
        <f>C23+7</f>
        <v>39563</v>
      </c>
      <c r="D24" s="50">
        <v>4</v>
      </c>
      <c r="E24" s="51">
        <v>30</v>
      </c>
      <c r="F24" s="51">
        <v>26</v>
      </c>
      <c r="G24" s="51">
        <v>19</v>
      </c>
      <c r="H24" s="52">
        <v>27</v>
      </c>
      <c r="I24" s="50">
        <v>8</v>
      </c>
      <c r="J24" s="94">
        <v>3</v>
      </c>
      <c r="K24" s="77"/>
      <c r="L24" s="101">
        <f>L23+1</f>
        <v>17</v>
      </c>
      <c r="M24" s="102">
        <f>COUNTIF($D$8:$H$61,"17")</f>
        <v>7</v>
      </c>
      <c r="N24" s="108"/>
      <c r="O24" s="3"/>
      <c r="P24" s="3"/>
    </row>
    <row r="25" ht="15" customHeight="1">
      <c r="A25" s="71"/>
      <c r="B25" s="98">
        <f>B24+1</f>
        <v>18</v>
      </c>
      <c r="C25" s="99">
        <f>C24+7</f>
        <v>39570</v>
      </c>
      <c r="D25" s="46">
        <v>26</v>
      </c>
      <c r="E25" s="44">
        <v>48</v>
      </c>
      <c r="F25" s="44">
        <v>45</v>
      </c>
      <c r="G25" s="44">
        <v>37</v>
      </c>
      <c r="H25" s="45">
        <v>2</v>
      </c>
      <c r="I25" s="46">
        <v>8</v>
      </c>
      <c r="J25" s="100">
        <v>4</v>
      </c>
      <c r="K25" s="77"/>
      <c r="L25" s="101">
        <f>L24+1</f>
        <v>18</v>
      </c>
      <c r="M25" s="102">
        <f>COUNTIF($D$8:$H$61,"18")</f>
        <v>5</v>
      </c>
      <c r="N25" s="108"/>
      <c r="O25" s="3"/>
      <c r="P25" s="3"/>
    </row>
    <row r="26" ht="15" customHeight="1">
      <c r="A26" s="71"/>
      <c r="B26" s="98">
        <f>B25+1</f>
        <v>19</v>
      </c>
      <c r="C26" s="99">
        <f>C25+7</f>
        <v>39577</v>
      </c>
      <c r="D26" s="43">
        <v>8</v>
      </c>
      <c r="E26" s="44">
        <v>9</v>
      </c>
      <c r="F26" s="44">
        <v>42</v>
      </c>
      <c r="G26" s="44">
        <v>40</v>
      </c>
      <c r="H26" s="45">
        <v>45</v>
      </c>
      <c r="I26" s="46">
        <v>7</v>
      </c>
      <c r="J26" s="100">
        <v>6</v>
      </c>
      <c r="K26" s="77"/>
      <c r="L26" s="101">
        <f>L25+1</f>
        <v>19</v>
      </c>
      <c r="M26" s="102">
        <f>COUNTIF($D$8:$H$61,"19")</f>
        <v>10</v>
      </c>
      <c r="N26" s="108"/>
      <c r="O26" s="3"/>
      <c r="P26" s="3"/>
    </row>
    <row r="27" ht="15" customHeight="1">
      <c r="A27" s="71"/>
      <c r="B27" s="103">
        <f>B26+1</f>
        <v>20</v>
      </c>
      <c r="C27" s="104">
        <f>C26+7</f>
        <v>39584</v>
      </c>
      <c r="D27" s="47">
        <v>6</v>
      </c>
      <c r="E27" s="48">
        <v>38</v>
      </c>
      <c r="F27" s="48">
        <v>9</v>
      </c>
      <c r="G27" s="48">
        <v>25</v>
      </c>
      <c r="H27" s="49">
        <v>15</v>
      </c>
      <c r="I27" s="47">
        <v>4</v>
      </c>
      <c r="J27" s="105">
        <v>9</v>
      </c>
      <c r="K27" s="77"/>
      <c r="L27" s="101">
        <f>L26+1</f>
        <v>20</v>
      </c>
      <c r="M27" s="102">
        <f>COUNTIF($D$8:$H$61,"20")</f>
        <v>4</v>
      </c>
      <c r="N27" s="108"/>
      <c r="O27" s="3"/>
      <c r="P27" s="3"/>
    </row>
    <row r="28" ht="15" customHeight="1">
      <c r="A28" s="71"/>
      <c r="B28" s="91">
        <f>B27+1</f>
        <v>21</v>
      </c>
      <c r="C28" s="92">
        <f>C27+7</f>
        <v>39591</v>
      </c>
      <c r="D28" s="50">
        <v>5</v>
      </c>
      <c r="E28" s="51">
        <v>38</v>
      </c>
      <c r="F28" s="51">
        <v>9</v>
      </c>
      <c r="G28" s="51">
        <v>19</v>
      </c>
      <c r="H28" s="52">
        <v>21</v>
      </c>
      <c r="I28" s="50">
        <v>1</v>
      </c>
      <c r="J28" s="94">
        <v>7</v>
      </c>
      <c r="K28" s="77"/>
      <c r="L28" s="101">
        <f>L27+1</f>
        <v>21</v>
      </c>
      <c r="M28" s="102">
        <f>COUNTIF($D$8:$H$61,"21")</f>
        <v>6</v>
      </c>
      <c r="N28" s="108"/>
      <c r="O28" s="3"/>
      <c r="P28" s="3"/>
    </row>
    <row r="29" ht="15" customHeight="1">
      <c r="A29" s="71"/>
      <c r="B29" s="98">
        <f>B28+1</f>
        <v>22</v>
      </c>
      <c r="C29" s="99">
        <f>C28+7</f>
        <v>39598</v>
      </c>
      <c r="D29" s="46">
        <v>14</v>
      </c>
      <c r="E29" s="44">
        <v>20</v>
      </c>
      <c r="F29" s="44">
        <v>49</v>
      </c>
      <c r="G29" s="44">
        <v>7</v>
      </c>
      <c r="H29" s="45">
        <v>5</v>
      </c>
      <c r="I29" s="46">
        <v>8</v>
      </c>
      <c r="J29" s="100">
        <v>2</v>
      </c>
      <c r="K29" s="77"/>
      <c r="L29" s="101">
        <f>L28+1</f>
        <v>22</v>
      </c>
      <c r="M29" s="102">
        <f>COUNTIF($D$8:$H$61,"22")</f>
        <v>5</v>
      </c>
      <c r="N29" s="108"/>
      <c r="O29" s="3"/>
      <c r="P29" s="3"/>
    </row>
    <row r="30" ht="15" customHeight="1">
      <c r="A30" s="71"/>
      <c r="B30" s="98">
        <f>B29+1</f>
        <v>23</v>
      </c>
      <c r="C30" s="99">
        <f>C29+7</f>
        <v>39605</v>
      </c>
      <c r="D30" s="43">
        <v>21</v>
      </c>
      <c r="E30" s="44">
        <v>40</v>
      </c>
      <c r="F30" s="44">
        <v>19</v>
      </c>
      <c r="G30" s="44">
        <v>50</v>
      </c>
      <c r="H30" s="45">
        <v>7</v>
      </c>
      <c r="I30" s="46">
        <v>2</v>
      </c>
      <c r="J30" s="100">
        <v>9</v>
      </c>
      <c r="K30" s="77"/>
      <c r="L30" s="101">
        <f>L29+1</f>
        <v>23</v>
      </c>
      <c r="M30" s="102">
        <f>COUNTIF($D$8:$H$61,"23")</f>
        <v>3</v>
      </c>
      <c r="N30" s="108"/>
      <c r="O30" s="3"/>
      <c r="P30" s="3"/>
    </row>
    <row r="31" ht="15" customHeight="1">
      <c r="A31" s="71"/>
      <c r="B31" s="103">
        <f>B30+1</f>
        <v>24</v>
      </c>
      <c r="C31" s="104">
        <f>C30+7</f>
        <v>39612</v>
      </c>
      <c r="D31" s="47">
        <v>16</v>
      </c>
      <c r="E31" s="48">
        <v>37</v>
      </c>
      <c r="F31" s="48">
        <v>44</v>
      </c>
      <c r="G31" s="48">
        <v>50</v>
      </c>
      <c r="H31" s="49">
        <v>13</v>
      </c>
      <c r="I31" s="47">
        <v>9</v>
      </c>
      <c r="J31" s="105">
        <v>1</v>
      </c>
      <c r="K31" s="77"/>
      <c r="L31" s="101">
        <f>L30+1</f>
        <v>24</v>
      </c>
      <c r="M31" s="102">
        <f>COUNTIF($D$8:$H$61,"24")</f>
        <v>3</v>
      </c>
      <c r="N31" s="108"/>
      <c r="O31" s="3"/>
      <c r="P31" s="3"/>
    </row>
    <row r="32" ht="15" customHeight="1">
      <c r="A32" s="71"/>
      <c r="B32" s="91">
        <f>B31+1</f>
        <v>25</v>
      </c>
      <c r="C32" s="92">
        <f>C31+7</f>
        <v>39619</v>
      </c>
      <c r="D32" s="50">
        <v>11</v>
      </c>
      <c r="E32" s="51">
        <v>8</v>
      </c>
      <c r="F32" s="51">
        <v>36</v>
      </c>
      <c r="G32" s="51">
        <v>37</v>
      </c>
      <c r="H32" s="52">
        <v>45</v>
      </c>
      <c r="I32" s="50">
        <v>3</v>
      </c>
      <c r="J32" s="94">
        <v>5</v>
      </c>
      <c r="K32" s="77"/>
      <c r="L32" s="101">
        <f>L31+1</f>
        <v>25</v>
      </c>
      <c r="M32" s="102">
        <f>COUNTIF($D$8:$H$61,"25")</f>
        <v>8</v>
      </c>
      <c r="N32" s="108"/>
      <c r="O32" s="3"/>
      <c r="P32" s="3"/>
    </row>
    <row r="33" ht="15" customHeight="1">
      <c r="A33" s="71"/>
      <c r="B33" s="98">
        <f>B32+1</f>
        <v>26</v>
      </c>
      <c r="C33" s="99">
        <f>C32+7</f>
        <v>39626</v>
      </c>
      <c r="D33" s="46">
        <v>20</v>
      </c>
      <c r="E33" s="44">
        <v>44</v>
      </c>
      <c r="F33" s="44">
        <v>5</v>
      </c>
      <c r="G33" s="44">
        <v>50</v>
      </c>
      <c r="H33" s="45">
        <v>26</v>
      </c>
      <c r="I33" s="46">
        <v>5</v>
      </c>
      <c r="J33" s="100">
        <v>7</v>
      </c>
      <c r="K33" s="120"/>
      <c r="L33" s="101">
        <f>L32+1</f>
        <v>26</v>
      </c>
      <c r="M33" s="102">
        <f>COUNTIF($D$8:$H$61,"26")</f>
        <v>6</v>
      </c>
      <c r="N33" s="108"/>
      <c r="O33" s="3"/>
      <c r="P33" s="3"/>
    </row>
    <row r="34" ht="15" customHeight="1">
      <c r="A34" s="71"/>
      <c r="B34" s="98">
        <f>B33+1</f>
        <v>27</v>
      </c>
      <c r="C34" s="99">
        <f>C33+7</f>
        <v>39633</v>
      </c>
      <c r="D34" s="43">
        <v>19</v>
      </c>
      <c r="E34" s="44">
        <v>22</v>
      </c>
      <c r="F34" s="44">
        <v>48</v>
      </c>
      <c r="G34" s="44">
        <v>7</v>
      </c>
      <c r="H34" s="45">
        <v>27</v>
      </c>
      <c r="I34" s="46">
        <v>7</v>
      </c>
      <c r="J34" s="100">
        <v>5</v>
      </c>
      <c r="K34" s="77"/>
      <c r="L34" s="101">
        <f>L33+1</f>
        <v>27</v>
      </c>
      <c r="M34" s="102">
        <f>COUNTIF($D$8:$H$61,"27")</f>
        <v>6</v>
      </c>
      <c r="N34" s="108"/>
      <c r="O34" s="3"/>
      <c r="P34" s="3"/>
    </row>
    <row r="35" ht="15" customHeight="1">
      <c r="A35" s="71"/>
      <c r="B35" s="103">
        <f>B34+1</f>
        <v>28</v>
      </c>
      <c r="C35" s="104">
        <f>C34+7</f>
        <v>39640</v>
      </c>
      <c r="D35" s="47">
        <v>37</v>
      </c>
      <c r="E35" s="48">
        <v>19</v>
      </c>
      <c r="F35" s="48">
        <v>11</v>
      </c>
      <c r="G35" s="48">
        <v>13</v>
      </c>
      <c r="H35" s="49">
        <v>9</v>
      </c>
      <c r="I35" s="47">
        <v>3</v>
      </c>
      <c r="J35" s="105">
        <v>4</v>
      </c>
      <c r="K35" s="77"/>
      <c r="L35" s="101">
        <f>L34+1</f>
        <v>28</v>
      </c>
      <c r="M35" s="102">
        <f>COUNTIF($D$8:$H$61,"28")</f>
        <v>3</v>
      </c>
      <c r="N35" s="108"/>
      <c r="O35" s="3"/>
      <c r="P35" s="3"/>
    </row>
    <row r="36" ht="15" customHeight="1">
      <c r="A36" s="71"/>
      <c r="B36" s="91">
        <f>B35+1</f>
        <v>29</v>
      </c>
      <c r="C36" s="92">
        <f>C35+7</f>
        <v>39647</v>
      </c>
      <c r="D36" s="50">
        <v>16</v>
      </c>
      <c r="E36" s="51">
        <v>14</v>
      </c>
      <c r="F36" s="51">
        <v>44</v>
      </c>
      <c r="G36" s="51">
        <v>10</v>
      </c>
      <c r="H36" s="52">
        <v>29</v>
      </c>
      <c r="I36" s="50">
        <v>6</v>
      </c>
      <c r="J36" s="94">
        <v>5</v>
      </c>
      <c r="K36" s="77"/>
      <c r="L36" s="101">
        <f>L35+1</f>
        <v>29</v>
      </c>
      <c r="M36" s="102">
        <f>COUNTIF($D$8:$H$61,"29")</f>
        <v>7</v>
      </c>
      <c r="N36" s="108"/>
      <c r="O36" s="3"/>
      <c r="P36" s="3"/>
    </row>
    <row r="37" ht="15" customHeight="1">
      <c r="A37" s="71"/>
      <c r="B37" s="98">
        <f>B36+1</f>
        <v>30</v>
      </c>
      <c r="C37" s="99">
        <f>C36+7</f>
        <v>39654</v>
      </c>
      <c r="D37" s="46">
        <v>29</v>
      </c>
      <c r="E37" s="44">
        <v>7</v>
      </c>
      <c r="F37" s="44">
        <v>15</v>
      </c>
      <c r="G37" s="44">
        <v>24</v>
      </c>
      <c r="H37" s="45">
        <v>11</v>
      </c>
      <c r="I37" s="46">
        <v>7</v>
      </c>
      <c r="J37" s="100">
        <v>2</v>
      </c>
      <c r="K37" s="77"/>
      <c r="L37" s="101">
        <f>L36+1</f>
        <v>30</v>
      </c>
      <c r="M37" s="102">
        <f>COUNTIF($D$8:$H$61,"30")</f>
        <v>4</v>
      </c>
      <c r="N37" s="108"/>
      <c r="O37" s="3"/>
      <c r="P37" s="3"/>
    </row>
    <row r="38" ht="15" customHeight="1">
      <c r="A38" s="71"/>
      <c r="B38" s="98">
        <f>B37+1</f>
        <v>31</v>
      </c>
      <c r="C38" s="99">
        <f>C37+7</f>
        <v>39661</v>
      </c>
      <c r="D38" s="43">
        <v>25</v>
      </c>
      <c r="E38" s="44">
        <v>40</v>
      </c>
      <c r="F38" s="44">
        <v>22</v>
      </c>
      <c r="G38" s="44">
        <v>50</v>
      </c>
      <c r="H38" s="45">
        <v>1</v>
      </c>
      <c r="I38" s="46">
        <v>1</v>
      </c>
      <c r="J38" s="100">
        <v>8</v>
      </c>
      <c r="K38" s="77"/>
      <c r="L38" s="101">
        <f>L37+1</f>
        <v>31</v>
      </c>
      <c r="M38" s="102">
        <f>COUNTIF($D$8:$H$61,"31")</f>
        <v>4</v>
      </c>
      <c r="N38" s="108"/>
      <c r="O38" s="3"/>
      <c r="P38" s="3"/>
    </row>
    <row r="39" ht="15" customHeight="1">
      <c r="A39" s="71"/>
      <c r="B39" s="103">
        <f>B38+1</f>
        <v>32</v>
      </c>
      <c r="C39" s="104">
        <f>C38+7</f>
        <v>39668</v>
      </c>
      <c r="D39" s="47">
        <v>15</v>
      </c>
      <c r="E39" s="48">
        <v>5</v>
      </c>
      <c r="F39" s="48">
        <v>16</v>
      </c>
      <c r="G39" s="48">
        <v>45</v>
      </c>
      <c r="H39" s="49">
        <v>4</v>
      </c>
      <c r="I39" s="47">
        <v>7</v>
      </c>
      <c r="J39" s="105">
        <v>4</v>
      </c>
      <c r="K39" s="77"/>
      <c r="L39" s="101">
        <f>L38+1</f>
        <v>32</v>
      </c>
      <c r="M39" s="102">
        <f>COUNTIF($D$8:$H$61,"32")</f>
        <v>1</v>
      </c>
      <c r="N39" s="108"/>
      <c r="O39" s="3"/>
      <c r="P39" s="3"/>
    </row>
    <row r="40" ht="15" customHeight="1">
      <c r="A40" s="71"/>
      <c r="B40" s="91">
        <f>B39+1</f>
        <v>33</v>
      </c>
      <c r="C40" s="92">
        <f>C39+7</f>
        <v>39675</v>
      </c>
      <c r="D40" s="50">
        <v>18</v>
      </c>
      <c r="E40" s="51">
        <v>11</v>
      </c>
      <c r="F40" s="51">
        <v>17</v>
      </c>
      <c r="G40" s="51">
        <v>26</v>
      </c>
      <c r="H40" s="52">
        <v>31</v>
      </c>
      <c r="I40" s="50">
        <v>6</v>
      </c>
      <c r="J40" s="94">
        <v>5</v>
      </c>
      <c r="K40" s="77"/>
      <c r="L40" s="101">
        <f>L39+1</f>
        <v>33</v>
      </c>
      <c r="M40" s="102">
        <f>COUNTIF($D$8:$H$61,"33")</f>
        <v>2</v>
      </c>
      <c r="N40" s="108"/>
      <c r="O40" s="3"/>
      <c r="P40" s="3"/>
    </row>
    <row r="41" ht="15" customHeight="1">
      <c r="A41" s="71"/>
      <c r="B41" s="98">
        <f>B40+1</f>
        <v>34</v>
      </c>
      <c r="C41" s="99">
        <f>C40+7</f>
        <v>39682</v>
      </c>
      <c r="D41" s="46">
        <v>50</v>
      </c>
      <c r="E41" s="44">
        <v>27</v>
      </c>
      <c r="F41" s="44">
        <v>29</v>
      </c>
      <c r="G41" s="44">
        <v>39</v>
      </c>
      <c r="H41" s="45">
        <v>7</v>
      </c>
      <c r="I41" s="46">
        <v>7</v>
      </c>
      <c r="J41" s="100">
        <v>5</v>
      </c>
      <c r="K41" s="77"/>
      <c r="L41" s="101">
        <f>L40+1</f>
        <v>34</v>
      </c>
      <c r="M41" s="102">
        <f>COUNTIF($D$8:$H$61,"34")</f>
        <v>1</v>
      </c>
      <c r="N41" s="108"/>
      <c r="O41" s="3"/>
      <c r="P41" s="3"/>
    </row>
    <row r="42" ht="15" customHeight="1">
      <c r="A42" s="71"/>
      <c r="B42" s="98">
        <f>B41+1</f>
        <v>35</v>
      </c>
      <c r="C42" s="99">
        <f>C41+7</f>
        <v>39689</v>
      </c>
      <c r="D42" s="43">
        <v>2</v>
      </c>
      <c r="E42" s="44">
        <v>20</v>
      </c>
      <c r="F42" s="44">
        <v>37</v>
      </c>
      <c r="G42" s="44">
        <v>25</v>
      </c>
      <c r="H42" s="45">
        <v>39</v>
      </c>
      <c r="I42" s="46">
        <v>8</v>
      </c>
      <c r="J42" s="100">
        <v>5</v>
      </c>
      <c r="K42" s="77"/>
      <c r="L42" s="101">
        <f>L41+1</f>
        <v>35</v>
      </c>
      <c r="M42" s="102">
        <f>COUNTIF($D$8:$H$61,"35")</f>
        <v>3</v>
      </c>
      <c r="N42" s="108"/>
      <c r="O42" s="3"/>
      <c r="P42" s="3"/>
    </row>
    <row r="43" ht="15" customHeight="1">
      <c r="A43" s="71"/>
      <c r="B43" s="103">
        <f>B42+1</f>
        <v>36</v>
      </c>
      <c r="C43" s="104">
        <f>C42+7</f>
        <v>39696</v>
      </c>
      <c r="D43" s="47">
        <v>17</v>
      </c>
      <c r="E43" s="48">
        <v>12</v>
      </c>
      <c r="F43" s="48">
        <v>39</v>
      </c>
      <c r="G43" s="48">
        <v>16</v>
      </c>
      <c r="H43" s="49">
        <v>7</v>
      </c>
      <c r="I43" s="47">
        <v>3</v>
      </c>
      <c r="J43" s="105">
        <v>8</v>
      </c>
      <c r="K43" s="77"/>
      <c r="L43" s="101">
        <f>L42+1</f>
        <v>36</v>
      </c>
      <c r="M43" s="102">
        <f>COUNTIF($D$8:$H$61,"36")</f>
        <v>3</v>
      </c>
      <c r="N43" s="108"/>
      <c r="O43" s="3"/>
      <c r="P43" s="3"/>
    </row>
    <row r="44" ht="15" customHeight="1">
      <c r="A44" s="71"/>
      <c r="B44" s="91">
        <f>B43+1</f>
        <v>37</v>
      </c>
      <c r="C44" s="92">
        <f>C43+7</f>
        <v>39703</v>
      </c>
      <c r="D44" s="50">
        <v>23</v>
      </c>
      <c r="E44" s="51">
        <v>33</v>
      </c>
      <c r="F44" s="51">
        <v>37</v>
      </c>
      <c r="G44" s="51">
        <v>19</v>
      </c>
      <c r="H44" s="52">
        <v>50</v>
      </c>
      <c r="I44" s="50">
        <v>7</v>
      </c>
      <c r="J44" s="94">
        <v>3</v>
      </c>
      <c r="K44" s="77"/>
      <c r="L44" s="101">
        <f>L43+1</f>
        <v>37</v>
      </c>
      <c r="M44" s="102">
        <f>COUNTIF($D$8:$H$61,"37")</f>
        <v>9</v>
      </c>
      <c r="N44" s="108"/>
      <c r="O44" s="3"/>
      <c r="P44" s="3"/>
    </row>
    <row r="45" ht="15" customHeight="1">
      <c r="A45" s="71"/>
      <c r="B45" s="98">
        <f>B44+1</f>
        <v>38</v>
      </c>
      <c r="C45" s="99">
        <f>C44+7</f>
        <v>39710</v>
      </c>
      <c r="D45" s="46">
        <v>14</v>
      </c>
      <c r="E45" s="44">
        <v>16</v>
      </c>
      <c r="F45" s="44">
        <v>19</v>
      </c>
      <c r="G45" s="44">
        <v>31</v>
      </c>
      <c r="H45" s="45">
        <v>20</v>
      </c>
      <c r="I45" s="46">
        <v>9</v>
      </c>
      <c r="J45" s="100">
        <v>6</v>
      </c>
      <c r="K45" s="77"/>
      <c r="L45" s="101">
        <f>L44+1</f>
        <v>38</v>
      </c>
      <c r="M45" s="102">
        <f>COUNTIF($D$8:$H$61,"38")</f>
        <v>4</v>
      </c>
      <c r="N45" s="108"/>
      <c r="O45" s="3"/>
      <c r="P45" s="3"/>
    </row>
    <row r="46" ht="15" customHeight="1">
      <c r="A46" s="71"/>
      <c r="B46" s="98">
        <f>B45+1</f>
        <v>39</v>
      </c>
      <c r="C46" s="99">
        <f>C45+7</f>
        <v>39717</v>
      </c>
      <c r="D46" s="43">
        <v>31</v>
      </c>
      <c r="E46" s="44">
        <v>29</v>
      </c>
      <c r="F46" s="44">
        <v>33</v>
      </c>
      <c r="G46" s="44">
        <v>14</v>
      </c>
      <c r="H46" s="45">
        <v>37</v>
      </c>
      <c r="I46" s="46">
        <v>2</v>
      </c>
      <c r="J46" s="100">
        <v>1</v>
      </c>
      <c r="K46" s="77"/>
      <c r="L46" s="101">
        <f>L45+1</f>
        <v>39</v>
      </c>
      <c r="M46" s="102">
        <f>COUNTIF($D$8:$H$61,"39")</f>
        <v>4</v>
      </c>
      <c r="N46" s="108"/>
      <c r="O46" s="3"/>
      <c r="P46" s="3"/>
    </row>
    <row r="47" ht="15" customHeight="1">
      <c r="A47" s="71"/>
      <c r="B47" s="103">
        <f>B46+1</f>
        <v>40</v>
      </c>
      <c r="C47" s="104">
        <f>C46+7</f>
        <v>39724</v>
      </c>
      <c r="D47" s="47">
        <v>4</v>
      </c>
      <c r="E47" s="48">
        <v>38</v>
      </c>
      <c r="F47" s="48">
        <v>13</v>
      </c>
      <c r="G47" s="48">
        <v>19</v>
      </c>
      <c r="H47" s="49">
        <v>23</v>
      </c>
      <c r="I47" s="47">
        <v>2</v>
      </c>
      <c r="J47" s="105">
        <v>3</v>
      </c>
      <c r="K47" s="77"/>
      <c r="L47" s="101">
        <f>L46+1</f>
        <v>40</v>
      </c>
      <c r="M47" s="102">
        <f>COUNTIF($D$8:$H$61,"40")</f>
        <v>6</v>
      </c>
      <c r="N47" s="108"/>
      <c r="O47" s="3"/>
      <c r="P47" s="3"/>
    </row>
    <row r="48" ht="15" customHeight="1">
      <c r="A48" s="71"/>
      <c r="B48" s="91">
        <f>B47+1</f>
        <v>41</v>
      </c>
      <c r="C48" s="92">
        <f>C47+7</f>
        <v>39731</v>
      </c>
      <c r="D48" s="50">
        <v>15</v>
      </c>
      <c r="E48" s="51">
        <v>31</v>
      </c>
      <c r="F48" s="51">
        <v>22</v>
      </c>
      <c r="G48" s="51">
        <v>4</v>
      </c>
      <c r="H48" s="52">
        <v>41</v>
      </c>
      <c r="I48" s="50">
        <v>6</v>
      </c>
      <c r="J48" s="94">
        <v>1</v>
      </c>
      <c r="K48" s="77"/>
      <c r="L48" s="101">
        <f>L47+1</f>
        <v>41</v>
      </c>
      <c r="M48" s="102">
        <f>COUNTIF($D$8:$H$61,"41")</f>
        <v>4</v>
      </c>
      <c r="N48" s="108"/>
      <c r="O48" s="3"/>
      <c r="P48" s="3"/>
    </row>
    <row r="49" ht="15" customHeight="1">
      <c r="A49" s="71"/>
      <c r="B49" s="98">
        <f>B48+1</f>
        <v>42</v>
      </c>
      <c r="C49" s="99">
        <f>C48+7</f>
        <v>39738</v>
      </c>
      <c r="D49" s="46">
        <v>50</v>
      </c>
      <c r="E49" s="44">
        <v>12</v>
      </c>
      <c r="F49" s="44">
        <v>10</v>
      </c>
      <c r="G49" s="44">
        <v>3</v>
      </c>
      <c r="H49" s="45">
        <v>42</v>
      </c>
      <c r="I49" s="46">
        <v>1</v>
      </c>
      <c r="J49" s="100">
        <v>5</v>
      </c>
      <c r="K49" s="77"/>
      <c r="L49" s="101">
        <f>L48+1</f>
        <v>42</v>
      </c>
      <c r="M49" s="102">
        <f>COUNTIF($D$8:$H$61,"42")</f>
        <v>3</v>
      </c>
      <c r="N49" s="108"/>
      <c r="O49" s="3"/>
      <c r="P49" s="3"/>
    </row>
    <row r="50" ht="15" customHeight="1">
      <c r="A50" s="71"/>
      <c r="B50" s="98">
        <f>B49+1</f>
        <v>43</v>
      </c>
      <c r="C50" s="99">
        <f>C49+7</f>
        <v>39745</v>
      </c>
      <c r="D50" s="43">
        <v>45</v>
      </c>
      <c r="E50" s="44">
        <v>7</v>
      </c>
      <c r="F50" s="44">
        <v>15</v>
      </c>
      <c r="G50" s="44">
        <v>16</v>
      </c>
      <c r="H50" s="45">
        <v>17</v>
      </c>
      <c r="I50" s="46">
        <v>6</v>
      </c>
      <c r="J50" s="100">
        <v>9</v>
      </c>
      <c r="K50" s="77"/>
      <c r="L50" s="101">
        <f>L49+1</f>
        <v>43</v>
      </c>
      <c r="M50" s="102">
        <f>COUNTIF($D$8:$H$61,"43")</f>
        <v>0</v>
      </c>
      <c r="N50" s="108"/>
      <c r="O50" s="3"/>
      <c r="P50" s="3"/>
    </row>
    <row r="51" ht="15" customHeight="1">
      <c r="A51" s="71"/>
      <c r="B51" s="103">
        <f>B50+1</f>
        <v>44</v>
      </c>
      <c r="C51" s="104">
        <f>C50+7</f>
        <v>39752</v>
      </c>
      <c r="D51" s="47">
        <v>34</v>
      </c>
      <c r="E51" s="48">
        <v>25</v>
      </c>
      <c r="F51" s="48">
        <v>3</v>
      </c>
      <c r="G51" s="48">
        <v>41</v>
      </c>
      <c r="H51" s="49">
        <v>18</v>
      </c>
      <c r="I51" s="47">
        <v>5</v>
      </c>
      <c r="J51" s="105">
        <v>2</v>
      </c>
      <c r="K51" s="77"/>
      <c r="L51" s="101">
        <f>L50+1</f>
        <v>44</v>
      </c>
      <c r="M51" s="102">
        <f>COUNTIF($D$8:$H$61,"44")</f>
        <v>5</v>
      </c>
      <c r="N51" s="108"/>
      <c r="O51" s="3"/>
      <c r="P51" s="3"/>
    </row>
    <row r="52" ht="15" customHeight="1">
      <c r="A52" s="71"/>
      <c r="B52" s="91">
        <f>B51+1</f>
        <v>45</v>
      </c>
      <c r="C52" s="92">
        <f>C51+7</f>
        <v>39759</v>
      </c>
      <c r="D52" s="50">
        <v>9</v>
      </c>
      <c r="E52" s="51">
        <v>1</v>
      </c>
      <c r="F52" s="51">
        <v>17</v>
      </c>
      <c r="G52" s="51">
        <v>12</v>
      </c>
      <c r="H52" s="52">
        <v>18</v>
      </c>
      <c r="I52" s="50">
        <v>3</v>
      </c>
      <c r="J52" s="94">
        <v>4</v>
      </c>
      <c r="K52" s="77"/>
      <c r="L52" s="101">
        <f>L51+1</f>
        <v>45</v>
      </c>
      <c r="M52" s="102">
        <f>COUNTIF($D$8:$H$61,"45")</f>
        <v>10</v>
      </c>
      <c r="N52" s="108"/>
      <c r="O52" s="3"/>
      <c r="P52" s="3"/>
    </row>
    <row r="53" ht="15" customHeight="1">
      <c r="A53" s="71"/>
      <c r="B53" s="98">
        <f>B52+1</f>
        <v>46</v>
      </c>
      <c r="C53" s="99">
        <f>C52+7</f>
        <v>39766</v>
      </c>
      <c r="D53" s="46">
        <v>14</v>
      </c>
      <c r="E53" s="44">
        <v>26</v>
      </c>
      <c r="F53" s="44">
        <v>10</v>
      </c>
      <c r="G53" s="44">
        <v>8</v>
      </c>
      <c r="H53" s="45">
        <v>21</v>
      </c>
      <c r="I53" s="46">
        <v>4</v>
      </c>
      <c r="J53" s="100">
        <v>3</v>
      </c>
      <c r="K53" s="77"/>
      <c r="L53" s="101">
        <f>L52+1</f>
        <v>46</v>
      </c>
      <c r="M53" s="102">
        <f>COUNTIF($D$8:$H$61,"46")</f>
        <v>4</v>
      </c>
      <c r="N53" s="108"/>
      <c r="O53" s="3"/>
      <c r="P53" s="3"/>
    </row>
    <row r="54" ht="15" customHeight="1">
      <c r="A54" s="71"/>
      <c r="B54" s="98">
        <f>B53+1</f>
        <v>47</v>
      </c>
      <c r="C54" s="99">
        <f>C53+7</f>
        <v>39773</v>
      </c>
      <c r="D54" s="43">
        <v>50</v>
      </c>
      <c r="E54" s="44">
        <v>49</v>
      </c>
      <c r="F54" s="44">
        <v>21</v>
      </c>
      <c r="G54" s="44">
        <v>9</v>
      </c>
      <c r="H54" s="45">
        <v>14</v>
      </c>
      <c r="I54" s="46">
        <v>8</v>
      </c>
      <c r="J54" s="100">
        <v>3</v>
      </c>
      <c r="K54" s="77"/>
      <c r="L54" s="101">
        <f>L53+1</f>
        <v>47</v>
      </c>
      <c r="M54" s="102">
        <f>COUNTIF($D$8:$H$61,"47")</f>
        <v>3</v>
      </c>
      <c r="N54" s="108"/>
      <c r="O54" s="3"/>
      <c r="P54" s="3"/>
    </row>
    <row r="55" ht="15" customHeight="1">
      <c r="A55" s="71"/>
      <c r="B55" s="103">
        <f>B54+1</f>
        <v>48</v>
      </c>
      <c r="C55" s="104">
        <f>C54+7</f>
        <v>39780</v>
      </c>
      <c r="D55" s="47">
        <v>8</v>
      </c>
      <c r="E55" s="48">
        <v>25</v>
      </c>
      <c r="F55" s="48">
        <v>11</v>
      </c>
      <c r="G55" s="48">
        <v>41</v>
      </c>
      <c r="H55" s="49">
        <v>16</v>
      </c>
      <c r="I55" s="47">
        <v>4</v>
      </c>
      <c r="J55" s="105">
        <v>2</v>
      </c>
      <c r="K55" s="77"/>
      <c r="L55" s="101">
        <f>L54+1</f>
        <v>48</v>
      </c>
      <c r="M55" s="102">
        <f>COUNTIF($D$8:$H$61,"48")</f>
        <v>3</v>
      </c>
      <c r="N55" s="108"/>
      <c r="O55" s="3"/>
      <c r="P55" s="3"/>
    </row>
    <row r="56" ht="15" customHeight="1">
      <c r="A56" s="71"/>
      <c r="B56" s="91">
        <f>B55+1</f>
        <v>49</v>
      </c>
      <c r="C56" s="92">
        <f>C55+7</f>
        <v>39787</v>
      </c>
      <c r="D56" s="50">
        <v>35</v>
      </c>
      <c r="E56" s="51">
        <v>8</v>
      </c>
      <c r="F56" s="51">
        <v>21</v>
      </c>
      <c r="G56" s="51">
        <v>45</v>
      </c>
      <c r="H56" s="52">
        <v>4</v>
      </c>
      <c r="I56" s="50">
        <v>5</v>
      </c>
      <c r="J56" s="94">
        <v>8</v>
      </c>
      <c r="K56" s="77"/>
      <c r="L56" s="101">
        <f>L55+1</f>
        <v>49</v>
      </c>
      <c r="M56" s="102">
        <f>COUNTIF($D$8:$H$61,"49")</f>
        <v>6</v>
      </c>
      <c r="N56" s="108"/>
      <c r="O56" s="3"/>
      <c r="P56" s="3"/>
    </row>
    <row r="57" ht="15" customHeight="1">
      <c r="A57" s="71"/>
      <c r="B57" s="98">
        <f>B56+1</f>
        <v>50</v>
      </c>
      <c r="C57" s="99">
        <f>C56+7</f>
        <v>39794</v>
      </c>
      <c r="D57" s="46">
        <v>2</v>
      </c>
      <c r="E57" s="44">
        <v>19</v>
      </c>
      <c r="F57" s="44">
        <v>42</v>
      </c>
      <c r="G57" s="44">
        <v>28</v>
      </c>
      <c r="H57" s="45">
        <v>49</v>
      </c>
      <c r="I57" s="46">
        <v>7</v>
      </c>
      <c r="J57" s="100">
        <v>2</v>
      </c>
      <c r="K57" s="77"/>
      <c r="L57" s="106">
        <f>L56+1</f>
        <v>50</v>
      </c>
      <c r="M57" s="107">
        <f>COUNTIF($D$8:$H$61,"50")</f>
        <v>14</v>
      </c>
      <c r="N57" s="108"/>
      <c r="O57" s="3"/>
      <c r="P57" s="3"/>
    </row>
    <row r="58" ht="15" customHeight="1">
      <c r="A58" s="71"/>
      <c r="B58" s="98">
        <f>B57+1</f>
        <v>51</v>
      </c>
      <c r="C58" s="99">
        <f>C57+7</f>
        <v>39801</v>
      </c>
      <c r="D58" s="43">
        <v>29</v>
      </c>
      <c r="E58" s="44">
        <v>50</v>
      </c>
      <c r="F58" s="44">
        <v>46</v>
      </c>
      <c r="G58" s="44">
        <v>28</v>
      </c>
      <c r="H58" s="45">
        <v>40</v>
      </c>
      <c r="I58" s="46">
        <v>5</v>
      </c>
      <c r="J58" s="100">
        <v>7</v>
      </c>
      <c r="K58" s="108"/>
      <c r="L58" s="109"/>
      <c r="M58" s="109"/>
      <c r="N58" s="3"/>
      <c r="O58" s="3"/>
      <c r="P58" s="3"/>
    </row>
    <row r="59" ht="15" customHeight="1">
      <c r="A59" s="71"/>
      <c r="B59" s="110">
        <f>B58+1</f>
        <v>52</v>
      </c>
      <c r="C59" s="111">
        <f>C58+7</f>
        <v>39808</v>
      </c>
      <c r="D59" s="112">
        <v>44</v>
      </c>
      <c r="E59" s="113">
        <v>26</v>
      </c>
      <c r="F59" s="113">
        <v>2</v>
      </c>
      <c r="G59" s="113">
        <v>1</v>
      </c>
      <c r="H59" s="114">
        <v>50</v>
      </c>
      <c r="I59" s="112">
        <v>1</v>
      </c>
      <c r="J59" s="115">
        <v>7</v>
      </c>
      <c r="K59" s="108"/>
      <c r="L59" s="3"/>
      <c r="M59" s="3"/>
      <c r="N59" s="3"/>
      <c r="O59" s="3"/>
      <c r="P59" s="3"/>
    </row>
    <row r="60" ht="17.1" customHeight="1">
      <c r="A60" s="3"/>
      <c r="B60" s="116"/>
      <c r="C60" s="117"/>
      <c r="D60" s="118"/>
      <c r="E60" s="118"/>
      <c r="F60" s="118"/>
      <c r="G60" s="118"/>
      <c r="H60" s="118"/>
      <c r="I60" s="116"/>
      <c r="J60" s="116"/>
      <c r="K60" s="3"/>
      <c r="L60" s="3"/>
      <c r="M60" s="3"/>
      <c r="N60" s="3"/>
      <c r="O60" s="3"/>
      <c r="P60" s="3"/>
    </row>
    <row r="61" ht="13.65" customHeight="1">
      <c r="A61" s="3"/>
      <c r="B61" s="4"/>
      <c r="C61" s="3"/>
      <c r="D61" s="3"/>
      <c r="E61" s="3"/>
      <c r="F61" s="3"/>
      <c r="G61" s="3"/>
      <c r="H61" s="3"/>
      <c r="I61" s="4"/>
      <c r="J61" s="4"/>
      <c r="K61" s="3"/>
      <c r="L61" s="3"/>
      <c r="M61" s="3"/>
      <c r="N61" s="3"/>
      <c r="O61" s="3"/>
      <c r="P61" s="3"/>
    </row>
  </sheetData>
  <mergeCells count="7">
    <mergeCell ref="D6:J6"/>
    <mergeCell ref="C6:C7"/>
    <mergeCell ref="L6:M6"/>
    <mergeCell ref="O6:P6"/>
    <mergeCell ref="B4:J4"/>
    <mergeCell ref="L4:P4"/>
    <mergeCell ref="I7:J7"/>
  </mergeCells>
  <conditionalFormatting sqref="L8:L57 O8:O16">
    <cfRule type="cellIs" dxfId="1" priority="1" operator="lessThan" stopIfTrue="1">
      <formula>0</formula>
    </cfRule>
  </conditionalFormatting>
  <pageMargins left="0.787402" right="0.590551" top="0.787402" bottom="0.590551" header="0" footer="0"/>
  <pageSetup firstPageNumber="1" fitToHeight="1" fitToWidth="1" scale="75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Q62"/>
  <sheetViews>
    <sheetView workbookViewId="0" showGridLines="0" defaultGridColor="1"/>
  </sheetViews>
  <sheetFormatPr defaultColWidth="12.5" defaultRowHeight="13.2" customHeight="1" outlineLevelRow="0" outlineLevelCol="0"/>
  <cols>
    <col min="1" max="1" width="7.17188" style="121" customWidth="1"/>
    <col min="2" max="3" width="8.67188" style="121" customWidth="1"/>
    <col min="4" max="4" width="13" style="121" customWidth="1"/>
    <col min="5" max="11" width="9.67188" style="121" customWidth="1"/>
    <col min="12" max="12" width="5.17188" style="121" customWidth="1"/>
    <col min="13" max="13" width="12.5" style="121" customWidth="1"/>
    <col min="14" max="14" width="13.5" style="121" customWidth="1"/>
    <col min="15" max="15" width="5.85156" style="121" customWidth="1"/>
    <col min="16" max="16" width="10" style="121" customWidth="1"/>
    <col min="17" max="17" width="9.35156" style="121" customWidth="1"/>
    <col min="18" max="16384" width="12.5" style="121" customWidth="1"/>
  </cols>
  <sheetData>
    <row r="1" ht="17" customHeight="1">
      <c r="A1" s="3"/>
      <c r="B1" s="3"/>
      <c r="C1" s="56"/>
      <c r="D1" s="57"/>
      <c r="E1" s="58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</row>
    <row r="2" ht="13.65" customHeight="1">
      <c r="A2" s="3"/>
      <c r="B2" s="3"/>
      <c r="C2" s="4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</row>
    <row r="3" ht="25" customHeight="1">
      <c r="A3" s="3"/>
      <c r="B3" s="3"/>
      <c r="C3" t="s" s="63">
        <v>1</v>
      </c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  <c r="Q3" s="3"/>
    </row>
    <row r="4" ht="27" customHeight="1">
      <c r="A4" s="3"/>
      <c r="B4" s="3"/>
      <c r="C4" t="s" s="65">
        <v>17</v>
      </c>
      <c r="D4" s="6"/>
      <c r="E4" s="6"/>
      <c r="F4" s="6"/>
      <c r="G4" s="6"/>
      <c r="H4" s="6"/>
      <c r="I4" s="6"/>
      <c r="J4" s="6"/>
      <c r="K4" s="6"/>
      <c r="L4" s="3"/>
      <c r="M4" t="s" s="66">
        <v>11</v>
      </c>
      <c r="N4" s="67"/>
      <c r="O4" s="67"/>
      <c r="P4" s="67"/>
      <c r="Q4" s="67"/>
    </row>
    <row r="5" ht="8" customHeight="1">
      <c r="A5" s="3"/>
      <c r="B5" s="70"/>
      <c r="C5" s="68"/>
      <c r="D5" s="68"/>
      <c r="E5" s="122"/>
      <c r="F5" s="122"/>
      <c r="G5" s="122"/>
      <c r="H5" s="122"/>
      <c r="I5" s="122"/>
      <c r="J5" s="68"/>
      <c r="K5" s="68"/>
      <c r="L5" s="3"/>
      <c r="M5" s="70"/>
      <c r="N5" s="70"/>
      <c r="O5" s="3"/>
      <c r="P5" s="70"/>
      <c r="Q5" s="70"/>
    </row>
    <row r="6" ht="22.5" customHeight="1">
      <c r="A6" s="71"/>
      <c r="B6" t="s" s="123">
        <v>18</v>
      </c>
      <c r="C6" t="s" s="124">
        <v>3</v>
      </c>
      <c r="D6" t="s" s="73">
        <v>4</v>
      </c>
      <c r="E6" t="s" s="74">
        <v>5</v>
      </c>
      <c r="F6" s="75"/>
      <c r="G6" s="75"/>
      <c r="H6" s="75"/>
      <c r="I6" s="75"/>
      <c r="J6" s="75"/>
      <c r="K6" s="76"/>
      <c r="L6" s="77"/>
      <c r="M6" t="s" s="78">
        <v>12</v>
      </c>
      <c r="N6" s="79"/>
      <c r="O6" s="77"/>
      <c r="P6" t="s" s="78">
        <v>7</v>
      </c>
      <c r="Q6" s="79"/>
    </row>
    <row r="7" ht="20.25" customHeight="1">
      <c r="A7" s="71"/>
      <c r="B7" t="s" s="125">
        <v>13</v>
      </c>
      <c r="C7" t="s" s="126">
        <v>13</v>
      </c>
      <c r="D7" s="81"/>
      <c r="E7" s="82"/>
      <c r="F7" s="83"/>
      <c r="G7" t="s" s="84">
        <v>6</v>
      </c>
      <c r="H7" s="83"/>
      <c r="I7" s="85"/>
      <c r="J7" t="s" s="86">
        <v>7</v>
      </c>
      <c r="K7" s="87"/>
      <c r="L7" s="77"/>
      <c r="M7" t="s" s="88">
        <v>14</v>
      </c>
      <c r="N7" t="s" s="88">
        <v>15</v>
      </c>
      <c r="O7" s="89"/>
      <c r="P7" t="s" s="90">
        <v>14</v>
      </c>
      <c r="Q7" t="s" s="88">
        <v>15</v>
      </c>
    </row>
    <row r="8" ht="15" customHeight="1">
      <c r="A8" s="71"/>
      <c r="B8" s="127">
        <v>1</v>
      </c>
      <c r="C8" s="128">
        <v>1</v>
      </c>
      <c r="D8" s="129">
        <v>39815</v>
      </c>
      <c r="E8" s="93">
        <v>48</v>
      </c>
      <c r="F8" s="51">
        <v>30</v>
      </c>
      <c r="G8" s="51">
        <v>29</v>
      </c>
      <c r="H8" s="51">
        <v>37</v>
      </c>
      <c r="I8" s="52">
        <v>36</v>
      </c>
      <c r="J8" s="50">
        <v>1</v>
      </c>
      <c r="K8" s="94">
        <v>6</v>
      </c>
      <c r="L8" s="77"/>
      <c r="M8" s="95">
        <v>1</v>
      </c>
      <c r="N8" s="96">
        <f>COUNTIF($E$8:$I$61,"1")</f>
        <v>0</v>
      </c>
      <c r="O8" s="77"/>
      <c r="P8" s="97">
        <v>1</v>
      </c>
      <c r="Q8" s="96">
        <f>COUNTIF($J$8:$K$61,"1")</f>
        <v>11</v>
      </c>
    </row>
    <row r="9" ht="15" customHeight="1">
      <c r="A9" s="71"/>
      <c r="B9" s="130">
        <f>B8+1</f>
        <v>2</v>
      </c>
      <c r="C9" s="131">
        <f>C8+1</f>
        <v>2</v>
      </c>
      <c r="D9" s="132">
        <f>D8+7</f>
        <v>39822</v>
      </c>
      <c r="E9" s="46">
        <v>22</v>
      </c>
      <c r="F9" s="44">
        <v>7</v>
      </c>
      <c r="G9" s="44">
        <v>15</v>
      </c>
      <c r="H9" s="44">
        <v>28</v>
      </c>
      <c r="I9" s="45">
        <v>48</v>
      </c>
      <c r="J9" s="46">
        <v>4</v>
      </c>
      <c r="K9" s="100">
        <v>1</v>
      </c>
      <c r="L9" s="77"/>
      <c r="M9" s="101">
        <f>M8+1</f>
        <v>2</v>
      </c>
      <c r="N9" s="102">
        <f>COUNTIF($E$8:$I$61,"2")</f>
        <v>3</v>
      </c>
      <c r="O9" s="77"/>
      <c r="P9" s="101">
        <f>P8+1</f>
        <v>2</v>
      </c>
      <c r="Q9" s="102">
        <f>COUNTIF($J$8:$K$61,"2")</f>
        <v>12</v>
      </c>
    </row>
    <row r="10" ht="15" customHeight="1">
      <c r="A10" s="71"/>
      <c r="B10" s="130">
        <f>B9+1</f>
        <v>3</v>
      </c>
      <c r="C10" s="131">
        <f>C9+1</f>
        <v>3</v>
      </c>
      <c r="D10" s="132">
        <f>D9+7</f>
        <v>39829</v>
      </c>
      <c r="E10" s="46">
        <v>50</v>
      </c>
      <c r="F10" s="44">
        <v>22</v>
      </c>
      <c r="G10" s="44">
        <v>17</v>
      </c>
      <c r="H10" s="44">
        <v>3</v>
      </c>
      <c r="I10" s="45">
        <v>49</v>
      </c>
      <c r="J10" s="46">
        <v>3</v>
      </c>
      <c r="K10" s="100">
        <v>6</v>
      </c>
      <c r="L10" s="77"/>
      <c r="M10" s="101">
        <f>M9+1</f>
        <v>3</v>
      </c>
      <c r="N10" s="102">
        <f>COUNTIF($E$8:$I$61,"3")</f>
        <v>1</v>
      </c>
      <c r="O10" s="77"/>
      <c r="P10" s="101">
        <f>P9+1</f>
        <v>3</v>
      </c>
      <c r="Q10" s="102">
        <f>COUNTIF($J$8:$K$61,"3")</f>
        <v>15</v>
      </c>
    </row>
    <row r="11" ht="15" customHeight="1">
      <c r="A11" s="71"/>
      <c r="B11" s="133">
        <f>B10+1</f>
        <v>4</v>
      </c>
      <c r="C11" s="134">
        <f>C10+1</f>
        <v>4</v>
      </c>
      <c r="D11" s="135">
        <f>D10+7</f>
        <v>39836</v>
      </c>
      <c r="E11" s="47">
        <v>36</v>
      </c>
      <c r="F11" s="48">
        <v>49</v>
      </c>
      <c r="G11" s="48">
        <v>33</v>
      </c>
      <c r="H11" s="48">
        <v>40</v>
      </c>
      <c r="I11" s="49">
        <v>32</v>
      </c>
      <c r="J11" s="47">
        <v>2</v>
      </c>
      <c r="K11" s="105">
        <v>8</v>
      </c>
      <c r="L11" s="77"/>
      <c r="M11" s="101">
        <f>M10+1</f>
        <v>4</v>
      </c>
      <c r="N11" s="102">
        <f>COUNTIF($E$8:$I$61,"4")</f>
        <v>8</v>
      </c>
      <c r="O11" s="77"/>
      <c r="P11" s="101">
        <f>P10+1</f>
        <v>4</v>
      </c>
      <c r="Q11" s="102">
        <f>COUNTIF($J$8:$K$61,"4")</f>
        <v>10</v>
      </c>
    </row>
    <row r="12" ht="15" customHeight="1">
      <c r="A12" s="71"/>
      <c r="B12" s="127">
        <f>B11+1</f>
        <v>5</v>
      </c>
      <c r="C12" s="128">
        <f>C11+1</f>
        <v>5</v>
      </c>
      <c r="D12" s="129">
        <f>D11+7</f>
        <v>39843</v>
      </c>
      <c r="E12" s="50">
        <v>4</v>
      </c>
      <c r="F12" s="51">
        <v>34</v>
      </c>
      <c r="G12" s="51">
        <v>35</v>
      </c>
      <c r="H12" s="51">
        <v>46</v>
      </c>
      <c r="I12" s="52">
        <v>29</v>
      </c>
      <c r="J12" s="50">
        <v>5</v>
      </c>
      <c r="K12" s="94">
        <v>8</v>
      </c>
      <c r="L12" s="120"/>
      <c r="M12" s="101">
        <f>M11+1</f>
        <v>5</v>
      </c>
      <c r="N12" s="102">
        <f>COUNTIF($E$8:$I$61,"5")</f>
        <v>8</v>
      </c>
      <c r="O12" s="77"/>
      <c r="P12" s="101">
        <f>P11+1</f>
        <v>5</v>
      </c>
      <c r="Q12" s="102">
        <f>COUNTIF($J$8:$K$61,"5")</f>
        <v>16</v>
      </c>
    </row>
    <row r="13" ht="15" customHeight="1">
      <c r="A13" s="71"/>
      <c r="B13" s="130">
        <f>B12+1</f>
        <v>6</v>
      </c>
      <c r="C13" s="131">
        <f>C12+1</f>
        <v>6</v>
      </c>
      <c r="D13" s="132">
        <f>D12+7</f>
        <v>39850</v>
      </c>
      <c r="E13" s="46">
        <v>36</v>
      </c>
      <c r="F13" s="44">
        <v>30</v>
      </c>
      <c r="G13" s="44">
        <v>20</v>
      </c>
      <c r="H13" s="44">
        <v>40</v>
      </c>
      <c r="I13" s="45">
        <v>10</v>
      </c>
      <c r="J13" s="46">
        <v>3</v>
      </c>
      <c r="K13" s="100">
        <v>5</v>
      </c>
      <c r="L13" s="77"/>
      <c r="M13" s="101">
        <f>M12+1</f>
        <v>6</v>
      </c>
      <c r="N13" s="102">
        <f>COUNTIF($E$8:$I$61,"6")</f>
        <v>7</v>
      </c>
      <c r="O13" s="77"/>
      <c r="P13" s="101">
        <f>P12+1</f>
        <v>6</v>
      </c>
      <c r="Q13" s="102">
        <f>COUNTIF($J$8:$K$61,"6")</f>
        <v>14</v>
      </c>
    </row>
    <row r="14" ht="15" customHeight="1">
      <c r="A14" s="71"/>
      <c r="B14" s="130">
        <f>B13+1</f>
        <v>7</v>
      </c>
      <c r="C14" s="131">
        <f>C13+1</f>
        <v>7</v>
      </c>
      <c r="D14" s="132">
        <f>D13+7</f>
        <v>39857</v>
      </c>
      <c r="E14" s="43">
        <v>33</v>
      </c>
      <c r="F14" s="44">
        <v>36</v>
      </c>
      <c r="G14" s="44">
        <v>40</v>
      </c>
      <c r="H14" s="44">
        <v>22</v>
      </c>
      <c r="I14" s="45">
        <v>42</v>
      </c>
      <c r="J14" s="46">
        <v>1</v>
      </c>
      <c r="K14" s="100">
        <v>2</v>
      </c>
      <c r="L14" s="77"/>
      <c r="M14" s="101">
        <f>M13+1</f>
        <v>7</v>
      </c>
      <c r="N14" s="102">
        <f>COUNTIF($E$8:$I$61,"7")</f>
        <v>4</v>
      </c>
      <c r="O14" s="77"/>
      <c r="P14" s="101">
        <f>P13+1</f>
        <v>7</v>
      </c>
      <c r="Q14" s="102">
        <f>COUNTIF($J$8:$K$61,"7")</f>
        <v>7</v>
      </c>
    </row>
    <row r="15" ht="15" customHeight="1">
      <c r="A15" s="71"/>
      <c r="B15" s="133">
        <f>B14+1</f>
        <v>8</v>
      </c>
      <c r="C15" s="134">
        <f>C14+1</f>
        <v>8</v>
      </c>
      <c r="D15" s="135">
        <f>D14+7</f>
        <v>39864</v>
      </c>
      <c r="E15" s="47">
        <v>13</v>
      </c>
      <c r="F15" s="48">
        <v>48</v>
      </c>
      <c r="G15" s="48">
        <v>9</v>
      </c>
      <c r="H15" s="48">
        <v>12</v>
      </c>
      <c r="I15" s="49">
        <v>14</v>
      </c>
      <c r="J15" s="47">
        <v>1</v>
      </c>
      <c r="K15" s="105">
        <v>2</v>
      </c>
      <c r="L15" s="77"/>
      <c r="M15" s="101">
        <f>M14+1</f>
        <v>8</v>
      </c>
      <c r="N15" s="102">
        <f>COUNTIF($E$8:$I$61,"8")</f>
        <v>5</v>
      </c>
      <c r="O15" s="77"/>
      <c r="P15" s="101">
        <f>P14+1</f>
        <v>8</v>
      </c>
      <c r="Q15" s="102">
        <f>COUNTIF($J$8:$K$61,"8")</f>
        <v>9</v>
      </c>
    </row>
    <row r="16" ht="15" customHeight="1">
      <c r="A16" s="71"/>
      <c r="B16" s="127">
        <f>B15+1</f>
        <v>9</v>
      </c>
      <c r="C16" s="128">
        <f>C15+1</f>
        <v>9</v>
      </c>
      <c r="D16" s="129">
        <f>D15+7</f>
        <v>39871</v>
      </c>
      <c r="E16" s="50">
        <v>9</v>
      </c>
      <c r="F16" s="51">
        <v>44</v>
      </c>
      <c r="G16" s="51">
        <v>5</v>
      </c>
      <c r="H16" s="51">
        <v>37</v>
      </c>
      <c r="I16" s="52">
        <v>45</v>
      </c>
      <c r="J16" s="50">
        <v>9</v>
      </c>
      <c r="K16" s="94">
        <v>6</v>
      </c>
      <c r="L16" s="77"/>
      <c r="M16" s="101">
        <f>M15+1</f>
        <v>9</v>
      </c>
      <c r="N16" s="102">
        <f>COUNTIF($E$8:$I$61,"9")</f>
        <v>8</v>
      </c>
      <c r="O16" s="77"/>
      <c r="P16" s="106">
        <f>P15+1</f>
        <v>9</v>
      </c>
      <c r="Q16" s="107">
        <f>COUNTIF($J$8:$K$61,"9")</f>
        <v>12</v>
      </c>
    </row>
    <row r="17" ht="15" customHeight="1">
      <c r="A17" s="71"/>
      <c r="B17" s="130">
        <f>B16+1</f>
        <v>10</v>
      </c>
      <c r="C17" s="131">
        <f>C16+1</f>
        <v>10</v>
      </c>
      <c r="D17" s="132">
        <f>D16+7</f>
        <v>39878</v>
      </c>
      <c r="E17" s="46">
        <v>13</v>
      </c>
      <c r="F17" s="44">
        <v>35</v>
      </c>
      <c r="G17" s="44">
        <v>25</v>
      </c>
      <c r="H17" s="44">
        <v>17</v>
      </c>
      <c r="I17" s="45">
        <v>19</v>
      </c>
      <c r="J17" s="46">
        <v>5</v>
      </c>
      <c r="K17" s="100">
        <v>6</v>
      </c>
      <c r="L17" s="77"/>
      <c r="M17" s="101">
        <f>M16+1</f>
        <v>10</v>
      </c>
      <c r="N17" s="102">
        <f>COUNTIF($E$8:$I$61,"10")</f>
        <v>2</v>
      </c>
      <c r="O17" s="108"/>
      <c r="P17" s="109"/>
      <c r="Q17" s="109"/>
    </row>
    <row r="18" ht="15" customHeight="1">
      <c r="A18" s="71"/>
      <c r="B18" s="130">
        <f>B17+1</f>
        <v>11</v>
      </c>
      <c r="C18" s="131">
        <f>C17+1</f>
        <v>11</v>
      </c>
      <c r="D18" s="132">
        <f>D17+7</f>
        <v>39885</v>
      </c>
      <c r="E18" s="43">
        <v>36</v>
      </c>
      <c r="F18" s="44">
        <v>42</v>
      </c>
      <c r="G18" s="44">
        <v>26</v>
      </c>
      <c r="H18" s="44">
        <v>12</v>
      </c>
      <c r="I18" s="45">
        <v>24</v>
      </c>
      <c r="J18" s="46">
        <v>1</v>
      </c>
      <c r="K18" s="100">
        <v>4</v>
      </c>
      <c r="L18" s="77"/>
      <c r="M18" s="101">
        <f>M17+1</f>
        <v>11</v>
      </c>
      <c r="N18" s="102">
        <f>COUNTIF($E$8:$I$61,"11")</f>
        <v>4</v>
      </c>
      <c r="O18" s="108"/>
      <c r="P18" s="3"/>
      <c r="Q18" s="3"/>
    </row>
    <row r="19" ht="15" customHeight="1">
      <c r="A19" s="71"/>
      <c r="B19" s="133">
        <f>B18+1</f>
        <v>12</v>
      </c>
      <c r="C19" s="134">
        <f>C18+1</f>
        <v>12</v>
      </c>
      <c r="D19" s="135">
        <f>D18+7</f>
        <v>39892</v>
      </c>
      <c r="E19" s="47">
        <v>31</v>
      </c>
      <c r="F19" s="48">
        <v>12</v>
      </c>
      <c r="G19" s="48">
        <v>35</v>
      </c>
      <c r="H19" s="48">
        <v>23</v>
      </c>
      <c r="I19" s="49">
        <v>16</v>
      </c>
      <c r="J19" s="47">
        <v>4</v>
      </c>
      <c r="K19" s="105">
        <v>6</v>
      </c>
      <c r="L19" s="77"/>
      <c r="M19" s="101">
        <f>M18+1</f>
        <v>12</v>
      </c>
      <c r="N19" s="102">
        <f>COUNTIF($E$8:$I$61,"12")</f>
        <v>5</v>
      </c>
      <c r="O19" s="108"/>
      <c r="P19" s="3"/>
      <c r="Q19" s="3"/>
    </row>
    <row r="20" ht="15" customHeight="1">
      <c r="A20" s="71"/>
      <c r="B20" s="127">
        <f>B19+1</f>
        <v>13</v>
      </c>
      <c r="C20" s="128">
        <f>C19+1</f>
        <v>13</v>
      </c>
      <c r="D20" s="129">
        <f>D19+7</f>
        <v>39899</v>
      </c>
      <c r="E20" s="50">
        <v>25</v>
      </c>
      <c r="F20" s="51">
        <v>42</v>
      </c>
      <c r="G20" s="51">
        <v>36</v>
      </c>
      <c r="H20" s="51">
        <v>33</v>
      </c>
      <c r="I20" s="52">
        <v>38</v>
      </c>
      <c r="J20" s="50">
        <v>6</v>
      </c>
      <c r="K20" s="94">
        <v>7</v>
      </c>
      <c r="L20" s="77"/>
      <c r="M20" s="101">
        <f>M19+1</f>
        <v>13</v>
      </c>
      <c r="N20" s="102">
        <f>COUNTIF($E$8:$I$61,"13")</f>
        <v>5</v>
      </c>
      <c r="O20" s="108"/>
      <c r="P20" s="3"/>
      <c r="Q20" s="3"/>
    </row>
    <row r="21" ht="15" customHeight="1">
      <c r="A21" s="71"/>
      <c r="B21" s="130">
        <f>B20+1</f>
        <v>14</v>
      </c>
      <c r="C21" s="131">
        <f>C20+1</f>
        <v>14</v>
      </c>
      <c r="D21" s="132">
        <f>D20+7</f>
        <v>39906</v>
      </c>
      <c r="E21" s="46">
        <v>46</v>
      </c>
      <c r="F21" s="44">
        <v>24</v>
      </c>
      <c r="G21" s="44">
        <v>32</v>
      </c>
      <c r="H21" s="44">
        <v>20</v>
      </c>
      <c r="I21" s="45">
        <v>2</v>
      </c>
      <c r="J21" s="46">
        <v>1</v>
      </c>
      <c r="K21" s="100">
        <v>9</v>
      </c>
      <c r="L21" s="77"/>
      <c r="M21" s="101">
        <f>M20+1</f>
        <v>14</v>
      </c>
      <c r="N21" s="102">
        <f>COUNTIF($E$8:$I$61,"14")</f>
        <v>8</v>
      </c>
      <c r="O21" s="108"/>
      <c r="P21" s="3"/>
      <c r="Q21" s="3"/>
    </row>
    <row r="22" ht="15" customHeight="1">
      <c r="A22" s="71"/>
      <c r="B22" s="130">
        <f>B21+1</f>
        <v>15</v>
      </c>
      <c r="C22" s="131">
        <f>C21+1</f>
        <v>15</v>
      </c>
      <c r="D22" s="132">
        <f>D21+7</f>
        <v>39913</v>
      </c>
      <c r="E22" s="43">
        <v>37</v>
      </c>
      <c r="F22" s="44">
        <v>14</v>
      </c>
      <c r="G22" s="44">
        <v>9</v>
      </c>
      <c r="H22" s="44">
        <v>46</v>
      </c>
      <c r="I22" s="45">
        <v>16</v>
      </c>
      <c r="J22" s="46">
        <v>2</v>
      </c>
      <c r="K22" s="100">
        <v>4</v>
      </c>
      <c r="L22" s="77"/>
      <c r="M22" s="101">
        <f>M21+1</f>
        <v>15</v>
      </c>
      <c r="N22" s="102">
        <f>COUNTIF($E$8:$I$61,"15")</f>
        <v>5</v>
      </c>
      <c r="O22" s="108"/>
      <c r="P22" s="3"/>
      <c r="Q22" s="3"/>
    </row>
    <row r="23" ht="15" customHeight="1">
      <c r="A23" s="71"/>
      <c r="B23" s="133">
        <f>B22+1</f>
        <v>16</v>
      </c>
      <c r="C23" s="134">
        <f>C22+1</f>
        <v>16</v>
      </c>
      <c r="D23" s="135">
        <f>D22+7</f>
        <v>39920</v>
      </c>
      <c r="E23" s="47">
        <v>7</v>
      </c>
      <c r="F23" s="48">
        <v>4</v>
      </c>
      <c r="G23" s="48">
        <v>21</v>
      </c>
      <c r="H23" s="48">
        <v>44</v>
      </c>
      <c r="I23" s="49">
        <v>47</v>
      </c>
      <c r="J23" s="47">
        <v>1</v>
      </c>
      <c r="K23" s="105">
        <v>5</v>
      </c>
      <c r="L23" s="77"/>
      <c r="M23" s="101">
        <f>M22+1</f>
        <v>16</v>
      </c>
      <c r="N23" s="102">
        <f>COUNTIF($E$8:$I$61,"16")</f>
        <v>7</v>
      </c>
      <c r="O23" s="108"/>
      <c r="P23" s="3"/>
      <c r="Q23" s="3"/>
    </row>
    <row r="24" ht="15" customHeight="1">
      <c r="A24" s="71"/>
      <c r="B24" s="127">
        <f>B23+1</f>
        <v>17</v>
      </c>
      <c r="C24" s="128">
        <f>C23+1</f>
        <v>17</v>
      </c>
      <c r="D24" s="129">
        <f>D23+7</f>
        <v>39927</v>
      </c>
      <c r="E24" s="50">
        <v>21</v>
      </c>
      <c r="F24" s="51">
        <v>4</v>
      </c>
      <c r="G24" s="51">
        <v>24</v>
      </c>
      <c r="H24" s="51">
        <v>14</v>
      </c>
      <c r="I24" s="52">
        <v>41</v>
      </c>
      <c r="J24" s="50">
        <v>5</v>
      </c>
      <c r="K24" s="94">
        <v>8</v>
      </c>
      <c r="L24" s="77"/>
      <c r="M24" s="101">
        <f>M23+1</f>
        <v>17</v>
      </c>
      <c r="N24" s="102">
        <f>COUNTIF($E$8:$I$61,"17")</f>
        <v>6</v>
      </c>
      <c r="O24" s="108"/>
      <c r="P24" s="3"/>
      <c r="Q24" s="3"/>
    </row>
    <row r="25" ht="15" customHeight="1">
      <c r="A25" s="71"/>
      <c r="B25" s="130">
        <f>B24+1</f>
        <v>18</v>
      </c>
      <c r="C25" s="131">
        <f>C24+1</f>
        <v>18</v>
      </c>
      <c r="D25" s="132">
        <f>D24+7</f>
        <v>39934</v>
      </c>
      <c r="E25" s="46">
        <v>38</v>
      </c>
      <c r="F25" s="44">
        <v>47</v>
      </c>
      <c r="G25" s="44">
        <v>31</v>
      </c>
      <c r="H25" s="44">
        <v>19</v>
      </c>
      <c r="I25" s="45">
        <v>5</v>
      </c>
      <c r="J25" s="46">
        <v>3</v>
      </c>
      <c r="K25" s="100">
        <v>5</v>
      </c>
      <c r="L25" s="77"/>
      <c r="M25" s="101">
        <f>M24+1</f>
        <v>18</v>
      </c>
      <c r="N25" s="102">
        <f>COUNTIF($E$8:$I$61,"18")</f>
        <v>4</v>
      </c>
      <c r="O25" s="108"/>
      <c r="P25" s="3"/>
      <c r="Q25" s="3"/>
    </row>
    <row r="26" ht="15" customHeight="1">
      <c r="A26" s="71"/>
      <c r="B26" s="130">
        <f>B25+1</f>
        <v>19</v>
      </c>
      <c r="C26" s="131">
        <f>C25+1</f>
        <v>19</v>
      </c>
      <c r="D26" s="132">
        <f>D25+7</f>
        <v>39941</v>
      </c>
      <c r="E26" s="43">
        <v>4</v>
      </c>
      <c r="F26" s="44">
        <v>29</v>
      </c>
      <c r="G26" s="44">
        <v>23</v>
      </c>
      <c r="H26" s="44">
        <v>31</v>
      </c>
      <c r="I26" s="45">
        <v>24</v>
      </c>
      <c r="J26" s="46">
        <v>9</v>
      </c>
      <c r="K26" s="100">
        <v>8</v>
      </c>
      <c r="L26" s="77"/>
      <c r="M26" s="101">
        <f>M25+1</f>
        <v>19</v>
      </c>
      <c r="N26" s="102">
        <f>COUNTIF($E$8:$I$61,"19")</f>
        <v>6</v>
      </c>
      <c r="O26" s="108"/>
      <c r="P26" s="3"/>
      <c r="Q26" s="3"/>
    </row>
    <row r="27" ht="15" customHeight="1">
      <c r="A27" s="71"/>
      <c r="B27" s="133">
        <f>B26+1</f>
        <v>20</v>
      </c>
      <c r="C27" s="134">
        <f>C26+1</f>
        <v>20</v>
      </c>
      <c r="D27" s="135">
        <f>D26+7</f>
        <v>39948</v>
      </c>
      <c r="E27" s="47">
        <v>19</v>
      </c>
      <c r="F27" s="48">
        <v>8</v>
      </c>
      <c r="G27" s="48">
        <v>42</v>
      </c>
      <c r="H27" s="48">
        <v>18</v>
      </c>
      <c r="I27" s="49">
        <v>20</v>
      </c>
      <c r="J27" s="47">
        <v>5</v>
      </c>
      <c r="K27" s="105">
        <v>9</v>
      </c>
      <c r="L27" s="77"/>
      <c r="M27" s="101">
        <f>M26+1</f>
        <v>20</v>
      </c>
      <c r="N27" s="102">
        <f>COUNTIF($E$8:$I$61,"20")</f>
        <v>10</v>
      </c>
      <c r="O27" s="108"/>
      <c r="P27" s="3"/>
      <c r="Q27" s="3"/>
    </row>
    <row r="28" ht="15" customHeight="1">
      <c r="A28" s="71"/>
      <c r="B28" s="127">
        <f>B27+1</f>
        <v>21</v>
      </c>
      <c r="C28" s="128">
        <f>C27+1</f>
        <v>21</v>
      </c>
      <c r="D28" s="129">
        <f>D27+7</f>
        <v>39955</v>
      </c>
      <c r="E28" s="50">
        <v>43</v>
      </c>
      <c r="F28" s="51">
        <v>4</v>
      </c>
      <c r="G28" s="51">
        <v>14</v>
      </c>
      <c r="H28" s="51">
        <v>33</v>
      </c>
      <c r="I28" s="52">
        <v>13</v>
      </c>
      <c r="J28" s="50">
        <v>6</v>
      </c>
      <c r="K28" s="94">
        <v>1</v>
      </c>
      <c r="L28" s="77"/>
      <c r="M28" s="101">
        <f>M27+1</f>
        <v>21</v>
      </c>
      <c r="N28" s="102">
        <f>COUNTIF($E$8:$I$61,"21")</f>
        <v>6</v>
      </c>
      <c r="O28" s="108"/>
      <c r="P28" s="3"/>
      <c r="Q28" s="3"/>
    </row>
    <row r="29" ht="15" customHeight="1">
      <c r="A29" s="71"/>
      <c r="B29" s="130">
        <f>B28+1</f>
        <v>22</v>
      </c>
      <c r="C29" s="131">
        <f>C28+1</f>
        <v>22</v>
      </c>
      <c r="D29" s="132">
        <f>D28+7</f>
        <v>39962</v>
      </c>
      <c r="E29" s="46">
        <v>30</v>
      </c>
      <c r="F29" s="44">
        <v>47</v>
      </c>
      <c r="G29" s="44">
        <v>2</v>
      </c>
      <c r="H29" s="44">
        <v>37</v>
      </c>
      <c r="I29" s="45">
        <v>5</v>
      </c>
      <c r="J29" s="46">
        <v>6</v>
      </c>
      <c r="K29" s="100">
        <v>3</v>
      </c>
      <c r="L29" s="77"/>
      <c r="M29" s="101">
        <f>M28+1</f>
        <v>22</v>
      </c>
      <c r="N29" s="102">
        <f>COUNTIF($E$8:$I$61,"22")</f>
        <v>6</v>
      </c>
      <c r="O29" s="108"/>
      <c r="P29" s="3"/>
      <c r="Q29" s="3"/>
    </row>
    <row r="30" ht="15" customHeight="1">
      <c r="A30" s="71"/>
      <c r="B30" s="130">
        <f>B29+1</f>
        <v>23</v>
      </c>
      <c r="C30" s="131">
        <f>C29+1</f>
        <v>23</v>
      </c>
      <c r="D30" s="132">
        <f>D29+7</f>
        <v>39969</v>
      </c>
      <c r="E30" s="43">
        <v>35</v>
      </c>
      <c r="F30" s="44">
        <v>19</v>
      </c>
      <c r="G30" s="44">
        <v>40</v>
      </c>
      <c r="H30" s="44">
        <v>26</v>
      </c>
      <c r="I30" s="45">
        <v>11</v>
      </c>
      <c r="J30" s="46">
        <v>2</v>
      </c>
      <c r="K30" s="100">
        <v>5</v>
      </c>
      <c r="L30" s="77"/>
      <c r="M30" s="101">
        <f>M29+1</f>
        <v>23</v>
      </c>
      <c r="N30" s="102">
        <f>COUNTIF($E$8:$I$61,"23")</f>
        <v>4</v>
      </c>
      <c r="O30" s="108"/>
      <c r="P30" s="3"/>
      <c r="Q30" s="3"/>
    </row>
    <row r="31" ht="15" customHeight="1">
      <c r="A31" s="71"/>
      <c r="B31" s="133">
        <f>B30+1</f>
        <v>24</v>
      </c>
      <c r="C31" s="134">
        <f>C30+1</f>
        <v>24</v>
      </c>
      <c r="D31" s="135">
        <f>D30+7</f>
        <v>39976</v>
      </c>
      <c r="E31" s="47">
        <v>50</v>
      </c>
      <c r="F31" s="48">
        <v>14</v>
      </c>
      <c r="G31" s="48">
        <v>6</v>
      </c>
      <c r="H31" s="48">
        <v>16</v>
      </c>
      <c r="I31" s="49">
        <v>34</v>
      </c>
      <c r="J31" s="47">
        <v>6</v>
      </c>
      <c r="K31" s="105">
        <v>4</v>
      </c>
      <c r="L31" s="77"/>
      <c r="M31" s="101">
        <f>M30+1</f>
        <v>24</v>
      </c>
      <c r="N31" s="102">
        <f>COUNTIF($E$8:$I$61,"24")</f>
        <v>8</v>
      </c>
      <c r="O31" s="108"/>
      <c r="P31" s="3"/>
      <c r="Q31" s="3"/>
    </row>
    <row r="32" ht="15" customHeight="1">
      <c r="A32" s="71"/>
      <c r="B32" s="127">
        <f>B31+1</f>
        <v>25</v>
      </c>
      <c r="C32" s="128">
        <f>C31+1</f>
        <v>25</v>
      </c>
      <c r="D32" s="129">
        <f>D31+7</f>
        <v>39983</v>
      </c>
      <c r="E32" s="50">
        <v>20</v>
      </c>
      <c r="F32" s="51">
        <v>17</v>
      </c>
      <c r="G32" s="51">
        <v>16</v>
      </c>
      <c r="H32" s="51">
        <v>4</v>
      </c>
      <c r="I32" s="52">
        <v>29</v>
      </c>
      <c r="J32" s="50">
        <v>7</v>
      </c>
      <c r="K32" s="94">
        <v>5</v>
      </c>
      <c r="L32" s="77"/>
      <c r="M32" s="101">
        <f>M31+1</f>
        <v>25</v>
      </c>
      <c r="N32" s="102">
        <f>COUNTIF($E$8:$I$61,"25")</f>
        <v>5</v>
      </c>
      <c r="O32" s="108"/>
      <c r="P32" s="3"/>
      <c r="Q32" s="3"/>
    </row>
    <row r="33" ht="15" customHeight="1">
      <c r="A33" s="71"/>
      <c r="B33" s="130">
        <f>B32+1</f>
        <v>26</v>
      </c>
      <c r="C33" s="131">
        <f>C32+1</f>
        <v>26</v>
      </c>
      <c r="D33" s="132">
        <f>D32+7</f>
        <v>39990</v>
      </c>
      <c r="E33" s="46">
        <v>21</v>
      </c>
      <c r="F33" s="44">
        <v>6</v>
      </c>
      <c r="G33" s="44">
        <v>11</v>
      </c>
      <c r="H33" s="44">
        <v>39</v>
      </c>
      <c r="I33" s="45">
        <v>30</v>
      </c>
      <c r="J33" s="46">
        <v>8</v>
      </c>
      <c r="K33" s="100">
        <v>2</v>
      </c>
      <c r="L33" s="120"/>
      <c r="M33" s="101">
        <f>M32+1</f>
        <v>26</v>
      </c>
      <c r="N33" s="102">
        <f>COUNTIF($E$8:$I$61,"26")</f>
        <v>4</v>
      </c>
      <c r="O33" s="108"/>
      <c r="P33" s="3"/>
      <c r="Q33" s="3"/>
    </row>
    <row r="34" ht="15" customHeight="1">
      <c r="A34" s="71"/>
      <c r="B34" s="130">
        <f>B33+1</f>
        <v>27</v>
      </c>
      <c r="C34" s="131">
        <f>C33+1</f>
        <v>27</v>
      </c>
      <c r="D34" s="132">
        <f>D33+7</f>
        <v>39997</v>
      </c>
      <c r="E34" s="43">
        <v>29</v>
      </c>
      <c r="F34" s="44">
        <v>47</v>
      </c>
      <c r="G34" s="44">
        <v>46</v>
      </c>
      <c r="H34" s="44">
        <v>34</v>
      </c>
      <c r="I34" s="45">
        <v>21</v>
      </c>
      <c r="J34" s="46">
        <v>6</v>
      </c>
      <c r="K34" s="100">
        <v>8</v>
      </c>
      <c r="L34" s="77"/>
      <c r="M34" s="101">
        <f>M33+1</f>
        <v>27</v>
      </c>
      <c r="N34" s="102">
        <f>COUNTIF($E$8:$I$61,"27")</f>
        <v>1</v>
      </c>
      <c r="O34" s="108"/>
      <c r="P34" s="3"/>
      <c r="Q34" s="3"/>
    </row>
    <row r="35" ht="15" customHeight="1">
      <c r="A35" s="71"/>
      <c r="B35" s="133">
        <f>B34+1</f>
        <v>28</v>
      </c>
      <c r="C35" s="134">
        <f>C34+1</f>
        <v>28</v>
      </c>
      <c r="D35" s="135">
        <f>D34+7</f>
        <v>40004</v>
      </c>
      <c r="E35" s="47">
        <v>42</v>
      </c>
      <c r="F35" s="48">
        <v>20</v>
      </c>
      <c r="G35" s="48">
        <v>6</v>
      </c>
      <c r="H35" s="48">
        <v>16</v>
      </c>
      <c r="I35" s="49">
        <v>46</v>
      </c>
      <c r="J35" s="47">
        <v>1</v>
      </c>
      <c r="K35" s="105">
        <v>6</v>
      </c>
      <c r="L35" s="77"/>
      <c r="M35" s="101">
        <f>M34+1</f>
        <v>28</v>
      </c>
      <c r="N35" s="102">
        <f>COUNTIF($E$8:$I$61,"28")</f>
        <v>2</v>
      </c>
      <c r="O35" s="108"/>
      <c r="P35" s="3"/>
      <c r="Q35" s="3"/>
    </row>
    <row r="36" ht="15" customHeight="1">
      <c r="A36" s="71"/>
      <c r="B36" s="127">
        <f>B35+1</f>
        <v>29</v>
      </c>
      <c r="C36" s="128">
        <f>C35+1</f>
        <v>29</v>
      </c>
      <c r="D36" s="129">
        <f>D35+7</f>
        <v>40011</v>
      </c>
      <c r="E36" s="50">
        <v>17</v>
      </c>
      <c r="F36" s="51">
        <v>50</v>
      </c>
      <c r="G36" s="51">
        <v>8</v>
      </c>
      <c r="H36" s="51">
        <v>2</v>
      </c>
      <c r="I36" s="52">
        <v>32</v>
      </c>
      <c r="J36" s="50">
        <v>3</v>
      </c>
      <c r="K36" s="94">
        <v>7</v>
      </c>
      <c r="L36" s="77"/>
      <c r="M36" s="101">
        <f>M35+1</f>
        <v>29</v>
      </c>
      <c r="N36" s="102">
        <f>COUNTIF($E$8:$I$61,"29")</f>
        <v>8</v>
      </c>
      <c r="O36" s="108"/>
      <c r="P36" s="3"/>
      <c r="Q36" s="3"/>
    </row>
    <row r="37" ht="15" customHeight="1">
      <c r="A37" s="71"/>
      <c r="B37" s="130">
        <f>B36+1</f>
        <v>30</v>
      </c>
      <c r="C37" s="131">
        <f>C36+1</f>
        <v>30</v>
      </c>
      <c r="D37" s="132">
        <f>D36+7</f>
        <v>40018</v>
      </c>
      <c r="E37" s="46">
        <v>15</v>
      </c>
      <c r="F37" s="44">
        <v>47</v>
      </c>
      <c r="G37" s="44">
        <v>35</v>
      </c>
      <c r="H37" s="44">
        <v>25</v>
      </c>
      <c r="I37" s="45">
        <v>14</v>
      </c>
      <c r="J37" s="46">
        <v>9</v>
      </c>
      <c r="K37" s="100">
        <v>5</v>
      </c>
      <c r="L37" s="77"/>
      <c r="M37" s="101">
        <f>M36+1</f>
        <v>30</v>
      </c>
      <c r="N37" s="102">
        <f>COUNTIF($E$8:$I$61,"30")</f>
        <v>9</v>
      </c>
      <c r="O37" s="108"/>
      <c r="P37" s="3"/>
      <c r="Q37" s="3"/>
    </row>
    <row r="38" ht="15" customHeight="1">
      <c r="A38" s="71"/>
      <c r="B38" s="130">
        <f>B37+1</f>
        <v>31</v>
      </c>
      <c r="C38" s="131">
        <f>C37+1</f>
        <v>31</v>
      </c>
      <c r="D38" s="132">
        <f>D37+7</f>
        <v>40025</v>
      </c>
      <c r="E38" s="43">
        <v>26</v>
      </c>
      <c r="F38" s="44">
        <v>9</v>
      </c>
      <c r="G38" s="44">
        <v>20</v>
      </c>
      <c r="H38" s="44">
        <v>21</v>
      </c>
      <c r="I38" s="45">
        <v>5</v>
      </c>
      <c r="J38" s="46">
        <v>6</v>
      </c>
      <c r="K38" s="100">
        <v>3</v>
      </c>
      <c r="L38" s="77"/>
      <c r="M38" s="101">
        <f>M37+1</f>
        <v>31</v>
      </c>
      <c r="N38" s="102">
        <f>COUNTIF($E$8:$I$61,"31")</f>
        <v>7</v>
      </c>
      <c r="O38" s="108"/>
      <c r="P38" s="3"/>
      <c r="Q38" s="3"/>
    </row>
    <row r="39" ht="15" customHeight="1">
      <c r="A39" s="71"/>
      <c r="B39" s="133">
        <f>B38+1</f>
        <v>32</v>
      </c>
      <c r="C39" s="134">
        <f>C38+1</f>
        <v>32</v>
      </c>
      <c r="D39" s="135">
        <f>D38+7</f>
        <v>40032</v>
      </c>
      <c r="E39" s="47">
        <v>22</v>
      </c>
      <c r="F39" s="48">
        <v>10</v>
      </c>
      <c r="G39" s="48">
        <v>31</v>
      </c>
      <c r="H39" s="48">
        <v>24</v>
      </c>
      <c r="I39" s="49">
        <v>20</v>
      </c>
      <c r="J39" s="47">
        <v>7</v>
      </c>
      <c r="K39" s="105">
        <v>2</v>
      </c>
      <c r="L39" s="77"/>
      <c r="M39" s="101">
        <f>M38+1</f>
        <v>32</v>
      </c>
      <c r="N39" s="102">
        <f>COUNTIF($E$8:$I$61,"32")</f>
        <v>5</v>
      </c>
      <c r="O39" s="108"/>
      <c r="P39" s="3"/>
      <c r="Q39" s="3"/>
    </row>
    <row r="40" ht="15" customHeight="1">
      <c r="A40" s="71"/>
      <c r="B40" s="127">
        <f>B39+1</f>
        <v>33</v>
      </c>
      <c r="C40" s="128">
        <f>C39+1</f>
        <v>33</v>
      </c>
      <c r="D40" s="129">
        <f>D39+7</f>
        <v>40039</v>
      </c>
      <c r="E40" s="50">
        <v>30</v>
      </c>
      <c r="F40" s="51">
        <v>5</v>
      </c>
      <c r="G40" s="51">
        <v>8</v>
      </c>
      <c r="H40" s="51">
        <v>49</v>
      </c>
      <c r="I40" s="52">
        <v>24</v>
      </c>
      <c r="J40" s="50">
        <v>9</v>
      </c>
      <c r="K40" s="94">
        <v>3</v>
      </c>
      <c r="L40" s="77"/>
      <c r="M40" s="101">
        <f>M39+1</f>
        <v>33</v>
      </c>
      <c r="N40" s="102">
        <f>COUNTIF($E$8:$I$61,"33")</f>
        <v>6</v>
      </c>
      <c r="O40" s="108"/>
      <c r="P40" s="3"/>
      <c r="Q40" s="3"/>
    </row>
    <row r="41" ht="15" customHeight="1">
      <c r="A41" s="71"/>
      <c r="B41" s="130">
        <f>B40+1</f>
        <v>34</v>
      </c>
      <c r="C41" s="131">
        <f>C40+1</f>
        <v>34</v>
      </c>
      <c r="D41" s="132">
        <f>D40+7</f>
        <v>40046</v>
      </c>
      <c r="E41" s="46">
        <v>16</v>
      </c>
      <c r="F41" s="44">
        <v>42</v>
      </c>
      <c r="G41" s="44">
        <v>31</v>
      </c>
      <c r="H41" s="44">
        <v>7</v>
      </c>
      <c r="I41" s="45">
        <v>4</v>
      </c>
      <c r="J41" s="46">
        <v>5</v>
      </c>
      <c r="K41" s="100">
        <v>3</v>
      </c>
      <c r="L41" s="77"/>
      <c r="M41" s="101">
        <f>M40+1</f>
        <v>34</v>
      </c>
      <c r="N41" s="102">
        <f>COUNTIF($E$8:$I$61,"34")</f>
        <v>6</v>
      </c>
      <c r="O41" s="108"/>
      <c r="P41" s="3"/>
      <c r="Q41" s="3"/>
    </row>
    <row r="42" ht="15" customHeight="1">
      <c r="A42" s="71"/>
      <c r="B42" s="130">
        <f>B41+1</f>
        <v>35</v>
      </c>
      <c r="C42" s="131">
        <f>C41+1</f>
        <v>35</v>
      </c>
      <c r="D42" s="132">
        <f>D41+7</f>
        <v>40053</v>
      </c>
      <c r="E42" s="43">
        <v>37</v>
      </c>
      <c r="F42" s="44">
        <v>41</v>
      </c>
      <c r="G42" s="44">
        <v>49</v>
      </c>
      <c r="H42" s="44">
        <v>36</v>
      </c>
      <c r="I42" s="45">
        <v>8</v>
      </c>
      <c r="J42" s="46">
        <v>7</v>
      </c>
      <c r="K42" s="100">
        <v>5</v>
      </c>
      <c r="L42" s="77"/>
      <c r="M42" s="101">
        <f>M41+1</f>
        <v>35</v>
      </c>
      <c r="N42" s="102">
        <f>COUNTIF($E$8:$I$61,"35")</f>
        <v>8</v>
      </c>
      <c r="O42" s="108"/>
      <c r="P42" s="3"/>
      <c r="Q42" s="3"/>
    </row>
    <row r="43" ht="15" customHeight="1">
      <c r="A43" s="71"/>
      <c r="B43" s="133">
        <f>B42+1</f>
        <v>36</v>
      </c>
      <c r="C43" s="134">
        <f>C42+1</f>
        <v>36</v>
      </c>
      <c r="D43" s="135">
        <f>D42+7</f>
        <v>40060</v>
      </c>
      <c r="E43" s="47">
        <v>20</v>
      </c>
      <c r="F43" s="48">
        <v>39</v>
      </c>
      <c r="G43" s="48">
        <v>6</v>
      </c>
      <c r="H43" s="48">
        <v>9</v>
      </c>
      <c r="I43" s="49">
        <v>38</v>
      </c>
      <c r="J43" s="47">
        <v>9</v>
      </c>
      <c r="K43" s="105">
        <v>3</v>
      </c>
      <c r="L43" s="77"/>
      <c r="M43" s="101">
        <f>M42+1</f>
        <v>36</v>
      </c>
      <c r="N43" s="102">
        <f>COUNTIF($E$8:$I$61,"36")</f>
        <v>8</v>
      </c>
      <c r="O43" s="108"/>
      <c r="P43" s="3"/>
      <c r="Q43" s="3"/>
    </row>
    <row r="44" ht="15" customHeight="1">
      <c r="A44" s="71"/>
      <c r="B44" s="127">
        <f>B43+1</f>
        <v>37</v>
      </c>
      <c r="C44" s="128">
        <f>C43+1</f>
        <v>37</v>
      </c>
      <c r="D44" s="129">
        <f>D43+7</f>
        <v>40067</v>
      </c>
      <c r="E44" s="50">
        <v>42</v>
      </c>
      <c r="F44" s="51">
        <v>15</v>
      </c>
      <c r="G44" s="51">
        <v>12</v>
      </c>
      <c r="H44" s="51">
        <v>35</v>
      </c>
      <c r="I44" s="52">
        <v>43</v>
      </c>
      <c r="J44" s="50">
        <v>6</v>
      </c>
      <c r="K44" s="94">
        <v>4</v>
      </c>
      <c r="L44" s="77"/>
      <c r="M44" s="101">
        <f>M43+1</f>
        <v>37</v>
      </c>
      <c r="N44" s="102">
        <f>COUNTIF($E$8:$I$61,"37")</f>
        <v>5</v>
      </c>
      <c r="O44" s="108"/>
      <c r="P44" s="3"/>
      <c r="Q44" s="3"/>
    </row>
    <row r="45" ht="15" customHeight="1">
      <c r="A45" s="71"/>
      <c r="B45" s="130">
        <f>B44+1</f>
        <v>38</v>
      </c>
      <c r="C45" s="131">
        <f>C44+1</f>
        <v>38</v>
      </c>
      <c r="D45" s="132">
        <f>D44+7</f>
        <v>40074</v>
      </c>
      <c r="E45" s="46">
        <v>30</v>
      </c>
      <c r="F45" s="44">
        <v>16</v>
      </c>
      <c r="G45" s="44">
        <v>41</v>
      </c>
      <c r="H45" s="44">
        <v>38</v>
      </c>
      <c r="I45" s="45">
        <v>6</v>
      </c>
      <c r="J45" s="46">
        <v>2</v>
      </c>
      <c r="K45" s="100">
        <v>4</v>
      </c>
      <c r="L45" s="77"/>
      <c r="M45" s="101">
        <f>M44+1</f>
        <v>38</v>
      </c>
      <c r="N45" s="102">
        <f>COUNTIF($E$8:$I$61,"38")</f>
        <v>5</v>
      </c>
      <c r="O45" s="108"/>
      <c r="P45" s="3"/>
      <c r="Q45" s="3"/>
    </row>
    <row r="46" ht="15" customHeight="1">
      <c r="A46" s="71"/>
      <c r="B46" s="130">
        <f>B45+1</f>
        <v>39</v>
      </c>
      <c r="C46" s="131">
        <f>C45+1</f>
        <v>39</v>
      </c>
      <c r="D46" s="132">
        <f>D45+7</f>
        <v>40081</v>
      </c>
      <c r="E46" s="43">
        <v>6</v>
      </c>
      <c r="F46" s="44">
        <v>21</v>
      </c>
      <c r="G46" s="44">
        <v>18</v>
      </c>
      <c r="H46" s="44">
        <v>17</v>
      </c>
      <c r="I46" s="45">
        <v>34</v>
      </c>
      <c r="J46" s="46">
        <v>9</v>
      </c>
      <c r="K46" s="100">
        <v>3</v>
      </c>
      <c r="L46" s="77"/>
      <c r="M46" s="101">
        <f>M45+1</f>
        <v>39</v>
      </c>
      <c r="N46" s="102">
        <f>COUNTIF($E$8:$I$61,"39")</f>
        <v>2</v>
      </c>
      <c r="O46" s="108"/>
      <c r="P46" s="3"/>
      <c r="Q46" s="3"/>
    </row>
    <row r="47" ht="15" customHeight="1">
      <c r="A47" s="71"/>
      <c r="B47" s="133">
        <f>B46+1</f>
        <v>40</v>
      </c>
      <c r="C47" s="134">
        <f>C46+1</f>
        <v>40</v>
      </c>
      <c r="D47" s="135">
        <f>D46+7</f>
        <v>40088</v>
      </c>
      <c r="E47" s="47">
        <v>44</v>
      </c>
      <c r="F47" s="48">
        <v>29</v>
      </c>
      <c r="G47" s="48">
        <v>24</v>
      </c>
      <c r="H47" s="48">
        <v>23</v>
      </c>
      <c r="I47" s="49">
        <v>22</v>
      </c>
      <c r="J47" s="47">
        <v>5</v>
      </c>
      <c r="K47" s="105">
        <v>1</v>
      </c>
      <c r="L47" s="77"/>
      <c r="M47" s="101">
        <f>M46+1</f>
        <v>40</v>
      </c>
      <c r="N47" s="102">
        <f>COUNTIF($E$8:$I$61,"40")</f>
        <v>5</v>
      </c>
      <c r="O47" s="108"/>
      <c r="P47" s="3"/>
      <c r="Q47" s="3"/>
    </row>
    <row r="48" ht="15" customHeight="1">
      <c r="A48" s="71"/>
      <c r="B48" s="127">
        <f>B47+1</f>
        <v>41</v>
      </c>
      <c r="C48" s="128">
        <f>C47+1</f>
        <v>41</v>
      </c>
      <c r="D48" s="129">
        <f>D47+7</f>
        <v>40095</v>
      </c>
      <c r="E48" s="50">
        <v>29</v>
      </c>
      <c r="F48" s="51">
        <v>11</v>
      </c>
      <c r="G48" s="51">
        <v>46</v>
      </c>
      <c r="H48" s="51">
        <v>7</v>
      </c>
      <c r="I48" s="52">
        <v>50</v>
      </c>
      <c r="J48" s="50">
        <v>4</v>
      </c>
      <c r="K48" s="94">
        <v>7</v>
      </c>
      <c r="L48" s="77"/>
      <c r="M48" s="101">
        <f>M47+1</f>
        <v>41</v>
      </c>
      <c r="N48" s="102">
        <f>COUNTIF($E$8:$I$61,"41")</f>
        <v>4</v>
      </c>
      <c r="O48" s="108"/>
      <c r="P48" s="3"/>
      <c r="Q48" s="3"/>
    </row>
    <row r="49" ht="15" customHeight="1">
      <c r="A49" s="71"/>
      <c r="B49" s="130">
        <f>B48+1</f>
        <v>42</v>
      </c>
      <c r="C49" s="131">
        <f>C48+1</f>
        <v>42</v>
      </c>
      <c r="D49" s="132">
        <f>D48+7</f>
        <v>40102</v>
      </c>
      <c r="E49" s="46">
        <v>23</v>
      </c>
      <c r="F49" s="44">
        <v>30</v>
      </c>
      <c r="G49" s="44">
        <v>31</v>
      </c>
      <c r="H49" s="44">
        <v>47</v>
      </c>
      <c r="I49" s="45">
        <v>12</v>
      </c>
      <c r="J49" s="46">
        <v>3</v>
      </c>
      <c r="K49" s="100">
        <v>4</v>
      </c>
      <c r="L49" s="77"/>
      <c r="M49" s="101">
        <f>M48+1</f>
        <v>42</v>
      </c>
      <c r="N49" s="102">
        <f>COUNTIF($E$8:$I$61,"42")</f>
        <v>7</v>
      </c>
      <c r="O49" s="108"/>
      <c r="P49" s="3"/>
      <c r="Q49" s="3"/>
    </row>
    <row r="50" ht="15" customHeight="1">
      <c r="A50" s="71"/>
      <c r="B50" s="130">
        <f>B49+1</f>
        <v>43</v>
      </c>
      <c r="C50" s="131">
        <f>C49+1</f>
        <v>43</v>
      </c>
      <c r="D50" s="132">
        <f>D49+7</f>
        <v>40109</v>
      </c>
      <c r="E50" s="43">
        <v>20</v>
      </c>
      <c r="F50" s="44">
        <v>6</v>
      </c>
      <c r="G50" s="44">
        <v>18</v>
      </c>
      <c r="H50" s="44">
        <v>29</v>
      </c>
      <c r="I50" s="45">
        <v>31</v>
      </c>
      <c r="J50" s="46">
        <v>8</v>
      </c>
      <c r="K50" s="100">
        <v>2</v>
      </c>
      <c r="L50" s="77"/>
      <c r="M50" s="101">
        <f>M49+1</f>
        <v>43</v>
      </c>
      <c r="N50" s="102">
        <f>COUNTIF($E$8:$I$61,"43")</f>
        <v>5</v>
      </c>
      <c r="O50" s="108"/>
      <c r="P50" s="3"/>
      <c r="Q50" s="3"/>
    </row>
    <row r="51" ht="15" customHeight="1">
      <c r="A51" s="71"/>
      <c r="B51" s="133">
        <f>B50+1</f>
        <v>44</v>
      </c>
      <c r="C51" s="134">
        <f>C50+1</f>
        <v>44</v>
      </c>
      <c r="D51" s="135">
        <f>D50+7</f>
        <v>40116</v>
      </c>
      <c r="E51" s="47">
        <v>35</v>
      </c>
      <c r="F51" s="48">
        <v>9</v>
      </c>
      <c r="G51" s="48">
        <v>33</v>
      </c>
      <c r="H51" s="48">
        <v>38</v>
      </c>
      <c r="I51" s="49">
        <v>40</v>
      </c>
      <c r="J51" s="47">
        <v>2</v>
      </c>
      <c r="K51" s="105">
        <v>6</v>
      </c>
      <c r="L51" s="77"/>
      <c r="M51" s="101">
        <f>M50+1</f>
        <v>44</v>
      </c>
      <c r="N51" s="102">
        <f>COUNTIF($E$8:$I$61,"44")</f>
        <v>5</v>
      </c>
      <c r="O51" s="108"/>
      <c r="P51" s="3"/>
      <c r="Q51" s="3"/>
    </row>
    <row r="52" ht="15" customHeight="1">
      <c r="A52" s="71"/>
      <c r="B52" s="127">
        <f>B51+1</f>
        <v>45</v>
      </c>
      <c r="C52" s="128">
        <f>C51+1</f>
        <v>45</v>
      </c>
      <c r="D52" s="129">
        <f>D51+7</f>
        <v>40123</v>
      </c>
      <c r="E52" s="50">
        <v>19</v>
      </c>
      <c r="F52" s="51">
        <v>43</v>
      </c>
      <c r="G52" s="51">
        <v>45</v>
      </c>
      <c r="H52" s="51">
        <v>34</v>
      </c>
      <c r="I52" s="52">
        <v>11</v>
      </c>
      <c r="J52" s="50">
        <v>5</v>
      </c>
      <c r="K52" s="94">
        <v>9</v>
      </c>
      <c r="L52" s="77"/>
      <c r="M52" s="101">
        <f>M51+1</f>
        <v>45</v>
      </c>
      <c r="N52" s="102">
        <f>COUNTIF($E$8:$I$61,"45")</f>
        <v>2</v>
      </c>
      <c r="O52" s="108"/>
      <c r="P52" s="3"/>
      <c r="Q52" s="3"/>
    </row>
    <row r="53" ht="15" customHeight="1">
      <c r="A53" s="71"/>
      <c r="B53" s="130">
        <f>B52+1</f>
        <v>46</v>
      </c>
      <c r="C53" s="131">
        <f>C52+1</f>
        <v>46</v>
      </c>
      <c r="D53" s="132">
        <f>D52+7</f>
        <v>40130</v>
      </c>
      <c r="E53" s="46">
        <v>15</v>
      </c>
      <c r="F53" s="44">
        <v>25</v>
      </c>
      <c r="G53" s="44">
        <v>32</v>
      </c>
      <c r="H53" s="44">
        <v>26</v>
      </c>
      <c r="I53" s="45">
        <v>13</v>
      </c>
      <c r="J53" s="46">
        <v>4</v>
      </c>
      <c r="K53" s="100">
        <v>3</v>
      </c>
      <c r="L53" s="77"/>
      <c r="M53" s="101">
        <f>M52+1</f>
        <v>46</v>
      </c>
      <c r="N53" s="102">
        <f>COUNTIF($E$8:$I$61,"46")</f>
        <v>7</v>
      </c>
      <c r="O53" s="108"/>
      <c r="P53" s="3"/>
      <c r="Q53" s="3"/>
    </row>
    <row r="54" ht="15" customHeight="1">
      <c r="A54" s="71"/>
      <c r="B54" s="130">
        <f>B53+1</f>
        <v>47</v>
      </c>
      <c r="C54" s="131">
        <f>C53+1</f>
        <v>47</v>
      </c>
      <c r="D54" s="132">
        <f>D53+7</f>
        <v>40137</v>
      </c>
      <c r="E54" s="43">
        <v>47</v>
      </c>
      <c r="F54" s="44">
        <v>9</v>
      </c>
      <c r="G54" s="44">
        <v>28</v>
      </c>
      <c r="H54" s="44">
        <v>5</v>
      </c>
      <c r="I54" s="45">
        <v>43</v>
      </c>
      <c r="J54" s="46">
        <v>2</v>
      </c>
      <c r="K54" s="100">
        <v>9</v>
      </c>
      <c r="L54" s="77"/>
      <c r="M54" s="101">
        <f>M53+1</f>
        <v>47</v>
      </c>
      <c r="N54" s="102">
        <f>COUNTIF($E$8:$I$61,"47")</f>
        <v>7</v>
      </c>
      <c r="O54" s="108"/>
      <c r="P54" s="3"/>
      <c r="Q54" s="3"/>
    </row>
    <row r="55" ht="15" customHeight="1">
      <c r="A55" s="71"/>
      <c r="B55" s="133">
        <f>B54+1</f>
        <v>48</v>
      </c>
      <c r="C55" s="134">
        <f>C54+1</f>
        <v>48</v>
      </c>
      <c r="D55" s="135">
        <f>D54+7</f>
        <v>40144</v>
      </c>
      <c r="E55" s="47">
        <v>33</v>
      </c>
      <c r="F55" s="48">
        <v>15</v>
      </c>
      <c r="G55" s="48">
        <v>13</v>
      </c>
      <c r="H55" s="48">
        <v>5</v>
      </c>
      <c r="I55" s="49">
        <v>8</v>
      </c>
      <c r="J55" s="47">
        <v>8</v>
      </c>
      <c r="K55" s="105">
        <v>9</v>
      </c>
      <c r="L55" s="77"/>
      <c r="M55" s="101">
        <f>M54+1</f>
        <v>48</v>
      </c>
      <c r="N55" s="102">
        <f>COUNTIF($E$8:$I$61,"48")</f>
        <v>3</v>
      </c>
      <c r="O55" s="108"/>
      <c r="P55" s="3"/>
      <c r="Q55" s="3"/>
    </row>
    <row r="56" ht="15" customHeight="1">
      <c r="A56" s="71"/>
      <c r="B56" s="127">
        <f>B55+1</f>
        <v>49</v>
      </c>
      <c r="C56" s="128">
        <f>C55+1</f>
        <v>49</v>
      </c>
      <c r="D56" s="129">
        <f>D55+7</f>
        <v>40151</v>
      </c>
      <c r="E56" s="50">
        <v>25</v>
      </c>
      <c r="F56" s="51">
        <v>30</v>
      </c>
      <c r="G56" s="51">
        <v>19</v>
      </c>
      <c r="H56" s="51">
        <v>18</v>
      </c>
      <c r="I56" s="52">
        <v>44</v>
      </c>
      <c r="J56" s="50">
        <v>3</v>
      </c>
      <c r="K56" s="94">
        <v>1</v>
      </c>
      <c r="L56" s="77"/>
      <c r="M56" s="101">
        <f>M55+1</f>
        <v>49</v>
      </c>
      <c r="N56" s="102">
        <f>COUNTIF($E$8:$I$61,"49")</f>
        <v>5</v>
      </c>
      <c r="O56" s="108"/>
      <c r="P56" s="3"/>
      <c r="Q56" s="3"/>
    </row>
    <row r="57" ht="15" customHeight="1">
      <c r="A57" s="71"/>
      <c r="B57" s="130">
        <f>B56+1</f>
        <v>50</v>
      </c>
      <c r="C57" s="131">
        <f>C56+1</f>
        <v>50</v>
      </c>
      <c r="D57" s="132">
        <f>D56+7</f>
        <v>40158</v>
      </c>
      <c r="E57" s="46">
        <v>41</v>
      </c>
      <c r="F57" s="44">
        <v>43</v>
      </c>
      <c r="G57" s="44">
        <v>44</v>
      </c>
      <c r="H57" s="44">
        <v>46</v>
      </c>
      <c r="I57" s="45">
        <v>20</v>
      </c>
      <c r="J57" s="46">
        <v>2</v>
      </c>
      <c r="K57" s="100">
        <v>9</v>
      </c>
      <c r="L57" s="77"/>
      <c r="M57" s="106">
        <f>M56+1</f>
        <v>50</v>
      </c>
      <c r="N57" s="107">
        <f>COUNTIF($E$8:$I$61,"50")</f>
        <v>4</v>
      </c>
      <c r="O57" s="108"/>
      <c r="P57" s="3"/>
      <c r="Q57" s="3"/>
    </row>
    <row r="58" ht="15" customHeight="1">
      <c r="A58" s="71"/>
      <c r="B58" s="130">
        <f>B57+1</f>
        <v>51</v>
      </c>
      <c r="C58" s="131">
        <f>C57+1</f>
        <v>51</v>
      </c>
      <c r="D58" s="132">
        <f>D57+7</f>
        <v>40165</v>
      </c>
      <c r="E58" s="43">
        <v>49</v>
      </c>
      <c r="F58" s="44">
        <v>30</v>
      </c>
      <c r="G58" s="44">
        <v>35</v>
      </c>
      <c r="H58" s="44">
        <v>32</v>
      </c>
      <c r="I58" s="45">
        <v>14</v>
      </c>
      <c r="J58" s="46">
        <v>8</v>
      </c>
      <c r="K58" s="100">
        <v>3</v>
      </c>
      <c r="L58" s="108"/>
      <c r="M58" s="109"/>
      <c r="N58" s="109"/>
      <c r="O58" s="3"/>
      <c r="P58" s="3"/>
      <c r="Q58" s="3"/>
    </row>
    <row r="59" ht="15" customHeight="1">
      <c r="A59" s="71"/>
      <c r="B59" s="130">
        <f>B58+1</f>
        <v>52</v>
      </c>
      <c r="C59" s="131">
        <f>C58+1</f>
        <v>52</v>
      </c>
      <c r="D59" s="132">
        <f>D58+7</f>
        <v>40172</v>
      </c>
      <c r="E59" s="46">
        <v>4</v>
      </c>
      <c r="F59" s="44">
        <v>17</v>
      </c>
      <c r="G59" s="44">
        <v>5</v>
      </c>
      <c r="H59" s="44">
        <v>34</v>
      </c>
      <c r="I59" s="45">
        <v>14</v>
      </c>
      <c r="J59" s="46">
        <v>5</v>
      </c>
      <c r="K59" s="100">
        <v>3</v>
      </c>
      <c r="L59" s="108"/>
      <c r="M59" s="3"/>
      <c r="N59" s="3"/>
      <c r="O59" s="3"/>
      <c r="P59" s="3"/>
      <c r="Q59" s="3"/>
    </row>
    <row r="60" ht="15" customHeight="1">
      <c r="A60" s="71"/>
      <c r="B60" s="136">
        <f>B59+1</f>
        <v>53</v>
      </c>
      <c r="C60" t="s" s="137">
        <v>19</v>
      </c>
      <c r="D60" s="138">
        <f>D59+7</f>
        <v>40179</v>
      </c>
      <c r="E60" s="112">
        <v>22</v>
      </c>
      <c r="F60" s="113">
        <v>24</v>
      </c>
      <c r="G60" s="113">
        <v>27</v>
      </c>
      <c r="H60" s="113">
        <v>36</v>
      </c>
      <c r="I60" s="114">
        <v>9</v>
      </c>
      <c r="J60" s="112">
        <v>7</v>
      </c>
      <c r="K60" s="115">
        <v>5</v>
      </c>
      <c r="L60" s="108"/>
      <c r="M60" s="3"/>
      <c r="N60" s="3"/>
      <c r="O60" s="3"/>
      <c r="P60" s="3"/>
      <c r="Q60" s="3"/>
    </row>
    <row r="61" ht="8" customHeight="1">
      <c r="A61" s="3"/>
      <c r="B61" s="109"/>
      <c r="C61" s="139"/>
      <c r="D61" s="109"/>
      <c r="E61" s="109"/>
      <c r="F61" s="109"/>
      <c r="G61" s="109"/>
      <c r="H61" s="109"/>
      <c r="I61" s="109"/>
      <c r="J61" s="139"/>
      <c r="K61" s="139"/>
      <c r="L61" s="3"/>
      <c r="M61" s="3"/>
      <c r="N61" s="3"/>
      <c r="O61" s="3"/>
      <c r="P61" s="3"/>
      <c r="Q61" s="3"/>
    </row>
    <row r="62" ht="13.65" customHeight="1">
      <c r="A62" s="3"/>
      <c r="B62" t="s" s="140">
        <v>20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</sheetData>
  <mergeCells count="7">
    <mergeCell ref="E6:K6"/>
    <mergeCell ref="D6:D7"/>
    <mergeCell ref="M6:N6"/>
    <mergeCell ref="P6:Q6"/>
    <mergeCell ref="C4:K4"/>
    <mergeCell ref="M4:Q4"/>
    <mergeCell ref="J7:K7"/>
  </mergeCells>
  <conditionalFormatting sqref="M8:M57 P8:P16">
    <cfRule type="cellIs" dxfId="2" priority="1" operator="lessThan" stopIfTrue="1">
      <formula>0</formula>
    </cfRule>
  </conditionalFormatting>
  <pageMargins left="0.787402" right="0.590551" top="0.787402" bottom="0.393701" header="0" footer="0"/>
  <pageSetup firstPageNumber="1" fitToHeight="1" fitToWidth="1" scale="8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Q61"/>
  <sheetViews>
    <sheetView workbookViewId="0" showGridLines="0" defaultGridColor="1"/>
  </sheetViews>
  <sheetFormatPr defaultColWidth="12.5" defaultRowHeight="13.2" customHeight="1" outlineLevelRow="0" outlineLevelCol="0"/>
  <cols>
    <col min="1" max="1" width="7.17188" style="141" customWidth="1"/>
    <col min="2" max="3" width="8.67188" style="141" customWidth="1"/>
    <col min="4" max="4" width="13" style="141" customWidth="1"/>
    <col min="5" max="11" width="9.67188" style="141" customWidth="1"/>
    <col min="12" max="12" width="5.17188" style="141" customWidth="1"/>
    <col min="13" max="13" width="12.5" style="141" customWidth="1"/>
    <col min="14" max="14" width="13.5" style="141" customWidth="1"/>
    <col min="15" max="15" width="5.85156" style="141" customWidth="1"/>
    <col min="16" max="16" width="10" style="141" customWidth="1"/>
    <col min="17" max="17" width="9.35156" style="141" customWidth="1"/>
    <col min="18" max="16384" width="12.5" style="141" customWidth="1"/>
  </cols>
  <sheetData>
    <row r="1" ht="17" customHeight="1">
      <c r="A1" s="3"/>
      <c r="B1" s="3"/>
      <c r="C1" s="56"/>
      <c r="D1" s="57"/>
      <c r="E1" s="58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</row>
    <row r="2" ht="13.65" customHeight="1">
      <c r="A2" s="3"/>
      <c r="B2" s="3"/>
      <c r="C2" s="4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</row>
    <row r="3" ht="25" customHeight="1">
      <c r="A3" s="3"/>
      <c r="B3" t="s" s="63">
        <v>1</v>
      </c>
      <c r="C3" s="3"/>
      <c r="D3" s="3"/>
      <c r="E3" s="3"/>
      <c r="F3" s="6"/>
      <c r="G3" s="6"/>
      <c r="H3" s="6"/>
      <c r="I3" s="6"/>
      <c r="J3" s="6"/>
      <c r="K3" s="6"/>
      <c r="L3" s="3"/>
      <c r="M3" s="3"/>
      <c r="N3" s="3"/>
      <c r="O3" s="3"/>
      <c r="P3" s="3"/>
      <c r="Q3" s="3"/>
    </row>
    <row r="4" ht="27" customHeight="1">
      <c r="A4" s="3"/>
      <c r="B4" s="3"/>
      <c r="C4" t="s" s="65">
        <v>21</v>
      </c>
      <c r="D4" s="6"/>
      <c r="E4" s="6"/>
      <c r="F4" s="6"/>
      <c r="G4" s="6"/>
      <c r="H4" s="6"/>
      <c r="I4" s="6"/>
      <c r="J4" s="6"/>
      <c r="K4" s="6"/>
      <c r="L4" s="3"/>
      <c r="M4" t="s" s="66">
        <v>11</v>
      </c>
      <c r="N4" s="67"/>
      <c r="O4" s="67"/>
      <c r="P4" s="67"/>
      <c r="Q4" s="67"/>
    </row>
    <row r="5" ht="8" customHeight="1">
      <c r="A5" s="3"/>
      <c r="B5" s="70"/>
      <c r="C5" s="68"/>
      <c r="D5" s="68"/>
      <c r="E5" s="122"/>
      <c r="F5" s="122"/>
      <c r="G5" s="122"/>
      <c r="H5" s="122"/>
      <c r="I5" s="122"/>
      <c r="J5" s="68"/>
      <c r="K5" s="68"/>
      <c r="L5" s="3"/>
      <c r="M5" s="70"/>
      <c r="N5" s="70"/>
      <c r="O5" s="3"/>
      <c r="P5" s="70"/>
      <c r="Q5" s="70"/>
    </row>
    <row r="6" ht="22.5" customHeight="1">
      <c r="A6" s="71"/>
      <c r="B6" t="s" s="123">
        <v>18</v>
      </c>
      <c r="C6" t="s" s="124">
        <v>3</v>
      </c>
      <c r="D6" t="s" s="73">
        <v>4</v>
      </c>
      <c r="E6" t="s" s="74">
        <v>5</v>
      </c>
      <c r="F6" s="75"/>
      <c r="G6" s="75"/>
      <c r="H6" s="75"/>
      <c r="I6" s="75"/>
      <c r="J6" s="75"/>
      <c r="K6" s="76"/>
      <c r="L6" s="77"/>
      <c r="M6" t="s" s="78">
        <v>12</v>
      </c>
      <c r="N6" s="79"/>
      <c r="O6" s="77"/>
      <c r="P6" t="s" s="78">
        <v>7</v>
      </c>
      <c r="Q6" s="79"/>
    </row>
    <row r="7" ht="20.25" customHeight="1">
      <c r="A7" s="71"/>
      <c r="B7" t="s" s="125">
        <v>13</v>
      </c>
      <c r="C7" t="s" s="126">
        <v>13</v>
      </c>
      <c r="D7" s="81"/>
      <c r="E7" s="82"/>
      <c r="F7" s="83"/>
      <c r="G7" t="s" s="84">
        <v>6</v>
      </c>
      <c r="H7" s="83"/>
      <c r="I7" s="85"/>
      <c r="J7" t="s" s="86">
        <v>7</v>
      </c>
      <c r="K7" s="87"/>
      <c r="L7" s="77"/>
      <c r="M7" t="s" s="88">
        <v>14</v>
      </c>
      <c r="N7" t="s" s="88">
        <v>15</v>
      </c>
      <c r="O7" s="89"/>
      <c r="P7" t="s" s="90">
        <v>14</v>
      </c>
      <c r="Q7" t="s" s="88">
        <v>15</v>
      </c>
    </row>
    <row r="8" ht="15" customHeight="1">
      <c r="A8" s="71"/>
      <c r="B8" s="142">
        <v>1</v>
      </c>
      <c r="C8" t="s" s="143">
        <v>22</v>
      </c>
      <c r="D8" s="129">
        <v>40186</v>
      </c>
      <c r="E8" s="93">
        <v>44</v>
      </c>
      <c r="F8" s="51">
        <v>5</v>
      </c>
      <c r="G8" s="51">
        <v>14</v>
      </c>
      <c r="H8" s="51">
        <v>4</v>
      </c>
      <c r="I8" s="52">
        <v>46</v>
      </c>
      <c r="J8" s="50">
        <v>9</v>
      </c>
      <c r="K8" s="94">
        <v>8</v>
      </c>
      <c r="L8" s="77"/>
      <c r="M8" s="95">
        <v>1</v>
      </c>
      <c r="N8" s="96">
        <f>COUNTIF($E$8:$I$60,"1")</f>
        <v>7</v>
      </c>
      <c r="O8" s="77"/>
      <c r="P8" s="97">
        <v>1</v>
      </c>
      <c r="Q8" s="96">
        <f>COUNTIF($J$8:$K$60,"1")</f>
        <v>11</v>
      </c>
    </row>
    <row r="9" ht="15" customHeight="1">
      <c r="A9" s="71"/>
      <c r="B9" s="144">
        <f>B8+1</f>
        <v>2</v>
      </c>
      <c r="C9" s="131">
        <v>3</v>
      </c>
      <c r="D9" s="132">
        <f>D8+7</f>
        <v>40193</v>
      </c>
      <c r="E9" s="46">
        <v>49</v>
      </c>
      <c r="F9" s="44">
        <v>50</v>
      </c>
      <c r="G9" s="44">
        <v>26</v>
      </c>
      <c r="H9" s="44">
        <v>29</v>
      </c>
      <c r="I9" s="45">
        <v>11</v>
      </c>
      <c r="J9" s="46">
        <v>4</v>
      </c>
      <c r="K9" s="100">
        <v>7</v>
      </c>
      <c r="L9" s="77"/>
      <c r="M9" s="101">
        <f>M8+1</f>
        <v>2</v>
      </c>
      <c r="N9" s="102">
        <f>COUNTIF($E$8:$I$60,"2")</f>
        <v>5</v>
      </c>
      <c r="O9" s="77"/>
      <c r="P9" s="101">
        <f>P8+1</f>
        <v>2</v>
      </c>
      <c r="Q9" s="102">
        <f>COUNTIF($J$8:$K$60,"2")</f>
        <v>8</v>
      </c>
    </row>
    <row r="10" ht="15" customHeight="1">
      <c r="A10" s="71"/>
      <c r="B10" s="144">
        <f>B9+1</f>
        <v>3</v>
      </c>
      <c r="C10" s="131">
        <f>C9+1</f>
        <v>4</v>
      </c>
      <c r="D10" s="132">
        <f>D9+7</f>
        <v>40200</v>
      </c>
      <c r="E10" s="46">
        <v>4</v>
      </c>
      <c r="F10" s="44">
        <v>44</v>
      </c>
      <c r="G10" s="44">
        <v>27</v>
      </c>
      <c r="H10" s="44">
        <v>22</v>
      </c>
      <c r="I10" s="45">
        <v>36</v>
      </c>
      <c r="J10" s="46">
        <v>9</v>
      </c>
      <c r="K10" s="100">
        <v>7</v>
      </c>
      <c r="L10" s="77"/>
      <c r="M10" s="101">
        <f>M9+1</f>
        <v>3</v>
      </c>
      <c r="N10" s="102">
        <f>COUNTIF($E$8:$I$60,"3")</f>
        <v>5</v>
      </c>
      <c r="O10" s="77"/>
      <c r="P10" s="101">
        <f>P9+1</f>
        <v>3</v>
      </c>
      <c r="Q10" s="102">
        <f>COUNTIF($J$8:$K$60,"3")</f>
        <v>14</v>
      </c>
    </row>
    <row r="11" ht="15" customHeight="1">
      <c r="A11" s="71"/>
      <c r="B11" s="145">
        <f>B10+1</f>
        <v>4</v>
      </c>
      <c r="C11" s="134">
        <f>C10+1</f>
        <v>5</v>
      </c>
      <c r="D11" s="135">
        <f>D10+7</f>
        <v>40207</v>
      </c>
      <c r="E11" s="47">
        <v>39</v>
      </c>
      <c r="F11" s="48">
        <v>43</v>
      </c>
      <c r="G11" s="48">
        <v>30</v>
      </c>
      <c r="H11" s="48">
        <v>17</v>
      </c>
      <c r="I11" s="49">
        <v>9</v>
      </c>
      <c r="J11" s="47">
        <v>7</v>
      </c>
      <c r="K11" s="105">
        <v>5</v>
      </c>
      <c r="L11" s="77"/>
      <c r="M11" s="101">
        <f>M10+1</f>
        <v>4</v>
      </c>
      <c r="N11" s="102">
        <f>COUNTIF($E$8:$I$60,"4")</f>
        <v>10</v>
      </c>
      <c r="O11" s="77"/>
      <c r="P11" s="101">
        <f>P10+1</f>
        <v>4</v>
      </c>
      <c r="Q11" s="102">
        <f>COUNTIF($J$8:$K$60,"4")</f>
        <v>12</v>
      </c>
    </row>
    <row r="12" ht="15" customHeight="1">
      <c r="A12" s="71"/>
      <c r="B12" s="142">
        <f>B11+1</f>
        <v>5</v>
      </c>
      <c r="C12" s="128">
        <f>C11+1</f>
        <v>6</v>
      </c>
      <c r="D12" s="129">
        <f>D11+7</f>
        <v>40214</v>
      </c>
      <c r="E12" s="50">
        <v>46</v>
      </c>
      <c r="F12" s="51">
        <v>38</v>
      </c>
      <c r="G12" s="51">
        <v>34</v>
      </c>
      <c r="H12" s="51">
        <v>35</v>
      </c>
      <c r="I12" s="52">
        <v>39</v>
      </c>
      <c r="J12" s="50">
        <v>3</v>
      </c>
      <c r="K12" s="94">
        <v>4</v>
      </c>
      <c r="L12" s="120"/>
      <c r="M12" s="101">
        <f>M11+1</f>
        <v>5</v>
      </c>
      <c r="N12" s="102">
        <f>COUNTIF($E$8:$I$60,"5")</f>
        <v>4</v>
      </c>
      <c r="O12" s="77"/>
      <c r="P12" s="101">
        <f>P11+1</f>
        <v>5</v>
      </c>
      <c r="Q12" s="102">
        <f>COUNTIF($J$8:$K$60,"5")</f>
        <v>7</v>
      </c>
    </row>
    <row r="13" ht="15" customHeight="1">
      <c r="A13" s="71"/>
      <c r="B13" s="144">
        <f>B12+1</f>
        <v>6</v>
      </c>
      <c r="C13" s="131">
        <f>C12+1</f>
        <v>7</v>
      </c>
      <c r="D13" s="132">
        <f>D12+7</f>
        <v>40221</v>
      </c>
      <c r="E13" s="46">
        <v>5</v>
      </c>
      <c r="F13" s="44">
        <v>45</v>
      </c>
      <c r="G13" s="44">
        <v>1</v>
      </c>
      <c r="H13" s="44">
        <v>38</v>
      </c>
      <c r="I13" s="45">
        <v>18</v>
      </c>
      <c r="J13" s="46">
        <v>6</v>
      </c>
      <c r="K13" s="100">
        <v>4</v>
      </c>
      <c r="L13" s="77"/>
      <c r="M13" s="101">
        <f>M12+1</f>
        <v>6</v>
      </c>
      <c r="N13" s="102">
        <f>COUNTIF($E$8:$I$60,"6")</f>
        <v>4</v>
      </c>
      <c r="O13" s="77"/>
      <c r="P13" s="101">
        <f>P12+1</f>
        <v>6</v>
      </c>
      <c r="Q13" s="102">
        <f>COUNTIF($J$8:$K$60,"6")</f>
        <v>9</v>
      </c>
    </row>
    <row r="14" ht="15" customHeight="1">
      <c r="A14" s="71"/>
      <c r="B14" s="144">
        <f>B13+1</f>
        <v>7</v>
      </c>
      <c r="C14" s="131">
        <f>C13+1</f>
        <v>8</v>
      </c>
      <c r="D14" s="132">
        <f>D13+7</f>
        <v>40228</v>
      </c>
      <c r="E14" s="43">
        <v>37</v>
      </c>
      <c r="F14" s="44">
        <v>12</v>
      </c>
      <c r="G14" s="44">
        <v>38</v>
      </c>
      <c r="H14" s="44">
        <v>31</v>
      </c>
      <c r="I14" s="45">
        <v>43</v>
      </c>
      <c r="J14" s="46">
        <v>3</v>
      </c>
      <c r="K14" s="100">
        <v>2</v>
      </c>
      <c r="L14" s="77"/>
      <c r="M14" s="101">
        <f>M13+1</f>
        <v>7</v>
      </c>
      <c r="N14" s="102">
        <f>COUNTIF($E$8:$I$60,"7")</f>
        <v>5</v>
      </c>
      <c r="O14" s="77"/>
      <c r="P14" s="101">
        <f>P13+1</f>
        <v>7</v>
      </c>
      <c r="Q14" s="102">
        <f>COUNTIF($J$8:$K$60,"7")</f>
        <v>17</v>
      </c>
    </row>
    <row r="15" ht="15" customHeight="1">
      <c r="A15" s="71"/>
      <c r="B15" s="145">
        <f>B14+1</f>
        <v>8</v>
      </c>
      <c r="C15" s="134">
        <f>C14+1</f>
        <v>9</v>
      </c>
      <c r="D15" s="135">
        <f>D14+7</f>
        <v>40235</v>
      </c>
      <c r="E15" s="47">
        <v>42</v>
      </c>
      <c r="F15" s="48">
        <v>11</v>
      </c>
      <c r="G15" s="48">
        <v>29</v>
      </c>
      <c r="H15" s="48">
        <v>7</v>
      </c>
      <c r="I15" s="49">
        <v>18</v>
      </c>
      <c r="J15" s="47">
        <v>7</v>
      </c>
      <c r="K15" s="105">
        <v>6</v>
      </c>
      <c r="L15" s="77"/>
      <c r="M15" s="101">
        <f>M14+1</f>
        <v>8</v>
      </c>
      <c r="N15" s="102">
        <f>COUNTIF($E$8:$I$60,"8")</f>
        <v>4</v>
      </c>
      <c r="O15" s="77"/>
      <c r="P15" s="101">
        <f>P14+1</f>
        <v>8</v>
      </c>
      <c r="Q15" s="102">
        <f>COUNTIF($J$8:$K$60,"8")</f>
        <v>13</v>
      </c>
    </row>
    <row r="16" ht="15" customHeight="1">
      <c r="A16" s="71"/>
      <c r="B16" s="142">
        <f>B15+1</f>
        <v>9</v>
      </c>
      <c r="C16" s="128">
        <f>C15+1</f>
        <v>10</v>
      </c>
      <c r="D16" s="129">
        <f>D15+7</f>
        <v>40242</v>
      </c>
      <c r="E16" s="50">
        <v>19</v>
      </c>
      <c r="F16" s="51">
        <v>18</v>
      </c>
      <c r="G16" s="51">
        <v>49</v>
      </c>
      <c r="H16" s="51">
        <v>12</v>
      </c>
      <c r="I16" s="52">
        <v>43</v>
      </c>
      <c r="J16" s="50">
        <v>9</v>
      </c>
      <c r="K16" s="94">
        <v>3</v>
      </c>
      <c r="L16" s="77"/>
      <c r="M16" s="101">
        <f>M15+1</f>
        <v>9</v>
      </c>
      <c r="N16" s="102">
        <f>COUNTIF($E$8:$I$60,"9")</f>
        <v>8</v>
      </c>
      <c r="O16" s="77"/>
      <c r="P16" s="106">
        <f>P15+1</f>
        <v>9</v>
      </c>
      <c r="Q16" s="107">
        <f>COUNTIF($J$8:$K$60,"9")</f>
        <v>13</v>
      </c>
    </row>
    <row r="17" ht="15" customHeight="1">
      <c r="A17" s="71"/>
      <c r="B17" s="144">
        <f>B16+1</f>
        <v>10</v>
      </c>
      <c r="C17" s="131">
        <f>C16+1</f>
        <v>11</v>
      </c>
      <c r="D17" s="132">
        <f>D16+7</f>
        <v>40249</v>
      </c>
      <c r="E17" s="46">
        <v>46</v>
      </c>
      <c r="F17" s="44">
        <v>1</v>
      </c>
      <c r="G17" s="44">
        <v>26</v>
      </c>
      <c r="H17" s="44">
        <v>36</v>
      </c>
      <c r="I17" s="45">
        <v>33</v>
      </c>
      <c r="J17" s="46">
        <v>7</v>
      </c>
      <c r="K17" s="100">
        <v>6</v>
      </c>
      <c r="L17" s="77"/>
      <c r="M17" s="101">
        <f>M16+1</f>
        <v>10</v>
      </c>
      <c r="N17" s="102">
        <f>COUNTIF($E$8:$I$60,"10")</f>
        <v>2</v>
      </c>
      <c r="O17" s="108"/>
      <c r="P17" s="109"/>
      <c r="Q17" s="109"/>
    </row>
    <row r="18" ht="15" customHeight="1">
      <c r="A18" s="71"/>
      <c r="B18" s="144">
        <f>B17+1</f>
        <v>11</v>
      </c>
      <c r="C18" s="131">
        <f>C17+1</f>
        <v>12</v>
      </c>
      <c r="D18" s="132">
        <f>D17+7</f>
        <v>40256</v>
      </c>
      <c r="E18" s="43">
        <v>38</v>
      </c>
      <c r="F18" s="44">
        <v>28</v>
      </c>
      <c r="G18" s="44">
        <v>30</v>
      </c>
      <c r="H18" s="44">
        <v>39</v>
      </c>
      <c r="I18" s="45">
        <v>10</v>
      </c>
      <c r="J18" s="46">
        <v>7</v>
      </c>
      <c r="K18" s="100">
        <v>2</v>
      </c>
      <c r="L18" s="77"/>
      <c r="M18" s="101">
        <f>M17+1</f>
        <v>11</v>
      </c>
      <c r="N18" s="102">
        <f>COUNTIF($E$8:$I$60,"11")</f>
        <v>5</v>
      </c>
      <c r="O18" s="108"/>
      <c r="P18" s="3"/>
      <c r="Q18" s="3"/>
    </row>
    <row r="19" ht="15" customHeight="1">
      <c r="A19" s="71"/>
      <c r="B19" s="145">
        <f>B18+1</f>
        <v>12</v>
      </c>
      <c r="C19" s="134">
        <f>C18+1</f>
        <v>13</v>
      </c>
      <c r="D19" s="135">
        <f>D18+7</f>
        <v>40263</v>
      </c>
      <c r="E19" s="47">
        <v>18</v>
      </c>
      <c r="F19" s="48">
        <v>37</v>
      </c>
      <c r="G19" s="48">
        <v>8</v>
      </c>
      <c r="H19" s="48">
        <v>16</v>
      </c>
      <c r="I19" s="49">
        <v>43</v>
      </c>
      <c r="J19" s="47">
        <v>2</v>
      </c>
      <c r="K19" s="105">
        <v>6</v>
      </c>
      <c r="L19" s="77"/>
      <c r="M19" s="101">
        <f>M18+1</f>
        <v>12</v>
      </c>
      <c r="N19" s="102">
        <f>COUNTIF($E$8:$I$60,"12")</f>
        <v>5</v>
      </c>
      <c r="O19" s="108"/>
      <c r="P19" s="3"/>
      <c r="Q19" s="3"/>
    </row>
    <row r="20" ht="15" customHeight="1">
      <c r="A20" s="71"/>
      <c r="B20" s="142">
        <f>B19+1</f>
        <v>13</v>
      </c>
      <c r="C20" s="128">
        <f>C19+1</f>
        <v>14</v>
      </c>
      <c r="D20" s="129">
        <f>D19+7</f>
        <v>40270</v>
      </c>
      <c r="E20" s="50">
        <v>26</v>
      </c>
      <c r="F20" s="51">
        <v>18</v>
      </c>
      <c r="G20" s="51">
        <v>12</v>
      </c>
      <c r="H20" s="51">
        <v>24</v>
      </c>
      <c r="I20" s="52">
        <v>45</v>
      </c>
      <c r="J20" s="50">
        <v>5</v>
      </c>
      <c r="K20" s="94">
        <v>4</v>
      </c>
      <c r="L20" s="77"/>
      <c r="M20" s="101">
        <f>M19+1</f>
        <v>13</v>
      </c>
      <c r="N20" s="102">
        <f>COUNTIF($E$8:$I$60,"13")</f>
        <v>5</v>
      </c>
      <c r="O20" s="108"/>
      <c r="P20" s="3"/>
      <c r="Q20" s="3"/>
    </row>
    <row r="21" ht="15" customHeight="1">
      <c r="A21" s="71"/>
      <c r="B21" s="144">
        <f>B20+1</f>
        <v>14</v>
      </c>
      <c r="C21" s="131">
        <f>C20+1</f>
        <v>15</v>
      </c>
      <c r="D21" s="132">
        <f>D20+7</f>
        <v>40277</v>
      </c>
      <c r="E21" s="46">
        <v>44</v>
      </c>
      <c r="F21" s="44">
        <v>23</v>
      </c>
      <c r="G21" s="44">
        <v>24</v>
      </c>
      <c r="H21" s="44">
        <v>21</v>
      </c>
      <c r="I21" s="45">
        <v>7</v>
      </c>
      <c r="J21" s="46">
        <v>3</v>
      </c>
      <c r="K21" s="100">
        <v>4</v>
      </c>
      <c r="L21" s="77"/>
      <c r="M21" s="101">
        <f>M20+1</f>
        <v>14</v>
      </c>
      <c r="N21" s="102">
        <f>COUNTIF($E$8:$I$60,"14")</f>
        <v>1</v>
      </c>
      <c r="O21" s="108"/>
      <c r="P21" s="3"/>
      <c r="Q21" s="3"/>
    </row>
    <row r="22" ht="15" customHeight="1">
      <c r="A22" s="71"/>
      <c r="B22" s="144">
        <f>B21+1</f>
        <v>15</v>
      </c>
      <c r="C22" s="131">
        <f>C21+1</f>
        <v>16</v>
      </c>
      <c r="D22" s="132">
        <f>D21+7</f>
        <v>40284</v>
      </c>
      <c r="E22" s="43">
        <v>17</v>
      </c>
      <c r="F22" s="44">
        <v>11</v>
      </c>
      <c r="G22" s="44">
        <v>26</v>
      </c>
      <c r="H22" s="44">
        <v>40</v>
      </c>
      <c r="I22" s="45">
        <v>9</v>
      </c>
      <c r="J22" s="46">
        <v>9</v>
      </c>
      <c r="K22" s="100">
        <v>3</v>
      </c>
      <c r="L22" s="77"/>
      <c r="M22" s="101">
        <f>M21+1</f>
        <v>15</v>
      </c>
      <c r="N22" s="102">
        <f>COUNTIF($E$8:$I$60,"15")</f>
        <v>3</v>
      </c>
      <c r="O22" s="108"/>
      <c r="P22" s="3"/>
      <c r="Q22" s="3"/>
    </row>
    <row r="23" ht="15" customHeight="1">
      <c r="A23" s="71"/>
      <c r="B23" s="145">
        <f>B22+1</f>
        <v>16</v>
      </c>
      <c r="C23" s="134">
        <f>C22+1</f>
        <v>17</v>
      </c>
      <c r="D23" s="135">
        <f>D22+7</f>
        <v>40291</v>
      </c>
      <c r="E23" s="47">
        <v>46</v>
      </c>
      <c r="F23" s="48">
        <v>3</v>
      </c>
      <c r="G23" s="48">
        <v>7</v>
      </c>
      <c r="H23" s="48">
        <v>8</v>
      </c>
      <c r="I23" s="49">
        <v>43</v>
      </c>
      <c r="J23" s="47">
        <v>6</v>
      </c>
      <c r="K23" s="105">
        <v>8</v>
      </c>
      <c r="L23" s="77"/>
      <c r="M23" s="101">
        <f>M22+1</f>
        <v>16</v>
      </c>
      <c r="N23" s="102">
        <f>COUNTIF($E$8:$I$60,"16")</f>
        <v>3</v>
      </c>
      <c r="O23" s="108"/>
      <c r="P23" s="3"/>
      <c r="Q23" s="3"/>
    </row>
    <row r="24" ht="15" customHeight="1">
      <c r="A24" s="71"/>
      <c r="B24" s="142">
        <f>B23+1</f>
        <v>17</v>
      </c>
      <c r="C24" s="128">
        <f>C23+1</f>
        <v>18</v>
      </c>
      <c r="D24" s="129">
        <f>D23+7</f>
        <v>40298</v>
      </c>
      <c r="E24" s="50">
        <v>6</v>
      </c>
      <c r="F24" s="51">
        <v>36</v>
      </c>
      <c r="G24" s="51">
        <v>22</v>
      </c>
      <c r="H24" s="51">
        <v>25</v>
      </c>
      <c r="I24" s="52">
        <v>24</v>
      </c>
      <c r="J24" s="50">
        <v>3</v>
      </c>
      <c r="K24" s="94">
        <v>8</v>
      </c>
      <c r="L24" s="77"/>
      <c r="M24" s="101">
        <f>M23+1</f>
        <v>17</v>
      </c>
      <c r="N24" s="102">
        <f>COUNTIF($E$8:$I$60,"17")</f>
        <v>6</v>
      </c>
      <c r="O24" s="108"/>
      <c r="P24" s="3"/>
      <c r="Q24" s="3"/>
    </row>
    <row r="25" ht="15" customHeight="1">
      <c r="A25" s="71"/>
      <c r="B25" s="144">
        <f>B24+1</f>
        <v>18</v>
      </c>
      <c r="C25" s="131">
        <f>C24+1</f>
        <v>19</v>
      </c>
      <c r="D25" s="132">
        <f>D24+7</f>
        <v>40305</v>
      </c>
      <c r="E25" s="46">
        <v>15</v>
      </c>
      <c r="F25" s="44">
        <v>21</v>
      </c>
      <c r="G25" s="44">
        <v>6</v>
      </c>
      <c r="H25" s="44">
        <v>3</v>
      </c>
      <c r="I25" s="45">
        <v>32</v>
      </c>
      <c r="J25" s="46">
        <v>7</v>
      </c>
      <c r="K25" s="100">
        <v>9</v>
      </c>
      <c r="L25" s="77"/>
      <c r="M25" s="101">
        <f>M24+1</f>
        <v>18</v>
      </c>
      <c r="N25" s="102">
        <f>COUNTIF($E$8:$I$60,"18")</f>
        <v>6</v>
      </c>
      <c r="O25" s="108"/>
      <c r="P25" s="3"/>
      <c r="Q25" s="3"/>
    </row>
    <row r="26" ht="15" customHeight="1">
      <c r="A26" s="71"/>
      <c r="B26" s="144">
        <f>B25+1</f>
        <v>19</v>
      </c>
      <c r="C26" s="131">
        <f>C25+1</f>
        <v>20</v>
      </c>
      <c r="D26" s="132">
        <f>D25+7</f>
        <v>40312</v>
      </c>
      <c r="E26" s="43">
        <v>17</v>
      </c>
      <c r="F26" s="44">
        <v>31</v>
      </c>
      <c r="G26" s="44">
        <v>43</v>
      </c>
      <c r="H26" s="44">
        <v>47</v>
      </c>
      <c r="I26" s="45">
        <v>1</v>
      </c>
      <c r="J26" s="46">
        <v>3</v>
      </c>
      <c r="K26" s="100">
        <v>2</v>
      </c>
      <c r="L26" s="77"/>
      <c r="M26" s="101">
        <f>M25+1</f>
        <v>19</v>
      </c>
      <c r="N26" s="102">
        <f>COUNTIF($E$8:$I$60,"19")</f>
        <v>5</v>
      </c>
      <c r="O26" s="108"/>
      <c r="P26" s="3"/>
      <c r="Q26" s="3"/>
    </row>
    <row r="27" ht="15" customHeight="1">
      <c r="A27" s="71"/>
      <c r="B27" s="145">
        <f>B26+1</f>
        <v>20</v>
      </c>
      <c r="C27" s="134">
        <f>C26+1</f>
        <v>21</v>
      </c>
      <c r="D27" s="135">
        <f>D26+7</f>
        <v>40319</v>
      </c>
      <c r="E27" s="47">
        <v>38</v>
      </c>
      <c r="F27" s="48">
        <v>19</v>
      </c>
      <c r="G27" s="48">
        <v>50</v>
      </c>
      <c r="H27" s="48">
        <v>7</v>
      </c>
      <c r="I27" s="49">
        <v>30</v>
      </c>
      <c r="J27" s="47">
        <v>4</v>
      </c>
      <c r="K27" s="105">
        <v>7</v>
      </c>
      <c r="L27" s="77"/>
      <c r="M27" s="101">
        <f>M26+1</f>
        <v>20</v>
      </c>
      <c r="N27" s="102">
        <f>COUNTIF($E$8:$I$60,"20")</f>
        <v>2</v>
      </c>
      <c r="O27" s="108"/>
      <c r="P27" s="3"/>
      <c r="Q27" s="3"/>
    </row>
    <row r="28" ht="15" customHeight="1">
      <c r="A28" s="71"/>
      <c r="B28" s="142">
        <f>B27+1</f>
        <v>21</v>
      </c>
      <c r="C28" s="128">
        <f>C27+1</f>
        <v>22</v>
      </c>
      <c r="D28" s="129">
        <f>D27+7</f>
        <v>40326</v>
      </c>
      <c r="E28" s="50">
        <v>9</v>
      </c>
      <c r="F28" s="51">
        <v>31</v>
      </c>
      <c r="G28" s="51">
        <v>32</v>
      </c>
      <c r="H28" s="51">
        <v>33</v>
      </c>
      <c r="I28" s="52">
        <v>4</v>
      </c>
      <c r="J28" s="50">
        <v>3</v>
      </c>
      <c r="K28" s="94">
        <v>7</v>
      </c>
      <c r="L28" s="77"/>
      <c r="M28" s="101">
        <f>M27+1</f>
        <v>21</v>
      </c>
      <c r="N28" s="102">
        <f>COUNTIF($E$8:$I$60,"21")</f>
        <v>5</v>
      </c>
      <c r="O28" s="108"/>
      <c r="P28" s="3"/>
      <c r="Q28" s="3"/>
    </row>
    <row r="29" ht="15" customHeight="1">
      <c r="A29" s="71"/>
      <c r="B29" s="144">
        <f>B28+1</f>
        <v>22</v>
      </c>
      <c r="C29" s="131">
        <f>C28+1</f>
        <v>23</v>
      </c>
      <c r="D29" s="132">
        <f>D28+7</f>
        <v>40333</v>
      </c>
      <c r="E29" s="46">
        <v>34</v>
      </c>
      <c r="F29" s="44">
        <v>42</v>
      </c>
      <c r="G29" s="44">
        <v>17</v>
      </c>
      <c r="H29" s="44">
        <v>40</v>
      </c>
      <c r="I29" s="45">
        <v>4</v>
      </c>
      <c r="J29" s="46">
        <v>9</v>
      </c>
      <c r="K29" s="100">
        <v>4</v>
      </c>
      <c r="L29" s="77"/>
      <c r="M29" s="101">
        <f>M28+1</f>
        <v>22</v>
      </c>
      <c r="N29" s="102">
        <f>COUNTIF($E$8:$I$60,"22")</f>
        <v>4</v>
      </c>
      <c r="O29" s="108"/>
      <c r="P29" s="3"/>
      <c r="Q29" s="3"/>
    </row>
    <row r="30" ht="15" customHeight="1">
      <c r="A30" s="71"/>
      <c r="B30" s="144">
        <f>B29+1</f>
        <v>23</v>
      </c>
      <c r="C30" s="131">
        <f>C29+1</f>
        <v>24</v>
      </c>
      <c r="D30" s="132">
        <f>D29+7</f>
        <v>40340</v>
      </c>
      <c r="E30" s="43">
        <v>44</v>
      </c>
      <c r="F30" s="44">
        <v>2</v>
      </c>
      <c r="G30" s="44">
        <v>36</v>
      </c>
      <c r="H30" s="44">
        <v>22</v>
      </c>
      <c r="I30" s="45">
        <v>24</v>
      </c>
      <c r="J30" s="46">
        <v>2</v>
      </c>
      <c r="K30" s="100">
        <v>1</v>
      </c>
      <c r="L30" s="77"/>
      <c r="M30" s="101">
        <f>M29+1</f>
        <v>23</v>
      </c>
      <c r="N30" s="102">
        <f>COUNTIF($E$8:$I$60,"23")</f>
        <v>3</v>
      </c>
      <c r="O30" s="108"/>
      <c r="P30" s="3"/>
      <c r="Q30" s="3"/>
    </row>
    <row r="31" ht="15" customHeight="1">
      <c r="A31" s="71"/>
      <c r="B31" s="145">
        <f>B30+1</f>
        <v>24</v>
      </c>
      <c r="C31" s="134">
        <f>C30+1</f>
        <v>25</v>
      </c>
      <c r="D31" s="135">
        <f>D30+7</f>
        <v>40347</v>
      </c>
      <c r="E31" s="47">
        <v>2</v>
      </c>
      <c r="F31" s="48">
        <v>29</v>
      </c>
      <c r="G31" s="48">
        <v>31</v>
      </c>
      <c r="H31" s="48">
        <v>38</v>
      </c>
      <c r="I31" s="49">
        <v>32</v>
      </c>
      <c r="J31" s="47">
        <v>4</v>
      </c>
      <c r="K31" s="105">
        <v>1</v>
      </c>
      <c r="L31" s="77"/>
      <c r="M31" s="101">
        <f>M30+1</f>
        <v>24</v>
      </c>
      <c r="N31" s="102">
        <f>COUNTIF($E$8:$I$60,"24")</f>
        <v>7</v>
      </c>
      <c r="O31" s="108"/>
      <c r="P31" s="3"/>
      <c r="Q31" s="3"/>
    </row>
    <row r="32" ht="15" customHeight="1">
      <c r="A32" s="71"/>
      <c r="B32" s="142">
        <f>B31+1</f>
        <v>25</v>
      </c>
      <c r="C32" s="128">
        <f>C31+1</f>
        <v>26</v>
      </c>
      <c r="D32" s="129">
        <f>D31+7</f>
        <v>40354</v>
      </c>
      <c r="E32" s="50">
        <v>18</v>
      </c>
      <c r="F32" s="51">
        <v>1</v>
      </c>
      <c r="G32" s="51">
        <v>8</v>
      </c>
      <c r="H32" s="51">
        <v>28</v>
      </c>
      <c r="I32" s="52">
        <v>31</v>
      </c>
      <c r="J32" s="50">
        <v>9</v>
      </c>
      <c r="K32" s="94">
        <v>8</v>
      </c>
      <c r="L32" s="77"/>
      <c r="M32" s="101">
        <f>M31+1</f>
        <v>25</v>
      </c>
      <c r="N32" s="102">
        <f>COUNTIF($E$8:$I$60,"25")</f>
        <v>2</v>
      </c>
      <c r="O32" s="108"/>
      <c r="P32" s="3"/>
      <c r="Q32" s="3"/>
    </row>
    <row r="33" ht="15" customHeight="1">
      <c r="A33" s="71"/>
      <c r="B33" s="144">
        <f>B32+1</f>
        <v>26</v>
      </c>
      <c r="C33" s="131">
        <f>C32+1</f>
        <v>27</v>
      </c>
      <c r="D33" s="132">
        <f>D32+7</f>
        <v>40361</v>
      </c>
      <c r="E33" s="46">
        <v>46</v>
      </c>
      <c r="F33" s="44">
        <v>41</v>
      </c>
      <c r="G33" s="44">
        <v>36</v>
      </c>
      <c r="H33" s="44">
        <v>13</v>
      </c>
      <c r="I33" s="45">
        <v>12</v>
      </c>
      <c r="J33" s="46">
        <v>8</v>
      </c>
      <c r="K33" s="100">
        <v>1</v>
      </c>
      <c r="L33" s="120"/>
      <c r="M33" s="101">
        <f>M32+1</f>
        <v>26</v>
      </c>
      <c r="N33" s="102">
        <f>COUNTIF($E$8:$I$60,"26")</f>
        <v>5</v>
      </c>
      <c r="O33" s="108"/>
      <c r="P33" s="3"/>
      <c r="Q33" s="3"/>
    </row>
    <row r="34" ht="15" customHeight="1">
      <c r="A34" s="71"/>
      <c r="B34" s="144">
        <f>B33+1</f>
        <v>27</v>
      </c>
      <c r="C34" s="131">
        <f>C33+1</f>
        <v>28</v>
      </c>
      <c r="D34" s="132">
        <f>D33+7</f>
        <v>40368</v>
      </c>
      <c r="E34" s="43">
        <v>37</v>
      </c>
      <c r="F34" s="44">
        <v>9</v>
      </c>
      <c r="G34" s="44">
        <v>49</v>
      </c>
      <c r="H34" s="44">
        <v>24</v>
      </c>
      <c r="I34" s="45">
        <v>39</v>
      </c>
      <c r="J34" s="46">
        <v>3</v>
      </c>
      <c r="K34" s="100">
        <v>9</v>
      </c>
      <c r="L34" s="77"/>
      <c r="M34" s="101">
        <f>M33+1</f>
        <v>27</v>
      </c>
      <c r="N34" s="102">
        <f>COUNTIF($E$8:$I$60,"27")</f>
        <v>4</v>
      </c>
      <c r="O34" s="108"/>
      <c r="P34" s="3"/>
      <c r="Q34" s="3"/>
    </row>
    <row r="35" ht="15" customHeight="1">
      <c r="A35" s="71"/>
      <c r="B35" s="145">
        <f>B34+1</f>
        <v>28</v>
      </c>
      <c r="C35" s="134">
        <f>C34+1</f>
        <v>29</v>
      </c>
      <c r="D35" s="135">
        <f>D34+7</f>
        <v>40375</v>
      </c>
      <c r="E35" s="47">
        <v>49</v>
      </c>
      <c r="F35" s="48">
        <v>46</v>
      </c>
      <c r="G35" s="48">
        <v>45</v>
      </c>
      <c r="H35" s="48">
        <v>39</v>
      </c>
      <c r="I35" s="49">
        <v>38</v>
      </c>
      <c r="J35" s="47">
        <v>7</v>
      </c>
      <c r="K35" s="105">
        <v>8</v>
      </c>
      <c r="L35" s="77"/>
      <c r="M35" s="101">
        <f>M34+1</f>
        <v>28</v>
      </c>
      <c r="N35" s="102">
        <f>COUNTIF($E$8:$I$60,"28")</f>
        <v>6</v>
      </c>
      <c r="O35" s="108"/>
      <c r="P35" s="3"/>
      <c r="Q35" s="3"/>
    </row>
    <row r="36" ht="15" customHeight="1">
      <c r="A36" s="71"/>
      <c r="B36" s="142">
        <f>B35+1</f>
        <v>29</v>
      </c>
      <c r="C36" s="128">
        <f>C35+1</f>
        <v>30</v>
      </c>
      <c r="D36" s="129">
        <f>D35+7</f>
        <v>40382</v>
      </c>
      <c r="E36" s="50">
        <v>4</v>
      </c>
      <c r="F36" s="51">
        <v>13</v>
      </c>
      <c r="G36" s="51">
        <v>37</v>
      </c>
      <c r="H36" s="51">
        <v>35</v>
      </c>
      <c r="I36" s="52">
        <v>46</v>
      </c>
      <c r="J36" s="50">
        <v>9</v>
      </c>
      <c r="K36" s="94">
        <v>3</v>
      </c>
      <c r="L36" s="77"/>
      <c r="M36" s="101">
        <f>M35+1</f>
        <v>29</v>
      </c>
      <c r="N36" s="102">
        <f>COUNTIF($E$8:$I$60,"29")</f>
        <v>7</v>
      </c>
      <c r="O36" s="108"/>
      <c r="P36" s="3"/>
      <c r="Q36" s="3"/>
    </row>
    <row r="37" ht="15" customHeight="1">
      <c r="A37" s="71"/>
      <c r="B37" s="144">
        <f>B36+1</f>
        <v>30</v>
      </c>
      <c r="C37" s="131">
        <f>C36+1</f>
        <v>31</v>
      </c>
      <c r="D37" s="132">
        <f>D36+7</f>
        <v>40389</v>
      </c>
      <c r="E37" s="46">
        <v>39</v>
      </c>
      <c r="F37" s="44">
        <v>11</v>
      </c>
      <c r="G37" s="44">
        <v>3</v>
      </c>
      <c r="H37" s="44">
        <v>4</v>
      </c>
      <c r="I37" s="45">
        <v>28</v>
      </c>
      <c r="J37" s="46">
        <v>8</v>
      </c>
      <c r="K37" s="100">
        <v>2</v>
      </c>
      <c r="L37" s="77"/>
      <c r="M37" s="101">
        <f>M36+1</f>
        <v>30</v>
      </c>
      <c r="N37" s="102">
        <f>COUNTIF($E$8:$I$60,"30")</f>
        <v>5</v>
      </c>
      <c r="O37" s="108"/>
      <c r="P37" s="3"/>
      <c r="Q37" s="3"/>
    </row>
    <row r="38" ht="15" customHeight="1">
      <c r="A38" s="71"/>
      <c r="B38" s="144">
        <f>B37+1</f>
        <v>31</v>
      </c>
      <c r="C38" s="131">
        <f>C37+1</f>
        <v>32</v>
      </c>
      <c r="D38" s="132">
        <f>D37+7</f>
        <v>40396</v>
      </c>
      <c r="E38" s="43">
        <v>42</v>
      </c>
      <c r="F38" s="44">
        <v>28</v>
      </c>
      <c r="G38" s="44">
        <v>13</v>
      </c>
      <c r="H38" s="44">
        <v>29</v>
      </c>
      <c r="I38" s="45">
        <v>25</v>
      </c>
      <c r="J38" s="46">
        <v>4</v>
      </c>
      <c r="K38" s="100">
        <v>5</v>
      </c>
      <c r="L38" s="77"/>
      <c r="M38" s="101">
        <f>M37+1</f>
        <v>31</v>
      </c>
      <c r="N38" s="102">
        <f>COUNTIF($E$8:$I$60,"31")</f>
        <v>7</v>
      </c>
      <c r="O38" s="108"/>
      <c r="P38" s="3"/>
      <c r="Q38" s="3"/>
    </row>
    <row r="39" ht="15" customHeight="1">
      <c r="A39" s="71"/>
      <c r="B39" s="145">
        <f>B38+1</f>
        <v>32</v>
      </c>
      <c r="C39" s="134">
        <f>C38+1</f>
        <v>33</v>
      </c>
      <c r="D39" s="135">
        <f>D38+7</f>
        <v>40403</v>
      </c>
      <c r="E39" s="47">
        <v>15</v>
      </c>
      <c r="F39" s="48">
        <v>9</v>
      </c>
      <c r="G39" s="48">
        <v>47</v>
      </c>
      <c r="H39" s="48">
        <v>21</v>
      </c>
      <c r="I39" s="49">
        <v>4</v>
      </c>
      <c r="J39" s="47">
        <v>7</v>
      </c>
      <c r="K39" s="105">
        <v>2</v>
      </c>
      <c r="L39" s="77"/>
      <c r="M39" s="101">
        <f>M38+1</f>
        <v>32</v>
      </c>
      <c r="N39" s="102">
        <f>COUNTIF($E$8:$I$60,"32")</f>
        <v>6</v>
      </c>
      <c r="O39" s="108"/>
      <c r="P39" s="3"/>
      <c r="Q39" s="3"/>
    </row>
    <row r="40" ht="15" customHeight="1">
      <c r="A40" s="71"/>
      <c r="B40" s="142">
        <f>B39+1</f>
        <v>33</v>
      </c>
      <c r="C40" s="128">
        <f>C39+1</f>
        <v>34</v>
      </c>
      <c r="D40" s="129">
        <f>D39+7</f>
        <v>40410</v>
      </c>
      <c r="E40" s="50">
        <v>27</v>
      </c>
      <c r="F40" s="51">
        <v>31</v>
      </c>
      <c r="G40" s="51">
        <v>5</v>
      </c>
      <c r="H40" s="51">
        <v>42</v>
      </c>
      <c r="I40" s="52">
        <v>40</v>
      </c>
      <c r="J40" s="50">
        <v>6</v>
      </c>
      <c r="K40" s="94">
        <v>1</v>
      </c>
      <c r="L40" s="77"/>
      <c r="M40" s="101">
        <f>M39+1</f>
        <v>33</v>
      </c>
      <c r="N40" s="102">
        <f>COUNTIF($E$8:$I$60,"33")</f>
        <v>4</v>
      </c>
      <c r="O40" s="108"/>
      <c r="P40" s="3"/>
      <c r="Q40" s="3"/>
    </row>
    <row r="41" ht="15" customHeight="1">
      <c r="A41" s="71"/>
      <c r="B41" s="144">
        <f>B40+1</f>
        <v>34</v>
      </c>
      <c r="C41" s="131">
        <f>C40+1</f>
        <v>35</v>
      </c>
      <c r="D41" s="132">
        <f>D40+7</f>
        <v>40417</v>
      </c>
      <c r="E41" s="46">
        <v>13</v>
      </c>
      <c r="F41" s="44">
        <v>6</v>
      </c>
      <c r="G41" s="44">
        <v>30</v>
      </c>
      <c r="H41" s="44">
        <v>1</v>
      </c>
      <c r="I41" s="45">
        <v>49</v>
      </c>
      <c r="J41" s="46">
        <v>1</v>
      </c>
      <c r="K41" s="100">
        <v>9</v>
      </c>
      <c r="L41" s="77"/>
      <c r="M41" s="101">
        <f>M40+1</f>
        <v>34</v>
      </c>
      <c r="N41" s="102">
        <f>COUNTIF($E$8:$I$60,"34")</f>
        <v>3</v>
      </c>
      <c r="O41" s="108"/>
      <c r="P41" s="3"/>
      <c r="Q41" s="3"/>
    </row>
    <row r="42" ht="15" customHeight="1">
      <c r="A42" s="71"/>
      <c r="B42" s="144">
        <f>B41+1</f>
        <v>35</v>
      </c>
      <c r="C42" s="131">
        <f>C41+1</f>
        <v>36</v>
      </c>
      <c r="D42" s="132">
        <f>D41+7</f>
        <v>40424</v>
      </c>
      <c r="E42" s="43">
        <v>24</v>
      </c>
      <c r="F42" s="44">
        <v>49</v>
      </c>
      <c r="G42" s="44">
        <v>47</v>
      </c>
      <c r="H42" s="44">
        <v>26</v>
      </c>
      <c r="I42" s="45">
        <v>13</v>
      </c>
      <c r="J42" s="46">
        <v>4</v>
      </c>
      <c r="K42" s="100">
        <v>8</v>
      </c>
      <c r="L42" s="77"/>
      <c r="M42" s="101">
        <f>M41+1</f>
        <v>35</v>
      </c>
      <c r="N42" s="102">
        <f>COUNTIF($E$8:$I$60,"35")</f>
        <v>5</v>
      </c>
      <c r="O42" s="108"/>
      <c r="P42" s="3"/>
      <c r="Q42" s="3"/>
    </row>
    <row r="43" ht="15" customHeight="1">
      <c r="A43" s="71"/>
      <c r="B43" s="145">
        <f>B42+1</f>
        <v>36</v>
      </c>
      <c r="C43" s="134">
        <f>C42+1</f>
        <v>37</v>
      </c>
      <c r="D43" s="135">
        <f>D42+7</f>
        <v>40431</v>
      </c>
      <c r="E43" s="47">
        <v>35</v>
      </c>
      <c r="F43" s="48">
        <v>41</v>
      </c>
      <c r="G43" s="48">
        <v>21</v>
      </c>
      <c r="H43" s="48">
        <v>45</v>
      </c>
      <c r="I43" s="49">
        <v>17</v>
      </c>
      <c r="J43" s="47">
        <v>5</v>
      </c>
      <c r="K43" s="105">
        <v>1</v>
      </c>
      <c r="L43" s="77"/>
      <c r="M43" s="101">
        <f>M42+1</f>
        <v>36</v>
      </c>
      <c r="N43" s="102">
        <f>COUNTIF($E$8:$I$60,"36")</f>
        <v>9</v>
      </c>
      <c r="O43" s="108"/>
      <c r="P43" s="3"/>
      <c r="Q43" s="3"/>
    </row>
    <row r="44" ht="15" customHeight="1">
      <c r="A44" s="71"/>
      <c r="B44" s="142">
        <f>B43+1</f>
        <v>37</v>
      </c>
      <c r="C44" s="128">
        <f>C43+1</f>
        <v>38</v>
      </c>
      <c r="D44" s="129">
        <f>D43+7</f>
        <v>40438</v>
      </c>
      <c r="E44" s="50">
        <v>50</v>
      </c>
      <c r="F44" s="51">
        <v>27</v>
      </c>
      <c r="G44" s="51">
        <v>38</v>
      </c>
      <c r="H44" s="51">
        <v>17</v>
      </c>
      <c r="I44" s="52">
        <v>29</v>
      </c>
      <c r="J44" s="50">
        <v>3</v>
      </c>
      <c r="K44" s="94">
        <v>1</v>
      </c>
      <c r="L44" s="77"/>
      <c r="M44" s="101">
        <f>M43+1</f>
        <v>37</v>
      </c>
      <c r="N44" s="102">
        <f>COUNTIF($E$8:$I$60,"37")</f>
        <v>4</v>
      </c>
      <c r="O44" s="108"/>
      <c r="P44" s="3"/>
      <c r="Q44" s="3"/>
    </row>
    <row r="45" ht="15" customHeight="1">
      <c r="A45" s="71"/>
      <c r="B45" s="144">
        <f>B44+1</f>
        <v>38</v>
      </c>
      <c r="C45" s="131">
        <f>C44+1</f>
        <v>39</v>
      </c>
      <c r="D45" s="132">
        <f>D44+7</f>
        <v>40445</v>
      </c>
      <c r="E45" s="46">
        <v>1</v>
      </c>
      <c r="F45" s="44">
        <v>16</v>
      </c>
      <c r="G45" s="44">
        <v>48</v>
      </c>
      <c r="H45" s="44">
        <v>4</v>
      </c>
      <c r="I45" s="45">
        <v>40</v>
      </c>
      <c r="J45" s="46">
        <v>1</v>
      </c>
      <c r="K45" s="100">
        <v>9</v>
      </c>
      <c r="L45" s="77"/>
      <c r="M45" s="101">
        <f>M44+1</f>
        <v>38</v>
      </c>
      <c r="N45" s="102">
        <f>COUNTIF($E$8:$I$60,"38")</f>
        <v>11</v>
      </c>
      <c r="O45" s="108"/>
      <c r="P45" s="3"/>
      <c r="Q45" s="3"/>
    </row>
    <row r="46" ht="15" customHeight="1">
      <c r="A46" s="71"/>
      <c r="B46" s="144">
        <f>B45+1</f>
        <v>39</v>
      </c>
      <c r="C46" s="131">
        <f>C45+1</f>
        <v>40</v>
      </c>
      <c r="D46" s="132">
        <f>D45+7</f>
        <v>40452</v>
      </c>
      <c r="E46" s="43">
        <v>4</v>
      </c>
      <c r="F46" s="44">
        <v>27</v>
      </c>
      <c r="G46" s="44">
        <v>6</v>
      </c>
      <c r="H46" s="44">
        <v>48</v>
      </c>
      <c r="I46" s="45">
        <v>1</v>
      </c>
      <c r="J46" s="46">
        <v>1</v>
      </c>
      <c r="K46" s="100">
        <v>6</v>
      </c>
      <c r="L46" s="77"/>
      <c r="M46" s="101">
        <f>M45+1</f>
        <v>39</v>
      </c>
      <c r="N46" s="102">
        <f>COUNTIF($E$8:$I$60,"39")</f>
        <v>8</v>
      </c>
      <c r="O46" s="108"/>
      <c r="P46" s="3"/>
      <c r="Q46" s="3"/>
    </row>
    <row r="47" ht="15" customHeight="1">
      <c r="A47" s="71"/>
      <c r="B47" s="145">
        <f>B46+1</f>
        <v>40</v>
      </c>
      <c r="C47" s="134">
        <f>C46+1</f>
        <v>41</v>
      </c>
      <c r="D47" s="135">
        <f>D46+7</f>
        <v>40459</v>
      </c>
      <c r="E47" s="47">
        <v>46</v>
      </c>
      <c r="F47" s="48">
        <v>35</v>
      </c>
      <c r="G47" s="48">
        <v>39</v>
      </c>
      <c r="H47" s="48">
        <v>30</v>
      </c>
      <c r="I47" s="49">
        <v>9</v>
      </c>
      <c r="J47" s="47">
        <v>6</v>
      </c>
      <c r="K47" s="105">
        <v>8</v>
      </c>
      <c r="L47" s="77"/>
      <c r="M47" s="101">
        <f>M46+1</f>
        <v>40</v>
      </c>
      <c r="N47" s="102">
        <f>COUNTIF($E$8:$I$60,"40")</f>
        <v>5</v>
      </c>
      <c r="O47" s="108"/>
      <c r="P47" s="3"/>
      <c r="Q47" s="3"/>
    </row>
    <row r="48" ht="15" customHeight="1">
      <c r="A48" s="71"/>
      <c r="B48" s="142">
        <f>B47+1</f>
        <v>41</v>
      </c>
      <c r="C48" s="128">
        <f>C47+1</f>
        <v>42</v>
      </c>
      <c r="D48" s="129">
        <f>D47+7</f>
        <v>40466</v>
      </c>
      <c r="E48" s="50">
        <v>38</v>
      </c>
      <c r="F48" s="51">
        <v>31</v>
      </c>
      <c r="G48" s="51">
        <v>2</v>
      </c>
      <c r="H48" s="51">
        <v>36</v>
      </c>
      <c r="I48" s="52">
        <v>43</v>
      </c>
      <c r="J48" s="50">
        <v>7</v>
      </c>
      <c r="K48" s="94">
        <v>3</v>
      </c>
      <c r="L48" s="77"/>
      <c r="M48" s="101">
        <f>M47+1</f>
        <v>41</v>
      </c>
      <c r="N48" s="102">
        <f>COUNTIF($E$8:$I$60,"41")</f>
        <v>3</v>
      </c>
      <c r="O48" s="108"/>
      <c r="P48" s="3"/>
      <c r="Q48" s="3"/>
    </row>
    <row r="49" ht="15" customHeight="1">
      <c r="A49" s="71"/>
      <c r="B49" s="144">
        <f>B48+1</f>
        <v>42</v>
      </c>
      <c r="C49" s="131">
        <f>C48+1</f>
        <v>43</v>
      </c>
      <c r="D49" s="132">
        <f>D48+7</f>
        <v>40473</v>
      </c>
      <c r="E49" s="46">
        <v>39</v>
      </c>
      <c r="F49" s="44">
        <v>5</v>
      </c>
      <c r="G49" s="44">
        <v>11</v>
      </c>
      <c r="H49" s="44">
        <v>9</v>
      </c>
      <c r="I49" s="45">
        <v>4</v>
      </c>
      <c r="J49" s="46">
        <v>3</v>
      </c>
      <c r="K49" s="100">
        <v>5</v>
      </c>
      <c r="L49" s="77"/>
      <c r="M49" s="101">
        <f>M48+1</f>
        <v>42</v>
      </c>
      <c r="N49" s="102">
        <f>COUNTIF($E$8:$I$60,"42")</f>
        <v>7</v>
      </c>
      <c r="O49" s="108"/>
      <c r="P49" s="3"/>
      <c r="Q49" s="3"/>
    </row>
    <row r="50" ht="15" customHeight="1">
      <c r="A50" s="71"/>
      <c r="B50" s="144">
        <f>B49+1</f>
        <v>43</v>
      </c>
      <c r="C50" s="131">
        <f>C49+1</f>
        <v>44</v>
      </c>
      <c r="D50" s="132">
        <f>D49+7</f>
        <v>40480</v>
      </c>
      <c r="E50" s="43">
        <v>32</v>
      </c>
      <c r="F50" s="44">
        <v>22</v>
      </c>
      <c r="G50" s="44">
        <v>16</v>
      </c>
      <c r="H50" s="44">
        <v>42</v>
      </c>
      <c r="I50" s="45">
        <v>20</v>
      </c>
      <c r="J50" s="46">
        <v>8</v>
      </c>
      <c r="K50" s="100">
        <v>9</v>
      </c>
      <c r="L50" s="77"/>
      <c r="M50" s="101">
        <f>M49+1</f>
        <v>43</v>
      </c>
      <c r="N50" s="102">
        <f>COUNTIF($E$8:$I$60,"43")</f>
        <v>8</v>
      </c>
      <c r="O50" s="108"/>
      <c r="P50" s="3"/>
      <c r="Q50" s="3"/>
    </row>
    <row r="51" ht="15" customHeight="1">
      <c r="A51" s="71"/>
      <c r="B51" s="145">
        <f>B50+1</f>
        <v>44</v>
      </c>
      <c r="C51" s="134">
        <f>C50+1</f>
        <v>45</v>
      </c>
      <c r="D51" s="135">
        <f>D50+7</f>
        <v>40487</v>
      </c>
      <c r="E51" s="47">
        <v>21</v>
      </c>
      <c r="F51" s="48">
        <v>23</v>
      </c>
      <c r="G51" s="48">
        <v>33</v>
      </c>
      <c r="H51" s="48">
        <v>50</v>
      </c>
      <c r="I51" s="49">
        <v>40</v>
      </c>
      <c r="J51" s="47">
        <v>5</v>
      </c>
      <c r="K51" s="105">
        <v>4</v>
      </c>
      <c r="L51" s="77"/>
      <c r="M51" s="101">
        <f>M50+1</f>
        <v>44</v>
      </c>
      <c r="N51" s="102">
        <f>COUNTIF($E$8:$I$60,"44")</f>
        <v>4</v>
      </c>
      <c r="O51" s="108"/>
      <c r="P51" s="3"/>
      <c r="Q51" s="3"/>
    </row>
    <row r="52" ht="15" customHeight="1">
      <c r="A52" s="71"/>
      <c r="B52" s="142">
        <f>B51+1</f>
        <v>45</v>
      </c>
      <c r="C52" s="128">
        <f>C51+1</f>
        <v>46</v>
      </c>
      <c r="D52" s="129">
        <f>D51+7</f>
        <v>40494</v>
      </c>
      <c r="E52" s="50">
        <v>23</v>
      </c>
      <c r="F52" s="51">
        <v>47</v>
      </c>
      <c r="G52" s="51">
        <v>7</v>
      </c>
      <c r="H52" s="51">
        <v>19</v>
      </c>
      <c r="I52" s="52">
        <v>29</v>
      </c>
      <c r="J52" s="50">
        <v>6</v>
      </c>
      <c r="K52" s="94">
        <v>1</v>
      </c>
      <c r="L52" s="77"/>
      <c r="M52" s="101">
        <f>M51+1</f>
        <v>45</v>
      </c>
      <c r="N52" s="102">
        <f>COUNTIF($E$8:$I$60,"45")</f>
        <v>5</v>
      </c>
      <c r="O52" s="108"/>
      <c r="P52" s="3"/>
      <c r="Q52" s="3"/>
    </row>
    <row r="53" ht="15" customHeight="1">
      <c r="A53" s="71"/>
      <c r="B53" s="144">
        <f>B52+1</f>
        <v>46</v>
      </c>
      <c r="C53" s="131">
        <f>C52+1</f>
        <v>47</v>
      </c>
      <c r="D53" s="132">
        <f>D52+7</f>
        <v>40501</v>
      </c>
      <c r="E53" s="46">
        <v>36</v>
      </c>
      <c r="F53" s="44">
        <v>12</v>
      </c>
      <c r="G53" s="44">
        <v>15</v>
      </c>
      <c r="H53" s="44">
        <v>45</v>
      </c>
      <c r="I53" s="45">
        <v>32</v>
      </c>
      <c r="J53" s="46">
        <v>9</v>
      </c>
      <c r="K53" s="100">
        <v>7</v>
      </c>
      <c r="L53" s="77"/>
      <c r="M53" s="101">
        <f>M52+1</f>
        <v>46</v>
      </c>
      <c r="N53" s="102">
        <f>COUNTIF($E$8:$I$60,"46")</f>
        <v>11</v>
      </c>
      <c r="O53" s="108"/>
      <c r="P53" s="3"/>
      <c r="Q53" s="3"/>
    </row>
    <row r="54" ht="15" customHeight="1">
      <c r="A54" s="71"/>
      <c r="B54" s="144">
        <f>B53+1</f>
        <v>47</v>
      </c>
      <c r="C54" s="131">
        <f>C53+1</f>
        <v>48</v>
      </c>
      <c r="D54" s="132">
        <f>D53+7</f>
        <v>40508</v>
      </c>
      <c r="E54" s="43">
        <v>9</v>
      </c>
      <c r="F54" s="44">
        <v>41</v>
      </c>
      <c r="G54" s="44">
        <v>36</v>
      </c>
      <c r="H54" s="44">
        <v>49</v>
      </c>
      <c r="I54" s="45">
        <v>28</v>
      </c>
      <c r="J54" s="46">
        <v>7</v>
      </c>
      <c r="K54" s="100">
        <v>5</v>
      </c>
      <c r="L54" s="77"/>
      <c r="M54" s="101">
        <f>M53+1</f>
        <v>47</v>
      </c>
      <c r="N54" s="102">
        <f>COUNTIF($E$8:$I$60,"47")</f>
        <v>4</v>
      </c>
      <c r="O54" s="108"/>
      <c r="P54" s="3"/>
      <c r="Q54" s="3"/>
    </row>
    <row r="55" ht="15" customHeight="1">
      <c r="A55" s="71"/>
      <c r="B55" s="145">
        <f>B54+1</f>
        <v>48</v>
      </c>
      <c r="C55" s="134">
        <f>C54+1</f>
        <v>49</v>
      </c>
      <c r="D55" s="135">
        <f>D54+7</f>
        <v>40515</v>
      </c>
      <c r="E55" s="47">
        <v>28</v>
      </c>
      <c r="F55" s="48">
        <v>32</v>
      </c>
      <c r="G55" s="48">
        <v>46</v>
      </c>
      <c r="H55" s="48">
        <v>8</v>
      </c>
      <c r="I55" s="49">
        <v>19</v>
      </c>
      <c r="J55" s="47">
        <v>4</v>
      </c>
      <c r="K55" s="105">
        <v>7</v>
      </c>
      <c r="L55" s="77"/>
      <c r="M55" s="101">
        <f>M54+1</f>
        <v>48</v>
      </c>
      <c r="N55" s="102">
        <f>COUNTIF($E$8:$I$60,"48")</f>
        <v>2</v>
      </c>
      <c r="O55" s="108"/>
      <c r="P55" s="3"/>
      <c r="Q55" s="3"/>
    </row>
    <row r="56" ht="15" customHeight="1">
      <c r="A56" s="71"/>
      <c r="B56" s="142">
        <f>B55+1</f>
        <v>49</v>
      </c>
      <c r="C56" s="128">
        <f>C55+1</f>
        <v>50</v>
      </c>
      <c r="D56" s="129">
        <f>D55+7</f>
        <v>40522</v>
      </c>
      <c r="E56" s="50">
        <v>46</v>
      </c>
      <c r="F56" s="51">
        <v>2</v>
      </c>
      <c r="G56" s="51">
        <v>10</v>
      </c>
      <c r="H56" s="51">
        <v>3</v>
      </c>
      <c r="I56" s="52">
        <v>33</v>
      </c>
      <c r="J56" s="50">
        <v>8</v>
      </c>
      <c r="K56" s="94">
        <v>7</v>
      </c>
      <c r="L56" s="77"/>
      <c r="M56" s="101">
        <f>M55+1</f>
        <v>49</v>
      </c>
      <c r="N56" s="102">
        <f>COUNTIF($E$8:$I$60,"49")</f>
        <v>7</v>
      </c>
      <c r="O56" s="108"/>
      <c r="P56" s="3"/>
      <c r="Q56" s="3"/>
    </row>
    <row r="57" ht="15" customHeight="1">
      <c r="A57" s="71"/>
      <c r="B57" s="144">
        <f>B56+1</f>
        <v>50</v>
      </c>
      <c r="C57" s="131">
        <f>C56+1</f>
        <v>51</v>
      </c>
      <c r="D57" s="132">
        <f>D56+7</f>
        <v>40529</v>
      </c>
      <c r="E57" s="46">
        <v>3</v>
      </c>
      <c r="F57" s="44">
        <v>35</v>
      </c>
      <c r="G57" s="44">
        <v>29</v>
      </c>
      <c r="H57" s="44">
        <v>42</v>
      </c>
      <c r="I57" s="45">
        <v>20</v>
      </c>
      <c r="J57" s="46">
        <v>3</v>
      </c>
      <c r="K57" s="100">
        <v>8</v>
      </c>
      <c r="L57" s="77"/>
      <c r="M57" s="106">
        <f>M56+1</f>
        <v>50</v>
      </c>
      <c r="N57" s="107">
        <f>COUNTIF($E$8:$I$60,"50")</f>
        <v>4</v>
      </c>
      <c r="O57" s="108"/>
      <c r="P57" s="3"/>
      <c r="Q57" s="3"/>
    </row>
    <row r="58" ht="15" customHeight="1">
      <c r="A58" s="71"/>
      <c r="B58" s="144">
        <f>B57+1</f>
        <v>51</v>
      </c>
      <c r="C58" s="131">
        <f>C57+1</f>
        <v>52</v>
      </c>
      <c r="D58" s="132">
        <f>D57+7</f>
        <v>40536</v>
      </c>
      <c r="E58" s="43">
        <v>46</v>
      </c>
      <c r="F58" s="44">
        <v>19</v>
      </c>
      <c r="G58" s="44">
        <v>42</v>
      </c>
      <c r="H58" s="44">
        <v>36</v>
      </c>
      <c r="I58" s="45">
        <v>38</v>
      </c>
      <c r="J58" s="46">
        <v>8</v>
      </c>
      <c r="K58" s="100">
        <v>2</v>
      </c>
      <c r="L58" s="108"/>
      <c r="M58" s="109"/>
      <c r="N58" s="109"/>
      <c r="O58" s="3"/>
      <c r="P58" s="3"/>
      <c r="Q58" s="3"/>
    </row>
    <row r="59" ht="15" customHeight="1">
      <c r="A59" s="71"/>
      <c r="B59" s="146">
        <f>B58+1</f>
        <v>52</v>
      </c>
      <c r="C59" s="147">
        <f>C58+1</f>
        <v>53</v>
      </c>
      <c r="D59" s="138">
        <f>D58+7</f>
        <v>40543</v>
      </c>
      <c r="E59" s="112">
        <v>2</v>
      </c>
      <c r="F59" s="113">
        <v>24</v>
      </c>
      <c r="G59" s="113">
        <v>43</v>
      </c>
      <c r="H59" s="113">
        <v>38</v>
      </c>
      <c r="I59" s="114">
        <v>34</v>
      </c>
      <c r="J59" s="112">
        <v>1</v>
      </c>
      <c r="K59" s="115">
        <v>7</v>
      </c>
      <c r="L59" s="108"/>
      <c r="M59" s="3"/>
      <c r="N59" s="3"/>
      <c r="O59" s="3"/>
      <c r="P59" s="3"/>
      <c r="Q59" s="3"/>
    </row>
    <row r="60" ht="8" customHeight="1">
      <c r="A60" s="3"/>
      <c r="B60" s="109"/>
      <c r="C60" s="139"/>
      <c r="D60" s="109"/>
      <c r="E60" s="109"/>
      <c r="F60" s="109"/>
      <c r="G60" s="109"/>
      <c r="H60" s="109"/>
      <c r="I60" s="109"/>
      <c r="J60" s="139"/>
      <c r="K60" s="139"/>
      <c r="L60" s="3"/>
      <c r="M60" s="3"/>
      <c r="N60" s="3"/>
      <c r="O60" s="3"/>
      <c r="P60" s="3"/>
      <c r="Q60" s="3"/>
    </row>
    <row r="61" ht="13.65" customHeight="1">
      <c r="A61" s="3"/>
      <c r="B61" t="s" s="140">
        <v>23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</sheetData>
  <mergeCells count="8">
    <mergeCell ref="P6:Q6"/>
    <mergeCell ref="B3:E3"/>
    <mergeCell ref="D6:D7"/>
    <mergeCell ref="E6:K6"/>
    <mergeCell ref="M6:N6"/>
    <mergeCell ref="C4:K4"/>
    <mergeCell ref="M4:Q4"/>
    <mergeCell ref="J7:K7"/>
  </mergeCells>
  <conditionalFormatting sqref="M8:M57 P8:P16">
    <cfRule type="cellIs" dxfId="3" priority="1" operator="lessThan" stopIfTrue="1">
      <formula>0</formula>
    </cfRule>
  </conditionalFormatting>
  <pageMargins left="0.590551" right="0.590551" top="0.984252" bottom="0.590551" header="0" footer="0"/>
  <pageSetup firstPageNumber="1" fitToHeight="1" fitToWidth="1" scale="8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Q93"/>
  <sheetViews>
    <sheetView workbookViewId="0" showGridLines="0" defaultGridColor="1"/>
  </sheetViews>
  <sheetFormatPr defaultColWidth="12.5" defaultRowHeight="13.2" customHeight="1" outlineLevelRow="0" outlineLevelCol="0"/>
  <cols>
    <col min="1" max="1" width="7.17188" style="148" customWidth="1"/>
    <col min="2" max="2" width="9.67188" style="148" customWidth="1"/>
    <col min="3" max="3" width="12.6719" style="148" customWidth="1"/>
    <col min="4" max="4" width="10.6719" style="148" customWidth="1"/>
    <col min="5" max="11" width="9.67188" style="148" customWidth="1"/>
    <col min="12" max="12" width="5.17188" style="148" customWidth="1"/>
    <col min="13" max="13" width="12.5" style="148" customWidth="1"/>
    <col min="14" max="14" width="13.5" style="148" customWidth="1"/>
    <col min="15" max="15" width="5.85156" style="148" customWidth="1"/>
    <col min="16" max="16" width="10" style="148" customWidth="1"/>
    <col min="17" max="17" width="9.35156" style="148" customWidth="1"/>
    <col min="18" max="16384" width="12.5" style="148" customWidth="1"/>
  </cols>
  <sheetData>
    <row r="1" ht="17.6" customHeight="1">
      <c r="A1" s="71"/>
      <c r="B1" t="s" s="149">
        <v>24</v>
      </c>
      <c r="C1" s="150"/>
      <c r="D1" s="150"/>
      <c r="E1" s="150"/>
      <c r="F1" s="150"/>
      <c r="G1" s="151"/>
      <c r="H1" s="108"/>
      <c r="I1" s="3"/>
      <c r="J1" s="4"/>
      <c r="K1" s="4"/>
      <c r="L1" s="3"/>
      <c r="M1" s="3"/>
      <c r="N1" s="3"/>
      <c r="O1" s="3"/>
      <c r="P1" s="3"/>
      <c r="Q1" s="3"/>
    </row>
    <row r="2" ht="14.15" customHeight="1">
      <c r="A2" s="3"/>
      <c r="B2" s="109"/>
      <c r="C2" s="139"/>
      <c r="D2" s="109"/>
      <c r="E2" s="109"/>
      <c r="F2" s="109"/>
      <c r="G2" s="109"/>
      <c r="H2" s="3"/>
      <c r="I2" s="3"/>
      <c r="J2" s="4"/>
      <c r="K2" s="4"/>
      <c r="L2" s="3"/>
      <c r="M2" s="3"/>
      <c r="N2" s="3"/>
      <c r="O2" s="3"/>
      <c r="P2" s="3"/>
      <c r="Q2" s="3"/>
    </row>
    <row r="3" ht="25" customHeight="1">
      <c r="A3" s="3"/>
      <c r="B3" t="s" s="63">
        <v>1</v>
      </c>
      <c r="C3" s="3"/>
      <c r="D3" s="3"/>
      <c r="E3" s="3"/>
      <c r="F3" s="6"/>
      <c r="G3" s="6"/>
      <c r="H3" s="6"/>
      <c r="I3" s="6"/>
      <c r="J3" s="6"/>
      <c r="K3" s="6"/>
      <c r="L3" s="3"/>
      <c r="M3" s="3"/>
      <c r="N3" s="3"/>
      <c r="O3" s="3"/>
      <c r="P3" s="3"/>
      <c r="Q3" s="3"/>
    </row>
    <row r="4" ht="27" customHeight="1">
      <c r="A4" s="3"/>
      <c r="B4" s="3"/>
      <c r="C4" t="s" s="65">
        <v>25</v>
      </c>
      <c r="D4" s="6"/>
      <c r="E4" s="6"/>
      <c r="F4" s="6"/>
      <c r="G4" s="6"/>
      <c r="H4" s="6"/>
      <c r="I4" s="6"/>
      <c r="J4" s="6"/>
      <c r="K4" s="6"/>
      <c r="L4" s="3"/>
      <c r="M4" t="s" s="66">
        <v>11</v>
      </c>
      <c r="N4" s="67"/>
      <c r="O4" s="67"/>
      <c r="P4" s="67"/>
      <c r="Q4" s="67"/>
    </row>
    <row r="5" ht="8" customHeight="1">
      <c r="A5" s="3"/>
      <c r="B5" s="70"/>
      <c r="C5" s="68"/>
      <c r="D5" s="68"/>
      <c r="E5" s="122"/>
      <c r="F5" s="122"/>
      <c r="G5" s="122"/>
      <c r="H5" s="122"/>
      <c r="I5" s="122"/>
      <c r="J5" s="68"/>
      <c r="K5" s="68"/>
      <c r="L5" s="3"/>
      <c r="M5" s="70"/>
      <c r="N5" s="70"/>
      <c r="O5" s="3"/>
      <c r="P5" s="70"/>
      <c r="Q5" s="70"/>
    </row>
    <row r="6" ht="22.5" customHeight="1">
      <c r="A6" s="71"/>
      <c r="B6" t="s" s="152">
        <v>18</v>
      </c>
      <c r="C6" t="s" s="152">
        <v>3</v>
      </c>
      <c r="D6" t="s" s="152">
        <v>4</v>
      </c>
      <c r="E6" t="s" s="153">
        <v>5</v>
      </c>
      <c r="F6" s="154"/>
      <c r="G6" s="154"/>
      <c r="H6" s="154"/>
      <c r="I6" s="154"/>
      <c r="J6" s="154"/>
      <c r="K6" s="154"/>
      <c r="L6" s="77"/>
      <c r="M6" t="s" s="78">
        <v>12</v>
      </c>
      <c r="N6" s="79"/>
      <c r="O6" s="77"/>
      <c r="P6" t="s" s="78">
        <v>7</v>
      </c>
      <c r="Q6" s="79"/>
    </row>
    <row r="7" ht="20.25" customHeight="1">
      <c r="A7" s="71"/>
      <c r="B7" s="155"/>
      <c r="C7" s="155"/>
      <c r="D7" s="156"/>
      <c r="E7" t="s" s="157">
        <v>6</v>
      </c>
      <c r="F7" s="158"/>
      <c r="G7" s="159"/>
      <c r="H7" s="158"/>
      <c r="I7" s="160"/>
      <c r="J7" t="s" s="161">
        <v>7</v>
      </c>
      <c r="K7" s="162"/>
      <c r="L7" s="77"/>
      <c r="M7" t="s" s="88">
        <v>14</v>
      </c>
      <c r="N7" t="s" s="88">
        <v>15</v>
      </c>
      <c r="O7" s="89"/>
      <c r="P7" t="s" s="90">
        <v>14</v>
      </c>
      <c r="Q7" t="s" s="88">
        <v>15</v>
      </c>
    </row>
    <row r="8" ht="15" customHeight="1">
      <c r="A8" s="71"/>
      <c r="B8" s="163">
        <v>1</v>
      </c>
      <c r="C8" t="s" s="164">
        <v>26</v>
      </c>
      <c r="D8" s="165">
        <v>40550</v>
      </c>
      <c r="E8" s="166">
        <v>32</v>
      </c>
      <c r="F8" s="167">
        <v>22</v>
      </c>
      <c r="G8" s="167">
        <v>1</v>
      </c>
      <c r="H8" s="167">
        <v>48</v>
      </c>
      <c r="I8" s="168">
        <v>50</v>
      </c>
      <c r="J8" s="169">
        <v>7</v>
      </c>
      <c r="K8" s="170">
        <v>6</v>
      </c>
      <c r="L8" s="77"/>
      <c r="M8" s="95">
        <v>1</v>
      </c>
      <c r="N8" s="96">
        <f>COUNTIF($E$8:$I$93,"1")</f>
        <v>9</v>
      </c>
      <c r="O8" s="77"/>
      <c r="P8" s="97">
        <v>1</v>
      </c>
      <c r="Q8" s="96">
        <f>COUNTIF($J$8:$K$93,"1")</f>
        <v>14</v>
      </c>
    </row>
    <row r="9" ht="15" customHeight="1">
      <c r="A9" s="71"/>
      <c r="B9" s="144">
        <f>B8+1</f>
        <v>2</v>
      </c>
      <c r="C9" t="s" s="171">
        <v>27</v>
      </c>
      <c r="D9" s="172">
        <f>D8+7</f>
        <v>40557</v>
      </c>
      <c r="E9" s="173">
        <v>44</v>
      </c>
      <c r="F9" s="44">
        <v>2</v>
      </c>
      <c r="G9" s="44">
        <v>24</v>
      </c>
      <c r="H9" s="44">
        <v>14</v>
      </c>
      <c r="I9" s="45">
        <v>39</v>
      </c>
      <c r="J9" s="46">
        <v>7</v>
      </c>
      <c r="K9" s="100">
        <v>6</v>
      </c>
      <c r="L9" s="77"/>
      <c r="M9" s="101">
        <f>M8+1</f>
        <v>2</v>
      </c>
      <c r="N9" s="102">
        <f>COUNTIF($E$8:$I$93,"2")</f>
        <v>7</v>
      </c>
      <c r="O9" s="77"/>
      <c r="P9" s="101">
        <f>P8+1</f>
        <v>2</v>
      </c>
      <c r="Q9" s="102">
        <f>COUNTIF($J$8:$K$93,"2")</f>
        <v>22</v>
      </c>
    </row>
    <row r="10" ht="15" customHeight="1">
      <c r="A10" s="71"/>
      <c r="B10" s="144">
        <f>B9+1</f>
        <v>3</v>
      </c>
      <c r="C10" t="s" s="171">
        <v>28</v>
      </c>
      <c r="D10" s="172">
        <f>D9+7</f>
        <v>40564</v>
      </c>
      <c r="E10" s="173">
        <v>21</v>
      </c>
      <c r="F10" s="44">
        <v>11</v>
      </c>
      <c r="G10" s="44">
        <v>13</v>
      </c>
      <c r="H10" s="44">
        <v>3</v>
      </c>
      <c r="I10" s="45">
        <v>18</v>
      </c>
      <c r="J10" s="46">
        <v>5</v>
      </c>
      <c r="K10" s="100">
        <v>4</v>
      </c>
      <c r="L10" s="77"/>
      <c r="M10" s="101">
        <f>M9+1</f>
        <v>3</v>
      </c>
      <c r="N10" s="102">
        <f>COUNTIF($E$8:$I$93,"3")</f>
        <v>5</v>
      </c>
      <c r="O10" s="77"/>
      <c r="P10" s="101">
        <f>P9+1</f>
        <v>3</v>
      </c>
      <c r="Q10" s="102">
        <f>COUNTIF($J$8:$K$93,"3")</f>
        <v>17</v>
      </c>
    </row>
    <row r="11" ht="15" customHeight="1">
      <c r="A11" s="71"/>
      <c r="B11" s="145">
        <f>B10+1</f>
        <v>4</v>
      </c>
      <c r="C11" t="s" s="174">
        <v>29</v>
      </c>
      <c r="D11" s="175">
        <f>D10+7</f>
        <v>40571</v>
      </c>
      <c r="E11" s="176">
        <v>41</v>
      </c>
      <c r="F11" s="48">
        <v>24</v>
      </c>
      <c r="G11" s="48">
        <v>23</v>
      </c>
      <c r="H11" s="48">
        <v>42</v>
      </c>
      <c r="I11" s="49">
        <v>13</v>
      </c>
      <c r="J11" s="47">
        <v>5</v>
      </c>
      <c r="K11" s="105">
        <v>1</v>
      </c>
      <c r="L11" s="77"/>
      <c r="M11" s="101">
        <f>M10+1</f>
        <v>4</v>
      </c>
      <c r="N11" s="102">
        <f>COUNTIF($E$8:$I$93,"4")</f>
        <v>9</v>
      </c>
      <c r="O11" s="77"/>
      <c r="P11" s="101">
        <f>P10+1</f>
        <v>4</v>
      </c>
      <c r="Q11" s="102">
        <f>COUNTIF($J$8:$K$93,"4")</f>
        <v>15</v>
      </c>
    </row>
    <row r="12" ht="15" customHeight="1">
      <c r="A12" s="71"/>
      <c r="B12" s="142">
        <f>B11+1</f>
        <v>5</v>
      </c>
      <c r="C12" t="s" s="143">
        <v>30</v>
      </c>
      <c r="D12" s="177">
        <f>D11+7</f>
        <v>40578</v>
      </c>
      <c r="E12" s="178">
        <v>47</v>
      </c>
      <c r="F12" s="51">
        <v>35</v>
      </c>
      <c r="G12" s="51">
        <v>11</v>
      </c>
      <c r="H12" s="51">
        <v>2</v>
      </c>
      <c r="I12" s="52">
        <v>24</v>
      </c>
      <c r="J12" s="50">
        <v>5</v>
      </c>
      <c r="K12" s="94">
        <v>9</v>
      </c>
      <c r="L12" s="120"/>
      <c r="M12" s="101">
        <f>M11+1</f>
        <v>5</v>
      </c>
      <c r="N12" s="102">
        <f>COUNTIF($E$8:$I$93,"5")</f>
        <v>7</v>
      </c>
      <c r="O12" s="77"/>
      <c r="P12" s="101">
        <f>P11+1</f>
        <v>5</v>
      </c>
      <c r="Q12" s="102">
        <f>COUNTIF($J$8:$K$93,"5")</f>
        <v>19</v>
      </c>
    </row>
    <row r="13" ht="15" customHeight="1">
      <c r="A13" s="71"/>
      <c r="B13" s="144">
        <f>B12+1</f>
        <v>6</v>
      </c>
      <c r="C13" t="s" s="171">
        <v>31</v>
      </c>
      <c r="D13" s="172">
        <f>D12+7</f>
        <v>40585</v>
      </c>
      <c r="E13" s="173">
        <v>15</v>
      </c>
      <c r="F13" s="44">
        <v>14</v>
      </c>
      <c r="G13" s="44">
        <v>12</v>
      </c>
      <c r="H13" s="44">
        <v>19</v>
      </c>
      <c r="I13" s="45">
        <v>23</v>
      </c>
      <c r="J13" s="46">
        <v>7</v>
      </c>
      <c r="K13" s="100">
        <v>8</v>
      </c>
      <c r="L13" s="77"/>
      <c r="M13" s="101">
        <f>M12+1</f>
        <v>6</v>
      </c>
      <c r="N13" s="102">
        <f>COUNTIF($E$8:$I$93,"6")</f>
        <v>8</v>
      </c>
      <c r="O13" s="77"/>
      <c r="P13" s="101">
        <f>P12+1</f>
        <v>6</v>
      </c>
      <c r="Q13" s="102">
        <f>COUNTIF($J$8:$K$93,"6")</f>
        <v>9</v>
      </c>
    </row>
    <row r="14" ht="15" customHeight="1">
      <c r="A14" s="71"/>
      <c r="B14" s="144">
        <f>B13+1</f>
        <v>7</v>
      </c>
      <c r="C14" t="s" s="171">
        <v>32</v>
      </c>
      <c r="D14" s="172">
        <f>D13+7</f>
        <v>40592</v>
      </c>
      <c r="E14" s="179">
        <v>45</v>
      </c>
      <c r="F14" s="44">
        <v>3</v>
      </c>
      <c r="G14" s="44">
        <v>49</v>
      </c>
      <c r="H14" s="44">
        <v>15</v>
      </c>
      <c r="I14" s="45">
        <v>2</v>
      </c>
      <c r="J14" s="46">
        <v>9</v>
      </c>
      <c r="K14" s="100">
        <v>5</v>
      </c>
      <c r="L14" s="77"/>
      <c r="M14" s="101">
        <f>M13+1</f>
        <v>7</v>
      </c>
      <c r="N14" s="102">
        <f>COUNTIF($E$8:$I$93,"7")</f>
        <v>5</v>
      </c>
      <c r="O14" s="77"/>
      <c r="P14" s="101">
        <f>P13+1</f>
        <v>7</v>
      </c>
      <c r="Q14" s="102">
        <f>COUNTIF($J$8:$K$93,"7")</f>
        <v>17</v>
      </c>
    </row>
    <row r="15" ht="15" customHeight="1">
      <c r="A15" s="71"/>
      <c r="B15" s="145">
        <f>B14+1</f>
        <v>8</v>
      </c>
      <c r="C15" t="s" s="174">
        <v>33</v>
      </c>
      <c r="D15" s="175">
        <f>D14+7</f>
        <v>40599</v>
      </c>
      <c r="E15" s="176">
        <v>42</v>
      </c>
      <c r="F15" s="48">
        <v>45</v>
      </c>
      <c r="G15" s="48">
        <v>13</v>
      </c>
      <c r="H15" s="48">
        <v>48</v>
      </c>
      <c r="I15" s="49">
        <v>12</v>
      </c>
      <c r="J15" s="47">
        <v>3</v>
      </c>
      <c r="K15" s="105">
        <v>9</v>
      </c>
      <c r="L15" s="77"/>
      <c r="M15" s="101">
        <f>M14+1</f>
        <v>8</v>
      </c>
      <c r="N15" s="102">
        <f>COUNTIF($E$8:$I$93,"8")</f>
        <v>4</v>
      </c>
      <c r="O15" s="77"/>
      <c r="P15" s="101">
        <f>P14+1</f>
        <v>8</v>
      </c>
      <c r="Q15" s="102">
        <f>COUNTIF($J$8:$K$93,"8")</f>
        <v>19</v>
      </c>
    </row>
    <row r="16" ht="15" customHeight="1">
      <c r="A16" s="71"/>
      <c r="B16" s="142">
        <f>B15+1</f>
        <v>9</v>
      </c>
      <c r="C16" t="s" s="143">
        <v>34</v>
      </c>
      <c r="D16" s="177">
        <f>D15+7</f>
        <v>40606</v>
      </c>
      <c r="E16" s="178">
        <v>28</v>
      </c>
      <c r="F16" s="51">
        <v>41</v>
      </c>
      <c r="G16" s="51">
        <v>25</v>
      </c>
      <c r="H16" s="51">
        <v>11</v>
      </c>
      <c r="I16" s="52">
        <v>27</v>
      </c>
      <c r="J16" s="50">
        <v>8</v>
      </c>
      <c r="K16" s="94">
        <v>5</v>
      </c>
      <c r="L16" s="77"/>
      <c r="M16" s="101">
        <f>M15+1</f>
        <v>9</v>
      </c>
      <c r="N16" s="102">
        <f>COUNTIF($E$8:$I$93,"9")</f>
        <v>6</v>
      </c>
      <c r="O16" s="77"/>
      <c r="P16" s="101">
        <f>P15+1</f>
        <v>9</v>
      </c>
      <c r="Q16" s="102">
        <f>COUNTIF($J$8:$K$93,"9")</f>
        <v>16</v>
      </c>
    </row>
    <row r="17" ht="15" customHeight="1">
      <c r="A17" s="71"/>
      <c r="B17" s="144">
        <f>B16+1</f>
        <v>10</v>
      </c>
      <c r="C17" t="s" s="171">
        <v>35</v>
      </c>
      <c r="D17" s="172">
        <f>D16+7</f>
        <v>40613</v>
      </c>
      <c r="E17" s="173">
        <v>17</v>
      </c>
      <c r="F17" s="44">
        <v>24</v>
      </c>
      <c r="G17" s="44">
        <v>37</v>
      </c>
      <c r="H17" s="44">
        <v>19</v>
      </c>
      <c r="I17" s="45">
        <v>46</v>
      </c>
      <c r="J17" s="46">
        <v>2</v>
      </c>
      <c r="K17" s="100">
        <v>7</v>
      </c>
      <c r="L17" s="77"/>
      <c r="M17" s="101">
        <f>M16+1</f>
        <v>10</v>
      </c>
      <c r="N17" s="102">
        <f>COUNTIF($E$8:$I$93,"10")</f>
        <v>6</v>
      </c>
      <c r="O17" s="77"/>
      <c r="P17" s="101">
        <f>P16+1</f>
        <v>10</v>
      </c>
      <c r="Q17" s="102">
        <f>COUNTIF($J$8:$K$93,"10")</f>
        <v>11</v>
      </c>
    </row>
    <row r="18" ht="15" customHeight="1">
      <c r="A18" s="71"/>
      <c r="B18" s="144">
        <f>B17+1</f>
        <v>11</v>
      </c>
      <c r="C18" t="s" s="171">
        <v>36</v>
      </c>
      <c r="D18" s="172">
        <f>D17+7</f>
        <v>40620</v>
      </c>
      <c r="E18" s="179">
        <v>50</v>
      </c>
      <c r="F18" s="44">
        <v>13</v>
      </c>
      <c r="G18" s="44">
        <v>26</v>
      </c>
      <c r="H18" s="44">
        <v>1</v>
      </c>
      <c r="I18" s="45">
        <v>20</v>
      </c>
      <c r="J18" s="46">
        <v>7</v>
      </c>
      <c r="K18" s="100">
        <v>6</v>
      </c>
      <c r="L18" s="77"/>
      <c r="M18" s="101">
        <f>M17+1</f>
        <v>11</v>
      </c>
      <c r="N18" s="102">
        <f>COUNTIF($E$8:$I$93,"11")</f>
        <v>11</v>
      </c>
      <c r="O18" s="77"/>
      <c r="P18" s="106">
        <f>P17+1</f>
        <v>11</v>
      </c>
      <c r="Q18" s="107">
        <f>COUNTIF($J$8:$K$93,"11")</f>
        <v>13</v>
      </c>
    </row>
    <row r="19" ht="15" customHeight="1">
      <c r="A19" s="71"/>
      <c r="B19" s="145">
        <f>B18+1</f>
        <v>12</v>
      </c>
      <c r="C19" t="s" s="174">
        <v>37</v>
      </c>
      <c r="D19" s="175">
        <f>D18+7</f>
        <v>40627</v>
      </c>
      <c r="E19" s="176">
        <v>12</v>
      </c>
      <c r="F19" s="48">
        <v>21</v>
      </c>
      <c r="G19" s="48">
        <v>6</v>
      </c>
      <c r="H19" s="48">
        <v>33</v>
      </c>
      <c r="I19" s="49">
        <v>27</v>
      </c>
      <c r="J19" s="47">
        <v>7</v>
      </c>
      <c r="K19" s="105">
        <v>3</v>
      </c>
      <c r="L19" s="77"/>
      <c r="M19" s="101">
        <f>M18+1</f>
        <v>12</v>
      </c>
      <c r="N19" s="102">
        <f>COUNTIF($E$8:$I$93,"12")</f>
        <v>15</v>
      </c>
      <c r="O19" s="108"/>
      <c r="P19" s="109"/>
      <c r="Q19" s="109"/>
    </row>
    <row r="20" ht="15" customHeight="1">
      <c r="A20" s="71"/>
      <c r="B20" s="142">
        <f>B19+1</f>
        <v>13</v>
      </c>
      <c r="C20" t="s" s="143">
        <v>38</v>
      </c>
      <c r="D20" s="177">
        <f>D19+7</f>
        <v>40634</v>
      </c>
      <c r="E20" s="178">
        <v>17</v>
      </c>
      <c r="F20" s="51">
        <v>33</v>
      </c>
      <c r="G20" s="51">
        <v>22</v>
      </c>
      <c r="H20" s="51">
        <v>21</v>
      </c>
      <c r="I20" s="52">
        <v>4</v>
      </c>
      <c r="J20" s="50">
        <v>4</v>
      </c>
      <c r="K20" s="94">
        <v>8</v>
      </c>
      <c r="L20" s="77"/>
      <c r="M20" s="101">
        <f>M19+1</f>
        <v>13</v>
      </c>
      <c r="N20" s="102">
        <f>COUNTIF($E$8:$I$93,"13")</f>
        <v>7</v>
      </c>
      <c r="O20" s="108"/>
      <c r="P20" s="3"/>
      <c r="Q20" s="3"/>
    </row>
    <row r="21" ht="15" customHeight="1">
      <c r="A21" s="71"/>
      <c r="B21" s="144">
        <f>B20+1</f>
        <v>14</v>
      </c>
      <c r="C21" t="s" s="171">
        <v>39</v>
      </c>
      <c r="D21" s="172">
        <f>D20+7</f>
        <v>40641</v>
      </c>
      <c r="E21" s="173">
        <v>21</v>
      </c>
      <c r="F21" s="44">
        <v>47</v>
      </c>
      <c r="G21" s="44">
        <v>23</v>
      </c>
      <c r="H21" s="44">
        <v>38</v>
      </c>
      <c r="I21" s="45">
        <v>50</v>
      </c>
      <c r="J21" s="46">
        <v>6</v>
      </c>
      <c r="K21" s="100">
        <v>2</v>
      </c>
      <c r="L21" s="77"/>
      <c r="M21" s="101">
        <f>M20+1</f>
        <v>14</v>
      </c>
      <c r="N21" s="102">
        <f>COUNTIF($E$8:$I$93,"14")</f>
        <v>12</v>
      </c>
      <c r="O21" s="108"/>
      <c r="P21" s="3"/>
      <c r="Q21" s="3"/>
    </row>
    <row r="22" ht="15" customHeight="1">
      <c r="A22" s="71"/>
      <c r="B22" s="144">
        <f>B21+1</f>
        <v>15</v>
      </c>
      <c r="C22" t="s" s="171">
        <v>40</v>
      </c>
      <c r="D22" s="172">
        <f>D21+7</f>
        <v>40648</v>
      </c>
      <c r="E22" s="179">
        <v>4</v>
      </c>
      <c r="F22" s="44">
        <v>41</v>
      </c>
      <c r="G22" s="44">
        <v>6</v>
      </c>
      <c r="H22" s="44">
        <v>21</v>
      </c>
      <c r="I22" s="45">
        <v>39</v>
      </c>
      <c r="J22" s="46">
        <v>2</v>
      </c>
      <c r="K22" s="100">
        <v>6</v>
      </c>
      <c r="L22" s="77"/>
      <c r="M22" s="101">
        <f>M21+1</f>
        <v>15</v>
      </c>
      <c r="N22" s="102">
        <f>COUNTIF($E$8:$I$93,"15")</f>
        <v>8</v>
      </c>
      <c r="O22" s="108"/>
      <c r="P22" s="3"/>
      <c r="Q22" s="3"/>
    </row>
    <row r="23" ht="15" customHeight="1">
      <c r="A23" s="71"/>
      <c r="B23" s="145">
        <f>B22+1</f>
        <v>16</v>
      </c>
      <c r="C23" t="s" s="174">
        <v>41</v>
      </c>
      <c r="D23" s="175">
        <f>D22+7</f>
        <v>40655</v>
      </c>
      <c r="E23" s="176">
        <v>22</v>
      </c>
      <c r="F23" s="48">
        <v>45</v>
      </c>
      <c r="G23" s="48">
        <v>48</v>
      </c>
      <c r="H23" s="48">
        <v>11</v>
      </c>
      <c r="I23" s="49">
        <v>36</v>
      </c>
      <c r="J23" s="47">
        <v>1</v>
      </c>
      <c r="K23" s="105">
        <v>4</v>
      </c>
      <c r="L23" s="77"/>
      <c r="M23" s="101">
        <f>M22+1</f>
        <v>16</v>
      </c>
      <c r="N23" s="102">
        <f>COUNTIF($E$8:$I$93,"16")</f>
        <v>13</v>
      </c>
      <c r="O23" s="108"/>
      <c r="P23" s="3"/>
      <c r="Q23" s="3"/>
    </row>
    <row r="24" ht="15" customHeight="1">
      <c r="A24" s="71"/>
      <c r="B24" s="142">
        <f>B23+1</f>
        <v>17</v>
      </c>
      <c r="C24" t="s" s="143">
        <v>42</v>
      </c>
      <c r="D24" s="177">
        <f>D23+7</f>
        <v>40662</v>
      </c>
      <c r="E24" s="178">
        <v>38</v>
      </c>
      <c r="F24" s="51">
        <v>40</v>
      </c>
      <c r="G24" s="51">
        <v>25</v>
      </c>
      <c r="H24" s="51">
        <v>15</v>
      </c>
      <c r="I24" s="52">
        <v>41</v>
      </c>
      <c r="J24" s="50">
        <v>1</v>
      </c>
      <c r="K24" s="94">
        <v>2</v>
      </c>
      <c r="L24" s="77"/>
      <c r="M24" s="101">
        <f>M23+1</f>
        <v>17</v>
      </c>
      <c r="N24" s="102">
        <f>COUNTIF($E$8:$I$93,"17")</f>
        <v>10</v>
      </c>
      <c r="O24" s="108"/>
      <c r="P24" s="3"/>
      <c r="Q24" s="3"/>
    </row>
    <row r="25" ht="15" customHeight="1">
      <c r="A25" s="71"/>
      <c r="B25" s="145">
        <f>B24+1</f>
        <v>18</v>
      </c>
      <c r="C25" t="s" s="174">
        <v>43</v>
      </c>
      <c r="D25" s="175">
        <f>D24+7</f>
        <v>40669</v>
      </c>
      <c r="E25" s="176">
        <v>28</v>
      </c>
      <c r="F25" s="48">
        <v>16</v>
      </c>
      <c r="G25" s="48">
        <v>20</v>
      </c>
      <c r="H25" s="48">
        <v>22</v>
      </c>
      <c r="I25" s="49">
        <v>11</v>
      </c>
      <c r="J25" s="47">
        <v>4</v>
      </c>
      <c r="K25" s="105">
        <v>9</v>
      </c>
      <c r="L25" s="77"/>
      <c r="M25" s="101">
        <f>M24+1</f>
        <v>18</v>
      </c>
      <c r="N25" s="102">
        <f>COUNTIF($E$8:$I$93,"18")</f>
        <v>10</v>
      </c>
      <c r="O25" s="108"/>
      <c r="P25" s="3"/>
      <c r="Q25" s="3"/>
    </row>
    <row r="26" ht="15" customHeight="1">
      <c r="A26" s="71"/>
      <c r="B26" s="180">
        <v>19</v>
      </c>
      <c r="C26" t="s" s="143">
        <v>44</v>
      </c>
      <c r="D26" s="177">
        <v>40673</v>
      </c>
      <c r="E26" s="178">
        <v>28</v>
      </c>
      <c r="F26" s="51">
        <v>3</v>
      </c>
      <c r="G26" s="51">
        <v>45</v>
      </c>
      <c r="H26" s="51">
        <v>10</v>
      </c>
      <c r="I26" s="52">
        <v>15</v>
      </c>
      <c r="J26" s="50">
        <v>7</v>
      </c>
      <c r="K26" s="94">
        <v>5</v>
      </c>
      <c r="L26" s="77"/>
      <c r="M26" s="101">
        <f>M25+1</f>
        <v>19</v>
      </c>
      <c r="N26" s="102">
        <f>COUNTIF($E$8:$I$93,"19")</f>
        <v>11</v>
      </c>
      <c r="O26" s="108"/>
      <c r="P26" s="3"/>
      <c r="Q26" s="3"/>
    </row>
    <row r="27" ht="15" customHeight="1">
      <c r="A27" s="71"/>
      <c r="B27" s="181"/>
      <c r="C27" t="s" s="174">
        <v>45</v>
      </c>
      <c r="D27" s="175">
        <f>D26+3</f>
        <v>40676</v>
      </c>
      <c r="E27" s="176">
        <v>17</v>
      </c>
      <c r="F27" s="48">
        <v>47</v>
      </c>
      <c r="G27" s="48">
        <v>11</v>
      </c>
      <c r="H27" s="48">
        <v>36</v>
      </c>
      <c r="I27" s="49">
        <v>9</v>
      </c>
      <c r="J27" s="47">
        <v>2</v>
      </c>
      <c r="K27" s="105">
        <v>1</v>
      </c>
      <c r="L27" s="77"/>
      <c r="M27" s="101">
        <f>M26+1</f>
        <v>20</v>
      </c>
      <c r="N27" s="102">
        <f>COUNTIF($E$8:$I$93,"20")</f>
        <v>11</v>
      </c>
      <c r="O27" s="108"/>
      <c r="P27" s="3"/>
      <c r="Q27" s="3"/>
    </row>
    <row r="28" ht="15" customHeight="1">
      <c r="A28" s="71"/>
      <c r="B28" s="180">
        <f>B26+1</f>
        <v>20</v>
      </c>
      <c r="C28" t="s" s="143">
        <v>46</v>
      </c>
      <c r="D28" s="177">
        <f>D26+7</f>
        <v>40680</v>
      </c>
      <c r="E28" s="178">
        <v>37</v>
      </c>
      <c r="F28" s="51">
        <v>20</v>
      </c>
      <c r="G28" s="51">
        <v>21</v>
      </c>
      <c r="H28" s="51">
        <v>45</v>
      </c>
      <c r="I28" s="52">
        <v>46</v>
      </c>
      <c r="J28" s="50">
        <v>3</v>
      </c>
      <c r="K28" s="94">
        <v>2</v>
      </c>
      <c r="L28" s="77"/>
      <c r="M28" s="101">
        <f>M27+1</f>
        <v>21</v>
      </c>
      <c r="N28" s="102">
        <f>COUNTIF($E$8:$I$93,"21")</f>
        <v>12</v>
      </c>
      <c r="O28" s="108"/>
      <c r="P28" s="3"/>
      <c r="Q28" s="3"/>
    </row>
    <row r="29" ht="15" customHeight="1">
      <c r="A29" s="71"/>
      <c r="B29" s="181"/>
      <c r="C29" t="s" s="174">
        <v>47</v>
      </c>
      <c r="D29" s="175">
        <f>D27+7</f>
        <v>40683</v>
      </c>
      <c r="E29" s="176">
        <v>42</v>
      </c>
      <c r="F29" s="48">
        <v>25</v>
      </c>
      <c r="G29" s="48">
        <v>10</v>
      </c>
      <c r="H29" s="48">
        <v>20</v>
      </c>
      <c r="I29" s="49">
        <v>14</v>
      </c>
      <c r="J29" s="47">
        <v>8</v>
      </c>
      <c r="K29" s="105">
        <v>11</v>
      </c>
      <c r="L29" s="77"/>
      <c r="M29" s="101">
        <f>M28+1</f>
        <v>22</v>
      </c>
      <c r="N29" s="102">
        <f>COUNTIF($E$8:$I$93,"22")</f>
        <v>11</v>
      </c>
      <c r="O29" s="108"/>
      <c r="P29" s="3"/>
      <c r="Q29" s="3"/>
    </row>
    <row r="30" ht="15" customHeight="1">
      <c r="A30" s="71"/>
      <c r="B30" s="180">
        <f>B28+1</f>
        <v>21</v>
      </c>
      <c r="C30" t="s" s="143">
        <v>48</v>
      </c>
      <c r="D30" s="177">
        <f>D28+7</f>
        <v>40687</v>
      </c>
      <c r="E30" s="178">
        <v>16</v>
      </c>
      <c r="F30" s="51">
        <v>23</v>
      </c>
      <c r="G30" s="51">
        <v>24</v>
      </c>
      <c r="H30" s="51">
        <v>29</v>
      </c>
      <c r="I30" s="52">
        <v>26</v>
      </c>
      <c r="J30" s="50">
        <v>2</v>
      </c>
      <c r="K30" s="94">
        <v>9</v>
      </c>
      <c r="L30" s="77"/>
      <c r="M30" s="101">
        <f>M29+1</f>
        <v>23</v>
      </c>
      <c r="N30" s="102">
        <f>COUNTIF($E$8:$I$93,"23")</f>
        <v>14</v>
      </c>
      <c r="O30" s="108"/>
      <c r="P30" s="3"/>
      <c r="Q30" s="3"/>
    </row>
    <row r="31" ht="15" customHeight="1">
      <c r="A31" s="71"/>
      <c r="B31" s="181"/>
      <c r="C31" t="s" s="174">
        <v>49</v>
      </c>
      <c r="D31" s="175">
        <f>D29+7</f>
        <v>40690</v>
      </c>
      <c r="E31" s="176">
        <v>28</v>
      </c>
      <c r="F31" s="48">
        <v>9</v>
      </c>
      <c r="G31" s="48">
        <v>49</v>
      </c>
      <c r="H31" s="48">
        <v>25</v>
      </c>
      <c r="I31" s="49">
        <v>17</v>
      </c>
      <c r="J31" s="47">
        <v>9</v>
      </c>
      <c r="K31" s="105">
        <v>8</v>
      </c>
      <c r="L31" s="77"/>
      <c r="M31" s="101">
        <f>M30+1</f>
        <v>24</v>
      </c>
      <c r="N31" s="102">
        <f>COUNTIF($E$8:$I$93,"24")</f>
        <v>11</v>
      </c>
      <c r="O31" s="108"/>
      <c r="P31" s="3"/>
      <c r="Q31" s="3"/>
    </row>
    <row r="32" ht="15" customHeight="1">
      <c r="A32" s="71"/>
      <c r="B32" s="180">
        <f>B30+1</f>
        <v>22</v>
      </c>
      <c r="C32" t="s" s="143">
        <v>50</v>
      </c>
      <c r="D32" s="177">
        <f>D30+7</f>
        <v>40694</v>
      </c>
      <c r="E32" s="178">
        <v>22</v>
      </c>
      <c r="F32" s="51">
        <v>9</v>
      </c>
      <c r="G32" s="51">
        <v>10</v>
      </c>
      <c r="H32" s="51">
        <v>50</v>
      </c>
      <c r="I32" s="52">
        <v>1</v>
      </c>
      <c r="J32" s="50">
        <v>11</v>
      </c>
      <c r="K32" s="94">
        <v>5</v>
      </c>
      <c r="L32" s="77"/>
      <c r="M32" s="101">
        <f>M31+1</f>
        <v>25</v>
      </c>
      <c r="N32" s="102">
        <f>COUNTIF($E$8:$I$93,"25")</f>
        <v>11</v>
      </c>
      <c r="O32" s="108"/>
      <c r="P32" s="3"/>
      <c r="Q32" s="3"/>
    </row>
    <row r="33" ht="15" customHeight="1">
      <c r="A33" s="71"/>
      <c r="B33" s="181"/>
      <c r="C33" t="s" s="174">
        <v>51</v>
      </c>
      <c r="D33" s="175">
        <f>D31+7</f>
        <v>40697</v>
      </c>
      <c r="E33" s="176">
        <v>49</v>
      </c>
      <c r="F33" s="48">
        <v>40</v>
      </c>
      <c r="G33" s="48">
        <v>50</v>
      </c>
      <c r="H33" s="48">
        <v>39</v>
      </c>
      <c r="I33" s="49">
        <v>4</v>
      </c>
      <c r="J33" s="47">
        <v>2</v>
      </c>
      <c r="K33" s="105">
        <v>5</v>
      </c>
      <c r="L33" s="120"/>
      <c r="M33" s="101">
        <f>M32+1</f>
        <v>26</v>
      </c>
      <c r="N33" s="102">
        <f>COUNTIF($E$8:$I$93,"26")</f>
        <v>7</v>
      </c>
      <c r="O33" s="108"/>
      <c r="P33" s="3"/>
      <c r="Q33" s="3"/>
    </row>
    <row r="34" ht="15" customHeight="1">
      <c r="A34" s="71"/>
      <c r="B34" s="180">
        <f>B32+1</f>
        <v>23</v>
      </c>
      <c r="C34" t="s" s="143">
        <v>52</v>
      </c>
      <c r="D34" s="177">
        <f>D32+7</f>
        <v>40701</v>
      </c>
      <c r="E34" s="178">
        <v>25</v>
      </c>
      <c r="F34" s="51">
        <v>38</v>
      </c>
      <c r="G34" s="51">
        <v>40</v>
      </c>
      <c r="H34" s="51">
        <v>6</v>
      </c>
      <c r="I34" s="52">
        <v>36</v>
      </c>
      <c r="J34" s="50">
        <v>10</v>
      </c>
      <c r="K34" s="94">
        <v>4</v>
      </c>
      <c r="L34" s="77"/>
      <c r="M34" s="101">
        <f>M33+1</f>
        <v>27</v>
      </c>
      <c r="N34" s="102">
        <f>COUNTIF($E$8:$I$93,"27")</f>
        <v>7</v>
      </c>
      <c r="O34" s="108"/>
      <c r="P34" s="3"/>
      <c r="Q34" s="3"/>
    </row>
    <row r="35" ht="15" customHeight="1">
      <c r="A35" s="71"/>
      <c r="B35" s="181"/>
      <c r="C35" t="s" s="174">
        <v>53</v>
      </c>
      <c r="D35" s="175">
        <f>D33+7</f>
        <v>40704</v>
      </c>
      <c r="E35" s="176">
        <v>37</v>
      </c>
      <c r="F35" s="48">
        <v>20</v>
      </c>
      <c r="G35" s="48">
        <v>3</v>
      </c>
      <c r="H35" s="48">
        <v>48</v>
      </c>
      <c r="I35" s="49">
        <v>19</v>
      </c>
      <c r="J35" s="47">
        <v>8</v>
      </c>
      <c r="K35" s="105">
        <v>11</v>
      </c>
      <c r="L35" s="77"/>
      <c r="M35" s="101">
        <f>M34+1</f>
        <v>28</v>
      </c>
      <c r="N35" s="102">
        <f>COUNTIF($E$8:$I$93,"28")</f>
        <v>12</v>
      </c>
      <c r="O35" s="108"/>
      <c r="P35" s="3"/>
      <c r="Q35" s="3"/>
    </row>
    <row r="36" ht="15" customHeight="1">
      <c r="A36" s="71"/>
      <c r="B36" s="180">
        <f>B34+1</f>
        <v>24</v>
      </c>
      <c r="C36" t="s" s="143">
        <v>54</v>
      </c>
      <c r="D36" s="177">
        <f>D34+7</f>
        <v>40708</v>
      </c>
      <c r="E36" s="178">
        <v>41</v>
      </c>
      <c r="F36" s="51">
        <v>19</v>
      </c>
      <c r="G36" s="51">
        <v>48</v>
      </c>
      <c r="H36" s="51">
        <v>5</v>
      </c>
      <c r="I36" s="52">
        <v>12</v>
      </c>
      <c r="J36" s="50">
        <v>8</v>
      </c>
      <c r="K36" s="94">
        <v>10</v>
      </c>
      <c r="L36" s="77"/>
      <c r="M36" s="101">
        <f>M35+1</f>
        <v>29</v>
      </c>
      <c r="N36" s="102">
        <f>COUNTIF($E$8:$I$93,"29")</f>
        <v>5</v>
      </c>
      <c r="O36" s="108"/>
      <c r="P36" s="3"/>
      <c r="Q36" s="3"/>
    </row>
    <row r="37" ht="15" customHeight="1">
      <c r="A37" s="71"/>
      <c r="B37" s="181"/>
      <c r="C37" t="s" s="174">
        <v>55</v>
      </c>
      <c r="D37" s="175">
        <f>D35+7</f>
        <v>40711</v>
      </c>
      <c r="E37" s="176">
        <v>11</v>
      </c>
      <c r="F37" s="48">
        <v>22</v>
      </c>
      <c r="G37" s="48">
        <v>21</v>
      </c>
      <c r="H37" s="48">
        <v>16</v>
      </c>
      <c r="I37" s="49">
        <v>44</v>
      </c>
      <c r="J37" s="47">
        <v>8</v>
      </c>
      <c r="K37" s="105">
        <v>3</v>
      </c>
      <c r="L37" s="77"/>
      <c r="M37" s="101">
        <f>M36+1</f>
        <v>30</v>
      </c>
      <c r="N37" s="102">
        <f>COUNTIF($E$8:$I$93,"30")</f>
        <v>5</v>
      </c>
      <c r="O37" s="108"/>
      <c r="P37" s="3"/>
      <c r="Q37" s="3"/>
    </row>
    <row r="38" ht="15" customHeight="1">
      <c r="A38" s="71"/>
      <c r="B38" s="180">
        <f>B36+1</f>
        <v>25</v>
      </c>
      <c r="C38" t="s" s="143">
        <v>56</v>
      </c>
      <c r="D38" s="177">
        <f>D36+7</f>
        <v>40715</v>
      </c>
      <c r="E38" s="178">
        <v>49</v>
      </c>
      <c r="F38" s="51">
        <v>50</v>
      </c>
      <c r="G38" s="51">
        <v>20</v>
      </c>
      <c r="H38" s="51">
        <v>17</v>
      </c>
      <c r="I38" s="52">
        <v>35</v>
      </c>
      <c r="J38" s="50">
        <v>4</v>
      </c>
      <c r="K38" s="94">
        <v>3</v>
      </c>
      <c r="L38" s="77"/>
      <c r="M38" s="101">
        <f>M37+1</f>
        <v>31</v>
      </c>
      <c r="N38" s="102">
        <f>COUNTIF($E$8:$I$93,"31")</f>
        <v>5</v>
      </c>
      <c r="O38" s="108"/>
      <c r="P38" s="3"/>
      <c r="Q38" s="3"/>
    </row>
    <row r="39" ht="15" customHeight="1">
      <c r="A39" s="71"/>
      <c r="B39" s="181"/>
      <c r="C39" t="s" s="174">
        <v>57</v>
      </c>
      <c r="D39" s="175">
        <f>D37+7</f>
        <v>40718</v>
      </c>
      <c r="E39" s="176">
        <v>41</v>
      </c>
      <c r="F39" s="48">
        <v>20</v>
      </c>
      <c r="G39" s="48">
        <v>5</v>
      </c>
      <c r="H39" s="48">
        <v>30</v>
      </c>
      <c r="I39" s="49">
        <v>16</v>
      </c>
      <c r="J39" s="47">
        <v>11</v>
      </c>
      <c r="K39" s="105">
        <v>6</v>
      </c>
      <c r="L39" s="77"/>
      <c r="M39" s="101">
        <f>M38+1</f>
        <v>32</v>
      </c>
      <c r="N39" s="102">
        <f>COUNTIF($E$8:$I$93,"32")</f>
        <v>4</v>
      </c>
      <c r="O39" s="108"/>
      <c r="P39" s="3"/>
      <c r="Q39" s="3"/>
    </row>
    <row r="40" ht="15" customHeight="1">
      <c r="A40" s="71"/>
      <c r="B40" s="180">
        <f>B38+1</f>
        <v>26</v>
      </c>
      <c r="C40" t="s" s="143">
        <v>58</v>
      </c>
      <c r="D40" s="177">
        <f>D38+7</f>
        <v>40722</v>
      </c>
      <c r="E40" s="178">
        <v>16</v>
      </c>
      <c r="F40" s="51">
        <v>15</v>
      </c>
      <c r="G40" s="51">
        <v>44</v>
      </c>
      <c r="H40" s="51">
        <v>30</v>
      </c>
      <c r="I40" s="52">
        <v>50</v>
      </c>
      <c r="J40" s="50">
        <v>3</v>
      </c>
      <c r="K40" s="94">
        <v>2</v>
      </c>
      <c r="L40" s="77"/>
      <c r="M40" s="101">
        <f>M39+1</f>
        <v>33</v>
      </c>
      <c r="N40" s="102">
        <f>COUNTIF($E$8:$I$93,"33")</f>
        <v>8</v>
      </c>
      <c r="O40" s="108"/>
      <c r="P40" s="3"/>
      <c r="Q40" s="3"/>
    </row>
    <row r="41" ht="15" customHeight="1">
      <c r="A41" s="71"/>
      <c r="B41" s="181"/>
      <c r="C41" t="s" s="174">
        <v>59</v>
      </c>
      <c r="D41" s="175">
        <f>D39+7</f>
        <v>40725</v>
      </c>
      <c r="E41" s="176">
        <v>11</v>
      </c>
      <c r="F41" s="48">
        <v>23</v>
      </c>
      <c r="G41" s="48">
        <v>31</v>
      </c>
      <c r="H41" s="48">
        <v>8</v>
      </c>
      <c r="I41" s="49">
        <v>46</v>
      </c>
      <c r="J41" s="47">
        <v>9</v>
      </c>
      <c r="K41" s="105">
        <v>8</v>
      </c>
      <c r="L41" s="77"/>
      <c r="M41" s="101">
        <f>M40+1</f>
        <v>34</v>
      </c>
      <c r="N41" s="102">
        <f>COUNTIF($E$8:$I$93,"34")</f>
        <v>7</v>
      </c>
      <c r="O41" s="108"/>
      <c r="P41" s="3"/>
      <c r="Q41" s="3"/>
    </row>
    <row r="42" ht="15" customHeight="1">
      <c r="A42" s="71"/>
      <c r="B42" s="180">
        <f>B40+1</f>
        <v>27</v>
      </c>
      <c r="C42" t="s" s="143">
        <v>60</v>
      </c>
      <c r="D42" s="177">
        <f>D40+7</f>
        <v>40729</v>
      </c>
      <c r="E42" s="178">
        <v>28</v>
      </c>
      <c r="F42" s="51">
        <v>47</v>
      </c>
      <c r="G42" s="51">
        <v>29</v>
      </c>
      <c r="H42" s="51">
        <v>11</v>
      </c>
      <c r="I42" s="52">
        <v>49</v>
      </c>
      <c r="J42" s="50">
        <v>5</v>
      </c>
      <c r="K42" s="94">
        <v>1</v>
      </c>
      <c r="L42" s="77"/>
      <c r="M42" s="101">
        <f>M41+1</f>
        <v>35</v>
      </c>
      <c r="N42" s="102">
        <f>COUNTIF($E$8:$I$93,"35")</f>
        <v>5</v>
      </c>
      <c r="O42" s="108"/>
      <c r="P42" s="3"/>
      <c r="Q42" s="3"/>
    </row>
    <row r="43" ht="15" customHeight="1">
      <c r="A43" s="71"/>
      <c r="B43" s="181"/>
      <c r="C43" t="s" s="174">
        <v>61</v>
      </c>
      <c r="D43" s="175">
        <f>D41+7</f>
        <v>40732</v>
      </c>
      <c r="E43" s="176">
        <v>12</v>
      </c>
      <c r="F43" s="48">
        <v>13</v>
      </c>
      <c r="G43" s="48">
        <v>40</v>
      </c>
      <c r="H43" s="48">
        <v>49</v>
      </c>
      <c r="I43" s="49">
        <v>23</v>
      </c>
      <c r="J43" s="47">
        <v>7</v>
      </c>
      <c r="K43" s="105">
        <v>10</v>
      </c>
      <c r="L43" s="77"/>
      <c r="M43" s="101">
        <f>M42+1</f>
        <v>36</v>
      </c>
      <c r="N43" s="102">
        <f>COUNTIF($E$8:$I$93,"36")</f>
        <v>6</v>
      </c>
      <c r="O43" s="108"/>
      <c r="P43" s="3"/>
      <c r="Q43" s="3"/>
    </row>
    <row r="44" ht="15" customHeight="1">
      <c r="A44" s="71"/>
      <c r="B44" s="180">
        <f>B42+1</f>
        <v>28</v>
      </c>
      <c r="C44" t="s" s="143">
        <v>62</v>
      </c>
      <c r="D44" s="177">
        <f>D42+7</f>
        <v>40736</v>
      </c>
      <c r="E44" s="178">
        <v>19</v>
      </c>
      <c r="F44" s="51">
        <v>17</v>
      </c>
      <c r="G44" s="51">
        <v>42</v>
      </c>
      <c r="H44" s="51">
        <v>45</v>
      </c>
      <c r="I44" s="52">
        <v>38</v>
      </c>
      <c r="J44" s="50">
        <v>9</v>
      </c>
      <c r="K44" s="94">
        <v>10</v>
      </c>
      <c r="L44" s="77"/>
      <c r="M44" s="101">
        <f>M43+1</f>
        <v>37</v>
      </c>
      <c r="N44" s="102">
        <f>COUNTIF($E$8:$I$93,"37")</f>
        <v>9</v>
      </c>
      <c r="O44" s="108"/>
      <c r="P44" s="3"/>
      <c r="Q44" s="3"/>
    </row>
    <row r="45" ht="15" customHeight="1">
      <c r="A45" s="71"/>
      <c r="B45" s="181"/>
      <c r="C45" t="s" s="174">
        <v>63</v>
      </c>
      <c r="D45" s="175">
        <f>D43+7</f>
        <v>40739</v>
      </c>
      <c r="E45" s="176">
        <v>26</v>
      </c>
      <c r="F45" s="48">
        <v>6</v>
      </c>
      <c r="G45" s="48">
        <v>33</v>
      </c>
      <c r="H45" s="48">
        <v>39</v>
      </c>
      <c r="I45" s="49">
        <v>34</v>
      </c>
      <c r="J45" s="47">
        <v>3</v>
      </c>
      <c r="K45" s="105">
        <v>4</v>
      </c>
      <c r="L45" s="77"/>
      <c r="M45" s="101">
        <f>M44+1</f>
        <v>38</v>
      </c>
      <c r="N45" s="102">
        <f>COUNTIF($E$8:$I$93,"38")</f>
        <v>12</v>
      </c>
      <c r="O45" s="108"/>
      <c r="P45" s="3"/>
      <c r="Q45" s="3"/>
    </row>
    <row r="46" ht="15" customHeight="1">
      <c r="A46" s="71"/>
      <c r="B46" s="180">
        <f>B44+1</f>
        <v>29</v>
      </c>
      <c r="C46" t="s" s="143">
        <v>64</v>
      </c>
      <c r="D46" s="177">
        <f>D44+7</f>
        <v>40743</v>
      </c>
      <c r="E46" s="178">
        <v>16</v>
      </c>
      <c r="F46" s="51">
        <v>3</v>
      </c>
      <c r="G46" s="51">
        <v>25</v>
      </c>
      <c r="H46" s="51">
        <v>35</v>
      </c>
      <c r="I46" s="52">
        <v>26</v>
      </c>
      <c r="J46" s="50">
        <v>5</v>
      </c>
      <c r="K46" s="94">
        <v>9</v>
      </c>
      <c r="L46" s="77"/>
      <c r="M46" s="101">
        <f>M45+1</f>
        <v>39</v>
      </c>
      <c r="N46" s="102">
        <f>COUNTIF($E$8:$I$93,"39")</f>
        <v>8</v>
      </c>
      <c r="O46" s="108"/>
      <c r="P46" s="3"/>
      <c r="Q46" s="3"/>
    </row>
    <row r="47" ht="15" customHeight="1">
      <c r="A47" s="71"/>
      <c r="B47" s="181"/>
      <c r="C47" t="s" s="174">
        <v>65</v>
      </c>
      <c r="D47" s="175">
        <f>D45+7</f>
        <v>40746</v>
      </c>
      <c r="E47" s="176">
        <v>4</v>
      </c>
      <c r="F47" s="48">
        <v>50</v>
      </c>
      <c r="G47" s="48">
        <v>15</v>
      </c>
      <c r="H47" s="48">
        <v>49</v>
      </c>
      <c r="I47" s="49">
        <v>23</v>
      </c>
      <c r="J47" s="47">
        <v>2</v>
      </c>
      <c r="K47" s="105">
        <v>6</v>
      </c>
      <c r="L47" s="77"/>
      <c r="M47" s="101">
        <f>M46+1</f>
        <v>40</v>
      </c>
      <c r="N47" s="102">
        <f>COUNTIF($E$8:$I$93,"40")</f>
        <v>9</v>
      </c>
      <c r="O47" s="108"/>
      <c r="P47" s="3"/>
      <c r="Q47" s="3"/>
    </row>
    <row r="48" ht="15" customHeight="1">
      <c r="A48" s="71"/>
      <c r="B48" s="180">
        <f>B46+1</f>
        <v>30</v>
      </c>
      <c r="C48" t="s" s="143">
        <v>66</v>
      </c>
      <c r="D48" s="177">
        <f>D46+7</f>
        <v>40750</v>
      </c>
      <c r="E48" s="178">
        <v>5</v>
      </c>
      <c r="F48" s="51">
        <v>1</v>
      </c>
      <c r="G48" s="51">
        <v>25</v>
      </c>
      <c r="H48" s="51">
        <v>48</v>
      </c>
      <c r="I48" s="52">
        <v>22</v>
      </c>
      <c r="J48" s="50">
        <v>11</v>
      </c>
      <c r="K48" s="94">
        <v>3</v>
      </c>
      <c r="L48" s="77"/>
      <c r="M48" s="101">
        <f>M47+1</f>
        <v>41</v>
      </c>
      <c r="N48" s="102">
        <f>COUNTIF($E$8:$I$93,"41")</f>
        <v>8</v>
      </c>
      <c r="O48" s="108"/>
      <c r="P48" s="3"/>
      <c r="Q48" s="3"/>
    </row>
    <row r="49" ht="15" customHeight="1">
      <c r="A49" s="71"/>
      <c r="B49" s="181"/>
      <c r="C49" t="s" s="174">
        <v>67</v>
      </c>
      <c r="D49" s="175">
        <f>D47+7</f>
        <v>40753</v>
      </c>
      <c r="E49" s="176">
        <v>37</v>
      </c>
      <c r="F49" s="48">
        <v>38</v>
      </c>
      <c r="G49" s="48">
        <v>19</v>
      </c>
      <c r="H49" s="48">
        <v>27</v>
      </c>
      <c r="I49" s="49">
        <v>12</v>
      </c>
      <c r="J49" s="47">
        <v>5</v>
      </c>
      <c r="K49" s="105">
        <v>10</v>
      </c>
      <c r="L49" s="77"/>
      <c r="M49" s="101">
        <f>M48+1</f>
        <v>42</v>
      </c>
      <c r="N49" s="102">
        <f>COUNTIF($E$8:$I$93,"42")</f>
        <v>8</v>
      </c>
      <c r="O49" s="108"/>
      <c r="P49" s="3"/>
      <c r="Q49" s="3"/>
    </row>
    <row r="50" ht="15" customHeight="1">
      <c r="A50" s="71"/>
      <c r="B50" s="180">
        <f>B48+1</f>
        <v>31</v>
      </c>
      <c r="C50" t="s" s="143">
        <v>68</v>
      </c>
      <c r="D50" s="177">
        <f>D48+7</f>
        <v>40757</v>
      </c>
      <c r="E50" s="178">
        <v>8</v>
      </c>
      <c r="F50" s="51">
        <v>33</v>
      </c>
      <c r="G50" s="51">
        <v>14</v>
      </c>
      <c r="H50" s="51">
        <v>24</v>
      </c>
      <c r="I50" s="52">
        <v>5</v>
      </c>
      <c r="J50" s="50">
        <v>8</v>
      </c>
      <c r="K50" s="94">
        <v>3</v>
      </c>
      <c r="L50" s="77"/>
      <c r="M50" s="101">
        <f>M49+1</f>
        <v>43</v>
      </c>
      <c r="N50" s="102">
        <f>COUNTIF($E$8:$I$93,"43")</f>
        <v>3</v>
      </c>
      <c r="O50" s="108"/>
      <c r="P50" s="3"/>
      <c r="Q50" s="3"/>
    </row>
    <row r="51" ht="15" customHeight="1">
      <c r="A51" s="71"/>
      <c r="B51" s="181"/>
      <c r="C51" t="s" s="174">
        <v>69</v>
      </c>
      <c r="D51" s="175">
        <f>D49+7</f>
        <v>40760</v>
      </c>
      <c r="E51" s="176">
        <v>34</v>
      </c>
      <c r="F51" s="48">
        <v>32</v>
      </c>
      <c r="G51" s="48">
        <v>18</v>
      </c>
      <c r="H51" s="48">
        <v>14</v>
      </c>
      <c r="I51" s="49">
        <v>13</v>
      </c>
      <c r="J51" s="47">
        <v>1</v>
      </c>
      <c r="K51" s="105">
        <v>10</v>
      </c>
      <c r="L51" s="77"/>
      <c r="M51" s="101">
        <f>M50+1</f>
        <v>44</v>
      </c>
      <c r="N51" s="102">
        <f>COUNTIF($E$8:$I$93,"44")</f>
        <v>9</v>
      </c>
      <c r="O51" s="108"/>
      <c r="P51" s="3"/>
      <c r="Q51" s="3"/>
    </row>
    <row r="52" ht="15" customHeight="1">
      <c r="A52" s="71"/>
      <c r="B52" s="180">
        <f>B50+1</f>
        <v>32</v>
      </c>
      <c r="C52" t="s" s="143">
        <v>70</v>
      </c>
      <c r="D52" s="177">
        <f>D50+7</f>
        <v>40764</v>
      </c>
      <c r="E52" s="178">
        <v>36</v>
      </c>
      <c r="F52" s="51">
        <v>24</v>
      </c>
      <c r="G52" s="51">
        <v>34</v>
      </c>
      <c r="H52" s="51">
        <v>7</v>
      </c>
      <c r="I52" s="52">
        <v>23</v>
      </c>
      <c r="J52" s="50">
        <v>11</v>
      </c>
      <c r="K52" s="94">
        <v>8</v>
      </c>
      <c r="L52" s="77"/>
      <c r="M52" s="101">
        <f>M51+1</f>
        <v>45</v>
      </c>
      <c r="N52" s="102">
        <f>COUNTIF($E$8:$I$93,"45")</f>
        <v>12</v>
      </c>
      <c r="O52" s="108"/>
      <c r="P52" s="3"/>
      <c r="Q52" s="3"/>
    </row>
    <row r="53" ht="15" customHeight="1">
      <c r="A53" s="71"/>
      <c r="B53" s="181"/>
      <c r="C53" t="s" s="174">
        <v>71</v>
      </c>
      <c r="D53" s="175">
        <f>D51+7</f>
        <v>40767</v>
      </c>
      <c r="E53" s="176">
        <v>7</v>
      </c>
      <c r="F53" s="48">
        <v>20</v>
      </c>
      <c r="G53" s="48">
        <v>37</v>
      </c>
      <c r="H53" s="48">
        <v>10</v>
      </c>
      <c r="I53" s="49">
        <v>27</v>
      </c>
      <c r="J53" s="47">
        <v>7</v>
      </c>
      <c r="K53" s="105">
        <v>4</v>
      </c>
      <c r="L53" s="77"/>
      <c r="M53" s="101">
        <f>M52+1</f>
        <v>46</v>
      </c>
      <c r="N53" s="102">
        <f>COUNTIF($E$8:$I$93,"46")</f>
        <v>7</v>
      </c>
      <c r="O53" s="108"/>
      <c r="P53" s="3"/>
      <c r="Q53" s="3"/>
    </row>
    <row r="54" ht="15" customHeight="1">
      <c r="A54" s="71"/>
      <c r="B54" s="180">
        <f>B52+1</f>
        <v>33</v>
      </c>
      <c r="C54" t="s" s="143">
        <v>72</v>
      </c>
      <c r="D54" s="177">
        <f>D52+7</f>
        <v>40771</v>
      </c>
      <c r="E54" s="178">
        <v>45</v>
      </c>
      <c r="F54" s="51">
        <v>18</v>
      </c>
      <c r="G54" s="51">
        <v>1</v>
      </c>
      <c r="H54" s="51">
        <v>13</v>
      </c>
      <c r="I54" s="52">
        <v>17</v>
      </c>
      <c r="J54" s="50">
        <v>8</v>
      </c>
      <c r="K54" s="94">
        <v>3</v>
      </c>
      <c r="L54" s="77"/>
      <c r="M54" s="101">
        <f>M53+1</f>
        <v>47</v>
      </c>
      <c r="N54" s="102">
        <f>COUNTIF($E$8:$I$93,"47")</f>
        <v>8</v>
      </c>
      <c r="O54" s="108"/>
      <c r="P54" s="3"/>
      <c r="Q54" s="3"/>
    </row>
    <row r="55" ht="15" customHeight="1">
      <c r="A55" s="71"/>
      <c r="B55" s="181"/>
      <c r="C55" t="s" s="174">
        <v>73</v>
      </c>
      <c r="D55" s="175">
        <f>D53+7</f>
        <v>40774</v>
      </c>
      <c r="E55" s="176">
        <v>16</v>
      </c>
      <c r="F55" s="48">
        <v>6</v>
      </c>
      <c r="G55" s="48">
        <v>31</v>
      </c>
      <c r="H55" s="48">
        <v>28</v>
      </c>
      <c r="I55" s="49">
        <v>14</v>
      </c>
      <c r="J55" s="47">
        <v>11</v>
      </c>
      <c r="K55" s="105">
        <v>2</v>
      </c>
      <c r="L55" s="77"/>
      <c r="M55" s="101">
        <f>M54+1</f>
        <v>48</v>
      </c>
      <c r="N55" s="102">
        <f>COUNTIF($E$8:$I$93,"48")</f>
        <v>11</v>
      </c>
      <c r="O55" s="108"/>
      <c r="P55" s="3"/>
      <c r="Q55" s="3"/>
    </row>
    <row r="56" ht="15" customHeight="1">
      <c r="A56" s="71"/>
      <c r="B56" s="180">
        <f>B54+1</f>
        <v>34</v>
      </c>
      <c r="C56" t="s" s="143">
        <v>74</v>
      </c>
      <c r="D56" s="177">
        <f>D54+7</f>
        <v>40778</v>
      </c>
      <c r="E56" s="178">
        <v>42</v>
      </c>
      <c r="F56" s="51">
        <v>50</v>
      </c>
      <c r="G56" s="51">
        <v>6</v>
      </c>
      <c r="H56" s="51">
        <v>14</v>
      </c>
      <c r="I56" s="52">
        <v>4</v>
      </c>
      <c r="J56" s="50">
        <v>2</v>
      </c>
      <c r="K56" s="94">
        <v>4</v>
      </c>
      <c r="L56" s="77"/>
      <c r="M56" s="101">
        <f>M55+1</f>
        <v>49</v>
      </c>
      <c r="N56" s="102">
        <f>COUNTIF($E$8:$I$93,"49")</f>
        <v>8</v>
      </c>
      <c r="O56" s="108"/>
      <c r="P56" s="3"/>
      <c r="Q56" s="3"/>
    </row>
    <row r="57" ht="15" customHeight="1">
      <c r="A57" s="71"/>
      <c r="B57" s="181"/>
      <c r="C57" t="s" s="174">
        <v>75</v>
      </c>
      <c r="D57" s="175">
        <f>D55+7</f>
        <v>40781</v>
      </c>
      <c r="E57" s="176">
        <v>25</v>
      </c>
      <c r="F57" s="48">
        <v>45</v>
      </c>
      <c r="G57" s="48">
        <v>22</v>
      </c>
      <c r="H57" s="48">
        <v>33</v>
      </c>
      <c r="I57" s="49">
        <v>12</v>
      </c>
      <c r="J57" s="47">
        <v>5</v>
      </c>
      <c r="K57" s="105">
        <v>7</v>
      </c>
      <c r="L57" s="77"/>
      <c r="M57" s="106">
        <f>M56+1</f>
        <v>50</v>
      </c>
      <c r="N57" s="107">
        <f>COUNTIF($E$8:$I$93,"50")</f>
        <v>14</v>
      </c>
      <c r="O57" s="108"/>
      <c r="P57" s="3"/>
      <c r="Q57" s="3"/>
    </row>
    <row r="58" ht="15" customHeight="1">
      <c r="A58" s="71"/>
      <c r="B58" s="180">
        <f>B56+1</f>
        <v>35</v>
      </c>
      <c r="C58" t="s" s="143">
        <v>76</v>
      </c>
      <c r="D58" s="177">
        <f>D56+7</f>
        <v>40785</v>
      </c>
      <c r="E58" s="178">
        <v>46</v>
      </c>
      <c r="F58" s="51">
        <v>8</v>
      </c>
      <c r="G58" s="51">
        <v>2</v>
      </c>
      <c r="H58" s="51">
        <v>10</v>
      </c>
      <c r="I58" s="52">
        <v>19</v>
      </c>
      <c r="J58" s="50">
        <v>5</v>
      </c>
      <c r="K58" s="94">
        <v>9</v>
      </c>
      <c r="L58" s="108"/>
      <c r="M58" s="109"/>
      <c r="N58" s="109"/>
      <c r="O58" s="3"/>
      <c r="P58" s="3"/>
      <c r="Q58" s="3"/>
    </row>
    <row r="59" ht="15" customHeight="1">
      <c r="A59" s="71"/>
      <c r="B59" s="181"/>
      <c r="C59" t="s" s="174">
        <v>77</v>
      </c>
      <c r="D59" s="175">
        <f>D57+7</f>
        <v>40788</v>
      </c>
      <c r="E59" s="176">
        <v>37</v>
      </c>
      <c r="F59" s="48">
        <v>12</v>
      </c>
      <c r="G59" s="48">
        <v>26</v>
      </c>
      <c r="H59" s="48">
        <v>38</v>
      </c>
      <c r="I59" s="49">
        <v>44</v>
      </c>
      <c r="J59" s="47">
        <v>4</v>
      </c>
      <c r="K59" s="105">
        <v>7</v>
      </c>
      <c r="L59" s="108"/>
      <c r="M59" s="3"/>
      <c r="N59" s="3"/>
      <c r="O59" s="3"/>
      <c r="P59" s="3"/>
      <c r="Q59" s="3"/>
    </row>
    <row r="60" ht="15" customHeight="1">
      <c r="A60" s="71"/>
      <c r="B60" s="180">
        <f>B58+1</f>
        <v>36</v>
      </c>
      <c r="C60" t="s" s="143">
        <v>78</v>
      </c>
      <c r="D60" s="177">
        <f>D58+7</f>
        <v>40792</v>
      </c>
      <c r="E60" s="178">
        <v>42</v>
      </c>
      <c r="F60" s="51">
        <v>35</v>
      </c>
      <c r="G60" s="51">
        <v>50</v>
      </c>
      <c r="H60" s="51">
        <v>48</v>
      </c>
      <c r="I60" s="52">
        <v>47</v>
      </c>
      <c r="J60" s="50">
        <v>9</v>
      </c>
      <c r="K60" s="94">
        <v>8</v>
      </c>
      <c r="L60" s="108"/>
      <c r="M60" s="3"/>
      <c r="N60" s="3"/>
      <c r="O60" s="3"/>
      <c r="P60" s="3"/>
      <c r="Q60" s="3"/>
    </row>
    <row r="61" ht="15" customHeight="1">
      <c r="A61" s="71"/>
      <c r="B61" s="181"/>
      <c r="C61" t="s" s="174">
        <v>79</v>
      </c>
      <c r="D61" s="175">
        <f>D59+7</f>
        <v>40795</v>
      </c>
      <c r="E61" s="176">
        <v>21</v>
      </c>
      <c r="F61" s="48">
        <v>5</v>
      </c>
      <c r="G61" s="48">
        <v>34</v>
      </c>
      <c r="H61" s="48">
        <v>31</v>
      </c>
      <c r="I61" s="49">
        <v>28</v>
      </c>
      <c r="J61" s="47">
        <v>2</v>
      </c>
      <c r="K61" s="105">
        <v>1</v>
      </c>
      <c r="L61" s="108"/>
      <c r="M61" s="3"/>
      <c r="N61" s="3"/>
      <c r="O61" s="3"/>
      <c r="P61" s="3"/>
      <c r="Q61" s="3"/>
    </row>
    <row r="62" ht="15" customHeight="1">
      <c r="A62" s="71"/>
      <c r="B62" s="180">
        <f>B60+1</f>
        <v>37</v>
      </c>
      <c r="C62" t="s" s="143">
        <v>80</v>
      </c>
      <c r="D62" s="177">
        <f>D60+7</f>
        <v>40799</v>
      </c>
      <c r="E62" s="178">
        <v>28</v>
      </c>
      <c r="F62" s="51">
        <v>32</v>
      </c>
      <c r="G62" s="51">
        <v>49</v>
      </c>
      <c r="H62" s="51">
        <v>9</v>
      </c>
      <c r="I62" s="52">
        <v>30</v>
      </c>
      <c r="J62" s="50">
        <v>9</v>
      </c>
      <c r="K62" s="94">
        <v>10</v>
      </c>
      <c r="L62" s="108"/>
      <c r="M62" s="3"/>
      <c r="N62" s="3"/>
      <c r="O62" s="3"/>
      <c r="P62" s="3"/>
      <c r="Q62" s="3"/>
    </row>
    <row r="63" ht="15" customHeight="1">
      <c r="A63" s="71"/>
      <c r="B63" s="181"/>
      <c r="C63" t="s" s="174">
        <v>81</v>
      </c>
      <c r="D63" s="175">
        <f>D61+7</f>
        <v>40802</v>
      </c>
      <c r="E63" s="176">
        <v>39</v>
      </c>
      <c r="F63" s="48">
        <v>2</v>
      </c>
      <c r="G63" s="48">
        <v>42</v>
      </c>
      <c r="H63" s="48">
        <v>17</v>
      </c>
      <c r="I63" s="49">
        <v>8</v>
      </c>
      <c r="J63" s="47">
        <v>3</v>
      </c>
      <c r="K63" s="105">
        <v>10</v>
      </c>
      <c r="L63" s="108"/>
      <c r="M63" s="3"/>
      <c r="N63" s="3"/>
      <c r="O63" s="3"/>
      <c r="P63" s="3"/>
      <c r="Q63" s="3"/>
    </row>
    <row r="64" ht="15" customHeight="1">
      <c r="A64" s="71"/>
      <c r="B64" s="180">
        <f>B62+1</f>
        <v>38</v>
      </c>
      <c r="C64" t="s" s="143">
        <v>82</v>
      </c>
      <c r="D64" s="177">
        <f>D62+7</f>
        <v>40806</v>
      </c>
      <c r="E64" s="178">
        <v>25</v>
      </c>
      <c r="F64" s="51">
        <v>38</v>
      </c>
      <c r="G64" s="51">
        <v>19</v>
      </c>
      <c r="H64" s="51">
        <v>9</v>
      </c>
      <c r="I64" s="52">
        <v>36</v>
      </c>
      <c r="J64" s="50">
        <v>11</v>
      </c>
      <c r="K64" s="94">
        <v>7</v>
      </c>
      <c r="L64" s="108"/>
      <c r="M64" s="3"/>
      <c r="N64" s="3"/>
      <c r="O64" s="3"/>
      <c r="P64" s="3"/>
      <c r="Q64" s="3"/>
    </row>
    <row r="65" ht="15" customHeight="1">
      <c r="A65" s="71"/>
      <c r="B65" s="181"/>
      <c r="C65" t="s" s="174">
        <v>83</v>
      </c>
      <c r="D65" s="175">
        <f>D63+7</f>
        <v>40809</v>
      </c>
      <c r="E65" s="176">
        <v>6</v>
      </c>
      <c r="F65" s="48">
        <v>33</v>
      </c>
      <c r="G65" s="48">
        <v>48</v>
      </c>
      <c r="H65" s="48">
        <v>14</v>
      </c>
      <c r="I65" s="49">
        <v>34</v>
      </c>
      <c r="J65" s="47">
        <v>6</v>
      </c>
      <c r="K65" s="105">
        <v>2</v>
      </c>
      <c r="L65" s="108"/>
      <c r="M65" s="3"/>
      <c r="N65" s="3"/>
      <c r="O65" s="3"/>
      <c r="P65" s="3"/>
      <c r="Q65" s="3"/>
    </row>
    <row r="66" ht="15" customHeight="1">
      <c r="A66" s="71"/>
      <c r="B66" s="180">
        <f>B64+1</f>
        <v>39</v>
      </c>
      <c r="C66" t="s" s="143">
        <v>84</v>
      </c>
      <c r="D66" s="177">
        <f>D64+7</f>
        <v>40813</v>
      </c>
      <c r="E66" s="178">
        <v>28</v>
      </c>
      <c r="F66" s="51">
        <v>18</v>
      </c>
      <c r="G66" s="51">
        <v>40</v>
      </c>
      <c r="H66" s="51">
        <v>27</v>
      </c>
      <c r="I66" s="52">
        <v>35</v>
      </c>
      <c r="J66" s="50">
        <v>3</v>
      </c>
      <c r="K66" s="94">
        <v>5</v>
      </c>
      <c r="L66" s="108"/>
      <c r="M66" s="3"/>
      <c r="N66" s="3"/>
      <c r="O66" s="3"/>
      <c r="P66" s="3"/>
      <c r="Q66" s="3"/>
    </row>
    <row r="67" ht="15" customHeight="1">
      <c r="A67" s="71"/>
      <c r="B67" s="181"/>
      <c r="C67" t="s" s="174">
        <v>85</v>
      </c>
      <c r="D67" s="175">
        <f>D65+7</f>
        <v>40816</v>
      </c>
      <c r="E67" s="176">
        <v>28</v>
      </c>
      <c r="F67" s="48">
        <v>15</v>
      </c>
      <c r="G67" s="48">
        <v>44</v>
      </c>
      <c r="H67" s="48">
        <v>31</v>
      </c>
      <c r="I67" s="49">
        <v>5</v>
      </c>
      <c r="J67" s="47">
        <v>1</v>
      </c>
      <c r="K67" s="105">
        <v>6</v>
      </c>
      <c r="L67" s="108"/>
      <c r="M67" s="3"/>
      <c r="N67" s="3"/>
      <c r="O67" s="3"/>
      <c r="P67" s="3"/>
      <c r="Q67" s="3"/>
    </row>
    <row r="68" ht="15" customHeight="1">
      <c r="A68" s="71"/>
      <c r="B68" s="180">
        <f>B66+1</f>
        <v>40</v>
      </c>
      <c r="C68" t="s" s="143">
        <v>86</v>
      </c>
      <c r="D68" s="177">
        <f>D66+7</f>
        <v>40820</v>
      </c>
      <c r="E68" s="178">
        <v>14</v>
      </c>
      <c r="F68" s="51">
        <v>16</v>
      </c>
      <c r="G68" s="51">
        <v>23</v>
      </c>
      <c r="H68" s="51">
        <v>45</v>
      </c>
      <c r="I68" s="52">
        <v>38</v>
      </c>
      <c r="J68" s="50">
        <v>8</v>
      </c>
      <c r="K68" s="94">
        <v>11</v>
      </c>
      <c r="L68" s="108"/>
      <c r="M68" s="3"/>
      <c r="N68" s="3"/>
      <c r="O68" s="3"/>
      <c r="P68" s="3"/>
      <c r="Q68" s="3"/>
    </row>
    <row r="69" ht="15" customHeight="1">
      <c r="A69" s="71"/>
      <c r="B69" s="181"/>
      <c r="C69" t="s" s="174">
        <v>87</v>
      </c>
      <c r="D69" s="175">
        <f>D67+7</f>
        <v>40823</v>
      </c>
      <c r="E69" s="176">
        <v>42</v>
      </c>
      <c r="F69" s="48">
        <v>34</v>
      </c>
      <c r="G69" s="48">
        <v>18</v>
      </c>
      <c r="H69" s="48">
        <v>38</v>
      </c>
      <c r="I69" s="49">
        <v>26</v>
      </c>
      <c r="J69" s="47">
        <v>8</v>
      </c>
      <c r="K69" s="105">
        <v>5</v>
      </c>
      <c r="L69" s="108"/>
      <c r="M69" s="3"/>
      <c r="N69" s="3"/>
      <c r="O69" s="3"/>
      <c r="P69" s="3"/>
      <c r="Q69" s="3"/>
    </row>
    <row r="70" ht="15" customHeight="1">
      <c r="A70" s="71"/>
      <c r="B70" s="180">
        <f>B68+1</f>
        <v>41</v>
      </c>
      <c r="C70" t="s" s="143">
        <v>88</v>
      </c>
      <c r="D70" s="177">
        <f>D68+7</f>
        <v>40827</v>
      </c>
      <c r="E70" s="178">
        <v>12</v>
      </c>
      <c r="F70" s="51">
        <v>16</v>
      </c>
      <c r="G70" s="51">
        <v>4</v>
      </c>
      <c r="H70" s="51">
        <v>1</v>
      </c>
      <c r="I70" s="52">
        <v>48</v>
      </c>
      <c r="J70" s="50">
        <v>9</v>
      </c>
      <c r="K70" s="94">
        <v>10</v>
      </c>
      <c r="L70" s="108"/>
      <c r="M70" s="3"/>
      <c r="N70" s="3"/>
      <c r="O70" s="3"/>
      <c r="P70" s="3"/>
      <c r="Q70" s="3"/>
    </row>
    <row r="71" ht="15" customHeight="1">
      <c r="A71" s="71"/>
      <c r="B71" s="181"/>
      <c r="C71" t="s" s="174">
        <v>89</v>
      </c>
      <c r="D71" s="175">
        <f>D69+7</f>
        <v>40830</v>
      </c>
      <c r="E71" s="176">
        <v>47</v>
      </c>
      <c r="F71" s="48">
        <v>23</v>
      </c>
      <c r="G71" s="48">
        <v>12</v>
      </c>
      <c r="H71" s="48">
        <v>29</v>
      </c>
      <c r="I71" s="49">
        <v>32</v>
      </c>
      <c r="J71" s="47">
        <v>3</v>
      </c>
      <c r="K71" s="105">
        <v>5</v>
      </c>
      <c r="L71" s="108"/>
      <c r="M71" s="3"/>
      <c r="N71" s="3"/>
      <c r="O71" s="3"/>
      <c r="P71" s="3"/>
      <c r="Q71" s="3"/>
    </row>
    <row r="72" ht="15" customHeight="1">
      <c r="A72" s="71"/>
      <c r="B72" s="180">
        <f>B70+1</f>
        <v>42</v>
      </c>
      <c r="C72" t="s" s="143">
        <v>90</v>
      </c>
      <c r="D72" s="177">
        <f>D70+7</f>
        <v>40834</v>
      </c>
      <c r="E72" s="178">
        <v>46</v>
      </c>
      <c r="F72" s="51">
        <v>18</v>
      </c>
      <c r="G72" s="51">
        <v>37</v>
      </c>
      <c r="H72" s="51">
        <v>48</v>
      </c>
      <c r="I72" s="52">
        <v>23</v>
      </c>
      <c r="J72" s="50">
        <v>2</v>
      </c>
      <c r="K72" s="94">
        <v>10</v>
      </c>
      <c r="L72" s="108"/>
      <c r="M72" s="3"/>
      <c r="N72" s="3"/>
      <c r="O72" s="3"/>
      <c r="P72" s="3"/>
      <c r="Q72" s="3"/>
    </row>
    <row r="73" ht="15" customHeight="1">
      <c r="A73" s="71"/>
      <c r="B73" s="181"/>
      <c r="C73" t="s" s="174">
        <v>91</v>
      </c>
      <c r="D73" s="175">
        <f>D71+7</f>
        <v>40837</v>
      </c>
      <c r="E73" s="176">
        <v>37</v>
      </c>
      <c r="F73" s="48">
        <v>19</v>
      </c>
      <c r="G73" s="48">
        <v>2</v>
      </c>
      <c r="H73" s="48">
        <v>33</v>
      </c>
      <c r="I73" s="49">
        <v>46</v>
      </c>
      <c r="J73" s="47">
        <v>5</v>
      </c>
      <c r="K73" s="105">
        <v>8</v>
      </c>
      <c r="L73" s="108"/>
      <c r="M73" s="3"/>
      <c r="N73" s="3"/>
      <c r="O73" s="3"/>
      <c r="P73" s="3"/>
      <c r="Q73" s="3"/>
    </row>
    <row r="74" ht="15" customHeight="1">
      <c r="A74" s="71"/>
      <c r="B74" s="180">
        <f>B72+1</f>
        <v>43</v>
      </c>
      <c r="C74" t="s" s="143">
        <v>92</v>
      </c>
      <c r="D74" s="177">
        <f>D72+7</f>
        <v>40841</v>
      </c>
      <c r="E74" s="178">
        <v>39</v>
      </c>
      <c r="F74" s="51">
        <v>28</v>
      </c>
      <c r="G74" s="51">
        <v>22</v>
      </c>
      <c r="H74" s="51">
        <v>12</v>
      </c>
      <c r="I74" s="52">
        <v>27</v>
      </c>
      <c r="J74" s="50">
        <v>4</v>
      </c>
      <c r="K74" s="94">
        <v>10</v>
      </c>
      <c r="L74" s="108"/>
      <c r="M74" s="3"/>
      <c r="N74" s="3"/>
      <c r="O74" s="3"/>
      <c r="P74" s="3"/>
      <c r="Q74" s="3"/>
    </row>
    <row r="75" ht="15" customHeight="1">
      <c r="A75" s="71"/>
      <c r="B75" s="181"/>
      <c r="C75" t="s" s="174">
        <v>93</v>
      </c>
      <c r="D75" s="175">
        <f>D73+7</f>
        <v>40844</v>
      </c>
      <c r="E75" s="176">
        <v>39</v>
      </c>
      <c r="F75" s="48">
        <v>16</v>
      </c>
      <c r="G75" s="48">
        <v>20</v>
      </c>
      <c r="H75" s="48">
        <v>17</v>
      </c>
      <c r="I75" s="49">
        <v>50</v>
      </c>
      <c r="J75" s="47">
        <v>4</v>
      </c>
      <c r="K75" s="105">
        <v>8</v>
      </c>
      <c r="L75" s="108"/>
      <c r="M75" s="3"/>
      <c r="N75" s="3"/>
      <c r="O75" s="3"/>
      <c r="P75" s="3"/>
      <c r="Q75" s="3"/>
    </row>
    <row r="76" ht="15" customHeight="1">
      <c r="A76" s="71"/>
      <c r="B76" s="180">
        <f>B74+1</f>
        <v>44</v>
      </c>
      <c r="C76" t="s" s="143">
        <v>94</v>
      </c>
      <c r="D76" s="177">
        <f>D74+7</f>
        <v>40848</v>
      </c>
      <c r="E76" s="178">
        <v>20</v>
      </c>
      <c r="F76" s="51">
        <v>45</v>
      </c>
      <c r="G76" s="51">
        <v>23</v>
      </c>
      <c r="H76" s="51">
        <v>14</v>
      </c>
      <c r="I76" s="52">
        <v>46</v>
      </c>
      <c r="J76" s="50">
        <v>1</v>
      </c>
      <c r="K76" s="94">
        <v>11</v>
      </c>
      <c r="L76" s="108"/>
      <c r="M76" s="3"/>
      <c r="N76" s="3"/>
      <c r="O76" s="3"/>
      <c r="P76" s="3"/>
      <c r="Q76" s="3"/>
    </row>
    <row r="77" ht="15" customHeight="1">
      <c r="A77" s="71"/>
      <c r="B77" s="181"/>
      <c r="C77" t="s" s="174">
        <v>95</v>
      </c>
      <c r="D77" s="175">
        <f>D75+7</f>
        <v>40851</v>
      </c>
      <c r="E77" s="176">
        <v>11</v>
      </c>
      <c r="F77" s="48">
        <v>14</v>
      </c>
      <c r="G77" s="48">
        <v>41</v>
      </c>
      <c r="H77" s="48">
        <v>43</v>
      </c>
      <c r="I77" s="49">
        <v>50</v>
      </c>
      <c r="J77" s="47">
        <v>2</v>
      </c>
      <c r="K77" s="105">
        <v>9</v>
      </c>
      <c r="L77" s="108"/>
      <c r="M77" s="3"/>
      <c r="N77" s="3"/>
      <c r="O77" s="3"/>
      <c r="P77" s="3"/>
      <c r="Q77" s="3"/>
    </row>
    <row r="78" ht="15" customHeight="1">
      <c r="A78" s="71"/>
      <c r="B78" s="180">
        <f>B76+1</f>
        <v>45</v>
      </c>
      <c r="C78" t="s" s="143">
        <v>96</v>
      </c>
      <c r="D78" s="177">
        <f>D76+7</f>
        <v>40855</v>
      </c>
      <c r="E78" s="178">
        <v>40</v>
      </c>
      <c r="F78" s="51">
        <v>15</v>
      </c>
      <c r="G78" s="51">
        <v>4</v>
      </c>
      <c r="H78" s="51">
        <v>29</v>
      </c>
      <c r="I78" s="52">
        <v>1</v>
      </c>
      <c r="J78" s="50">
        <v>1</v>
      </c>
      <c r="K78" s="94">
        <v>5</v>
      </c>
      <c r="L78" s="108"/>
      <c r="M78" s="3"/>
      <c r="N78" s="3"/>
      <c r="O78" s="3"/>
      <c r="P78" s="3"/>
      <c r="Q78" s="3"/>
    </row>
    <row r="79" ht="15" customHeight="1">
      <c r="A79" s="71"/>
      <c r="B79" s="181"/>
      <c r="C79" t="s" s="174">
        <v>97</v>
      </c>
      <c r="D79" s="175">
        <f>D77+7</f>
        <v>40858</v>
      </c>
      <c r="E79" s="176">
        <v>30</v>
      </c>
      <c r="F79" s="48">
        <v>18</v>
      </c>
      <c r="G79" s="48">
        <v>1</v>
      </c>
      <c r="H79" s="48">
        <v>4</v>
      </c>
      <c r="I79" s="49">
        <v>23</v>
      </c>
      <c r="J79" s="47">
        <v>3</v>
      </c>
      <c r="K79" s="105">
        <v>7</v>
      </c>
      <c r="L79" s="108"/>
      <c r="M79" s="3"/>
      <c r="N79" s="3"/>
      <c r="O79" s="3"/>
      <c r="P79" s="3"/>
      <c r="Q79" s="3"/>
    </row>
    <row r="80" ht="15" customHeight="1">
      <c r="A80" s="71"/>
      <c r="B80" s="180">
        <f>B78+1</f>
        <v>46</v>
      </c>
      <c r="C80" t="s" s="143">
        <v>98</v>
      </c>
      <c r="D80" s="177">
        <f>D78+7</f>
        <v>40862</v>
      </c>
      <c r="E80" s="178">
        <v>47</v>
      </c>
      <c r="F80" s="51">
        <v>17</v>
      </c>
      <c r="G80" s="51">
        <v>22</v>
      </c>
      <c r="H80" s="51">
        <v>6</v>
      </c>
      <c r="I80" s="52">
        <v>45</v>
      </c>
      <c r="J80" s="50">
        <v>3</v>
      </c>
      <c r="K80" s="94">
        <v>11</v>
      </c>
      <c r="L80" s="108"/>
      <c r="M80" s="3"/>
      <c r="N80" s="3"/>
      <c r="O80" s="3"/>
      <c r="P80" s="3"/>
      <c r="Q80" s="3"/>
    </row>
    <row r="81" ht="15" customHeight="1">
      <c r="A81" s="71"/>
      <c r="B81" s="181"/>
      <c r="C81" t="s" s="174">
        <v>99</v>
      </c>
      <c r="D81" s="175">
        <f>D79+7</f>
        <v>40865</v>
      </c>
      <c r="E81" s="176">
        <v>39</v>
      </c>
      <c r="F81" s="48">
        <v>44</v>
      </c>
      <c r="G81" s="48">
        <v>24</v>
      </c>
      <c r="H81" s="48">
        <v>4</v>
      </c>
      <c r="I81" s="49">
        <v>12</v>
      </c>
      <c r="J81" s="47">
        <v>2</v>
      </c>
      <c r="K81" s="105">
        <v>4</v>
      </c>
      <c r="L81" s="108"/>
      <c r="M81" s="3"/>
      <c r="N81" s="3"/>
      <c r="O81" s="3"/>
      <c r="P81" s="3"/>
      <c r="Q81" s="3"/>
    </row>
    <row r="82" ht="15" customHeight="1">
      <c r="A82" s="71"/>
      <c r="B82" s="180">
        <f>B80+1</f>
        <v>47</v>
      </c>
      <c r="C82" t="s" s="143">
        <v>100</v>
      </c>
      <c r="D82" s="177">
        <f>D80+7</f>
        <v>40869</v>
      </c>
      <c r="E82" s="178">
        <v>16</v>
      </c>
      <c r="F82" s="51">
        <v>40</v>
      </c>
      <c r="G82" s="51">
        <v>38</v>
      </c>
      <c r="H82" s="51">
        <v>24</v>
      </c>
      <c r="I82" s="52">
        <v>18</v>
      </c>
      <c r="J82" s="50">
        <v>2</v>
      </c>
      <c r="K82" s="94">
        <v>4</v>
      </c>
      <c r="L82" s="108"/>
      <c r="M82" s="3"/>
      <c r="N82" s="3"/>
      <c r="O82" s="3"/>
      <c r="P82" s="3"/>
      <c r="Q82" s="3"/>
    </row>
    <row r="83" ht="15" customHeight="1">
      <c r="A83" s="71"/>
      <c r="B83" s="181"/>
      <c r="C83" t="s" s="174">
        <v>101</v>
      </c>
      <c r="D83" s="175">
        <f>D81+7</f>
        <v>40872</v>
      </c>
      <c r="E83" s="176">
        <v>16</v>
      </c>
      <c r="F83" s="48">
        <v>40</v>
      </c>
      <c r="G83" s="48">
        <v>38</v>
      </c>
      <c r="H83" s="48">
        <v>24</v>
      </c>
      <c r="I83" s="49">
        <v>18</v>
      </c>
      <c r="J83" s="47">
        <v>2</v>
      </c>
      <c r="K83" s="105">
        <v>4</v>
      </c>
      <c r="L83" s="108"/>
      <c r="M83" s="3"/>
      <c r="N83" s="3"/>
      <c r="O83" s="3"/>
      <c r="P83" s="3"/>
      <c r="Q83" s="3"/>
    </row>
    <row r="84" ht="15" customHeight="1">
      <c r="A84" s="71"/>
      <c r="B84" s="180">
        <f>B82+1</f>
        <v>48</v>
      </c>
      <c r="C84" t="s" s="143">
        <v>102</v>
      </c>
      <c r="D84" s="177">
        <f>D82+7</f>
        <v>40876</v>
      </c>
      <c r="E84" s="178">
        <v>25</v>
      </c>
      <c r="F84" s="51">
        <v>50</v>
      </c>
      <c r="G84" s="51">
        <v>11</v>
      </c>
      <c r="H84" s="51">
        <v>45</v>
      </c>
      <c r="I84" s="52">
        <v>41</v>
      </c>
      <c r="J84" s="50">
        <v>7</v>
      </c>
      <c r="K84" s="94">
        <v>2</v>
      </c>
      <c r="L84" s="108"/>
      <c r="M84" s="3"/>
      <c r="N84" s="3"/>
      <c r="O84" s="3"/>
      <c r="P84" s="3"/>
      <c r="Q84" s="3"/>
    </row>
    <row r="85" ht="15" customHeight="1">
      <c r="A85" s="71"/>
      <c r="B85" s="181"/>
      <c r="C85" t="s" s="174">
        <v>103</v>
      </c>
      <c r="D85" s="175">
        <f>D83+7</f>
        <v>40879</v>
      </c>
      <c r="E85" s="176">
        <v>27</v>
      </c>
      <c r="F85" s="48">
        <v>40</v>
      </c>
      <c r="G85" s="48">
        <v>7</v>
      </c>
      <c r="H85" s="48">
        <v>43</v>
      </c>
      <c r="I85" s="49">
        <v>30</v>
      </c>
      <c r="J85" s="47">
        <v>9</v>
      </c>
      <c r="K85" s="105">
        <v>8</v>
      </c>
      <c r="L85" s="108"/>
      <c r="M85" s="3"/>
      <c r="N85" s="3"/>
      <c r="O85" s="3"/>
      <c r="P85" s="3"/>
      <c r="Q85" s="3"/>
    </row>
    <row r="86" ht="15" customHeight="1">
      <c r="A86" s="71"/>
      <c r="B86" s="180">
        <f>B84+1</f>
        <v>49</v>
      </c>
      <c r="C86" t="s" s="143">
        <v>104</v>
      </c>
      <c r="D86" s="177">
        <f>D84+7</f>
        <v>40883</v>
      </c>
      <c r="E86" s="178">
        <v>34</v>
      </c>
      <c r="F86" s="51">
        <v>21</v>
      </c>
      <c r="G86" s="51">
        <v>20</v>
      </c>
      <c r="H86" s="51">
        <v>38</v>
      </c>
      <c r="I86" s="52">
        <v>19</v>
      </c>
      <c r="J86" s="50">
        <v>9</v>
      </c>
      <c r="K86" s="94">
        <v>3</v>
      </c>
      <c r="L86" s="108"/>
      <c r="M86" s="3"/>
      <c r="N86" s="3"/>
      <c r="O86" s="3"/>
      <c r="P86" s="3"/>
      <c r="Q86" s="3"/>
    </row>
    <row r="87" ht="15" customHeight="1">
      <c r="A87" s="71"/>
      <c r="B87" s="181"/>
      <c r="C87" t="s" s="174">
        <v>105</v>
      </c>
      <c r="D87" s="175">
        <f>D85+7</f>
        <v>40886</v>
      </c>
      <c r="E87" s="176">
        <v>21</v>
      </c>
      <c r="F87" s="48">
        <v>12</v>
      </c>
      <c r="G87" s="48">
        <v>47</v>
      </c>
      <c r="H87" s="48">
        <v>44</v>
      </c>
      <c r="I87" s="49">
        <v>29</v>
      </c>
      <c r="J87" s="47">
        <v>2</v>
      </c>
      <c r="K87" s="105">
        <v>1</v>
      </c>
      <c r="L87" s="108"/>
      <c r="M87" s="3"/>
      <c r="N87" s="3"/>
      <c r="O87" s="3"/>
      <c r="P87" s="3"/>
      <c r="Q87" s="3"/>
    </row>
    <row r="88" ht="15" customHeight="1">
      <c r="A88" s="71"/>
      <c r="B88" s="180">
        <f>B86+1</f>
        <v>50</v>
      </c>
      <c r="C88" t="s" s="143">
        <v>106</v>
      </c>
      <c r="D88" s="177">
        <f>D86+7</f>
        <v>40890</v>
      </c>
      <c r="E88" s="178">
        <v>12</v>
      </c>
      <c r="F88" s="51">
        <v>37</v>
      </c>
      <c r="G88" s="51">
        <v>18</v>
      </c>
      <c r="H88" s="51">
        <v>33</v>
      </c>
      <c r="I88" s="52">
        <v>7</v>
      </c>
      <c r="J88" s="50">
        <v>1</v>
      </c>
      <c r="K88" s="94">
        <v>11</v>
      </c>
      <c r="L88" s="108"/>
      <c r="M88" s="3"/>
      <c r="N88" s="3"/>
      <c r="O88" s="3"/>
      <c r="P88" s="3"/>
      <c r="Q88" s="3"/>
    </row>
    <row r="89" ht="15" customHeight="1">
      <c r="A89" s="71"/>
      <c r="B89" s="181"/>
      <c r="C89" t="s" s="174">
        <v>107</v>
      </c>
      <c r="D89" s="175">
        <f>D87+7</f>
        <v>40893</v>
      </c>
      <c r="E89" s="176">
        <v>10</v>
      </c>
      <c r="F89" s="48">
        <v>2</v>
      </c>
      <c r="G89" s="48">
        <v>23</v>
      </c>
      <c r="H89" s="48">
        <v>31</v>
      </c>
      <c r="I89" s="49">
        <v>5</v>
      </c>
      <c r="J89" s="47">
        <v>5</v>
      </c>
      <c r="K89" s="105">
        <v>2</v>
      </c>
      <c r="L89" s="108"/>
      <c r="M89" s="3"/>
      <c r="N89" s="3"/>
      <c r="O89" s="3"/>
      <c r="P89" s="3"/>
      <c r="Q89" s="3"/>
    </row>
    <row r="90" ht="15" customHeight="1">
      <c r="A90" s="71"/>
      <c r="B90" s="180">
        <f>B88+1</f>
        <v>51</v>
      </c>
      <c r="C90" t="s" s="143">
        <v>108</v>
      </c>
      <c r="D90" s="177">
        <f>D88+7</f>
        <v>40897</v>
      </c>
      <c r="E90" s="178">
        <v>14</v>
      </c>
      <c r="F90" s="51">
        <v>48</v>
      </c>
      <c r="G90" s="51">
        <v>1</v>
      </c>
      <c r="H90" s="51">
        <v>9</v>
      </c>
      <c r="I90" s="52">
        <v>12</v>
      </c>
      <c r="J90" s="50">
        <v>7</v>
      </c>
      <c r="K90" s="94">
        <v>1</v>
      </c>
      <c r="L90" s="108"/>
      <c r="M90" s="3"/>
      <c r="N90" s="3"/>
      <c r="O90" s="3"/>
      <c r="P90" s="3"/>
      <c r="Q90" s="3"/>
    </row>
    <row r="91" ht="15" customHeight="1">
      <c r="A91" s="71"/>
      <c r="B91" s="181"/>
      <c r="C91" t="s" s="174">
        <v>109</v>
      </c>
      <c r="D91" s="175">
        <f>D89+7</f>
        <v>40900</v>
      </c>
      <c r="E91" s="176">
        <v>7</v>
      </c>
      <c r="F91" s="48">
        <v>21</v>
      </c>
      <c r="G91" s="48">
        <v>22</v>
      </c>
      <c r="H91" s="48">
        <v>24</v>
      </c>
      <c r="I91" s="49">
        <v>28</v>
      </c>
      <c r="J91" s="47">
        <v>1</v>
      </c>
      <c r="K91" s="105">
        <v>11</v>
      </c>
      <c r="L91" s="108"/>
      <c r="M91" s="3"/>
      <c r="N91" s="3"/>
      <c r="O91" s="3"/>
      <c r="P91" s="3"/>
      <c r="Q91" s="3"/>
    </row>
    <row r="92" ht="15" customHeight="1">
      <c r="A92" s="71"/>
      <c r="B92" s="180">
        <f>B90+1</f>
        <v>52</v>
      </c>
      <c r="C92" t="s" s="143">
        <v>110</v>
      </c>
      <c r="D92" s="177">
        <f>D90+7</f>
        <v>40904</v>
      </c>
      <c r="E92" s="178">
        <v>26</v>
      </c>
      <c r="F92" s="51">
        <v>21</v>
      </c>
      <c r="G92" s="51">
        <v>25</v>
      </c>
      <c r="H92" s="51">
        <v>19</v>
      </c>
      <c r="I92" s="52">
        <v>44</v>
      </c>
      <c r="J92" s="50">
        <v>7</v>
      </c>
      <c r="K92" s="94">
        <v>3</v>
      </c>
      <c r="L92" s="108"/>
      <c r="M92" s="3"/>
      <c r="N92" s="3"/>
      <c r="O92" s="3"/>
      <c r="P92" s="3"/>
      <c r="Q92" s="3"/>
    </row>
    <row r="93" ht="15" customHeight="1">
      <c r="A93" s="71"/>
      <c r="B93" s="182"/>
      <c r="C93" t="s" s="137">
        <v>111</v>
      </c>
      <c r="D93" s="183">
        <f>D91+7</f>
        <v>40907</v>
      </c>
      <c r="E93" s="184">
        <v>36</v>
      </c>
      <c r="F93" s="113">
        <v>44</v>
      </c>
      <c r="G93" s="113">
        <v>43</v>
      </c>
      <c r="H93" s="113">
        <v>16</v>
      </c>
      <c r="I93" s="114">
        <v>50</v>
      </c>
      <c r="J93" s="112">
        <v>8</v>
      </c>
      <c r="K93" s="115">
        <v>7</v>
      </c>
      <c r="L93" s="108"/>
      <c r="M93" s="3"/>
      <c r="N93" s="3"/>
      <c r="O93" s="3"/>
      <c r="P93" s="3"/>
      <c r="Q93" s="3"/>
    </row>
  </sheetData>
  <mergeCells count="46">
    <mergeCell ref="B50:B51"/>
    <mergeCell ref="B52:B53"/>
    <mergeCell ref="B54:B55"/>
    <mergeCell ref="B1:G1"/>
    <mergeCell ref="P6:Q6"/>
    <mergeCell ref="B3:E3"/>
    <mergeCell ref="D6:D7"/>
    <mergeCell ref="E6:K6"/>
    <mergeCell ref="M6:N6"/>
    <mergeCell ref="B6:B7"/>
    <mergeCell ref="C6:C7"/>
    <mergeCell ref="E7:I7"/>
    <mergeCell ref="B46:B47"/>
    <mergeCell ref="B48:B49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92:B93"/>
    <mergeCell ref="B82:B83"/>
    <mergeCell ref="B84:B85"/>
    <mergeCell ref="B86:B87"/>
    <mergeCell ref="B88:B89"/>
    <mergeCell ref="B70:B71"/>
    <mergeCell ref="B72:B73"/>
    <mergeCell ref="B56:B57"/>
    <mergeCell ref="B58:B59"/>
    <mergeCell ref="B90:B91"/>
    <mergeCell ref="B74:B75"/>
    <mergeCell ref="B76:B77"/>
    <mergeCell ref="B78:B79"/>
    <mergeCell ref="B60:B61"/>
    <mergeCell ref="B80:B81"/>
    <mergeCell ref="B62:B63"/>
    <mergeCell ref="B64:B65"/>
    <mergeCell ref="B66:B67"/>
    <mergeCell ref="B68:B69"/>
    <mergeCell ref="C4:K4"/>
    <mergeCell ref="M4:Q4"/>
    <mergeCell ref="J7:K7"/>
  </mergeCells>
  <conditionalFormatting sqref="M8:M57 P8:P18">
    <cfRule type="cellIs" dxfId="4" priority="1" operator="lessThan" stopIfTrue="1">
      <formula>0</formula>
    </cfRule>
  </conditionalFormatting>
  <pageMargins left="0.590551" right="0.590551" top="0.984252" bottom="0.590551" header="0" footer="0"/>
  <pageSetup firstPageNumber="1" fitToHeight="1" fitToWidth="1" scale="8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Q117"/>
  <sheetViews>
    <sheetView workbookViewId="0" showGridLines="0" defaultGridColor="1"/>
  </sheetViews>
  <sheetFormatPr defaultColWidth="12.5" defaultRowHeight="13.2" customHeight="1" outlineLevelRow="0" outlineLevelCol="0"/>
  <cols>
    <col min="1" max="1" width="7.17188" style="185" customWidth="1"/>
    <col min="2" max="2" width="9.67188" style="185" customWidth="1"/>
    <col min="3" max="3" width="12.6719" style="185" customWidth="1"/>
    <col min="4" max="4" width="10.6719" style="185" customWidth="1"/>
    <col min="5" max="11" width="9.67188" style="185" customWidth="1"/>
    <col min="12" max="12" width="5.17188" style="185" customWidth="1"/>
    <col min="13" max="13" width="12.5" style="185" customWidth="1"/>
    <col min="14" max="14" width="13.5" style="185" customWidth="1"/>
    <col min="15" max="15" width="5.85156" style="185" customWidth="1"/>
    <col min="16" max="16" width="10" style="185" customWidth="1"/>
    <col min="17" max="17" width="9.35156" style="185" customWidth="1"/>
    <col min="18" max="16384" width="12.5" style="185" customWidth="1"/>
  </cols>
  <sheetData>
    <row r="1" ht="17.6" customHeight="1">
      <c r="A1" s="71"/>
      <c r="B1" t="s" s="149">
        <v>112</v>
      </c>
      <c r="C1" s="150"/>
      <c r="D1" s="150"/>
      <c r="E1" s="150"/>
      <c r="F1" s="150"/>
      <c r="G1" s="151"/>
      <c r="H1" s="108"/>
      <c r="I1" s="3"/>
      <c r="J1" s="4"/>
      <c r="K1" s="4"/>
      <c r="L1" s="3"/>
      <c r="M1" s="3"/>
      <c r="N1" s="3"/>
      <c r="O1" s="3"/>
      <c r="P1" s="3"/>
      <c r="Q1" s="3"/>
    </row>
    <row r="2" ht="14.15" customHeight="1">
      <c r="A2" s="3"/>
      <c r="B2" s="109"/>
      <c r="C2" s="139"/>
      <c r="D2" s="109"/>
      <c r="E2" s="109"/>
      <c r="F2" s="109"/>
      <c r="G2" s="109"/>
      <c r="H2" s="3"/>
      <c r="I2" s="3"/>
      <c r="J2" s="4"/>
      <c r="K2" s="4"/>
      <c r="L2" s="3"/>
      <c r="M2" s="3"/>
      <c r="N2" s="3"/>
      <c r="O2" s="3"/>
      <c r="P2" s="3"/>
      <c r="Q2" s="3"/>
    </row>
    <row r="3" ht="25" customHeight="1">
      <c r="A3" s="3"/>
      <c r="B3" t="s" s="63">
        <v>1</v>
      </c>
      <c r="C3" s="3"/>
      <c r="D3" s="3"/>
      <c r="E3" s="3"/>
      <c r="F3" s="6"/>
      <c r="G3" s="6"/>
      <c r="H3" s="6"/>
      <c r="I3" s="6"/>
      <c r="J3" s="6"/>
      <c r="K3" s="6"/>
      <c r="L3" s="3"/>
      <c r="M3" s="3"/>
      <c r="N3" s="3"/>
      <c r="O3" s="3"/>
      <c r="P3" s="3"/>
      <c r="Q3" s="3"/>
    </row>
    <row r="4" ht="27" customHeight="1">
      <c r="A4" s="3"/>
      <c r="B4" t="s" s="65">
        <v>113</v>
      </c>
      <c r="C4" s="186"/>
      <c r="D4" s="186"/>
      <c r="E4" s="186"/>
      <c r="F4" s="186"/>
      <c r="G4" s="186"/>
      <c r="H4" s="186"/>
      <c r="I4" s="186"/>
      <c r="J4" s="186"/>
      <c r="K4" s="186"/>
      <c r="L4" s="3"/>
      <c r="M4" t="s" s="66">
        <v>11</v>
      </c>
      <c r="N4" s="67"/>
      <c r="O4" s="67"/>
      <c r="P4" s="67"/>
      <c r="Q4" s="67"/>
    </row>
    <row r="5" ht="20.1" customHeight="1">
      <c r="A5" s="3"/>
      <c r="B5" t="s" s="187">
        <v>114</v>
      </c>
      <c r="C5" s="188"/>
      <c r="D5" s="188"/>
      <c r="E5" s="188"/>
      <c r="F5" s="188"/>
      <c r="G5" s="188"/>
      <c r="H5" s="188"/>
      <c r="I5" s="188"/>
      <c r="J5" s="188"/>
      <c r="K5" s="188"/>
      <c r="L5" s="3"/>
      <c r="M5" s="70"/>
      <c r="N5" s="70"/>
      <c r="O5" s="3"/>
      <c r="P5" s="70"/>
      <c r="Q5" s="70"/>
    </row>
    <row r="6" ht="22.5" customHeight="1">
      <c r="A6" s="71"/>
      <c r="B6" t="s" s="152">
        <v>18</v>
      </c>
      <c r="C6" t="s" s="152">
        <v>3</v>
      </c>
      <c r="D6" t="s" s="152">
        <v>4</v>
      </c>
      <c r="E6" t="s" s="153">
        <v>5</v>
      </c>
      <c r="F6" s="154"/>
      <c r="G6" s="154"/>
      <c r="H6" s="154"/>
      <c r="I6" s="154"/>
      <c r="J6" s="154"/>
      <c r="K6" s="154"/>
      <c r="L6" s="77"/>
      <c r="M6" t="s" s="78">
        <v>12</v>
      </c>
      <c r="N6" s="79"/>
      <c r="O6" s="77"/>
      <c r="P6" t="s" s="78">
        <v>7</v>
      </c>
      <c r="Q6" s="79"/>
    </row>
    <row r="7" ht="20.25" customHeight="1">
      <c r="A7" s="71"/>
      <c r="B7" s="155"/>
      <c r="C7" s="155"/>
      <c r="D7" s="156"/>
      <c r="E7" t="s" s="157">
        <v>6</v>
      </c>
      <c r="F7" s="158"/>
      <c r="G7" s="159"/>
      <c r="H7" s="158"/>
      <c r="I7" s="160"/>
      <c r="J7" t="s" s="161">
        <v>7</v>
      </c>
      <c r="K7" s="162"/>
      <c r="L7" s="77"/>
      <c r="M7" t="s" s="88">
        <v>14</v>
      </c>
      <c r="N7" t="s" s="88">
        <v>15</v>
      </c>
      <c r="O7" s="89"/>
      <c r="P7" t="s" s="90">
        <v>14</v>
      </c>
      <c r="Q7" t="s" s="88">
        <v>15</v>
      </c>
    </row>
    <row r="8" ht="15" customHeight="1">
      <c r="A8" s="71"/>
      <c r="B8" s="163">
        <v>1</v>
      </c>
      <c r="C8" t="s" s="164">
        <v>115</v>
      </c>
      <c r="D8" s="165">
        <v>40911</v>
      </c>
      <c r="E8" s="189">
        <v>42</v>
      </c>
      <c r="F8" s="190">
        <v>30</v>
      </c>
      <c r="G8" s="190">
        <v>45</v>
      </c>
      <c r="H8" s="190">
        <v>3</v>
      </c>
      <c r="I8" s="191">
        <v>49</v>
      </c>
      <c r="J8" s="192">
        <v>5</v>
      </c>
      <c r="K8" s="193">
        <v>10</v>
      </c>
      <c r="L8" s="77"/>
      <c r="M8" s="95">
        <v>1</v>
      </c>
      <c r="N8" s="96">
        <f>COUNTIF($E$8:$I$117,"1")</f>
        <v>13</v>
      </c>
      <c r="O8" s="77"/>
      <c r="P8" s="97">
        <v>1</v>
      </c>
      <c r="Q8" s="96">
        <f>COUNTIF($J$8:$K$117,"1")</f>
        <v>14</v>
      </c>
    </row>
    <row r="9" ht="15" customHeight="1">
      <c r="A9" s="71"/>
      <c r="B9" s="145"/>
      <c r="C9" t="s" s="174">
        <v>116</v>
      </c>
      <c r="D9" s="175">
        <f>D8+3</f>
        <v>40914</v>
      </c>
      <c r="E9" s="194">
        <v>1</v>
      </c>
      <c r="F9" s="195">
        <v>6</v>
      </c>
      <c r="G9" s="195">
        <v>10</v>
      </c>
      <c r="H9" s="195">
        <v>31</v>
      </c>
      <c r="I9" s="196">
        <v>12</v>
      </c>
      <c r="J9" s="197">
        <v>7</v>
      </c>
      <c r="K9" s="198">
        <v>2</v>
      </c>
      <c r="L9" s="77"/>
      <c r="M9" s="101">
        <f>M8+1</f>
        <v>2</v>
      </c>
      <c r="N9" s="102">
        <f>COUNTIF($E$8:$I$117,"2")</f>
        <v>7</v>
      </c>
      <c r="O9" s="77"/>
      <c r="P9" s="101">
        <f>P8+1</f>
        <v>2</v>
      </c>
      <c r="Q9" s="102">
        <f>COUNTIF($J$8:$K$117,"2")</f>
        <v>26</v>
      </c>
    </row>
    <row r="10" ht="15" customHeight="1">
      <c r="A10" s="71"/>
      <c r="B10" s="142">
        <f>B8+1</f>
        <v>2</v>
      </c>
      <c r="C10" t="s" s="143">
        <v>117</v>
      </c>
      <c r="D10" s="177">
        <f>D8+7</f>
        <v>40918</v>
      </c>
      <c r="E10" s="199">
        <v>9</v>
      </c>
      <c r="F10" s="200">
        <v>4</v>
      </c>
      <c r="G10" s="200">
        <v>30</v>
      </c>
      <c r="H10" s="200">
        <v>10</v>
      </c>
      <c r="I10" s="201">
        <v>40</v>
      </c>
      <c r="J10" s="202">
        <v>9</v>
      </c>
      <c r="K10" s="203">
        <v>2</v>
      </c>
      <c r="L10" s="77"/>
      <c r="M10" s="101">
        <f>M9+1</f>
        <v>3</v>
      </c>
      <c r="N10" s="102">
        <f>COUNTIF($E$8:$I$117,"3")</f>
        <v>13</v>
      </c>
      <c r="O10" s="77"/>
      <c r="P10" s="101">
        <f>P9+1</f>
        <v>3</v>
      </c>
      <c r="Q10" s="102">
        <f>COUNTIF($J$8:$K$117,"3")</f>
        <v>21</v>
      </c>
    </row>
    <row r="11" ht="15" customHeight="1">
      <c r="A11" s="71"/>
      <c r="B11" s="145"/>
      <c r="C11" t="s" s="174">
        <v>118</v>
      </c>
      <c r="D11" s="175">
        <f>D9+7</f>
        <v>40921</v>
      </c>
      <c r="E11" s="194">
        <v>39</v>
      </c>
      <c r="F11" s="195">
        <v>13</v>
      </c>
      <c r="G11" s="195">
        <v>21</v>
      </c>
      <c r="H11" s="195">
        <v>14</v>
      </c>
      <c r="I11" s="196">
        <v>27</v>
      </c>
      <c r="J11" s="197">
        <v>8</v>
      </c>
      <c r="K11" s="198">
        <v>6</v>
      </c>
      <c r="L11" s="77"/>
      <c r="M11" s="101">
        <f>M10+1</f>
        <v>4</v>
      </c>
      <c r="N11" s="102">
        <f>COUNTIF($E$8:$I$117,"4")</f>
        <v>12</v>
      </c>
      <c r="O11" s="77"/>
      <c r="P11" s="101">
        <f>P10+1</f>
        <v>4</v>
      </c>
      <c r="Q11" s="102">
        <f>COUNTIF($J$8:$K$117,"4")</f>
        <v>14</v>
      </c>
    </row>
    <row r="12" ht="15" customHeight="1">
      <c r="A12" s="71"/>
      <c r="B12" s="142">
        <f>B10+1</f>
        <v>3</v>
      </c>
      <c r="C12" t="s" s="143">
        <v>119</v>
      </c>
      <c r="D12" s="177">
        <f>D10+7</f>
        <v>40925</v>
      </c>
      <c r="E12" s="199">
        <v>12</v>
      </c>
      <c r="F12" s="200">
        <v>44</v>
      </c>
      <c r="G12" s="200">
        <v>22</v>
      </c>
      <c r="H12" s="200">
        <v>30</v>
      </c>
      <c r="I12" s="201">
        <v>31</v>
      </c>
      <c r="J12" s="202">
        <v>5</v>
      </c>
      <c r="K12" s="203">
        <v>6</v>
      </c>
      <c r="L12" s="120"/>
      <c r="M12" s="101">
        <f>M11+1</f>
        <v>5</v>
      </c>
      <c r="N12" s="102">
        <f>COUNTIF($E$8:$I$117,"5")</f>
        <v>8</v>
      </c>
      <c r="O12" s="77"/>
      <c r="P12" s="101">
        <f>P11+1</f>
        <v>5</v>
      </c>
      <c r="Q12" s="102">
        <f>COUNTIF($J$8:$K$117,"5")</f>
        <v>18</v>
      </c>
    </row>
    <row r="13" ht="15" customHeight="1">
      <c r="A13" s="71"/>
      <c r="B13" s="145"/>
      <c r="C13" t="s" s="174">
        <v>120</v>
      </c>
      <c r="D13" s="175">
        <f>D11+7</f>
        <v>40928</v>
      </c>
      <c r="E13" s="194">
        <v>10</v>
      </c>
      <c r="F13" s="195">
        <v>28</v>
      </c>
      <c r="G13" s="195">
        <v>27</v>
      </c>
      <c r="H13" s="195">
        <v>2</v>
      </c>
      <c r="I13" s="196">
        <v>22</v>
      </c>
      <c r="J13" s="197">
        <v>8</v>
      </c>
      <c r="K13" s="198">
        <v>6</v>
      </c>
      <c r="L13" s="77"/>
      <c r="M13" s="101">
        <f>M12+1</f>
        <v>6</v>
      </c>
      <c r="N13" s="102">
        <f>COUNTIF($E$8:$I$117,"6")</f>
        <v>11</v>
      </c>
      <c r="O13" s="77"/>
      <c r="P13" s="101">
        <f>P12+1</f>
        <v>6</v>
      </c>
      <c r="Q13" s="102">
        <f>COUNTIF($J$8:$K$117,"6")</f>
        <v>14</v>
      </c>
    </row>
    <row r="14" ht="15" customHeight="1">
      <c r="A14" s="71"/>
      <c r="B14" s="142">
        <f>B12+1</f>
        <v>4</v>
      </c>
      <c r="C14" t="s" s="143">
        <v>121</v>
      </c>
      <c r="D14" s="177">
        <f>D12+7</f>
        <v>40932</v>
      </c>
      <c r="E14" s="199">
        <v>1</v>
      </c>
      <c r="F14" s="200">
        <v>20</v>
      </c>
      <c r="G14" s="200">
        <v>6</v>
      </c>
      <c r="H14" s="200">
        <v>2</v>
      </c>
      <c r="I14" s="201">
        <v>36</v>
      </c>
      <c r="J14" s="202">
        <v>11</v>
      </c>
      <c r="K14" s="203">
        <v>8</v>
      </c>
      <c r="L14" s="77"/>
      <c r="M14" s="101">
        <f>M13+1</f>
        <v>7</v>
      </c>
      <c r="N14" s="102">
        <f>COUNTIF($E$8:$I$117,"7")</f>
        <v>8</v>
      </c>
      <c r="O14" s="77"/>
      <c r="P14" s="101">
        <f>P13+1</f>
        <v>7</v>
      </c>
      <c r="Q14" s="102">
        <f>COUNTIF($J$8:$K$117,"7")</f>
        <v>15</v>
      </c>
    </row>
    <row r="15" ht="15" customHeight="1">
      <c r="A15" s="71"/>
      <c r="B15" s="145"/>
      <c r="C15" t="s" s="174">
        <v>122</v>
      </c>
      <c r="D15" s="175">
        <f>D13+7</f>
        <v>40935</v>
      </c>
      <c r="E15" s="194">
        <v>10</v>
      </c>
      <c r="F15" s="195">
        <v>19</v>
      </c>
      <c r="G15" s="195">
        <v>44</v>
      </c>
      <c r="H15" s="195">
        <v>13</v>
      </c>
      <c r="I15" s="196">
        <v>39</v>
      </c>
      <c r="J15" s="197">
        <v>6</v>
      </c>
      <c r="K15" s="198">
        <v>2</v>
      </c>
      <c r="L15" s="77"/>
      <c r="M15" s="101">
        <f>M14+1</f>
        <v>8</v>
      </c>
      <c r="N15" s="102">
        <f>COUNTIF($E$8:$I$117,"8")</f>
        <v>8</v>
      </c>
      <c r="O15" s="77"/>
      <c r="P15" s="101">
        <f>P14+1</f>
        <v>8</v>
      </c>
      <c r="Q15" s="102">
        <f>COUNTIF($J$8:$K$117,"8")</f>
        <v>22</v>
      </c>
    </row>
    <row r="16" ht="15" customHeight="1">
      <c r="A16" s="71"/>
      <c r="B16" s="142">
        <f>B14+1</f>
        <v>5</v>
      </c>
      <c r="C16" t="s" s="143">
        <v>123</v>
      </c>
      <c r="D16" s="177">
        <f>D14+7</f>
        <v>40939</v>
      </c>
      <c r="E16" s="199">
        <v>43</v>
      </c>
      <c r="F16" s="200">
        <v>34</v>
      </c>
      <c r="G16" s="200">
        <v>38</v>
      </c>
      <c r="H16" s="200">
        <v>9</v>
      </c>
      <c r="I16" s="201">
        <v>45</v>
      </c>
      <c r="J16" s="202">
        <v>4</v>
      </c>
      <c r="K16" s="203">
        <v>2</v>
      </c>
      <c r="L16" s="77"/>
      <c r="M16" s="101">
        <f>M15+1</f>
        <v>9</v>
      </c>
      <c r="N16" s="102">
        <f>COUNTIF($E$8:$I$117,"9")</f>
        <v>8</v>
      </c>
      <c r="O16" s="77"/>
      <c r="P16" s="101">
        <f>P15+1</f>
        <v>9</v>
      </c>
      <c r="Q16" s="102">
        <f>COUNTIF($J$8:$K$117,"9")</f>
        <v>22</v>
      </c>
    </row>
    <row r="17" ht="15" customHeight="1">
      <c r="A17" s="71"/>
      <c r="B17" s="145"/>
      <c r="C17" t="s" s="174">
        <v>124</v>
      </c>
      <c r="D17" s="175">
        <f>D15+7</f>
        <v>40942</v>
      </c>
      <c r="E17" s="194">
        <v>16</v>
      </c>
      <c r="F17" s="195">
        <v>20</v>
      </c>
      <c r="G17" s="195">
        <v>19</v>
      </c>
      <c r="H17" s="195">
        <v>25</v>
      </c>
      <c r="I17" s="196">
        <v>28</v>
      </c>
      <c r="J17" s="197">
        <v>1</v>
      </c>
      <c r="K17" s="198">
        <v>10</v>
      </c>
      <c r="L17" s="77"/>
      <c r="M17" s="101">
        <f>M16+1</f>
        <v>10</v>
      </c>
      <c r="N17" s="102">
        <f>COUNTIF($E$8:$I$117,"10")</f>
        <v>19</v>
      </c>
      <c r="O17" s="77"/>
      <c r="P17" s="101">
        <f>P16+1</f>
        <v>10</v>
      </c>
      <c r="Q17" s="102">
        <f>COUNTIF($J$8:$K$117,"10")</f>
        <v>23</v>
      </c>
    </row>
    <row r="18" ht="15" customHeight="1">
      <c r="A18" s="71"/>
      <c r="B18" s="142">
        <f>B16+1</f>
        <v>6</v>
      </c>
      <c r="C18" t="s" s="143">
        <v>125</v>
      </c>
      <c r="D18" s="177">
        <f>D16+7</f>
        <v>40946</v>
      </c>
      <c r="E18" s="199">
        <v>15</v>
      </c>
      <c r="F18" s="200">
        <v>3</v>
      </c>
      <c r="G18" s="200">
        <v>17</v>
      </c>
      <c r="H18" s="200">
        <v>33</v>
      </c>
      <c r="I18" s="201">
        <v>28</v>
      </c>
      <c r="J18" s="202">
        <v>2</v>
      </c>
      <c r="K18" s="203">
        <v>4</v>
      </c>
      <c r="L18" s="77"/>
      <c r="M18" s="101">
        <f>M17+1</f>
        <v>11</v>
      </c>
      <c r="N18" s="102">
        <f>COUNTIF($E$8:$I$117,"11")</f>
        <v>13</v>
      </c>
      <c r="O18" s="77"/>
      <c r="P18" s="106">
        <f>P17+1</f>
        <v>11</v>
      </c>
      <c r="Q18" s="107">
        <f>COUNTIF($J$8:$K$117,"11")</f>
        <v>19</v>
      </c>
    </row>
    <row r="19" ht="15" customHeight="1">
      <c r="A19" s="71"/>
      <c r="B19" s="145"/>
      <c r="C19" t="s" s="174">
        <v>126</v>
      </c>
      <c r="D19" s="175">
        <f>D17+7</f>
        <v>40949</v>
      </c>
      <c r="E19" s="194">
        <v>3</v>
      </c>
      <c r="F19" s="195">
        <v>14</v>
      </c>
      <c r="G19" s="195">
        <v>31</v>
      </c>
      <c r="H19" s="195">
        <v>41</v>
      </c>
      <c r="I19" s="196">
        <v>8</v>
      </c>
      <c r="J19" s="197">
        <v>7</v>
      </c>
      <c r="K19" s="198">
        <v>11</v>
      </c>
      <c r="L19" s="77"/>
      <c r="M19" s="101">
        <f>M18+1</f>
        <v>12</v>
      </c>
      <c r="N19" s="102">
        <f>COUNTIF($E$8:$I$117,"12")</f>
        <v>6</v>
      </c>
      <c r="O19" s="108"/>
      <c r="P19" s="109"/>
      <c r="Q19" s="109"/>
    </row>
    <row r="20" ht="15" customHeight="1">
      <c r="A20" s="71"/>
      <c r="B20" s="142">
        <f>B18+1</f>
        <v>7</v>
      </c>
      <c r="C20" t="s" s="143">
        <v>127</v>
      </c>
      <c r="D20" s="177">
        <f>D18+7</f>
        <v>40953</v>
      </c>
      <c r="E20" s="199">
        <v>36</v>
      </c>
      <c r="F20" s="200">
        <v>14</v>
      </c>
      <c r="G20" s="200">
        <v>42</v>
      </c>
      <c r="H20" s="200">
        <v>46</v>
      </c>
      <c r="I20" s="201">
        <v>27</v>
      </c>
      <c r="J20" s="202">
        <v>11</v>
      </c>
      <c r="K20" s="203">
        <v>8</v>
      </c>
      <c r="L20" s="77"/>
      <c r="M20" s="101">
        <f>M19+1</f>
        <v>13</v>
      </c>
      <c r="N20" s="102">
        <f>COUNTIF($E$8:$I$117,"13")</f>
        <v>8</v>
      </c>
      <c r="O20" s="108"/>
      <c r="P20" s="3"/>
      <c r="Q20" s="3"/>
    </row>
    <row r="21" ht="15" customHeight="1">
      <c r="A21" s="71"/>
      <c r="B21" s="145"/>
      <c r="C21" t="s" s="174">
        <v>128</v>
      </c>
      <c r="D21" s="175">
        <f>D19+7</f>
        <v>40956</v>
      </c>
      <c r="E21" s="194">
        <v>11</v>
      </c>
      <c r="F21" s="195">
        <v>4</v>
      </c>
      <c r="G21" s="195">
        <v>47</v>
      </c>
      <c r="H21" s="195">
        <v>28</v>
      </c>
      <c r="I21" s="196">
        <v>38</v>
      </c>
      <c r="J21" s="197">
        <v>11</v>
      </c>
      <c r="K21" s="198">
        <v>10</v>
      </c>
      <c r="L21" s="77"/>
      <c r="M21" s="101">
        <f>M20+1</f>
        <v>14</v>
      </c>
      <c r="N21" s="102">
        <f>COUNTIF($E$8:$I$117,"14")</f>
        <v>11</v>
      </c>
      <c r="O21" s="108"/>
      <c r="P21" s="3"/>
      <c r="Q21" s="3"/>
    </row>
    <row r="22" ht="15" customHeight="1">
      <c r="A22" s="71"/>
      <c r="B22" s="142">
        <f>B20+1</f>
        <v>8</v>
      </c>
      <c r="C22" t="s" s="143">
        <v>129</v>
      </c>
      <c r="D22" s="177">
        <f>D20+7</f>
        <v>40960</v>
      </c>
      <c r="E22" s="199">
        <v>11</v>
      </c>
      <c r="F22" s="200">
        <v>24</v>
      </c>
      <c r="G22" s="200">
        <v>14</v>
      </c>
      <c r="H22" s="200">
        <v>25</v>
      </c>
      <c r="I22" s="201">
        <v>29</v>
      </c>
      <c r="J22" s="202">
        <v>11</v>
      </c>
      <c r="K22" s="203">
        <v>7</v>
      </c>
      <c r="L22" s="77"/>
      <c r="M22" s="101">
        <f>M21+1</f>
        <v>15</v>
      </c>
      <c r="N22" s="102">
        <f>COUNTIF($E$8:$I$117,"15")</f>
        <v>10</v>
      </c>
      <c r="O22" s="108"/>
      <c r="P22" s="3"/>
      <c r="Q22" s="3"/>
    </row>
    <row r="23" ht="15" customHeight="1">
      <c r="A23" s="71"/>
      <c r="B23" s="145"/>
      <c r="C23" t="s" s="174">
        <v>130</v>
      </c>
      <c r="D23" s="175">
        <f>D21+7</f>
        <v>40963</v>
      </c>
      <c r="E23" s="194">
        <v>3</v>
      </c>
      <c r="F23" s="195">
        <v>7</v>
      </c>
      <c r="G23" s="195">
        <v>12</v>
      </c>
      <c r="H23" s="195">
        <v>26</v>
      </c>
      <c r="I23" s="196">
        <v>34</v>
      </c>
      <c r="J23" s="197">
        <v>8</v>
      </c>
      <c r="K23" s="198">
        <v>10</v>
      </c>
      <c r="L23" s="77"/>
      <c r="M23" s="101">
        <f>M22+1</f>
        <v>16</v>
      </c>
      <c r="N23" s="102">
        <f>COUNTIF($E$8:$I$117,"16")</f>
        <v>12</v>
      </c>
      <c r="O23" s="108"/>
      <c r="P23" s="3"/>
      <c r="Q23" s="3"/>
    </row>
    <row r="24" ht="15" customHeight="1">
      <c r="A24" s="71"/>
      <c r="B24" s="142">
        <f>B22+1</f>
        <v>9</v>
      </c>
      <c r="C24" t="s" s="143">
        <v>131</v>
      </c>
      <c r="D24" s="177">
        <f>D22+7</f>
        <v>40967</v>
      </c>
      <c r="E24" s="199">
        <v>10</v>
      </c>
      <c r="F24" s="200">
        <v>48</v>
      </c>
      <c r="G24" s="200">
        <v>1</v>
      </c>
      <c r="H24" s="200">
        <v>17</v>
      </c>
      <c r="I24" s="201">
        <v>33</v>
      </c>
      <c r="J24" s="202">
        <v>2</v>
      </c>
      <c r="K24" s="203">
        <v>3</v>
      </c>
      <c r="L24" s="77"/>
      <c r="M24" s="101">
        <f>M23+1</f>
        <v>17</v>
      </c>
      <c r="N24" s="102">
        <f>COUNTIF($E$8:$I$117,"17")</f>
        <v>12</v>
      </c>
      <c r="O24" s="108"/>
      <c r="P24" s="3"/>
      <c r="Q24" s="3"/>
    </row>
    <row r="25" ht="15" customHeight="1">
      <c r="A25" s="71"/>
      <c r="B25" s="145"/>
      <c r="C25" t="s" s="174">
        <v>132</v>
      </c>
      <c r="D25" s="175">
        <f>D23+7</f>
        <v>40970</v>
      </c>
      <c r="E25" s="194">
        <v>44</v>
      </c>
      <c r="F25" s="195">
        <v>5</v>
      </c>
      <c r="G25" s="195">
        <v>11</v>
      </c>
      <c r="H25" s="195">
        <v>6</v>
      </c>
      <c r="I25" s="196">
        <v>30</v>
      </c>
      <c r="J25" s="197">
        <v>6</v>
      </c>
      <c r="K25" s="198">
        <v>2</v>
      </c>
      <c r="L25" s="77"/>
      <c r="M25" s="101">
        <f>M24+1</f>
        <v>18</v>
      </c>
      <c r="N25" s="102">
        <f>COUNTIF($E$8:$I$117,"18")</f>
        <v>11</v>
      </c>
      <c r="O25" s="108"/>
      <c r="P25" s="3"/>
      <c r="Q25" s="3"/>
    </row>
    <row r="26" ht="15" customHeight="1">
      <c r="A26" s="71"/>
      <c r="B26" s="142">
        <f>B24+1</f>
        <v>10</v>
      </c>
      <c r="C26" t="s" s="143">
        <v>133</v>
      </c>
      <c r="D26" s="177">
        <f>D24+7</f>
        <v>40974</v>
      </c>
      <c r="E26" s="199">
        <v>23</v>
      </c>
      <c r="F26" s="200">
        <v>47</v>
      </c>
      <c r="G26" s="200">
        <v>27</v>
      </c>
      <c r="H26" s="200">
        <v>37</v>
      </c>
      <c r="I26" s="201">
        <v>24</v>
      </c>
      <c r="J26" s="202">
        <v>6</v>
      </c>
      <c r="K26" s="203">
        <v>2</v>
      </c>
      <c r="L26" s="77"/>
      <c r="M26" s="101">
        <v>19</v>
      </c>
      <c r="N26" s="102">
        <f>COUNTIF($E$8:$I$117,"19")</f>
        <v>10</v>
      </c>
      <c r="O26" s="108"/>
      <c r="P26" s="3"/>
      <c r="Q26" s="3"/>
    </row>
    <row r="27" ht="15" customHeight="1">
      <c r="A27" s="71"/>
      <c r="B27" s="145"/>
      <c r="C27" t="s" s="174">
        <v>134</v>
      </c>
      <c r="D27" s="175">
        <f>D25+7</f>
        <v>40977</v>
      </c>
      <c r="E27" s="194">
        <v>39</v>
      </c>
      <c r="F27" s="195">
        <v>36</v>
      </c>
      <c r="G27" s="195">
        <v>32</v>
      </c>
      <c r="H27" s="195">
        <v>47</v>
      </c>
      <c r="I27" s="196">
        <v>3</v>
      </c>
      <c r="J27" s="197">
        <v>6</v>
      </c>
      <c r="K27" s="198">
        <v>9</v>
      </c>
      <c r="L27" s="77"/>
      <c r="M27" s="101">
        <v>20</v>
      </c>
      <c r="N27" s="102">
        <f>COUNTIF($E$8:$I$117,"20")</f>
        <v>12</v>
      </c>
      <c r="O27" s="108"/>
      <c r="P27" s="3"/>
      <c r="Q27" s="3"/>
    </row>
    <row r="28" ht="15" customHeight="1">
      <c r="A28" s="71"/>
      <c r="B28" s="142">
        <f>B26+1</f>
        <v>11</v>
      </c>
      <c r="C28" t="s" s="143">
        <v>135</v>
      </c>
      <c r="D28" s="177">
        <f>D26+7</f>
        <v>40981</v>
      </c>
      <c r="E28" s="199">
        <v>47</v>
      </c>
      <c r="F28" s="200">
        <v>1</v>
      </c>
      <c r="G28" s="200">
        <v>25</v>
      </c>
      <c r="H28" s="200">
        <v>10</v>
      </c>
      <c r="I28" s="201">
        <v>43</v>
      </c>
      <c r="J28" s="202">
        <v>8</v>
      </c>
      <c r="K28" s="203">
        <v>9</v>
      </c>
      <c r="L28" s="77"/>
      <c r="M28" s="101">
        <v>21</v>
      </c>
      <c r="N28" s="102">
        <f>COUNTIF($E$8:$I$117,"21")</f>
        <v>8</v>
      </c>
      <c r="O28" s="108"/>
      <c r="P28" s="3"/>
      <c r="Q28" s="3"/>
    </row>
    <row r="29" ht="15" customHeight="1">
      <c r="A29" s="71"/>
      <c r="B29" s="145"/>
      <c r="C29" t="s" s="174">
        <v>136</v>
      </c>
      <c r="D29" s="175">
        <f>D27+7</f>
        <v>40984</v>
      </c>
      <c r="E29" s="194">
        <v>12</v>
      </c>
      <c r="F29" s="195">
        <v>4</v>
      </c>
      <c r="G29" s="195">
        <v>50</v>
      </c>
      <c r="H29" s="195">
        <v>3</v>
      </c>
      <c r="I29" s="196">
        <v>23</v>
      </c>
      <c r="J29" s="197">
        <v>4</v>
      </c>
      <c r="K29" s="198">
        <v>7</v>
      </c>
      <c r="L29" s="77"/>
      <c r="M29" s="101">
        <v>22</v>
      </c>
      <c r="N29" s="102">
        <f>COUNTIF($E$8:$I$117,"22")</f>
        <v>11</v>
      </c>
      <c r="O29" s="108"/>
      <c r="P29" s="3"/>
      <c r="Q29" s="3"/>
    </row>
    <row r="30" ht="15" customHeight="1">
      <c r="A30" s="71"/>
      <c r="B30" s="142">
        <f>B28+1</f>
        <v>12</v>
      </c>
      <c r="C30" t="s" s="143">
        <v>137</v>
      </c>
      <c r="D30" s="177">
        <f>D28+7</f>
        <v>40988</v>
      </c>
      <c r="E30" s="199">
        <v>28</v>
      </c>
      <c r="F30" s="200">
        <v>30</v>
      </c>
      <c r="G30" s="200">
        <v>15</v>
      </c>
      <c r="H30" s="200">
        <v>16</v>
      </c>
      <c r="I30" s="201">
        <v>46</v>
      </c>
      <c r="J30" s="202">
        <v>3</v>
      </c>
      <c r="K30" s="203">
        <v>4</v>
      </c>
      <c r="L30" s="77"/>
      <c r="M30" s="101">
        <v>23</v>
      </c>
      <c r="N30" s="102">
        <f>COUNTIF($E$8:$I$117,"23")</f>
        <v>14</v>
      </c>
      <c r="O30" s="108"/>
      <c r="P30" s="3"/>
      <c r="Q30" s="3"/>
    </row>
    <row r="31" ht="15" customHeight="1">
      <c r="A31" s="71"/>
      <c r="B31" s="145"/>
      <c r="C31" t="s" s="174">
        <v>138</v>
      </c>
      <c r="D31" s="175">
        <f>D29+7</f>
        <v>40991</v>
      </c>
      <c r="E31" s="194">
        <v>50</v>
      </c>
      <c r="F31" s="195">
        <v>15</v>
      </c>
      <c r="G31" s="195">
        <v>9</v>
      </c>
      <c r="H31" s="195">
        <v>23</v>
      </c>
      <c r="I31" s="196">
        <v>31</v>
      </c>
      <c r="J31" s="197">
        <v>8</v>
      </c>
      <c r="K31" s="198">
        <v>11</v>
      </c>
      <c r="L31" s="77"/>
      <c r="M31" s="101">
        <v>24</v>
      </c>
      <c r="N31" s="102">
        <f>COUNTIF($E$8:$I$117,"24")</f>
        <v>11</v>
      </c>
      <c r="O31" s="108"/>
      <c r="P31" s="3"/>
      <c r="Q31" s="3"/>
    </row>
    <row r="32" ht="15" customHeight="1">
      <c r="A32" s="71"/>
      <c r="B32" s="142">
        <f>B30+1</f>
        <v>13</v>
      </c>
      <c r="C32" t="s" s="143">
        <v>139</v>
      </c>
      <c r="D32" s="177">
        <f>D30+7</f>
        <v>40995</v>
      </c>
      <c r="E32" s="199">
        <v>29</v>
      </c>
      <c r="F32" s="200">
        <v>36</v>
      </c>
      <c r="G32" s="200">
        <v>27</v>
      </c>
      <c r="H32" s="200">
        <v>34</v>
      </c>
      <c r="I32" s="201">
        <v>24</v>
      </c>
      <c r="J32" s="202">
        <v>7</v>
      </c>
      <c r="K32" s="203">
        <v>8</v>
      </c>
      <c r="L32" s="77"/>
      <c r="M32" s="101">
        <v>25</v>
      </c>
      <c r="N32" s="102">
        <f>COUNTIF($E$8:$I$117,"25")</f>
        <v>14</v>
      </c>
      <c r="O32" s="108"/>
      <c r="P32" s="3"/>
      <c r="Q32" s="3"/>
    </row>
    <row r="33" ht="15" customHeight="1">
      <c r="A33" s="71"/>
      <c r="B33" s="145"/>
      <c r="C33" t="s" s="174">
        <v>140</v>
      </c>
      <c r="D33" s="175">
        <f>D31+7</f>
        <v>40998</v>
      </c>
      <c r="E33" s="194">
        <v>46</v>
      </c>
      <c r="F33" s="195">
        <v>17</v>
      </c>
      <c r="G33" s="195">
        <v>23</v>
      </c>
      <c r="H33" s="195">
        <v>4</v>
      </c>
      <c r="I33" s="196">
        <v>36</v>
      </c>
      <c r="J33" s="197">
        <v>10</v>
      </c>
      <c r="K33" s="198">
        <v>6</v>
      </c>
      <c r="L33" s="77"/>
      <c r="M33" s="101">
        <v>26</v>
      </c>
      <c r="N33" s="102">
        <f>COUNTIF($E$8:$I$117,"26")</f>
        <v>9</v>
      </c>
      <c r="O33" s="108"/>
      <c r="P33" s="3"/>
      <c r="Q33" s="3"/>
    </row>
    <row r="34" ht="15" customHeight="1">
      <c r="A34" s="71"/>
      <c r="B34" s="142">
        <f>B32+1</f>
        <v>14</v>
      </c>
      <c r="C34" t="s" s="143">
        <v>141</v>
      </c>
      <c r="D34" s="177">
        <f>D32+7</f>
        <v>41002</v>
      </c>
      <c r="E34" s="199">
        <v>1</v>
      </c>
      <c r="F34" s="200">
        <v>8</v>
      </c>
      <c r="G34" s="200">
        <v>18</v>
      </c>
      <c r="H34" s="200">
        <v>25</v>
      </c>
      <c r="I34" s="201">
        <v>30</v>
      </c>
      <c r="J34" s="202">
        <v>10</v>
      </c>
      <c r="K34" s="203">
        <v>9</v>
      </c>
      <c r="L34" s="77"/>
      <c r="M34" s="101">
        <v>27</v>
      </c>
      <c r="N34" s="102">
        <f>COUNTIF($E$8:$I$117,"27")</f>
        <v>14</v>
      </c>
      <c r="O34" s="108"/>
      <c r="P34" s="3"/>
      <c r="Q34" s="3"/>
    </row>
    <row r="35" ht="15" customHeight="1">
      <c r="A35" s="71"/>
      <c r="B35" s="145"/>
      <c r="C35" t="s" s="174">
        <v>142</v>
      </c>
      <c r="D35" s="175">
        <f>D33+7</f>
        <v>41005</v>
      </c>
      <c r="E35" s="194">
        <v>11</v>
      </c>
      <c r="F35" s="195">
        <v>35</v>
      </c>
      <c r="G35" s="195">
        <v>45</v>
      </c>
      <c r="H35" s="195">
        <v>20</v>
      </c>
      <c r="I35" s="196">
        <v>30</v>
      </c>
      <c r="J35" s="197">
        <v>2</v>
      </c>
      <c r="K35" s="198">
        <v>3</v>
      </c>
      <c r="L35" s="77"/>
      <c r="M35" s="101">
        <v>28</v>
      </c>
      <c r="N35" s="102">
        <f>COUNTIF($E$8:$I$117,"28")</f>
        <v>14</v>
      </c>
      <c r="O35" s="108"/>
      <c r="P35" s="3"/>
      <c r="Q35" s="3"/>
    </row>
    <row r="36" ht="15" customHeight="1">
      <c r="A36" s="71"/>
      <c r="B36" s="142">
        <f>B34+1</f>
        <v>15</v>
      </c>
      <c r="C36" t="s" s="143">
        <v>143</v>
      </c>
      <c r="D36" s="177">
        <f>D34+7</f>
        <v>41009</v>
      </c>
      <c r="E36" s="199">
        <v>37</v>
      </c>
      <c r="F36" s="200">
        <v>27</v>
      </c>
      <c r="G36" s="200">
        <v>22</v>
      </c>
      <c r="H36" s="200">
        <v>25</v>
      </c>
      <c r="I36" s="201">
        <v>36</v>
      </c>
      <c r="J36" s="202">
        <v>9</v>
      </c>
      <c r="K36" s="203">
        <v>5</v>
      </c>
      <c r="L36" s="77"/>
      <c r="M36" s="101">
        <v>29</v>
      </c>
      <c r="N36" s="102">
        <f>COUNTIF($E$8:$I$117,"29")</f>
        <v>10</v>
      </c>
      <c r="O36" s="108"/>
      <c r="P36" s="3"/>
      <c r="Q36" s="3"/>
    </row>
    <row r="37" ht="15" customHeight="1">
      <c r="A37" s="71"/>
      <c r="B37" s="145"/>
      <c r="C37" t="s" s="174">
        <v>144</v>
      </c>
      <c r="D37" s="175">
        <f>D35+7</f>
        <v>41012</v>
      </c>
      <c r="E37" s="194">
        <v>8</v>
      </c>
      <c r="F37" s="195">
        <v>39</v>
      </c>
      <c r="G37" s="195">
        <v>43</v>
      </c>
      <c r="H37" s="195">
        <v>13</v>
      </c>
      <c r="I37" s="196">
        <v>26</v>
      </c>
      <c r="J37" s="197">
        <v>3</v>
      </c>
      <c r="K37" s="198">
        <v>5</v>
      </c>
      <c r="L37" s="77"/>
      <c r="M37" s="101">
        <v>30</v>
      </c>
      <c r="N37" s="102">
        <f>COUNTIF($E$8:$I$117,"30")</f>
        <v>12</v>
      </c>
      <c r="O37" s="108"/>
      <c r="P37" s="3"/>
      <c r="Q37" s="3"/>
    </row>
    <row r="38" ht="15" customHeight="1">
      <c r="A38" s="71"/>
      <c r="B38" s="142">
        <f>B36+1</f>
        <v>16</v>
      </c>
      <c r="C38" t="s" s="143">
        <v>145</v>
      </c>
      <c r="D38" s="177">
        <f>D36+7</f>
        <v>41016</v>
      </c>
      <c r="E38" s="199">
        <v>10</v>
      </c>
      <c r="F38" s="200">
        <v>28</v>
      </c>
      <c r="G38" s="200">
        <v>49</v>
      </c>
      <c r="H38" s="200">
        <v>48</v>
      </c>
      <c r="I38" s="201">
        <v>33</v>
      </c>
      <c r="J38" s="202">
        <v>10</v>
      </c>
      <c r="K38" s="203">
        <v>1</v>
      </c>
      <c r="L38" s="77"/>
      <c r="M38" s="101">
        <v>31</v>
      </c>
      <c r="N38" s="102">
        <f>COUNTIF($E$8:$I$117,"31")</f>
        <v>9</v>
      </c>
      <c r="O38" s="108"/>
      <c r="P38" s="3"/>
      <c r="Q38" s="3"/>
    </row>
    <row r="39" ht="15" customHeight="1">
      <c r="A39" s="71"/>
      <c r="B39" s="145"/>
      <c r="C39" t="s" s="174">
        <v>146</v>
      </c>
      <c r="D39" s="175">
        <f>D37+7</f>
        <v>41019</v>
      </c>
      <c r="E39" s="194">
        <v>32</v>
      </c>
      <c r="F39" s="195">
        <v>41</v>
      </c>
      <c r="G39" s="195">
        <v>29</v>
      </c>
      <c r="H39" s="195">
        <v>3</v>
      </c>
      <c r="I39" s="196">
        <v>6</v>
      </c>
      <c r="J39" s="197">
        <v>11</v>
      </c>
      <c r="K39" s="198">
        <v>10</v>
      </c>
      <c r="L39" s="77"/>
      <c r="M39" s="101">
        <v>32</v>
      </c>
      <c r="N39" s="102">
        <f>COUNTIF($E$8:$I$117,"32")</f>
        <v>6</v>
      </c>
      <c r="O39" s="108"/>
      <c r="P39" s="3"/>
      <c r="Q39" s="3"/>
    </row>
    <row r="40" ht="15" customHeight="1">
      <c r="A40" s="71"/>
      <c r="B40" s="142">
        <f>B38+1</f>
        <v>17</v>
      </c>
      <c r="C40" t="s" s="143">
        <v>147</v>
      </c>
      <c r="D40" s="177">
        <f>D38+7</f>
        <v>41023</v>
      </c>
      <c r="E40" s="199">
        <v>8</v>
      </c>
      <c r="F40" s="200">
        <v>24</v>
      </c>
      <c r="G40" s="200">
        <v>48</v>
      </c>
      <c r="H40" s="200">
        <v>43</v>
      </c>
      <c r="I40" s="201">
        <v>9</v>
      </c>
      <c r="J40" s="202">
        <v>3</v>
      </c>
      <c r="K40" s="203">
        <v>5</v>
      </c>
      <c r="L40" s="77"/>
      <c r="M40" s="101">
        <v>33</v>
      </c>
      <c r="N40" s="102">
        <f>COUNTIF($E$8:$I$117,"33")</f>
        <v>6</v>
      </c>
      <c r="O40" s="108"/>
      <c r="P40" s="3"/>
      <c r="Q40" s="3"/>
    </row>
    <row r="41" ht="15" customHeight="1">
      <c r="A41" s="71"/>
      <c r="B41" s="145"/>
      <c r="C41" t="s" s="174">
        <v>148</v>
      </c>
      <c r="D41" s="175">
        <f>D39+7</f>
        <v>41026</v>
      </c>
      <c r="E41" s="194">
        <v>36</v>
      </c>
      <c r="F41" s="195">
        <v>43</v>
      </c>
      <c r="G41" s="195">
        <v>30</v>
      </c>
      <c r="H41" s="195">
        <v>27</v>
      </c>
      <c r="I41" s="196">
        <v>20</v>
      </c>
      <c r="J41" s="197">
        <v>1</v>
      </c>
      <c r="K41" s="198">
        <v>6</v>
      </c>
      <c r="L41" s="77"/>
      <c r="M41" s="101">
        <v>34</v>
      </c>
      <c r="N41" s="102">
        <f>COUNTIF($E$8:$I$117,"34")</f>
        <v>9</v>
      </c>
      <c r="O41" s="108"/>
      <c r="P41" s="3"/>
      <c r="Q41" s="3"/>
    </row>
    <row r="42" ht="15" customHeight="1">
      <c r="A42" s="71"/>
      <c r="B42" s="142">
        <f>B40+1</f>
        <v>18</v>
      </c>
      <c r="C42" t="s" s="143">
        <v>149</v>
      </c>
      <c r="D42" s="177">
        <f>D40+7</f>
        <v>41030</v>
      </c>
      <c r="E42" s="199">
        <v>4</v>
      </c>
      <c r="F42" s="200">
        <v>15</v>
      </c>
      <c r="G42" s="200">
        <v>41</v>
      </c>
      <c r="H42" s="200">
        <v>5</v>
      </c>
      <c r="I42" s="201">
        <v>19</v>
      </c>
      <c r="J42" s="202">
        <v>11</v>
      </c>
      <c r="K42" s="203">
        <v>9</v>
      </c>
      <c r="L42" s="77"/>
      <c r="M42" s="101">
        <v>35</v>
      </c>
      <c r="N42" s="102">
        <f>COUNTIF($E$8:$I$117,"35")</f>
        <v>12</v>
      </c>
      <c r="O42" s="108"/>
      <c r="P42" s="3"/>
      <c r="Q42" s="3"/>
    </row>
    <row r="43" ht="15" customHeight="1">
      <c r="A43" s="71"/>
      <c r="B43" s="145"/>
      <c r="C43" t="s" s="174">
        <v>150</v>
      </c>
      <c r="D43" s="175">
        <f>D41+7</f>
        <v>41033</v>
      </c>
      <c r="E43" s="194">
        <v>26</v>
      </c>
      <c r="F43" s="195">
        <v>41</v>
      </c>
      <c r="G43" s="195">
        <v>40</v>
      </c>
      <c r="H43" s="195">
        <v>39</v>
      </c>
      <c r="I43" s="196">
        <v>3</v>
      </c>
      <c r="J43" s="197">
        <v>1</v>
      </c>
      <c r="K43" s="198">
        <v>2</v>
      </c>
      <c r="L43" s="77"/>
      <c r="M43" s="101">
        <v>36</v>
      </c>
      <c r="N43" s="102">
        <f>COUNTIF($E$8:$I$117,"36")</f>
        <v>10</v>
      </c>
      <c r="O43" s="108"/>
      <c r="P43" s="3"/>
      <c r="Q43" s="3"/>
    </row>
    <row r="44" ht="15" customHeight="1">
      <c r="A44" s="71"/>
      <c r="B44" s="180">
        <v>19</v>
      </c>
      <c r="C44" t="s" s="143">
        <v>151</v>
      </c>
      <c r="D44" s="177">
        <f>D42+7</f>
        <v>41037</v>
      </c>
      <c r="E44" s="199">
        <v>3</v>
      </c>
      <c r="F44" s="200">
        <v>34</v>
      </c>
      <c r="G44" s="200">
        <v>48</v>
      </c>
      <c r="H44" s="200">
        <v>38</v>
      </c>
      <c r="I44" s="201">
        <v>21</v>
      </c>
      <c r="J44" s="202">
        <v>5</v>
      </c>
      <c r="K44" s="203">
        <v>8</v>
      </c>
      <c r="L44" s="77"/>
      <c r="M44" s="101">
        <v>37</v>
      </c>
      <c r="N44" s="102">
        <f>COUNTIF($E$8:$I$117,"37")</f>
        <v>8</v>
      </c>
      <c r="O44" s="108"/>
      <c r="P44" s="3"/>
      <c r="Q44" s="3"/>
    </row>
    <row r="45" ht="15" customHeight="1">
      <c r="A45" s="71"/>
      <c r="B45" s="181"/>
      <c r="C45" t="s" s="174">
        <v>152</v>
      </c>
      <c r="D45" s="175">
        <f>D43+7</f>
        <v>41040</v>
      </c>
      <c r="E45" s="194">
        <v>1</v>
      </c>
      <c r="F45" s="195">
        <v>17</v>
      </c>
      <c r="G45" s="195">
        <v>13</v>
      </c>
      <c r="H45" s="195">
        <v>44</v>
      </c>
      <c r="I45" s="196">
        <v>38</v>
      </c>
      <c r="J45" s="197">
        <v>2</v>
      </c>
      <c r="K45" s="198">
        <v>11</v>
      </c>
      <c r="L45" s="77"/>
      <c r="M45" s="101">
        <v>38</v>
      </c>
      <c r="N45" s="102">
        <f>COUNTIF($E$8:$I$117,"38")</f>
        <v>11</v>
      </c>
      <c r="O45" s="108"/>
      <c r="P45" s="3"/>
      <c r="Q45" s="3"/>
    </row>
    <row r="46" ht="15" customHeight="1">
      <c r="A46" s="71"/>
      <c r="B46" s="180">
        <f>B44+1</f>
        <v>20</v>
      </c>
      <c r="C46" t="s" s="143">
        <v>153</v>
      </c>
      <c r="D46" s="177">
        <f>D44+7</f>
        <v>41044</v>
      </c>
      <c r="E46" s="199">
        <v>13</v>
      </c>
      <c r="F46" s="200">
        <v>2</v>
      </c>
      <c r="G46" s="200">
        <v>50</v>
      </c>
      <c r="H46" s="200">
        <v>11</v>
      </c>
      <c r="I46" s="201">
        <v>26</v>
      </c>
      <c r="J46" s="202">
        <v>5</v>
      </c>
      <c r="K46" s="203">
        <v>2</v>
      </c>
      <c r="L46" s="77"/>
      <c r="M46" s="101">
        <v>39</v>
      </c>
      <c r="N46" s="102">
        <f>COUNTIF($E$8:$I$117,"39")</f>
        <v>9</v>
      </c>
      <c r="O46" s="108"/>
      <c r="P46" s="3"/>
      <c r="Q46" s="3"/>
    </row>
    <row r="47" ht="15" customHeight="1">
      <c r="A47" s="71"/>
      <c r="B47" s="181"/>
      <c r="C47" t="s" s="174">
        <v>154</v>
      </c>
      <c r="D47" s="175">
        <f>D45+7</f>
        <v>41047</v>
      </c>
      <c r="E47" s="194">
        <v>29</v>
      </c>
      <c r="F47" s="195">
        <v>50</v>
      </c>
      <c r="G47" s="195">
        <v>43</v>
      </c>
      <c r="H47" s="195">
        <v>47</v>
      </c>
      <c r="I47" s="196">
        <v>13</v>
      </c>
      <c r="J47" s="197">
        <v>9</v>
      </c>
      <c r="K47" s="198">
        <v>11</v>
      </c>
      <c r="L47" s="77"/>
      <c r="M47" s="101">
        <v>40</v>
      </c>
      <c r="N47" s="102">
        <f>COUNTIF($E$8:$I$117,"40")</f>
        <v>11</v>
      </c>
      <c r="O47" s="108"/>
      <c r="P47" s="3"/>
      <c r="Q47" s="3"/>
    </row>
    <row r="48" ht="15" customHeight="1">
      <c r="A48" s="71"/>
      <c r="B48" s="180">
        <f>B46+1</f>
        <v>21</v>
      </c>
      <c r="C48" t="s" s="143">
        <v>155</v>
      </c>
      <c r="D48" s="177">
        <f>D46+7</f>
        <v>41051</v>
      </c>
      <c r="E48" s="199">
        <v>31</v>
      </c>
      <c r="F48" s="200">
        <v>32</v>
      </c>
      <c r="G48" s="200">
        <v>41</v>
      </c>
      <c r="H48" s="200">
        <v>16</v>
      </c>
      <c r="I48" s="201">
        <v>37</v>
      </c>
      <c r="J48" s="202">
        <v>7</v>
      </c>
      <c r="K48" s="203">
        <v>1</v>
      </c>
      <c r="L48" s="77"/>
      <c r="M48" s="101">
        <v>41</v>
      </c>
      <c r="N48" s="102">
        <f>COUNTIF($E$8:$I$117,"41")</f>
        <v>9</v>
      </c>
      <c r="O48" s="108"/>
      <c r="P48" s="3"/>
      <c r="Q48" s="3"/>
    </row>
    <row r="49" ht="15" customHeight="1">
      <c r="A49" s="71"/>
      <c r="B49" s="181"/>
      <c r="C49" t="s" s="174">
        <v>156</v>
      </c>
      <c r="D49" s="175">
        <f>D47+7</f>
        <v>41054</v>
      </c>
      <c r="E49" s="194">
        <v>35</v>
      </c>
      <c r="F49" s="195">
        <v>12</v>
      </c>
      <c r="G49" s="195">
        <v>22</v>
      </c>
      <c r="H49" s="195">
        <v>49</v>
      </c>
      <c r="I49" s="196">
        <v>46</v>
      </c>
      <c r="J49" s="197">
        <v>2</v>
      </c>
      <c r="K49" s="198">
        <v>8</v>
      </c>
      <c r="L49" s="77"/>
      <c r="M49" s="101">
        <v>42</v>
      </c>
      <c r="N49" s="102">
        <f>COUNTIF($E$8:$I$117,"42")</f>
        <v>10</v>
      </c>
      <c r="O49" s="108"/>
      <c r="P49" s="3"/>
      <c r="Q49" s="3"/>
    </row>
    <row r="50" ht="15" customHeight="1">
      <c r="A50" s="71"/>
      <c r="B50" s="180">
        <f>B48+1</f>
        <v>22</v>
      </c>
      <c r="C50" t="s" s="143">
        <v>157</v>
      </c>
      <c r="D50" s="177">
        <f>D48+7</f>
        <v>41058</v>
      </c>
      <c r="E50" s="199">
        <v>28</v>
      </c>
      <c r="F50" s="200">
        <v>17</v>
      </c>
      <c r="G50" s="200">
        <v>25</v>
      </c>
      <c r="H50" s="200">
        <v>15</v>
      </c>
      <c r="I50" s="201">
        <v>8</v>
      </c>
      <c r="J50" s="202">
        <v>3</v>
      </c>
      <c r="K50" s="203">
        <v>11</v>
      </c>
      <c r="L50" s="77"/>
      <c r="M50" s="101">
        <v>43</v>
      </c>
      <c r="N50" s="102">
        <f>COUNTIF($E$8:$I$117,"43")</f>
        <v>12</v>
      </c>
      <c r="O50" s="108"/>
      <c r="P50" s="3"/>
      <c r="Q50" s="3"/>
    </row>
    <row r="51" ht="15" customHeight="1">
      <c r="A51" s="71"/>
      <c r="B51" s="181"/>
      <c r="C51" t="s" s="174">
        <v>158</v>
      </c>
      <c r="D51" s="175">
        <f>D49+7</f>
        <v>41061</v>
      </c>
      <c r="E51" s="194">
        <v>26</v>
      </c>
      <c r="F51" s="195">
        <v>2</v>
      </c>
      <c r="G51" s="195">
        <v>36</v>
      </c>
      <c r="H51" s="195">
        <v>14</v>
      </c>
      <c r="I51" s="196">
        <v>4</v>
      </c>
      <c r="J51" s="197">
        <v>9</v>
      </c>
      <c r="K51" s="198">
        <v>10</v>
      </c>
      <c r="L51" s="120"/>
      <c r="M51" s="101">
        <v>44</v>
      </c>
      <c r="N51" s="102">
        <f>COUNTIF($E$8:$I$117,"44")</f>
        <v>17</v>
      </c>
      <c r="O51" s="108"/>
      <c r="P51" s="3"/>
      <c r="Q51" s="3"/>
    </row>
    <row r="52" ht="15" customHeight="1">
      <c r="A52" s="71"/>
      <c r="B52" s="180">
        <f>B50+1</f>
        <v>23</v>
      </c>
      <c r="C52" t="s" s="143">
        <v>159</v>
      </c>
      <c r="D52" s="177">
        <f>D50+7</f>
        <v>41065</v>
      </c>
      <c r="E52" s="199">
        <v>13</v>
      </c>
      <c r="F52" s="200">
        <v>49</v>
      </c>
      <c r="G52" s="200">
        <v>37</v>
      </c>
      <c r="H52" s="200">
        <v>47</v>
      </c>
      <c r="I52" s="201">
        <v>34</v>
      </c>
      <c r="J52" s="202">
        <v>8</v>
      </c>
      <c r="K52" s="203">
        <v>9</v>
      </c>
      <c r="L52" s="77"/>
      <c r="M52" s="101">
        <v>45</v>
      </c>
      <c r="N52" s="102">
        <f>COUNTIF($E$8:$I$117,"45")</f>
        <v>6</v>
      </c>
      <c r="O52" s="108"/>
      <c r="P52" s="3"/>
      <c r="Q52" s="3"/>
    </row>
    <row r="53" ht="15" customHeight="1">
      <c r="A53" s="71"/>
      <c r="B53" s="181"/>
      <c r="C53" t="s" s="174">
        <v>160</v>
      </c>
      <c r="D53" s="175">
        <f>D51+7</f>
        <v>41068</v>
      </c>
      <c r="E53" s="194">
        <v>11</v>
      </c>
      <c r="F53" s="195">
        <v>22</v>
      </c>
      <c r="G53" s="195">
        <v>5</v>
      </c>
      <c r="H53" s="195">
        <v>34</v>
      </c>
      <c r="I53" s="196">
        <v>40</v>
      </c>
      <c r="J53" s="197">
        <v>9</v>
      </c>
      <c r="K53" s="198">
        <v>11</v>
      </c>
      <c r="L53" s="77"/>
      <c r="M53" s="101">
        <v>46</v>
      </c>
      <c r="N53" s="102">
        <f>COUNTIF($E$8:$I$117,"46")</f>
        <v>8</v>
      </c>
      <c r="O53" s="108"/>
      <c r="P53" s="3"/>
      <c r="Q53" s="3"/>
    </row>
    <row r="54" ht="15" customHeight="1">
      <c r="A54" s="71"/>
      <c r="B54" s="180">
        <f>B52+1</f>
        <v>24</v>
      </c>
      <c r="C54" t="s" s="143">
        <v>161</v>
      </c>
      <c r="D54" s="177">
        <f>D52+7</f>
        <v>41072</v>
      </c>
      <c r="E54" s="199">
        <v>30</v>
      </c>
      <c r="F54" s="200">
        <v>26</v>
      </c>
      <c r="G54" s="200">
        <v>48</v>
      </c>
      <c r="H54" s="200">
        <v>15</v>
      </c>
      <c r="I54" s="201">
        <v>8</v>
      </c>
      <c r="J54" s="202">
        <v>9</v>
      </c>
      <c r="K54" s="203">
        <v>10</v>
      </c>
      <c r="L54" s="77"/>
      <c r="M54" s="101">
        <v>47</v>
      </c>
      <c r="N54" s="102">
        <f>COUNTIF($E$8:$I$117,"47")</f>
        <v>7</v>
      </c>
      <c r="O54" s="108"/>
      <c r="P54" s="3"/>
      <c r="Q54" s="3"/>
    </row>
    <row r="55" ht="15" customHeight="1">
      <c r="A55" s="71"/>
      <c r="B55" s="181"/>
      <c r="C55" t="s" s="174">
        <v>162</v>
      </c>
      <c r="D55" s="175">
        <f>D53+7</f>
        <v>41075</v>
      </c>
      <c r="E55" s="194">
        <v>48</v>
      </c>
      <c r="F55" s="195">
        <v>38</v>
      </c>
      <c r="G55" s="195">
        <v>27</v>
      </c>
      <c r="H55" s="195">
        <v>22</v>
      </c>
      <c r="I55" s="196">
        <v>10</v>
      </c>
      <c r="J55" s="197">
        <v>3</v>
      </c>
      <c r="K55" s="198">
        <v>7</v>
      </c>
      <c r="L55" s="77"/>
      <c r="M55" s="101">
        <v>48</v>
      </c>
      <c r="N55" s="102">
        <f>COUNTIF($E$8:$I$117,"48")</f>
        <v>11</v>
      </c>
      <c r="O55" s="108"/>
      <c r="P55" s="3"/>
      <c r="Q55" s="3"/>
    </row>
    <row r="56" ht="15" customHeight="1">
      <c r="A56" s="71"/>
      <c r="B56" s="180">
        <f>B54+1</f>
        <v>25</v>
      </c>
      <c r="C56" t="s" s="143">
        <v>163</v>
      </c>
      <c r="D56" s="177">
        <f>D54+7</f>
        <v>41079</v>
      </c>
      <c r="E56" s="199">
        <v>17</v>
      </c>
      <c r="F56" s="200">
        <v>20</v>
      </c>
      <c r="G56" s="200">
        <v>50</v>
      </c>
      <c r="H56" s="200">
        <v>7</v>
      </c>
      <c r="I56" s="201">
        <v>35</v>
      </c>
      <c r="J56" s="202">
        <v>5</v>
      </c>
      <c r="K56" s="203">
        <v>11</v>
      </c>
      <c r="L56" s="77"/>
      <c r="M56" s="101">
        <v>49</v>
      </c>
      <c r="N56" s="102">
        <f>COUNTIF($E$8:$I$117,"49")</f>
        <v>11</v>
      </c>
      <c r="O56" s="108"/>
      <c r="P56" s="3"/>
      <c r="Q56" s="3"/>
    </row>
    <row r="57" ht="15" customHeight="1">
      <c r="A57" s="71"/>
      <c r="B57" s="181"/>
      <c r="C57" t="s" s="174">
        <v>164</v>
      </c>
      <c r="D57" s="175">
        <f>D55+7</f>
        <v>41082</v>
      </c>
      <c r="E57" s="194">
        <v>18</v>
      </c>
      <c r="F57" s="195">
        <v>14</v>
      </c>
      <c r="G57" s="195">
        <v>19</v>
      </c>
      <c r="H57" s="195">
        <v>43</v>
      </c>
      <c r="I57" s="196">
        <v>49</v>
      </c>
      <c r="J57" s="197">
        <v>7</v>
      </c>
      <c r="K57" s="198">
        <v>3</v>
      </c>
      <c r="L57" s="77"/>
      <c r="M57" s="106">
        <v>50</v>
      </c>
      <c r="N57" s="107">
        <f>COUNTIF($E$8:$I$117,"50")</f>
        <v>9</v>
      </c>
      <c r="O57" s="108"/>
      <c r="P57" s="3"/>
      <c r="Q57" s="3"/>
    </row>
    <row r="58" ht="15" customHeight="1">
      <c r="A58" s="71"/>
      <c r="B58" s="180">
        <f>B56+1</f>
        <v>26</v>
      </c>
      <c r="C58" t="s" s="143">
        <v>165</v>
      </c>
      <c r="D58" s="177">
        <f>D56+7</f>
        <v>41086</v>
      </c>
      <c r="E58" s="199">
        <v>11</v>
      </c>
      <c r="F58" s="200">
        <v>22</v>
      </c>
      <c r="G58" s="200">
        <v>35</v>
      </c>
      <c r="H58" s="200">
        <v>20</v>
      </c>
      <c r="I58" s="201">
        <v>1</v>
      </c>
      <c r="J58" s="202">
        <v>10</v>
      </c>
      <c r="K58" s="203">
        <v>8</v>
      </c>
      <c r="L58" s="108"/>
      <c r="M58" s="204"/>
      <c r="N58" s="139"/>
      <c r="O58" s="3"/>
      <c r="P58" s="3"/>
      <c r="Q58" s="3"/>
    </row>
    <row r="59" ht="15" customHeight="1">
      <c r="A59" s="71"/>
      <c r="B59" s="182"/>
      <c r="C59" t="s" s="137">
        <v>166</v>
      </c>
      <c r="D59" s="183">
        <f>D57+7</f>
        <v>41089</v>
      </c>
      <c r="E59" s="205">
        <v>14</v>
      </c>
      <c r="F59" s="206">
        <v>17</v>
      </c>
      <c r="G59" s="206">
        <v>28</v>
      </c>
      <c r="H59" s="206">
        <v>39</v>
      </c>
      <c r="I59" s="207">
        <v>29</v>
      </c>
      <c r="J59" s="208">
        <v>11</v>
      </c>
      <c r="K59" s="209">
        <v>1</v>
      </c>
      <c r="L59" s="108"/>
      <c r="M59" s="210"/>
      <c r="N59" s="4"/>
      <c r="O59" s="3"/>
      <c r="P59" s="3"/>
      <c r="Q59" s="3"/>
    </row>
    <row r="60" ht="56.25" customHeight="1">
      <c r="A60" s="3"/>
      <c r="B60" s="116"/>
      <c r="C60" s="211"/>
      <c r="D60" s="212"/>
      <c r="E60" s="213"/>
      <c r="F60" s="213"/>
      <c r="G60" s="213"/>
      <c r="H60" s="213"/>
      <c r="I60" s="213"/>
      <c r="J60" s="213"/>
      <c r="K60" s="213"/>
      <c r="L60" s="3"/>
      <c r="M60" s="210"/>
      <c r="N60" s="4"/>
      <c r="O60" s="3"/>
      <c r="P60" s="3"/>
      <c r="Q60" s="3"/>
    </row>
    <row r="61" ht="25" customHeight="1">
      <c r="A61" s="3"/>
      <c r="B61" t="s" s="63">
        <v>1</v>
      </c>
      <c r="C61" s="3"/>
      <c r="D61" s="3"/>
      <c r="E61" s="3"/>
      <c r="F61" s="6"/>
      <c r="G61" s="6"/>
      <c r="H61" s="6"/>
      <c r="I61" s="6"/>
      <c r="J61" s="6"/>
      <c r="K61" s="6"/>
      <c r="L61" s="3"/>
      <c r="M61" s="210"/>
      <c r="N61" s="4"/>
      <c r="O61" s="3"/>
      <c r="P61" s="3"/>
      <c r="Q61" s="3"/>
    </row>
    <row r="62" ht="27" customHeight="1">
      <c r="A62" s="3"/>
      <c r="B62" t="s" s="65">
        <v>113</v>
      </c>
      <c r="C62" s="186"/>
      <c r="D62" s="186"/>
      <c r="E62" s="186"/>
      <c r="F62" s="186"/>
      <c r="G62" s="186"/>
      <c r="H62" s="186"/>
      <c r="I62" s="186"/>
      <c r="J62" s="186"/>
      <c r="K62" s="186"/>
      <c r="L62" s="3"/>
      <c r="M62" s="210"/>
      <c r="N62" s="4"/>
      <c r="O62" s="3"/>
      <c r="P62" s="3"/>
      <c r="Q62" s="3"/>
    </row>
    <row r="63" ht="20.1" customHeight="1">
      <c r="A63" s="3"/>
      <c r="B63" t="s" s="187">
        <v>167</v>
      </c>
      <c r="C63" s="188"/>
      <c r="D63" s="188"/>
      <c r="E63" s="188"/>
      <c r="F63" s="188"/>
      <c r="G63" s="188"/>
      <c r="H63" s="188"/>
      <c r="I63" s="188"/>
      <c r="J63" s="188"/>
      <c r="K63" s="188"/>
      <c r="L63" s="3"/>
      <c r="M63" s="210"/>
      <c r="N63" s="4"/>
      <c r="O63" s="3"/>
      <c r="P63" s="3"/>
      <c r="Q63" s="3"/>
    </row>
    <row r="64" ht="22.5" customHeight="1">
      <c r="A64" s="71"/>
      <c r="B64" t="s" s="152">
        <v>18</v>
      </c>
      <c r="C64" t="s" s="152">
        <v>3</v>
      </c>
      <c r="D64" t="s" s="152">
        <v>4</v>
      </c>
      <c r="E64" t="s" s="153">
        <v>5</v>
      </c>
      <c r="F64" s="154"/>
      <c r="G64" s="154"/>
      <c r="H64" s="154"/>
      <c r="I64" s="154"/>
      <c r="J64" s="154"/>
      <c r="K64" s="154"/>
      <c r="L64" s="108"/>
      <c r="M64" s="210"/>
      <c r="N64" s="4"/>
      <c r="O64" s="3"/>
      <c r="P64" s="3"/>
      <c r="Q64" s="3"/>
    </row>
    <row r="65" ht="22.5" customHeight="1">
      <c r="A65" s="71"/>
      <c r="B65" s="155"/>
      <c r="C65" s="155"/>
      <c r="D65" s="156"/>
      <c r="E65" t="s" s="157">
        <v>6</v>
      </c>
      <c r="F65" s="158"/>
      <c r="G65" s="159"/>
      <c r="H65" s="158"/>
      <c r="I65" s="160"/>
      <c r="J65" t="s" s="161">
        <v>7</v>
      </c>
      <c r="K65" s="162"/>
      <c r="L65" s="108"/>
      <c r="M65" s="210"/>
      <c r="N65" s="4"/>
      <c r="O65" s="3"/>
      <c r="P65" s="3"/>
      <c r="Q65" s="3"/>
    </row>
    <row r="66" ht="15" customHeight="1">
      <c r="A66" s="71"/>
      <c r="B66" s="214">
        <f>B58+1</f>
        <v>27</v>
      </c>
      <c r="C66" t="s" s="164">
        <v>168</v>
      </c>
      <c r="D66" s="165">
        <f>D58+7</f>
        <v>41093</v>
      </c>
      <c r="E66" s="215">
        <v>22</v>
      </c>
      <c r="F66" s="190">
        <v>7</v>
      </c>
      <c r="G66" s="190">
        <v>2</v>
      </c>
      <c r="H66" s="190">
        <v>40</v>
      </c>
      <c r="I66" s="191">
        <v>27</v>
      </c>
      <c r="J66" s="192">
        <v>6</v>
      </c>
      <c r="K66" s="193">
        <v>3</v>
      </c>
      <c r="L66" s="108"/>
      <c r="M66" s="210"/>
      <c r="N66" s="4"/>
      <c r="O66" s="3"/>
      <c r="P66" s="3"/>
      <c r="Q66" s="3"/>
    </row>
    <row r="67" ht="15" customHeight="1">
      <c r="A67" s="71"/>
      <c r="B67" s="181"/>
      <c r="C67" t="s" s="174">
        <v>169</v>
      </c>
      <c r="D67" s="175">
        <f>D59+7</f>
        <v>41096</v>
      </c>
      <c r="E67" s="194">
        <v>40</v>
      </c>
      <c r="F67" s="195">
        <v>42</v>
      </c>
      <c r="G67" s="195">
        <v>38</v>
      </c>
      <c r="H67" s="195">
        <v>31</v>
      </c>
      <c r="I67" s="196">
        <v>32</v>
      </c>
      <c r="J67" s="197">
        <v>3</v>
      </c>
      <c r="K67" s="198">
        <v>1</v>
      </c>
      <c r="L67" s="108"/>
      <c r="M67" s="210"/>
      <c r="N67" s="4"/>
      <c r="O67" s="3"/>
      <c r="P67" s="3"/>
      <c r="Q67" s="3"/>
    </row>
    <row r="68" ht="15" customHeight="1">
      <c r="A68" s="71"/>
      <c r="B68" s="180">
        <f>B66+1</f>
        <v>28</v>
      </c>
      <c r="C68" t="s" s="143">
        <v>170</v>
      </c>
      <c r="D68" s="177">
        <f>D66+7</f>
        <v>41100</v>
      </c>
      <c r="E68" s="199">
        <v>37</v>
      </c>
      <c r="F68" s="200">
        <v>1</v>
      </c>
      <c r="G68" s="200">
        <v>24</v>
      </c>
      <c r="H68" s="200">
        <v>16</v>
      </c>
      <c r="I68" s="201">
        <v>3</v>
      </c>
      <c r="J68" s="202">
        <v>8</v>
      </c>
      <c r="K68" s="203">
        <v>1</v>
      </c>
      <c r="L68" s="108"/>
      <c r="M68" s="210"/>
      <c r="N68" s="4"/>
      <c r="O68" s="3"/>
      <c r="P68" s="3"/>
      <c r="Q68" s="3"/>
    </row>
    <row r="69" ht="15" customHeight="1">
      <c r="A69" s="71"/>
      <c r="B69" s="181"/>
      <c r="C69" t="s" s="174">
        <v>171</v>
      </c>
      <c r="D69" s="175">
        <f>D67+7</f>
        <v>41103</v>
      </c>
      <c r="E69" s="194">
        <v>18</v>
      </c>
      <c r="F69" s="195">
        <v>46</v>
      </c>
      <c r="G69" s="195">
        <v>35</v>
      </c>
      <c r="H69" s="195">
        <v>25</v>
      </c>
      <c r="I69" s="196">
        <v>8</v>
      </c>
      <c r="J69" s="197">
        <v>9</v>
      </c>
      <c r="K69" s="198">
        <v>4</v>
      </c>
      <c r="L69" s="108"/>
      <c r="M69" s="210"/>
      <c r="N69" s="4"/>
      <c r="O69" s="3"/>
      <c r="P69" s="3"/>
      <c r="Q69" s="3"/>
    </row>
    <row r="70" ht="15" customHeight="1">
      <c r="A70" s="71"/>
      <c r="B70" s="180">
        <f>B68+1</f>
        <v>29</v>
      </c>
      <c r="C70" t="s" s="143">
        <v>172</v>
      </c>
      <c r="D70" s="177">
        <f>D68+7</f>
        <v>41107</v>
      </c>
      <c r="E70" s="199">
        <v>24</v>
      </c>
      <c r="F70" s="200">
        <v>2</v>
      </c>
      <c r="G70" s="200">
        <v>43</v>
      </c>
      <c r="H70" s="200">
        <v>7</v>
      </c>
      <c r="I70" s="201">
        <v>46</v>
      </c>
      <c r="J70" s="202">
        <v>10</v>
      </c>
      <c r="K70" s="203">
        <v>8</v>
      </c>
      <c r="L70" s="108"/>
      <c r="M70" s="210"/>
      <c r="N70" s="4"/>
      <c r="O70" s="3"/>
      <c r="P70" s="3"/>
      <c r="Q70" s="3"/>
    </row>
    <row r="71" ht="15" customHeight="1">
      <c r="A71" s="71"/>
      <c r="B71" s="181"/>
      <c r="C71" t="s" s="174">
        <v>173</v>
      </c>
      <c r="D71" s="175">
        <f>D69+7</f>
        <v>41110</v>
      </c>
      <c r="E71" s="194">
        <v>19</v>
      </c>
      <c r="F71" s="195">
        <v>23</v>
      </c>
      <c r="G71" s="195">
        <v>10</v>
      </c>
      <c r="H71" s="195">
        <v>45</v>
      </c>
      <c r="I71" s="196">
        <v>49</v>
      </c>
      <c r="J71" s="197">
        <v>9</v>
      </c>
      <c r="K71" s="198">
        <v>10</v>
      </c>
      <c r="L71" s="108"/>
      <c r="M71" s="210"/>
      <c r="N71" s="4"/>
      <c r="O71" s="3"/>
      <c r="P71" s="3"/>
      <c r="Q71" s="3"/>
    </row>
    <row r="72" ht="15" customHeight="1">
      <c r="A72" s="71"/>
      <c r="B72" s="180">
        <f>B70+1</f>
        <v>30</v>
      </c>
      <c r="C72" t="s" s="143">
        <v>174</v>
      </c>
      <c r="D72" s="177">
        <f>D70+7</f>
        <v>41114</v>
      </c>
      <c r="E72" s="199">
        <v>18</v>
      </c>
      <c r="F72" s="200">
        <v>25</v>
      </c>
      <c r="G72" s="200">
        <v>4</v>
      </c>
      <c r="H72" s="200">
        <v>16</v>
      </c>
      <c r="I72" s="201">
        <v>44</v>
      </c>
      <c r="J72" s="202">
        <v>11</v>
      </c>
      <c r="K72" s="203">
        <v>1</v>
      </c>
      <c r="L72" s="108"/>
      <c r="M72" s="210"/>
      <c r="N72" s="4"/>
      <c r="O72" s="3"/>
      <c r="P72" s="3"/>
      <c r="Q72" s="3"/>
    </row>
    <row r="73" ht="15" customHeight="1">
      <c r="A73" s="71"/>
      <c r="B73" s="181"/>
      <c r="C73" t="s" s="174">
        <v>175</v>
      </c>
      <c r="D73" s="175">
        <f>D71+7</f>
        <v>41117</v>
      </c>
      <c r="E73" s="194">
        <v>15</v>
      </c>
      <c r="F73" s="195">
        <v>48</v>
      </c>
      <c r="G73" s="195">
        <v>14</v>
      </c>
      <c r="H73" s="195">
        <v>23</v>
      </c>
      <c r="I73" s="196">
        <v>21</v>
      </c>
      <c r="J73" s="197">
        <v>2</v>
      </c>
      <c r="K73" s="198">
        <v>10</v>
      </c>
      <c r="L73" s="108"/>
      <c r="M73" s="210"/>
      <c r="N73" s="4"/>
      <c r="O73" s="3"/>
      <c r="P73" s="3"/>
      <c r="Q73" s="3"/>
    </row>
    <row r="74" ht="15" customHeight="1">
      <c r="A74" s="71"/>
      <c r="B74" s="180">
        <f>B72+1</f>
        <v>31</v>
      </c>
      <c r="C74" t="s" s="143">
        <v>176</v>
      </c>
      <c r="D74" s="177">
        <f>D72+7</f>
        <v>41121</v>
      </c>
      <c r="E74" s="199">
        <v>35</v>
      </c>
      <c r="F74" s="200">
        <v>39</v>
      </c>
      <c r="G74" s="200">
        <v>4</v>
      </c>
      <c r="H74" s="200">
        <v>36</v>
      </c>
      <c r="I74" s="201">
        <v>29</v>
      </c>
      <c r="J74" s="202">
        <v>9</v>
      </c>
      <c r="K74" s="203">
        <v>8</v>
      </c>
      <c r="L74" s="108"/>
      <c r="M74" s="210"/>
      <c r="N74" s="4"/>
      <c r="O74" s="3"/>
      <c r="P74" s="3"/>
      <c r="Q74" s="3"/>
    </row>
    <row r="75" ht="15" customHeight="1">
      <c r="A75" s="71"/>
      <c r="B75" s="181"/>
      <c r="C75" t="s" s="174">
        <v>177</v>
      </c>
      <c r="D75" s="175">
        <f>D73+7</f>
        <v>41124</v>
      </c>
      <c r="E75" s="194">
        <v>34</v>
      </c>
      <c r="F75" s="195">
        <v>35</v>
      </c>
      <c r="G75" s="195">
        <v>42</v>
      </c>
      <c r="H75" s="195">
        <v>24</v>
      </c>
      <c r="I75" s="196">
        <v>46</v>
      </c>
      <c r="J75" s="197">
        <v>5</v>
      </c>
      <c r="K75" s="198">
        <v>1</v>
      </c>
      <c r="L75" s="108"/>
      <c r="M75" s="210"/>
      <c r="N75" s="4"/>
      <c r="O75" s="3"/>
      <c r="P75" s="3"/>
      <c r="Q75" s="3"/>
    </row>
    <row r="76" ht="15" customHeight="1">
      <c r="A76" s="71"/>
      <c r="B76" s="180">
        <f>B74+1</f>
        <v>32</v>
      </c>
      <c r="C76" t="s" s="143">
        <v>178</v>
      </c>
      <c r="D76" s="177">
        <f>D74+7</f>
        <v>41128</v>
      </c>
      <c r="E76" s="199">
        <v>20</v>
      </c>
      <c r="F76" s="200">
        <v>50</v>
      </c>
      <c r="G76" s="200">
        <v>34</v>
      </c>
      <c r="H76" s="200">
        <v>46</v>
      </c>
      <c r="I76" s="201">
        <v>27</v>
      </c>
      <c r="J76" s="202">
        <v>3</v>
      </c>
      <c r="K76" s="203">
        <v>2</v>
      </c>
      <c r="L76" s="108"/>
      <c r="M76" s="210"/>
      <c r="N76" s="4"/>
      <c r="O76" s="3"/>
      <c r="P76" s="3"/>
      <c r="Q76" s="3"/>
    </row>
    <row r="77" ht="15" customHeight="1">
      <c r="A77" s="71"/>
      <c r="B77" s="181"/>
      <c r="C77" t="s" s="174">
        <v>179</v>
      </c>
      <c r="D77" s="175">
        <f>D75+7</f>
        <v>41131</v>
      </c>
      <c r="E77" s="194">
        <v>50</v>
      </c>
      <c r="F77" s="195">
        <v>21</v>
      </c>
      <c r="G77" s="195">
        <v>17</v>
      </c>
      <c r="H77" s="195">
        <v>48</v>
      </c>
      <c r="I77" s="196">
        <v>11</v>
      </c>
      <c r="J77" s="197">
        <v>9</v>
      </c>
      <c r="K77" s="198">
        <v>10</v>
      </c>
      <c r="L77" s="108"/>
      <c r="M77" s="210"/>
      <c r="N77" s="4"/>
      <c r="O77" s="3"/>
      <c r="P77" s="3"/>
      <c r="Q77" s="3"/>
    </row>
    <row r="78" ht="15" customHeight="1">
      <c r="A78" s="71"/>
      <c r="B78" s="180">
        <f>B76+1</f>
        <v>33</v>
      </c>
      <c r="C78" t="s" s="143">
        <v>180</v>
      </c>
      <c r="D78" s="177">
        <f>D76+7</f>
        <v>41135</v>
      </c>
      <c r="E78" s="199">
        <v>45</v>
      </c>
      <c r="F78" s="200">
        <v>16</v>
      </c>
      <c r="G78" s="200">
        <v>42</v>
      </c>
      <c r="H78" s="200">
        <v>1</v>
      </c>
      <c r="I78" s="201">
        <v>38</v>
      </c>
      <c r="J78" s="202">
        <v>9</v>
      </c>
      <c r="K78" s="203">
        <v>10</v>
      </c>
      <c r="L78" s="108"/>
      <c r="M78" s="210"/>
      <c r="N78" s="4"/>
      <c r="O78" s="3"/>
      <c r="P78" s="3"/>
      <c r="Q78" s="3"/>
    </row>
    <row r="79" ht="15" customHeight="1">
      <c r="A79" s="71"/>
      <c r="B79" s="181"/>
      <c r="C79" t="s" s="174">
        <v>181</v>
      </c>
      <c r="D79" s="175">
        <f>D77+7</f>
        <v>41138</v>
      </c>
      <c r="E79" s="194">
        <v>19</v>
      </c>
      <c r="F79" s="195">
        <v>25</v>
      </c>
      <c r="G79" s="195">
        <v>33</v>
      </c>
      <c r="H79" s="195">
        <v>44</v>
      </c>
      <c r="I79" s="196">
        <v>28</v>
      </c>
      <c r="J79" s="197">
        <v>8</v>
      </c>
      <c r="K79" s="198">
        <v>10</v>
      </c>
      <c r="L79" s="108"/>
      <c r="M79" s="210"/>
      <c r="N79" s="4"/>
      <c r="O79" s="3"/>
      <c r="P79" s="3"/>
      <c r="Q79" s="3"/>
    </row>
    <row r="80" ht="15" customHeight="1">
      <c r="A80" s="71"/>
      <c r="B80" s="180">
        <f>B78+1</f>
        <v>34</v>
      </c>
      <c r="C80" t="s" s="143">
        <v>182</v>
      </c>
      <c r="D80" s="177">
        <f>D78+7</f>
        <v>41142</v>
      </c>
      <c r="E80" s="199">
        <v>17</v>
      </c>
      <c r="F80" s="200">
        <v>5</v>
      </c>
      <c r="G80" s="200">
        <v>38</v>
      </c>
      <c r="H80" s="200">
        <v>4</v>
      </c>
      <c r="I80" s="201">
        <v>48</v>
      </c>
      <c r="J80" s="202">
        <v>4</v>
      </c>
      <c r="K80" s="203">
        <v>3</v>
      </c>
      <c r="L80" s="108"/>
      <c r="M80" s="210"/>
      <c r="N80" s="4"/>
      <c r="O80" s="3"/>
      <c r="P80" s="3"/>
      <c r="Q80" s="3"/>
    </row>
    <row r="81" ht="15" customHeight="1">
      <c r="A81" s="71"/>
      <c r="B81" s="181"/>
      <c r="C81" t="s" s="174">
        <v>183</v>
      </c>
      <c r="D81" s="175">
        <f>D79+7</f>
        <v>41145</v>
      </c>
      <c r="E81" s="194">
        <v>6</v>
      </c>
      <c r="F81" s="195">
        <v>5</v>
      </c>
      <c r="G81" s="195">
        <v>19</v>
      </c>
      <c r="H81" s="195">
        <v>37</v>
      </c>
      <c r="I81" s="196">
        <v>12</v>
      </c>
      <c r="J81" s="197">
        <v>7</v>
      </c>
      <c r="K81" s="198">
        <v>3</v>
      </c>
      <c r="L81" s="108"/>
      <c r="M81" s="210"/>
      <c r="N81" s="4"/>
      <c r="O81" s="3"/>
      <c r="P81" s="3"/>
      <c r="Q81" s="3"/>
    </row>
    <row r="82" ht="15" customHeight="1">
      <c r="A82" s="71"/>
      <c r="B82" s="180">
        <f>B80+1</f>
        <v>35</v>
      </c>
      <c r="C82" t="s" s="143">
        <v>184</v>
      </c>
      <c r="D82" s="177">
        <f>D80+7</f>
        <v>41149</v>
      </c>
      <c r="E82" s="199">
        <v>1</v>
      </c>
      <c r="F82" s="200">
        <v>26</v>
      </c>
      <c r="G82" s="200">
        <v>25</v>
      </c>
      <c r="H82" s="200">
        <v>44</v>
      </c>
      <c r="I82" s="201">
        <v>18</v>
      </c>
      <c r="J82" s="202">
        <v>5</v>
      </c>
      <c r="K82" s="203">
        <v>4</v>
      </c>
      <c r="L82" s="108"/>
      <c r="M82" s="3"/>
      <c r="N82" s="3"/>
      <c r="O82" s="3"/>
      <c r="P82" s="3"/>
      <c r="Q82" s="3"/>
    </row>
    <row r="83" ht="15" customHeight="1">
      <c r="A83" s="71"/>
      <c r="B83" s="181"/>
      <c r="C83" t="s" s="174">
        <v>185</v>
      </c>
      <c r="D83" s="175">
        <f>D81+7</f>
        <v>41152</v>
      </c>
      <c r="E83" s="194">
        <v>31</v>
      </c>
      <c r="F83" s="195">
        <v>28</v>
      </c>
      <c r="G83" s="195">
        <v>16</v>
      </c>
      <c r="H83" s="195">
        <v>48</v>
      </c>
      <c r="I83" s="196">
        <v>33</v>
      </c>
      <c r="J83" s="197">
        <v>11</v>
      </c>
      <c r="K83" s="198">
        <v>7</v>
      </c>
      <c r="L83" s="108"/>
      <c r="M83" s="3"/>
      <c r="N83" s="3"/>
      <c r="O83" s="3"/>
      <c r="P83" s="3"/>
      <c r="Q83" s="3"/>
    </row>
    <row r="84" ht="15" customHeight="1">
      <c r="A84" s="71"/>
      <c r="B84" s="180">
        <f>B82+1</f>
        <v>36</v>
      </c>
      <c r="C84" t="s" s="143">
        <v>186</v>
      </c>
      <c r="D84" s="177">
        <f>D82+7</f>
        <v>41156</v>
      </c>
      <c r="E84" s="199">
        <v>18</v>
      </c>
      <c r="F84" s="200">
        <v>39</v>
      </c>
      <c r="G84" s="200">
        <v>17</v>
      </c>
      <c r="H84" s="200">
        <v>44</v>
      </c>
      <c r="I84" s="201">
        <v>11</v>
      </c>
      <c r="J84" s="202">
        <v>10</v>
      </c>
      <c r="K84" s="203">
        <v>5</v>
      </c>
      <c r="L84" s="108"/>
      <c r="M84" s="3"/>
      <c r="N84" s="3"/>
      <c r="O84" s="3"/>
      <c r="P84" s="3"/>
      <c r="Q84" s="3"/>
    </row>
    <row r="85" ht="15" customHeight="1">
      <c r="A85" s="71"/>
      <c r="B85" s="181"/>
      <c r="C85" t="s" s="174">
        <v>187</v>
      </c>
      <c r="D85" s="175">
        <f>D83+7</f>
        <v>41159</v>
      </c>
      <c r="E85" s="194">
        <v>15</v>
      </c>
      <c r="F85" s="195">
        <v>35</v>
      </c>
      <c r="G85" s="195">
        <v>13</v>
      </c>
      <c r="H85" s="195">
        <v>30</v>
      </c>
      <c r="I85" s="196">
        <v>42</v>
      </c>
      <c r="J85" s="197">
        <v>4</v>
      </c>
      <c r="K85" s="198">
        <v>6</v>
      </c>
      <c r="L85" s="108"/>
      <c r="M85" s="3"/>
      <c r="N85" s="3"/>
      <c r="O85" s="3"/>
      <c r="P85" s="3"/>
      <c r="Q85" s="3"/>
    </row>
    <row r="86" ht="15" customHeight="1">
      <c r="A86" s="71"/>
      <c r="B86" s="180">
        <f>B84+1</f>
        <v>37</v>
      </c>
      <c r="C86" t="s" s="143">
        <v>188</v>
      </c>
      <c r="D86" s="177">
        <f>D84+7</f>
        <v>41163</v>
      </c>
      <c r="E86" s="199">
        <v>15</v>
      </c>
      <c r="F86" s="200">
        <v>6</v>
      </c>
      <c r="G86" s="200">
        <v>37</v>
      </c>
      <c r="H86" s="200">
        <v>22</v>
      </c>
      <c r="I86" s="201">
        <v>44</v>
      </c>
      <c r="J86" s="202">
        <v>2</v>
      </c>
      <c r="K86" s="203">
        <v>4</v>
      </c>
      <c r="L86" s="108"/>
      <c r="M86" s="3"/>
      <c r="N86" s="3"/>
      <c r="O86" s="3"/>
      <c r="P86" s="3"/>
      <c r="Q86" s="3"/>
    </row>
    <row r="87" ht="15" customHeight="1">
      <c r="A87" s="71"/>
      <c r="B87" s="181"/>
      <c r="C87" t="s" s="174">
        <v>189</v>
      </c>
      <c r="D87" s="175">
        <f>D85+7</f>
        <v>41166</v>
      </c>
      <c r="E87" s="194">
        <v>27</v>
      </c>
      <c r="F87" s="195">
        <v>10</v>
      </c>
      <c r="G87" s="195">
        <v>44</v>
      </c>
      <c r="H87" s="195">
        <v>23</v>
      </c>
      <c r="I87" s="196">
        <v>3</v>
      </c>
      <c r="J87" s="197">
        <v>9</v>
      </c>
      <c r="K87" s="198">
        <v>7</v>
      </c>
      <c r="L87" s="108"/>
      <c r="M87" s="3"/>
      <c r="N87" s="3"/>
      <c r="O87" s="3"/>
      <c r="P87" s="3"/>
      <c r="Q87" s="3"/>
    </row>
    <row r="88" ht="15" customHeight="1">
      <c r="A88" s="71"/>
      <c r="B88" s="180">
        <f>B86+1</f>
        <v>38</v>
      </c>
      <c r="C88" t="s" s="143">
        <v>190</v>
      </c>
      <c r="D88" s="177">
        <f>D86+7</f>
        <v>41170</v>
      </c>
      <c r="E88" s="199">
        <v>38</v>
      </c>
      <c r="F88" s="200">
        <v>7</v>
      </c>
      <c r="G88" s="200">
        <v>39</v>
      </c>
      <c r="H88" s="200">
        <v>44</v>
      </c>
      <c r="I88" s="201">
        <v>6</v>
      </c>
      <c r="J88" s="202">
        <v>7</v>
      </c>
      <c r="K88" s="203">
        <v>9</v>
      </c>
      <c r="L88" s="108"/>
      <c r="M88" s="3"/>
      <c r="N88" s="3"/>
      <c r="O88" s="3"/>
      <c r="P88" s="3"/>
      <c r="Q88" s="3"/>
    </row>
    <row r="89" ht="15" customHeight="1">
      <c r="A89" s="71"/>
      <c r="B89" s="181"/>
      <c r="C89" t="s" s="174">
        <v>191</v>
      </c>
      <c r="D89" s="175">
        <f>D87+7</f>
        <v>41173</v>
      </c>
      <c r="E89" s="194">
        <v>41</v>
      </c>
      <c r="F89" s="195">
        <v>4</v>
      </c>
      <c r="G89" s="195">
        <v>34</v>
      </c>
      <c r="H89" s="195">
        <v>43</v>
      </c>
      <c r="I89" s="196">
        <v>19</v>
      </c>
      <c r="J89" s="197">
        <v>7</v>
      </c>
      <c r="K89" s="198">
        <v>11</v>
      </c>
      <c r="L89" s="108"/>
      <c r="M89" s="3"/>
      <c r="N89" s="3"/>
      <c r="O89" s="3"/>
      <c r="P89" s="3"/>
      <c r="Q89" s="3"/>
    </row>
    <row r="90" ht="15" customHeight="1">
      <c r="A90" s="71"/>
      <c r="B90" s="180">
        <f>B88+1</f>
        <v>39</v>
      </c>
      <c r="C90" t="s" s="143">
        <v>192</v>
      </c>
      <c r="D90" s="177">
        <f>D88+7</f>
        <v>41177</v>
      </c>
      <c r="E90" s="199">
        <v>48</v>
      </c>
      <c r="F90" s="200">
        <v>25</v>
      </c>
      <c r="G90" s="200">
        <v>27</v>
      </c>
      <c r="H90" s="200">
        <v>49</v>
      </c>
      <c r="I90" s="201">
        <v>7</v>
      </c>
      <c r="J90" s="202">
        <v>1</v>
      </c>
      <c r="K90" s="203">
        <v>4</v>
      </c>
      <c r="L90" s="108"/>
      <c r="M90" s="3"/>
      <c r="N90" s="3"/>
      <c r="O90" s="3"/>
      <c r="P90" s="3"/>
      <c r="Q90" s="3"/>
    </row>
    <row r="91" ht="15" customHeight="1">
      <c r="A91" s="71"/>
      <c r="B91" s="181"/>
      <c r="C91" t="s" s="174">
        <v>193</v>
      </c>
      <c r="D91" s="175">
        <f>D89+7</f>
        <v>41180</v>
      </c>
      <c r="E91" s="194">
        <v>20</v>
      </c>
      <c r="F91" s="195">
        <v>23</v>
      </c>
      <c r="G91" s="195">
        <v>26</v>
      </c>
      <c r="H91" s="195">
        <v>30</v>
      </c>
      <c r="I91" s="196">
        <v>33</v>
      </c>
      <c r="J91" s="197">
        <v>6</v>
      </c>
      <c r="K91" s="198">
        <v>9</v>
      </c>
      <c r="L91" s="108"/>
      <c r="M91" s="3"/>
      <c r="N91" s="3"/>
      <c r="O91" s="3"/>
      <c r="P91" s="3"/>
      <c r="Q91" s="3"/>
    </row>
    <row r="92" ht="15" customHeight="1">
      <c r="A92" s="71"/>
      <c r="B92" s="180">
        <f>B90+1</f>
        <v>40</v>
      </c>
      <c r="C92" t="s" s="143">
        <v>194</v>
      </c>
      <c r="D92" s="177">
        <f>D90+7</f>
        <v>41184</v>
      </c>
      <c r="E92" s="199">
        <v>16</v>
      </c>
      <c r="F92" s="200">
        <v>42</v>
      </c>
      <c r="G92" s="200">
        <v>21</v>
      </c>
      <c r="H92" s="200">
        <v>36</v>
      </c>
      <c r="I92" s="201">
        <v>4</v>
      </c>
      <c r="J92" s="202">
        <v>8</v>
      </c>
      <c r="K92" s="203">
        <v>7</v>
      </c>
      <c r="L92" s="108"/>
      <c r="M92" s="3"/>
      <c r="N92" s="3"/>
      <c r="O92" s="3"/>
      <c r="P92" s="3"/>
      <c r="Q92" s="3"/>
    </row>
    <row r="93" ht="15" customHeight="1">
      <c r="A93" s="71"/>
      <c r="B93" s="181"/>
      <c r="C93" t="s" s="174">
        <v>195</v>
      </c>
      <c r="D93" s="175">
        <f>D91+7</f>
        <v>41187</v>
      </c>
      <c r="E93" s="194">
        <v>19</v>
      </c>
      <c r="F93" s="195">
        <v>16</v>
      </c>
      <c r="G93" s="195">
        <v>18</v>
      </c>
      <c r="H93" s="195">
        <v>21</v>
      </c>
      <c r="I93" s="196">
        <v>9</v>
      </c>
      <c r="J93" s="197">
        <v>3</v>
      </c>
      <c r="K93" s="198">
        <v>2</v>
      </c>
      <c r="L93" s="108"/>
      <c r="M93" s="3"/>
      <c r="N93" s="3"/>
      <c r="O93" s="3"/>
      <c r="P93" s="3"/>
      <c r="Q93" s="3"/>
    </row>
    <row r="94" ht="15" customHeight="1">
      <c r="A94" s="71"/>
      <c r="B94" s="180">
        <f>B92+1</f>
        <v>41</v>
      </c>
      <c r="C94" t="s" s="143">
        <v>196</v>
      </c>
      <c r="D94" s="177">
        <f>D92+7</f>
        <v>41191</v>
      </c>
      <c r="E94" s="199">
        <v>23</v>
      </c>
      <c r="F94" s="200">
        <v>8</v>
      </c>
      <c r="G94" s="200">
        <v>10</v>
      </c>
      <c r="H94" s="200">
        <v>25</v>
      </c>
      <c r="I94" s="201">
        <v>2</v>
      </c>
      <c r="J94" s="202">
        <v>8</v>
      </c>
      <c r="K94" s="203">
        <v>9</v>
      </c>
      <c r="L94" s="108"/>
      <c r="M94" s="3"/>
      <c r="N94" s="3"/>
      <c r="O94" s="3"/>
      <c r="P94" s="3"/>
      <c r="Q94" s="3"/>
    </row>
    <row r="95" ht="15" customHeight="1">
      <c r="A95" s="71"/>
      <c r="B95" s="181"/>
      <c r="C95" t="s" s="174">
        <v>197</v>
      </c>
      <c r="D95" s="175">
        <f>D93+7</f>
        <v>41194</v>
      </c>
      <c r="E95" s="194">
        <v>35</v>
      </c>
      <c r="F95" s="195">
        <v>7</v>
      </c>
      <c r="G95" s="195">
        <v>17</v>
      </c>
      <c r="H95" s="195">
        <v>43</v>
      </c>
      <c r="I95" s="196">
        <v>6</v>
      </c>
      <c r="J95" s="197">
        <v>2</v>
      </c>
      <c r="K95" s="198">
        <v>8</v>
      </c>
      <c r="L95" s="108"/>
      <c r="M95" s="3"/>
      <c r="N95" s="3"/>
      <c r="O95" s="3"/>
      <c r="P95" s="3"/>
      <c r="Q95" s="3"/>
    </row>
    <row r="96" ht="15" customHeight="1">
      <c r="A96" s="71"/>
      <c r="B96" s="180">
        <f>B94+1</f>
        <v>42</v>
      </c>
      <c r="C96" t="s" s="143">
        <v>198</v>
      </c>
      <c r="D96" s="177">
        <f>D94+7</f>
        <v>41198</v>
      </c>
      <c r="E96" s="199">
        <v>41</v>
      </c>
      <c r="F96" s="200">
        <v>10</v>
      </c>
      <c r="G96" s="200">
        <v>40</v>
      </c>
      <c r="H96" s="200">
        <v>49</v>
      </c>
      <c r="I96" s="201">
        <v>32</v>
      </c>
      <c r="J96" s="202">
        <v>2</v>
      </c>
      <c r="K96" s="203">
        <v>8</v>
      </c>
      <c r="L96" s="108"/>
      <c r="M96" s="3"/>
      <c r="N96" s="3"/>
      <c r="O96" s="3"/>
      <c r="P96" s="3"/>
      <c r="Q96" s="3"/>
    </row>
    <row r="97" ht="15" customHeight="1">
      <c r="A97" s="71"/>
      <c r="B97" s="181"/>
      <c r="C97" t="s" s="174">
        <v>199</v>
      </c>
      <c r="D97" s="175">
        <f>D95+7</f>
        <v>41201</v>
      </c>
      <c r="E97" s="194">
        <v>16</v>
      </c>
      <c r="F97" s="195">
        <v>40</v>
      </c>
      <c r="G97" s="195">
        <v>44</v>
      </c>
      <c r="H97" s="195">
        <v>37</v>
      </c>
      <c r="I97" s="196">
        <v>29</v>
      </c>
      <c r="J97" s="197">
        <v>8</v>
      </c>
      <c r="K97" s="198">
        <v>10</v>
      </c>
      <c r="L97" s="108"/>
      <c r="M97" s="3"/>
      <c r="N97" s="3"/>
      <c r="O97" s="3"/>
      <c r="P97" s="3"/>
      <c r="Q97" s="3"/>
    </row>
    <row r="98" ht="15" customHeight="1">
      <c r="A98" s="71"/>
      <c r="B98" s="180">
        <f>B96+1</f>
        <v>43</v>
      </c>
      <c r="C98" t="s" s="143">
        <v>200</v>
      </c>
      <c r="D98" s="177">
        <f>D96+7</f>
        <v>41205</v>
      </c>
      <c r="E98" s="199">
        <v>1</v>
      </c>
      <c r="F98" s="200">
        <v>35</v>
      </c>
      <c r="G98" s="200">
        <v>38</v>
      </c>
      <c r="H98" s="200">
        <v>50</v>
      </c>
      <c r="I98" s="201">
        <v>28</v>
      </c>
      <c r="J98" s="202">
        <v>2</v>
      </c>
      <c r="K98" s="203">
        <v>10</v>
      </c>
      <c r="L98" s="108"/>
      <c r="M98" s="3"/>
      <c r="N98" s="3"/>
      <c r="O98" s="3"/>
      <c r="P98" s="3"/>
      <c r="Q98" s="3"/>
    </row>
    <row r="99" ht="15" customHeight="1">
      <c r="A99" s="71"/>
      <c r="B99" s="181"/>
      <c r="C99" t="s" s="174">
        <v>201</v>
      </c>
      <c r="D99" s="175">
        <f>D97+7</f>
        <v>41208</v>
      </c>
      <c r="E99" s="194">
        <v>9</v>
      </c>
      <c r="F99" s="195">
        <v>5</v>
      </c>
      <c r="G99" s="195">
        <v>6</v>
      </c>
      <c r="H99" s="195">
        <v>38</v>
      </c>
      <c r="I99" s="196">
        <v>27</v>
      </c>
      <c r="J99" s="197">
        <v>5</v>
      </c>
      <c r="K99" s="198">
        <v>11</v>
      </c>
      <c r="L99" s="108"/>
      <c r="M99" s="3"/>
      <c r="N99" s="3"/>
      <c r="O99" s="3"/>
      <c r="P99" s="3"/>
      <c r="Q99" s="3"/>
    </row>
    <row r="100" ht="15" customHeight="1">
      <c r="A100" s="71"/>
      <c r="B100" s="180">
        <f>B98+1</f>
        <v>44</v>
      </c>
      <c r="C100" t="s" s="143">
        <v>202</v>
      </c>
      <c r="D100" s="177">
        <f>D98+7</f>
        <v>41212</v>
      </c>
      <c r="E100" s="199">
        <v>23</v>
      </c>
      <c r="F100" s="200">
        <v>44</v>
      </c>
      <c r="G100" s="200">
        <v>25</v>
      </c>
      <c r="H100" s="200">
        <v>24</v>
      </c>
      <c r="I100" s="201">
        <v>31</v>
      </c>
      <c r="J100" s="202">
        <v>2</v>
      </c>
      <c r="K100" s="203">
        <v>3</v>
      </c>
      <c r="L100" s="108"/>
      <c r="M100" s="3"/>
      <c r="N100" s="3"/>
      <c r="O100" s="3"/>
      <c r="P100" s="3"/>
      <c r="Q100" s="3"/>
    </row>
    <row r="101" ht="15" customHeight="1">
      <c r="A101" s="71"/>
      <c r="B101" s="181"/>
      <c r="C101" t="s" s="174">
        <v>203</v>
      </c>
      <c r="D101" s="175">
        <f>D99+7</f>
        <v>41215</v>
      </c>
      <c r="E101" s="194">
        <v>6</v>
      </c>
      <c r="F101" s="195">
        <v>10</v>
      </c>
      <c r="G101" s="195">
        <v>3</v>
      </c>
      <c r="H101" s="195">
        <v>44</v>
      </c>
      <c r="I101" s="196">
        <v>11</v>
      </c>
      <c r="J101" s="197">
        <v>3</v>
      </c>
      <c r="K101" s="198">
        <v>4</v>
      </c>
      <c r="L101" s="108"/>
      <c r="M101" s="3"/>
      <c r="N101" s="3"/>
      <c r="O101" s="3"/>
      <c r="P101" s="3"/>
      <c r="Q101" s="3"/>
    </row>
    <row r="102" ht="15" customHeight="1">
      <c r="A102" s="71"/>
      <c r="B102" s="180">
        <f>B100+1</f>
        <v>45</v>
      </c>
      <c r="C102" t="s" s="143">
        <v>204</v>
      </c>
      <c r="D102" s="177">
        <f>D100+7</f>
        <v>41219</v>
      </c>
      <c r="E102" s="199">
        <v>35</v>
      </c>
      <c r="F102" s="200">
        <v>25</v>
      </c>
      <c r="G102" s="200">
        <v>20</v>
      </c>
      <c r="H102" s="200">
        <v>41</v>
      </c>
      <c r="I102" s="201">
        <v>7</v>
      </c>
      <c r="J102" s="202">
        <v>1</v>
      </c>
      <c r="K102" s="203">
        <v>9</v>
      </c>
      <c r="L102" s="108"/>
      <c r="M102" s="3"/>
      <c r="N102" s="3"/>
      <c r="O102" s="3"/>
      <c r="P102" s="3"/>
      <c r="Q102" s="3"/>
    </row>
    <row r="103" ht="15" customHeight="1">
      <c r="A103" s="71"/>
      <c r="B103" s="181"/>
      <c r="C103" t="s" s="174">
        <v>205</v>
      </c>
      <c r="D103" s="175">
        <f>D101+7</f>
        <v>41222</v>
      </c>
      <c r="E103" s="194">
        <v>47</v>
      </c>
      <c r="F103" s="195">
        <v>28</v>
      </c>
      <c r="G103" s="195">
        <v>14</v>
      </c>
      <c r="H103" s="195">
        <v>21</v>
      </c>
      <c r="I103" s="196">
        <v>22</v>
      </c>
      <c r="J103" s="197">
        <v>5</v>
      </c>
      <c r="K103" s="198">
        <v>4</v>
      </c>
      <c r="L103" s="108"/>
      <c r="M103" s="3"/>
      <c r="N103" s="3"/>
      <c r="O103" s="3"/>
      <c r="P103" s="3"/>
      <c r="Q103" s="3"/>
    </row>
    <row r="104" ht="15" customHeight="1">
      <c r="A104" s="71"/>
      <c r="B104" s="180">
        <f>B102+1</f>
        <v>46</v>
      </c>
      <c r="C104" t="s" s="143">
        <v>206</v>
      </c>
      <c r="D104" s="177">
        <f>D102+7</f>
        <v>41226</v>
      </c>
      <c r="E104" s="199">
        <v>29</v>
      </c>
      <c r="F104" s="200">
        <v>11</v>
      </c>
      <c r="G104" s="200">
        <v>21</v>
      </c>
      <c r="H104" s="200">
        <v>24</v>
      </c>
      <c r="I104" s="201">
        <v>16</v>
      </c>
      <c r="J104" s="202">
        <v>6</v>
      </c>
      <c r="K104" s="203">
        <v>2</v>
      </c>
      <c r="L104" s="108"/>
      <c r="M104" s="3"/>
      <c r="N104" s="3"/>
      <c r="O104" s="3"/>
      <c r="P104" s="3"/>
      <c r="Q104" s="3"/>
    </row>
    <row r="105" ht="15" customHeight="1">
      <c r="A105" s="71"/>
      <c r="B105" s="181"/>
      <c r="C105" t="s" s="174">
        <v>207</v>
      </c>
      <c r="D105" s="175">
        <f>D103+7</f>
        <v>41229</v>
      </c>
      <c r="E105" s="194">
        <v>15</v>
      </c>
      <c r="F105" s="195">
        <v>19</v>
      </c>
      <c r="G105" s="195">
        <v>41</v>
      </c>
      <c r="H105" s="195">
        <v>23</v>
      </c>
      <c r="I105" s="196">
        <v>10</v>
      </c>
      <c r="J105" s="197">
        <v>2</v>
      </c>
      <c r="K105" s="198">
        <v>9</v>
      </c>
      <c r="L105" s="108"/>
      <c r="M105" s="3"/>
      <c r="N105" s="3"/>
      <c r="O105" s="3"/>
      <c r="P105" s="3"/>
      <c r="Q105" s="3"/>
    </row>
    <row r="106" ht="15" customHeight="1">
      <c r="A106" s="71"/>
      <c r="B106" s="180">
        <f>B104+1</f>
        <v>47</v>
      </c>
      <c r="C106" t="s" s="143">
        <v>208</v>
      </c>
      <c r="D106" s="177">
        <f>D104+7</f>
        <v>41233</v>
      </c>
      <c r="E106" s="199">
        <v>42</v>
      </c>
      <c r="F106" s="200">
        <v>28</v>
      </c>
      <c r="G106" s="200">
        <v>45</v>
      </c>
      <c r="H106" s="200">
        <v>30</v>
      </c>
      <c r="I106" s="201">
        <v>49</v>
      </c>
      <c r="J106" s="202">
        <v>10</v>
      </c>
      <c r="K106" s="203">
        <v>5</v>
      </c>
      <c r="L106" s="108"/>
      <c r="M106" s="3"/>
      <c r="N106" s="3"/>
      <c r="O106" s="3"/>
      <c r="P106" s="3"/>
      <c r="Q106" s="3"/>
    </row>
    <row r="107" ht="15" customHeight="1">
      <c r="A107" s="71"/>
      <c r="B107" s="181"/>
      <c r="C107" t="s" s="174">
        <v>209</v>
      </c>
      <c r="D107" s="175">
        <f>D105+7</f>
        <v>41236</v>
      </c>
      <c r="E107" s="194">
        <v>11</v>
      </c>
      <c r="F107" s="195">
        <v>20</v>
      </c>
      <c r="G107" s="195">
        <v>40</v>
      </c>
      <c r="H107" s="195">
        <v>9</v>
      </c>
      <c r="I107" s="196">
        <v>1</v>
      </c>
      <c r="J107" s="197">
        <v>5</v>
      </c>
      <c r="K107" s="198">
        <v>1</v>
      </c>
      <c r="L107" s="108"/>
      <c r="M107" s="3"/>
      <c r="N107" s="3"/>
      <c r="O107" s="3"/>
      <c r="P107" s="3"/>
      <c r="Q107" s="3"/>
    </row>
    <row r="108" ht="15" customHeight="1">
      <c r="A108" s="71"/>
      <c r="B108" s="180">
        <f>B106+1</f>
        <v>48</v>
      </c>
      <c r="C108" t="s" s="143">
        <v>210</v>
      </c>
      <c r="D108" s="177">
        <f>D106+7</f>
        <v>41240</v>
      </c>
      <c r="E108" s="199">
        <v>49</v>
      </c>
      <c r="F108" s="200">
        <v>44</v>
      </c>
      <c r="G108" s="200">
        <v>6</v>
      </c>
      <c r="H108" s="200">
        <v>10</v>
      </c>
      <c r="I108" s="201">
        <v>23</v>
      </c>
      <c r="J108" s="202">
        <v>7</v>
      </c>
      <c r="K108" s="203">
        <v>1</v>
      </c>
      <c r="L108" s="108"/>
      <c r="M108" s="3"/>
      <c r="N108" s="3"/>
      <c r="O108" s="3"/>
      <c r="P108" s="3"/>
      <c r="Q108" s="3"/>
    </row>
    <row r="109" ht="15" customHeight="1">
      <c r="A109" s="71"/>
      <c r="B109" s="181"/>
      <c r="C109" t="s" s="174">
        <v>211</v>
      </c>
      <c r="D109" s="175">
        <f>D107+7</f>
        <v>41243</v>
      </c>
      <c r="E109" s="194">
        <v>18</v>
      </c>
      <c r="F109" s="195">
        <v>23</v>
      </c>
      <c r="G109" s="195">
        <v>40</v>
      </c>
      <c r="H109" s="195">
        <v>24</v>
      </c>
      <c r="I109" s="196">
        <v>10</v>
      </c>
      <c r="J109" s="197">
        <v>3</v>
      </c>
      <c r="K109" s="198">
        <v>4</v>
      </c>
      <c r="L109" s="108"/>
      <c r="M109" s="3"/>
      <c r="N109" s="3"/>
      <c r="O109" s="3"/>
      <c r="P109" s="3"/>
      <c r="Q109" s="3"/>
    </row>
    <row r="110" ht="15" customHeight="1">
      <c r="A110" s="71"/>
      <c r="B110" s="180">
        <f>B108+1</f>
        <v>49</v>
      </c>
      <c r="C110" t="s" s="143">
        <v>212</v>
      </c>
      <c r="D110" s="177">
        <f>D108+7</f>
        <v>41247</v>
      </c>
      <c r="E110" s="199">
        <v>29</v>
      </c>
      <c r="F110" s="200">
        <v>5</v>
      </c>
      <c r="G110" s="200">
        <v>28</v>
      </c>
      <c r="H110" s="200">
        <v>44</v>
      </c>
      <c r="I110" s="201">
        <v>10</v>
      </c>
      <c r="J110" s="202">
        <v>2</v>
      </c>
      <c r="K110" s="203">
        <v>4</v>
      </c>
      <c r="L110" s="108"/>
      <c r="M110" s="3"/>
      <c r="N110" s="3"/>
      <c r="O110" s="3"/>
      <c r="P110" s="3"/>
      <c r="Q110" s="3"/>
    </row>
    <row r="111" ht="15" customHeight="1">
      <c r="A111" s="71"/>
      <c r="B111" s="181"/>
      <c r="C111" t="s" s="174">
        <v>213</v>
      </c>
      <c r="D111" s="175">
        <f>D109+7</f>
        <v>41250</v>
      </c>
      <c r="E111" s="194">
        <v>10</v>
      </c>
      <c r="F111" s="195">
        <v>18</v>
      </c>
      <c r="G111" s="195">
        <v>31</v>
      </c>
      <c r="H111" s="195">
        <v>42</v>
      </c>
      <c r="I111" s="196">
        <v>16</v>
      </c>
      <c r="J111" s="197">
        <v>2</v>
      </c>
      <c r="K111" s="198">
        <v>5</v>
      </c>
      <c r="L111" s="108"/>
      <c r="M111" s="3"/>
      <c r="N111" s="3"/>
      <c r="O111" s="3"/>
      <c r="P111" s="3"/>
      <c r="Q111" s="3"/>
    </row>
    <row r="112" ht="15" customHeight="1">
      <c r="A112" s="71"/>
      <c r="B112" s="180">
        <f>B110+1</f>
        <v>50</v>
      </c>
      <c r="C112" t="s" s="143">
        <v>214</v>
      </c>
      <c r="D112" s="177">
        <f>D110+7</f>
        <v>41254</v>
      </c>
      <c r="E112" s="199">
        <v>50</v>
      </c>
      <c r="F112" s="200">
        <v>4</v>
      </c>
      <c r="G112" s="200">
        <v>9</v>
      </c>
      <c r="H112" s="200">
        <v>1</v>
      </c>
      <c r="I112" s="201">
        <v>43</v>
      </c>
      <c r="J112" s="202">
        <v>6</v>
      </c>
      <c r="K112" s="203">
        <v>8</v>
      </c>
      <c r="L112" s="108"/>
      <c r="M112" s="3"/>
      <c r="N112" s="3"/>
      <c r="O112" s="3"/>
      <c r="P112" s="3"/>
      <c r="Q112" s="3"/>
    </row>
    <row r="113" ht="15" customHeight="1">
      <c r="A113" s="71"/>
      <c r="B113" s="181"/>
      <c r="C113" t="s" s="174">
        <v>215</v>
      </c>
      <c r="D113" s="175">
        <f>D111+7</f>
        <v>41257</v>
      </c>
      <c r="E113" s="194">
        <v>40</v>
      </c>
      <c r="F113" s="195">
        <v>29</v>
      </c>
      <c r="G113" s="195">
        <v>11</v>
      </c>
      <c r="H113" s="195">
        <v>43</v>
      </c>
      <c r="I113" s="196">
        <v>10</v>
      </c>
      <c r="J113" s="197">
        <v>11</v>
      </c>
      <c r="K113" s="198">
        <v>3</v>
      </c>
      <c r="L113" s="108"/>
      <c r="M113" s="3"/>
      <c r="N113" s="3"/>
      <c r="O113" s="3"/>
      <c r="P113" s="3"/>
      <c r="Q113" s="3"/>
    </row>
    <row r="114" ht="15" customHeight="1">
      <c r="A114" s="71"/>
      <c r="B114" s="180">
        <f>B112+1</f>
        <v>51</v>
      </c>
      <c r="C114" t="s" s="143">
        <v>216</v>
      </c>
      <c r="D114" s="177">
        <f>D112+7</f>
        <v>41261</v>
      </c>
      <c r="E114" s="199">
        <v>35</v>
      </c>
      <c r="F114" s="200">
        <v>14</v>
      </c>
      <c r="G114" s="200">
        <v>44</v>
      </c>
      <c r="H114" s="200">
        <v>18</v>
      </c>
      <c r="I114" s="201">
        <v>20</v>
      </c>
      <c r="J114" s="202">
        <v>5</v>
      </c>
      <c r="K114" s="203">
        <v>2</v>
      </c>
      <c r="L114" s="108"/>
      <c r="M114" s="3"/>
      <c r="N114" s="3"/>
      <c r="O114" s="3"/>
      <c r="P114" s="3"/>
      <c r="Q114" s="3"/>
    </row>
    <row r="115" ht="15" customHeight="1">
      <c r="A115" s="71"/>
      <c r="B115" s="181"/>
      <c r="C115" t="s" s="174">
        <v>217</v>
      </c>
      <c r="D115" s="175">
        <f>D113+7</f>
        <v>41264</v>
      </c>
      <c r="E115" s="194">
        <v>40</v>
      </c>
      <c r="F115" s="195">
        <v>5</v>
      </c>
      <c r="G115" s="195">
        <v>3</v>
      </c>
      <c r="H115" s="195">
        <v>42</v>
      </c>
      <c r="I115" s="196">
        <v>22</v>
      </c>
      <c r="J115" s="197">
        <v>3</v>
      </c>
      <c r="K115" s="198">
        <v>10</v>
      </c>
      <c r="L115" s="108"/>
      <c r="M115" s="3"/>
      <c r="N115" s="3"/>
      <c r="O115" s="3"/>
      <c r="P115" s="3"/>
      <c r="Q115" s="3"/>
    </row>
    <row r="116" ht="15" customHeight="1">
      <c r="A116" s="71"/>
      <c r="B116" s="180">
        <f>B114+1</f>
        <v>52</v>
      </c>
      <c r="C116" t="s" s="143">
        <v>218</v>
      </c>
      <c r="D116" s="177">
        <f>D114+7</f>
        <v>41268</v>
      </c>
      <c r="E116" s="199">
        <v>14</v>
      </c>
      <c r="F116" s="200">
        <v>20</v>
      </c>
      <c r="G116" s="200">
        <v>32</v>
      </c>
      <c r="H116" s="200">
        <v>23</v>
      </c>
      <c r="I116" s="201">
        <v>18</v>
      </c>
      <c r="J116" s="202">
        <v>3</v>
      </c>
      <c r="K116" s="203">
        <v>10</v>
      </c>
      <c r="L116" s="108"/>
      <c r="M116" s="3"/>
      <c r="N116" s="3"/>
      <c r="O116" s="3"/>
      <c r="P116" s="3"/>
      <c r="Q116" s="3"/>
    </row>
    <row r="117" ht="15" customHeight="1">
      <c r="A117" s="71"/>
      <c r="B117" s="182"/>
      <c r="C117" t="s" s="137">
        <v>219</v>
      </c>
      <c r="D117" s="183">
        <f>D115+7</f>
        <v>41271</v>
      </c>
      <c r="E117" s="205">
        <v>26</v>
      </c>
      <c r="F117" s="206">
        <v>49</v>
      </c>
      <c r="G117" s="206">
        <v>27</v>
      </c>
      <c r="H117" s="206">
        <v>24</v>
      </c>
      <c r="I117" s="207">
        <v>17</v>
      </c>
      <c r="J117" s="208">
        <v>3</v>
      </c>
      <c r="K117" s="209">
        <v>5</v>
      </c>
      <c r="L117" s="108"/>
      <c r="M117" s="3"/>
      <c r="N117" s="3"/>
      <c r="O117" s="3"/>
      <c r="P117" s="3"/>
      <c r="Q117" s="3"/>
    </row>
  </sheetData>
  <mergeCells count="74">
    <mergeCell ref="B110:B111"/>
    <mergeCell ref="B112:B113"/>
    <mergeCell ref="B114:B115"/>
    <mergeCell ref="B116:B117"/>
    <mergeCell ref="B8:B9"/>
    <mergeCell ref="B10:B11"/>
    <mergeCell ref="B12:B13"/>
    <mergeCell ref="B14:B15"/>
    <mergeCell ref="B16:B17"/>
    <mergeCell ref="B18:B19"/>
    <mergeCell ref="B98:B99"/>
    <mergeCell ref="B100:B101"/>
    <mergeCell ref="B102:B103"/>
    <mergeCell ref="B104:B105"/>
    <mergeCell ref="B106:B107"/>
    <mergeCell ref="B74:B75"/>
    <mergeCell ref="B76:B77"/>
    <mergeCell ref="B78:B79"/>
    <mergeCell ref="B80:B81"/>
    <mergeCell ref="B108:B109"/>
    <mergeCell ref="B86:B87"/>
    <mergeCell ref="B88:B89"/>
    <mergeCell ref="B90:B91"/>
    <mergeCell ref="B92:B93"/>
    <mergeCell ref="B94:B95"/>
    <mergeCell ref="B96:B97"/>
    <mergeCell ref="B82:B83"/>
    <mergeCell ref="B84:B85"/>
    <mergeCell ref="B66:B67"/>
    <mergeCell ref="B64:B65"/>
    <mergeCell ref="B68:B69"/>
    <mergeCell ref="B70:B71"/>
    <mergeCell ref="B72:B73"/>
    <mergeCell ref="M6:N6"/>
    <mergeCell ref="P6:Q6"/>
    <mergeCell ref="E7:I7"/>
    <mergeCell ref="B44:B45"/>
    <mergeCell ref="B46:B47"/>
    <mergeCell ref="B26:B27"/>
    <mergeCell ref="B28:B29"/>
    <mergeCell ref="B30:B31"/>
    <mergeCell ref="B32:B33"/>
    <mergeCell ref="B40:B41"/>
    <mergeCell ref="B42:B43"/>
    <mergeCell ref="B20:B21"/>
    <mergeCell ref="B22:B23"/>
    <mergeCell ref="B24:B25"/>
    <mergeCell ref="B34:B35"/>
    <mergeCell ref="B36:B37"/>
    <mergeCell ref="B1:G1"/>
    <mergeCell ref="B3:E3"/>
    <mergeCell ref="B6:B7"/>
    <mergeCell ref="C6:C7"/>
    <mergeCell ref="D6:D7"/>
    <mergeCell ref="E6:K6"/>
    <mergeCell ref="B4:K4"/>
    <mergeCell ref="C64:C65"/>
    <mergeCell ref="D64:D65"/>
    <mergeCell ref="E64:K64"/>
    <mergeCell ref="E65:I65"/>
    <mergeCell ref="B5:K5"/>
    <mergeCell ref="B63:K63"/>
    <mergeCell ref="B50:B51"/>
    <mergeCell ref="B52:B53"/>
    <mergeCell ref="B54:B55"/>
    <mergeCell ref="B56:B57"/>
    <mergeCell ref="B61:E61"/>
    <mergeCell ref="B62:K62"/>
    <mergeCell ref="B38:B39"/>
    <mergeCell ref="B58:B59"/>
    <mergeCell ref="B48:B49"/>
    <mergeCell ref="M4:Q4"/>
    <mergeCell ref="J7:K7"/>
    <mergeCell ref="J65:K65"/>
  </mergeCells>
  <conditionalFormatting sqref="M8:M81 P8:P18">
    <cfRule type="cellIs" dxfId="5" priority="1" operator="lessThan" stopIfTrue="1">
      <formula>0</formula>
    </cfRule>
  </conditionalFormatting>
  <pageMargins left="0.590551" right="0.590551" top="0.984252" bottom="0.393701" header="0" footer="0"/>
  <pageSetup firstPageNumber="1" fitToHeight="1" fitToWidth="1" scale="8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