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Y\Documents\GitHub\Case-study\Data\"/>
    </mc:Choice>
  </mc:AlternateContent>
  <xr:revisionPtr revIDLastSave="0" documentId="13_ncr:1_{A162E863-31B3-4013-86C0-31C3AADBE543}" xr6:coauthVersionLast="47" xr6:coauthVersionMax="47" xr10:uidLastSave="{00000000-0000-0000-0000-000000000000}"/>
  <bookViews>
    <workbookView xWindow="30" yWindow="1575" windowWidth="15315" windowHeight="12960" activeTab="1" xr2:uid="{00000000-000D-0000-FFFF-FFFF00000000}"/>
  </bookViews>
  <sheets>
    <sheet name="ASP" sheetId="2" r:id="rId1"/>
    <sheet name="HD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E11" i="3"/>
  <c r="E12" i="3"/>
  <c r="E13" i="3"/>
  <c r="D11" i="3"/>
  <c r="G6" i="3"/>
  <c r="G7" i="3"/>
  <c r="G8" i="3"/>
  <c r="G9" i="3"/>
  <c r="E6" i="3"/>
  <c r="E7" i="3"/>
  <c r="E8" i="3"/>
  <c r="E9" i="3"/>
  <c r="E10" i="3"/>
  <c r="D7" i="3"/>
  <c r="G3" i="3"/>
  <c r="G4" i="3"/>
  <c r="G5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D3" i="3"/>
  <c r="E2" i="3"/>
  <c r="G24" i="2"/>
  <c r="F24" i="2"/>
  <c r="H24" i="2" s="1"/>
  <c r="D24" i="2"/>
  <c r="J24" i="2" s="1"/>
  <c r="C24" i="2"/>
  <c r="H25" i="2"/>
  <c r="E25" i="2"/>
  <c r="G20" i="2"/>
  <c r="F20" i="2"/>
  <c r="D20" i="2"/>
  <c r="C20" i="2"/>
  <c r="E20" i="2" s="1"/>
  <c r="E23" i="2"/>
  <c r="G16" i="2"/>
  <c r="F16" i="2"/>
  <c r="D16" i="2"/>
  <c r="C16" i="2"/>
  <c r="E16" i="2" s="1"/>
  <c r="G12" i="2"/>
  <c r="F12" i="2"/>
  <c r="D12" i="2"/>
  <c r="C12" i="2"/>
  <c r="I12" i="2" s="1"/>
  <c r="G8" i="2"/>
  <c r="J8" i="2" s="1"/>
  <c r="F8" i="2"/>
  <c r="D8" i="2"/>
  <c r="C8" i="2"/>
  <c r="E8" i="2" s="1"/>
  <c r="G4" i="2"/>
  <c r="F4" i="2"/>
  <c r="H4" i="2" s="1"/>
  <c r="D4" i="2"/>
  <c r="J4" i="2" s="1"/>
  <c r="C4" i="2"/>
  <c r="E4" i="2" s="1"/>
  <c r="K4" i="2" s="1"/>
  <c r="H12" i="2"/>
  <c r="J3" i="2"/>
  <c r="I3" i="2"/>
  <c r="H3" i="2"/>
  <c r="E3" i="2"/>
  <c r="J5" i="2"/>
  <c r="J6" i="2"/>
  <c r="J7" i="2"/>
  <c r="J9" i="2"/>
  <c r="J10" i="2"/>
  <c r="J11" i="2"/>
  <c r="J13" i="2"/>
  <c r="J14" i="2"/>
  <c r="J15" i="2"/>
  <c r="J17" i="2"/>
  <c r="J18" i="2"/>
  <c r="J19" i="2"/>
  <c r="J21" i="2"/>
  <c r="J22" i="2"/>
  <c r="J23" i="2"/>
  <c r="J25" i="2"/>
  <c r="J26" i="2"/>
  <c r="J27" i="2"/>
  <c r="I5" i="2"/>
  <c r="I6" i="2"/>
  <c r="I7" i="2"/>
  <c r="I9" i="2"/>
  <c r="I10" i="2"/>
  <c r="I11" i="2"/>
  <c r="I13" i="2"/>
  <c r="I14" i="2"/>
  <c r="I15" i="2"/>
  <c r="I17" i="2"/>
  <c r="I18" i="2"/>
  <c r="I19" i="2"/>
  <c r="I21" i="2"/>
  <c r="I22" i="2"/>
  <c r="I23" i="2"/>
  <c r="I25" i="2"/>
  <c r="I26" i="2"/>
  <c r="I27" i="2"/>
  <c r="H5" i="2"/>
  <c r="H6" i="2"/>
  <c r="H7" i="2"/>
  <c r="H9" i="2"/>
  <c r="H10" i="2"/>
  <c r="H11" i="2"/>
  <c r="H13" i="2"/>
  <c r="H14" i="2"/>
  <c r="H15" i="2"/>
  <c r="H17" i="2"/>
  <c r="H18" i="2"/>
  <c r="H19" i="2"/>
  <c r="H21" i="2"/>
  <c r="H22" i="2"/>
  <c r="H23" i="2"/>
  <c r="H26" i="2"/>
  <c r="H27" i="2"/>
  <c r="E5" i="2"/>
  <c r="E6" i="2"/>
  <c r="E7" i="2"/>
  <c r="E9" i="2"/>
  <c r="E10" i="2"/>
  <c r="E11" i="2"/>
  <c r="E13" i="2"/>
  <c r="E14" i="2"/>
  <c r="E15" i="2"/>
  <c r="E17" i="2"/>
  <c r="E18" i="2"/>
  <c r="E19" i="2"/>
  <c r="E21" i="2"/>
  <c r="E22" i="2"/>
  <c r="E26" i="2"/>
  <c r="E27" i="2"/>
  <c r="G10" i="3" l="1"/>
  <c r="I4" i="2"/>
  <c r="I8" i="2"/>
  <c r="K3" i="2"/>
  <c r="E24" i="2"/>
  <c r="J12" i="2"/>
  <c r="E12" i="2"/>
  <c r="K12" i="2" s="1"/>
  <c r="I24" i="2"/>
  <c r="K26" i="2"/>
  <c r="I20" i="2"/>
  <c r="J20" i="2"/>
  <c r="H20" i="2"/>
  <c r="K20" i="2" s="1"/>
  <c r="J16" i="2"/>
  <c r="H16" i="2"/>
  <c r="K16" i="2" s="1"/>
  <c r="I16" i="2"/>
  <c r="H8" i="2"/>
  <c r="K8" i="2" s="1"/>
  <c r="K10" i="2"/>
  <c r="K25" i="2"/>
  <c r="K9" i="2"/>
  <c r="K15" i="2"/>
  <c r="K23" i="2"/>
  <c r="K7" i="2"/>
  <c r="K6" i="2"/>
  <c r="K24" i="2"/>
  <c r="K27" i="2"/>
  <c r="K22" i="2"/>
  <c r="K21" i="2"/>
  <c r="K19" i="2"/>
  <c r="K5" i="2"/>
  <c r="K18" i="2"/>
  <c r="K17" i="2"/>
  <c r="K14" i="2"/>
  <c r="K13" i="2"/>
  <c r="K11" i="2"/>
</calcChain>
</file>

<file path=xl/sharedStrings.xml><?xml version="1.0" encoding="utf-8"?>
<sst xmlns="http://schemas.openxmlformats.org/spreadsheetml/2006/main" count="61" uniqueCount="21">
  <si>
    <t>Reporting date</t>
  </si>
  <si>
    <t>Form type</t>
  </si>
  <si>
    <t>10-Q</t>
  </si>
  <si>
    <t>10-K</t>
  </si>
  <si>
    <t>Total Net Sales</t>
  </si>
  <si>
    <t>Conventional</t>
  </si>
  <si>
    <t>Specialty</t>
  </si>
  <si>
    <t>All</t>
  </si>
  <si>
    <t>Dozens Sold</t>
  </si>
  <si>
    <t>ASP</t>
  </si>
  <si>
    <t>Annual figures</t>
  </si>
  <si>
    <t>Date</t>
  </si>
  <si>
    <t>HDP</t>
  </si>
  <si>
    <t>Flag</t>
  </si>
  <si>
    <t>Q</t>
  </si>
  <si>
    <t>K</t>
  </si>
  <si>
    <t>Dozens produced (thousands)</t>
  </si>
  <si>
    <t>Average layers</t>
  </si>
  <si>
    <t>Layers (million)</t>
  </si>
  <si>
    <t>Dozens produced If 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</si>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</sst>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CAML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ASP!$I$1:$I$2</c:f>
              <c:strCache>
                <c:ptCount val="2"/>
                <c:pt idx="0">
                  <c:v> ASP </c:v>
                </c:pt>
                <c:pt idx="1">
                  <c:v> Conventional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ASP!$B$3:$B$27</c:f>
              <c:numCache>
                <c:formatCode>m/d/yyyy</c:formatCode>
                <c:ptCount val="25"/>
                <c:pt idx="0">
                  <c:v>45899</c:v>
                </c:pt>
                <c:pt idx="1">
                  <c:v>45808</c:v>
                </c:pt>
                <c:pt idx="2">
                  <c:v>45717</c:v>
                </c:pt>
                <c:pt idx="3">
                  <c:v>45626</c:v>
                </c:pt>
                <c:pt idx="4">
                  <c:v>45535</c:v>
                </c:pt>
                <c:pt idx="5">
                  <c:v>45444</c:v>
                </c:pt>
                <c:pt idx="6">
                  <c:v>45353</c:v>
                </c:pt>
                <c:pt idx="7">
                  <c:v>45262</c:v>
                </c:pt>
                <c:pt idx="8">
                  <c:v>45171</c:v>
                </c:pt>
                <c:pt idx="9">
                  <c:v>45080</c:v>
                </c:pt>
                <c:pt idx="10">
                  <c:v>44982</c:v>
                </c:pt>
                <c:pt idx="11">
                  <c:v>44891</c:v>
                </c:pt>
                <c:pt idx="12">
                  <c:v>44800</c:v>
                </c:pt>
                <c:pt idx="13">
                  <c:v>44709</c:v>
                </c:pt>
                <c:pt idx="14">
                  <c:v>44618</c:v>
                </c:pt>
                <c:pt idx="15">
                  <c:v>44527</c:v>
                </c:pt>
                <c:pt idx="16">
                  <c:v>44436</c:v>
                </c:pt>
                <c:pt idx="17">
                  <c:v>44345</c:v>
                </c:pt>
                <c:pt idx="18">
                  <c:v>44254</c:v>
                </c:pt>
                <c:pt idx="19">
                  <c:v>44163</c:v>
                </c:pt>
                <c:pt idx="20">
                  <c:v>44072</c:v>
                </c:pt>
                <c:pt idx="21">
                  <c:v>43981</c:v>
                </c:pt>
                <c:pt idx="22">
                  <c:v>43890</c:v>
                </c:pt>
                <c:pt idx="23">
                  <c:v>43799</c:v>
                </c:pt>
                <c:pt idx="24">
                  <c:v>43708</c:v>
                </c:pt>
              </c:numCache>
            </c:numRef>
          </c:cat>
          <c:val>
            <c:numRef>
              <c:f>ASP!$I$3:$I$27</c:f>
              <c:numCache>
                <c:formatCode>_("$"* #,##0.00_);_("$"* \(#,##0.00\);_("$"* "-"??_);_(@_)</c:formatCode>
                <c:ptCount val="25"/>
                <c:pt idx="0">
                  <c:v>2.5386792310818742</c:v>
                </c:pt>
                <c:pt idx="1">
                  <c:v>3.7842722472212404</c:v>
                </c:pt>
                <c:pt idx="2">
                  <c:v>4.7664820607089435</c:v>
                </c:pt>
                <c:pt idx="3">
                  <c:v>2.9432243782115202</c:v>
                </c:pt>
                <c:pt idx="4">
                  <c:v>2.4238133097320351</c:v>
                </c:pt>
                <c:pt idx="5">
                  <c:v>2.0621506484297529</c:v>
                </c:pt>
                <c:pt idx="6">
                  <c:v>2.1522254945832597</c:v>
                </c:pt>
                <c:pt idx="7">
                  <c:v>1.4579449449761512</c:v>
                </c:pt>
                <c:pt idx="8">
                  <c:v>1.2410069960888008</c:v>
                </c:pt>
                <c:pt idx="9">
                  <c:v>2.0379887749895635</c:v>
                </c:pt>
                <c:pt idx="10">
                  <c:v>3.6775887743719209</c:v>
                </c:pt>
                <c:pt idx="11">
                  <c:v>2.8829052645018511</c:v>
                </c:pt>
                <c:pt idx="12">
                  <c:v>2.3681724091880341</c:v>
                </c:pt>
                <c:pt idx="13">
                  <c:v>2.1037963621697018</c:v>
                </c:pt>
                <c:pt idx="14">
                  <c:v>1.4577504662071259</c:v>
                </c:pt>
                <c:pt idx="15">
                  <c:v>1.1603665223515225</c:v>
                </c:pt>
                <c:pt idx="16">
                  <c:v>0.98949519478337222</c:v>
                </c:pt>
                <c:pt idx="17">
                  <c:v>1.1085184128812136</c:v>
                </c:pt>
                <c:pt idx="18">
                  <c:v>1.0005860048259221</c:v>
                </c:pt>
                <c:pt idx="19">
                  <c:v>1.0020266544802476</c:v>
                </c:pt>
                <c:pt idx="20">
                  <c:v>0.79586965652178365</c:v>
                </c:pt>
                <c:pt idx="21">
                  <c:v>1.4586797959403561</c:v>
                </c:pt>
                <c:pt idx="22">
                  <c:v>1.0244609292425491</c:v>
                </c:pt>
                <c:pt idx="23">
                  <c:v>0.93683292745257207</c:v>
                </c:pt>
                <c:pt idx="24">
                  <c:v>0.62390785727111819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6-4698-A3C8-1019F6D21C53}"/>
            </c:ext>
          </c:extLst>
        </c:ser>
        <c:ser>
          <c:idx val="1"/>
          <c:order val="1"/>
          <c:tx>
            <c:strRef>
              <c:f>ASP!$J$1:$J$2</c:f>
              <c:strCache>
                <c:ptCount val="2"/>
                <c:pt idx="0">
                  <c:v> ASP </c:v>
                </c:pt>
                <c:pt idx="1">
                  <c:v> Specialty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ASP!$B$3:$B$27</c:f>
              <c:numCache>
                <c:formatCode>m/d/yyyy</c:formatCode>
                <c:ptCount val="25"/>
                <c:pt idx="0">
                  <c:v>45899</c:v>
                </c:pt>
                <c:pt idx="1">
                  <c:v>45808</c:v>
                </c:pt>
                <c:pt idx="2">
                  <c:v>45717</c:v>
                </c:pt>
                <c:pt idx="3">
                  <c:v>45626</c:v>
                </c:pt>
                <c:pt idx="4">
                  <c:v>45535</c:v>
                </c:pt>
                <c:pt idx="5">
                  <c:v>45444</c:v>
                </c:pt>
                <c:pt idx="6">
                  <c:v>45353</c:v>
                </c:pt>
                <c:pt idx="7">
                  <c:v>45262</c:v>
                </c:pt>
                <c:pt idx="8">
                  <c:v>45171</c:v>
                </c:pt>
                <c:pt idx="9">
                  <c:v>45080</c:v>
                </c:pt>
                <c:pt idx="10">
                  <c:v>44982</c:v>
                </c:pt>
                <c:pt idx="11">
                  <c:v>44891</c:v>
                </c:pt>
                <c:pt idx="12">
                  <c:v>44800</c:v>
                </c:pt>
                <c:pt idx="13">
                  <c:v>44709</c:v>
                </c:pt>
                <c:pt idx="14">
                  <c:v>44618</c:v>
                </c:pt>
                <c:pt idx="15">
                  <c:v>44527</c:v>
                </c:pt>
                <c:pt idx="16">
                  <c:v>44436</c:v>
                </c:pt>
                <c:pt idx="17">
                  <c:v>44345</c:v>
                </c:pt>
                <c:pt idx="18">
                  <c:v>44254</c:v>
                </c:pt>
                <c:pt idx="19">
                  <c:v>44163</c:v>
                </c:pt>
                <c:pt idx="20">
                  <c:v>44072</c:v>
                </c:pt>
                <c:pt idx="21">
                  <c:v>43981</c:v>
                </c:pt>
                <c:pt idx="22">
                  <c:v>43890</c:v>
                </c:pt>
                <c:pt idx="23">
                  <c:v>43799</c:v>
                </c:pt>
                <c:pt idx="24">
                  <c:v>43708</c:v>
                </c:pt>
              </c:numCache>
            </c:numRef>
          </c:cat>
          <c:val>
            <c:numRef>
              <c:f>ASP!$J$3:$J$27</c:f>
              <c:numCache>
                <c:formatCode>_("$"* #,##0.00_);_("$"* \(#,##0.00\);_("$"* "-"??_);_(@_)</c:formatCode>
                <c:ptCount val="25"/>
                <c:pt idx="0">
                  <c:v>2.3961993000490303</c:v>
                </c:pt>
                <c:pt idx="1">
                  <c:v>2.5592711154887957</c:v>
                </c:pt>
                <c:pt idx="2">
                  <c:v>2.7841690083623929</c:v>
                </c:pt>
                <c:pt idx="3">
                  <c:v>2.3865044450173394</c:v>
                </c:pt>
                <c:pt idx="4">
                  <c:v>2.3345485953268481</c:v>
                </c:pt>
                <c:pt idx="5">
                  <c:v>2.2542030806724931</c:v>
                </c:pt>
                <c:pt idx="6">
                  <c:v>2.4152877151302521</c:v>
                </c:pt>
                <c:pt idx="7">
                  <c:v>2.2766975582743885</c:v>
                </c:pt>
                <c:pt idx="8">
                  <c:v>2.2782763439451506</c:v>
                </c:pt>
                <c:pt idx="9">
                  <c:v>2.4988539157067193</c:v>
                </c:pt>
                <c:pt idx="10">
                  <c:v>2.6158717650563621</c:v>
                </c:pt>
                <c:pt idx="11">
                  <c:v>2.3699719071896785</c:v>
                </c:pt>
                <c:pt idx="12">
                  <c:v>2.1005177553475236</c:v>
                </c:pt>
                <c:pt idx="13">
                  <c:v>2.0866775434666147</c:v>
                </c:pt>
                <c:pt idx="14">
                  <c:v>1.9229030901828883</c:v>
                </c:pt>
                <c:pt idx="15">
                  <c:v>1.8619317842422793</c:v>
                </c:pt>
                <c:pt idx="16">
                  <c:v>1.8512777377233036</c:v>
                </c:pt>
                <c:pt idx="17">
                  <c:v>1.8740968156504356</c:v>
                </c:pt>
                <c:pt idx="18">
                  <c:v>1.8945789027333813</c:v>
                </c:pt>
                <c:pt idx="19">
                  <c:v>1.8536511184228717</c:v>
                </c:pt>
                <c:pt idx="20">
                  <c:v>1.8797632206643784</c:v>
                </c:pt>
                <c:pt idx="21">
                  <c:v>1.9435707678075855</c:v>
                </c:pt>
                <c:pt idx="22">
                  <c:v>1.8871301419292759</c:v>
                </c:pt>
                <c:pt idx="23">
                  <c:v>1.8783667720214374</c:v>
                </c:pt>
                <c:pt idx="24">
                  <c:v>1.8625622662246726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6-4698-A3C8-1019F6D2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344751"/>
        <c:axId val="1251349551"/>
      </c:lineChart>
      <c:dateAx>
        <c:axId val="1251344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49551"/>
        <c:crosses val="autoZero"/>
        <c:auto val="1"/>
        <c:lblOffset val="100"/>
        <c:baseTimeUnit val="months"/>
      </c:dateAx>
      <c:valAx>
        <c:axId val="12513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86590</xdr:colOff>
      <xdr:row>27</xdr:row>
      <xdr:rowOff>115454</xdr:rowOff>
    </xdr:from>
    <xdr:to>
      <xdr:col>21</xdr:col>
      <xdr:colOff>169333</xdr:colOff>
      <xdr:row>48</xdr:row>
      <xdr:rowOff>87167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317F7-852E-A4D2-A036-21C5C309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1901-5F6F-4B82-9934-BA57C41C5F34}">
  <sheetPr codeName="Sheet1"/>
  <dimension ref="A1:R27"/>
  <sheetViews>
    <sheetView zoomScale="93" workbookViewId="0">
      <selection activeCell="B35" sqref="B35"/>
    </sheetView>
  </sheetViews>
  <sheetFormatPr defaultRowHeight="15" x14ac:dyDescent="0.25"/>
  <cols>
    <col min="1" max="1" width="16.140625" customWidth="1"/>
    <col min="2" max="2" width="16.140625" style="7" customWidth="1"/>
    <col min="3" max="6" width="16.140625" style="2" customWidth="1"/>
    <col min="7" max="7" width="13" style="2" customWidth="1"/>
    <col min="8" max="8" width="13.28515625" style="2" customWidth="1"/>
    <col min="9" max="11" width="13.28515625" style="1" customWidth="1"/>
    <col min="12" max="17" width="11.28515625" customWidth="1"/>
    <col min="18" max="18" width="10.140625" customWidth="1"/>
  </cols>
  <sheetData>
    <row r="1" spans="1:18" x14ac:dyDescent="0.25">
      <c r="A1" t="s">
        <v>1</v>
      </c>
      <c r="B1" s="7" t="s">
        <v>0</v>
      </c>
      <c r="C1" s="8" t="s">
        <v>4</v>
      </c>
      <c r="D1" s="8"/>
      <c r="E1" s="8"/>
      <c r="F1" s="8" t="s">
        <v>8</v>
      </c>
      <c r="G1" s="8"/>
      <c r="H1" s="8"/>
      <c r="I1" s="9" t="s">
        <v>9</v>
      </c>
      <c r="J1" s="9"/>
      <c r="K1" s="9"/>
      <c r="M1" s="10" t="s">
        <v>10</v>
      </c>
      <c r="N1" s="10"/>
      <c r="O1" s="10"/>
      <c r="P1" s="10"/>
    </row>
    <row r="2" spans="1:18" x14ac:dyDescent="0.25">
      <c r="C2" s="2" t="s">
        <v>5</v>
      </c>
      <c r="D2" s="2" t="s">
        <v>6</v>
      </c>
      <c r="E2" s="2" t="s">
        <v>7</v>
      </c>
      <c r="F2" s="2" t="s">
        <v>5</v>
      </c>
      <c r="G2" s="2" t="s">
        <v>6</v>
      </c>
      <c r="H2" s="2" t="s">
        <v>7</v>
      </c>
      <c r="I2" s="1" t="s">
        <v>5</v>
      </c>
      <c r="J2" s="1" t="s">
        <v>6</v>
      </c>
      <c r="K2" s="1" t="s">
        <v>7</v>
      </c>
    </row>
    <row r="3" spans="1:18" x14ac:dyDescent="0.25">
      <c r="A3" t="s">
        <v>2</v>
      </c>
      <c r="B3" s="7">
        <v>45899</v>
      </c>
      <c r="C3" s="2">
        <v>505941</v>
      </c>
      <c r="D3" s="2">
        <v>283456</v>
      </c>
      <c r="E3" s="2">
        <f>SUM(C3:D3)</f>
        <v>789397</v>
      </c>
      <c r="F3" s="2">
        <v>199293</v>
      </c>
      <c r="G3" s="2">
        <v>118294</v>
      </c>
      <c r="H3" s="2">
        <f>SUM(F3:G3)</f>
        <v>317587</v>
      </c>
      <c r="I3" s="1">
        <f t="shared" ref="I3:K4" si="0">C3/F3</f>
        <v>2.5386792310818742</v>
      </c>
      <c r="J3" s="1">
        <f t="shared" si="0"/>
        <v>2.3961993000490303</v>
      </c>
      <c r="K3" s="1">
        <f t="shared" si="0"/>
        <v>2.48560866786109</v>
      </c>
    </row>
    <row r="4" spans="1:18" x14ac:dyDescent="0.25">
      <c r="A4" t="s">
        <v>3</v>
      </c>
      <c r="B4" s="7">
        <v>45808</v>
      </c>
      <c r="C4" s="2">
        <f>M4-SUM(C5:C7)</f>
        <v>717358</v>
      </c>
      <c r="D4" s="2">
        <f>N4-SUM(D5:D7)</f>
        <v>311796</v>
      </c>
      <c r="E4" s="2">
        <f>SUM(C4:D4)</f>
        <v>1029154</v>
      </c>
      <c r="F4" s="2">
        <f>O4-SUM(F5:F7)</f>
        <v>189563</v>
      </c>
      <c r="G4" s="2">
        <f>P4-SUM(G5:G7)</f>
        <v>121830</v>
      </c>
      <c r="H4" s="2">
        <f>SUM(F4,G4)</f>
        <v>311393</v>
      </c>
      <c r="I4" s="1">
        <f t="shared" si="0"/>
        <v>3.7842722472212404</v>
      </c>
      <c r="J4" s="1">
        <f t="shared" si="0"/>
        <v>2.5592711154887957</v>
      </c>
      <c r="K4" s="1">
        <f t="shared" si="0"/>
        <v>3.3050004335357572</v>
      </c>
      <c r="M4" s="3">
        <v>2835423</v>
      </c>
      <c r="N4" s="3">
        <v>1184487</v>
      </c>
      <c r="O4" s="3">
        <v>812396</v>
      </c>
      <c r="P4" s="3">
        <v>470215</v>
      </c>
      <c r="R4" s="4"/>
    </row>
    <row r="5" spans="1:18" x14ac:dyDescent="0.25">
      <c r="A5" t="s">
        <v>2</v>
      </c>
      <c r="B5" s="7">
        <v>45717</v>
      </c>
      <c r="C5" s="2">
        <v>1016438</v>
      </c>
      <c r="D5" s="2">
        <v>328944</v>
      </c>
      <c r="E5" s="2">
        <f t="shared" ref="E5:E27" si="1">SUM(C5:D5)</f>
        <v>1345382</v>
      </c>
      <c r="F5" s="2">
        <v>213247</v>
      </c>
      <c r="G5" s="2">
        <v>118148</v>
      </c>
      <c r="H5" s="2">
        <f t="shared" ref="H5:H27" si="2">SUM(F5:G5)</f>
        <v>331395</v>
      </c>
      <c r="I5" s="1">
        <f t="shared" ref="I5:I27" si="3">C5/F5</f>
        <v>4.7664820607089435</v>
      </c>
      <c r="J5" s="1">
        <f t="shared" ref="J5:J27" si="4">D5/G5</f>
        <v>2.7841690083623929</v>
      </c>
      <c r="K5" s="1">
        <f t="shared" ref="K5:K27" si="5">E5/H5</f>
        <v>4.059753466407158</v>
      </c>
      <c r="M5" s="3"/>
      <c r="N5" s="3"/>
      <c r="O5" s="3"/>
      <c r="P5" s="3"/>
    </row>
    <row r="6" spans="1:18" x14ac:dyDescent="0.25">
      <c r="A6" t="s">
        <v>2</v>
      </c>
      <c r="B6" s="7">
        <v>45626</v>
      </c>
      <c r="C6" s="2">
        <v>616891</v>
      </c>
      <c r="D6" s="2">
        <v>286970</v>
      </c>
      <c r="E6" s="2">
        <f t="shared" si="1"/>
        <v>903861</v>
      </c>
      <c r="F6" s="2">
        <v>209597</v>
      </c>
      <c r="G6" s="2">
        <v>120247</v>
      </c>
      <c r="H6" s="2">
        <f t="shared" si="2"/>
        <v>329844</v>
      </c>
      <c r="I6" s="1">
        <f t="shared" si="3"/>
        <v>2.9432243782115202</v>
      </c>
      <c r="J6" s="1">
        <f t="shared" si="4"/>
        <v>2.3865044450173394</v>
      </c>
      <c r="K6" s="1">
        <f t="shared" si="5"/>
        <v>2.7402681267508275</v>
      </c>
    </row>
    <row r="7" spans="1:18" x14ac:dyDescent="0.25">
      <c r="A7" t="s">
        <v>2</v>
      </c>
      <c r="B7" s="7">
        <v>45535</v>
      </c>
      <c r="C7" s="2">
        <v>484736</v>
      </c>
      <c r="D7" s="2">
        <v>256777</v>
      </c>
      <c r="E7" s="2">
        <f t="shared" si="1"/>
        <v>741513</v>
      </c>
      <c r="F7" s="2">
        <v>199989</v>
      </c>
      <c r="G7" s="2">
        <v>109990</v>
      </c>
      <c r="H7" s="2">
        <f t="shared" si="2"/>
        <v>309979</v>
      </c>
      <c r="I7" s="1">
        <f t="shared" si="3"/>
        <v>2.4238133097320351</v>
      </c>
      <c r="J7" s="1">
        <f t="shared" si="4"/>
        <v>2.3345485953268481</v>
      </c>
      <c r="K7" s="1">
        <f t="shared" si="5"/>
        <v>2.3921394675123153</v>
      </c>
    </row>
    <row r="8" spans="1:18" x14ac:dyDescent="0.25">
      <c r="A8" t="s">
        <v>3</v>
      </c>
      <c r="B8" s="7">
        <v>45444</v>
      </c>
      <c r="C8" s="2">
        <f>M8-C9-C10-C11</f>
        <v>372245</v>
      </c>
      <c r="D8" s="2">
        <f>N8-D9-D10-D11</f>
        <v>236786</v>
      </c>
      <c r="E8" s="2">
        <f t="shared" si="1"/>
        <v>609031</v>
      </c>
      <c r="F8" s="2">
        <f>O8-F9-F10-F11</f>
        <v>180513</v>
      </c>
      <c r="G8" s="2">
        <f>P8-G9-G10-G11</f>
        <v>105042</v>
      </c>
      <c r="H8" s="2">
        <f t="shared" si="2"/>
        <v>285555</v>
      </c>
      <c r="I8" s="1">
        <f t="shared" si="3"/>
        <v>2.0621506484297529</v>
      </c>
      <c r="J8" s="1">
        <f t="shared" si="4"/>
        <v>2.2542030806724931</v>
      </c>
      <c r="K8" s="1">
        <f t="shared" si="5"/>
        <v>2.1327975346255537</v>
      </c>
      <c r="M8" s="3">
        <v>1291743</v>
      </c>
      <c r="N8" s="3">
        <v>925665</v>
      </c>
      <c r="O8" s="3">
        <v>746687</v>
      </c>
      <c r="P8" s="3">
        <v>400946</v>
      </c>
    </row>
    <row r="9" spans="1:18" x14ac:dyDescent="0.25">
      <c r="A9" t="s">
        <v>2</v>
      </c>
      <c r="B9" s="7">
        <v>45353</v>
      </c>
      <c r="C9" s="2">
        <v>413619</v>
      </c>
      <c r="D9" s="2">
        <v>262293</v>
      </c>
      <c r="E9" s="2">
        <f t="shared" si="1"/>
        <v>675912</v>
      </c>
      <c r="F9" s="2">
        <v>192182</v>
      </c>
      <c r="G9" s="2">
        <v>108597</v>
      </c>
      <c r="H9" s="2">
        <f t="shared" si="2"/>
        <v>300779</v>
      </c>
      <c r="I9" s="1">
        <f t="shared" si="3"/>
        <v>2.1522254945832597</v>
      </c>
      <c r="J9" s="1">
        <f t="shared" si="4"/>
        <v>2.4152877151302521</v>
      </c>
      <c r="K9" s="1">
        <f t="shared" si="5"/>
        <v>2.2472047583109194</v>
      </c>
    </row>
    <row r="10" spans="1:18" x14ac:dyDescent="0.25">
      <c r="A10" t="s">
        <v>2</v>
      </c>
      <c r="B10" s="7">
        <v>45262</v>
      </c>
      <c r="C10" s="2">
        <v>280599</v>
      </c>
      <c r="D10" s="2">
        <v>217905</v>
      </c>
      <c r="E10" s="2">
        <f t="shared" si="1"/>
        <v>498504</v>
      </c>
      <c r="F10" s="2">
        <v>192462</v>
      </c>
      <c r="G10" s="2">
        <v>95711</v>
      </c>
      <c r="H10" s="2">
        <f t="shared" si="2"/>
        <v>288173</v>
      </c>
      <c r="I10" s="1">
        <f t="shared" si="3"/>
        <v>1.4579449449761512</v>
      </c>
      <c r="J10" s="1">
        <f t="shared" si="4"/>
        <v>2.2766975582743885</v>
      </c>
      <c r="K10" s="1">
        <f t="shared" si="5"/>
        <v>1.7298775388395164</v>
      </c>
    </row>
    <row r="11" spans="1:18" x14ac:dyDescent="0.25">
      <c r="A11" t="s">
        <v>2</v>
      </c>
      <c r="B11" s="7">
        <v>45171</v>
      </c>
      <c r="C11" s="2">
        <v>225280</v>
      </c>
      <c r="D11" s="2">
        <v>208681</v>
      </c>
      <c r="E11" s="2">
        <f t="shared" si="1"/>
        <v>433961</v>
      </c>
      <c r="F11" s="2">
        <v>181530</v>
      </c>
      <c r="G11" s="2">
        <v>91596</v>
      </c>
      <c r="H11" s="2">
        <f t="shared" si="2"/>
        <v>273126</v>
      </c>
      <c r="I11" s="1">
        <f t="shared" si="3"/>
        <v>1.2410069960888008</v>
      </c>
      <c r="J11" s="1">
        <f t="shared" si="4"/>
        <v>2.2782763439451506</v>
      </c>
      <c r="K11" s="1">
        <f t="shared" si="5"/>
        <v>1.5888674091811106</v>
      </c>
    </row>
    <row r="12" spans="1:18" x14ac:dyDescent="0.25">
      <c r="A12" t="s">
        <v>3</v>
      </c>
      <c r="B12" s="7">
        <v>45080</v>
      </c>
      <c r="C12" s="2">
        <f>M12-C13-C14-C15</f>
        <v>395433</v>
      </c>
      <c r="D12" s="2">
        <f>N12-D13-D14-D15</f>
        <v>256190</v>
      </c>
      <c r="E12" s="2">
        <f t="shared" si="1"/>
        <v>651623</v>
      </c>
      <c r="F12" s="2">
        <f>O12-F13-F14-F15</f>
        <v>194031</v>
      </c>
      <c r="G12" s="2">
        <f>P12-G13-G14-G15</f>
        <v>102523</v>
      </c>
      <c r="H12" s="2">
        <f>SUM(F12:G12)</f>
        <v>296554</v>
      </c>
      <c r="I12" s="1">
        <f t="shared" si="3"/>
        <v>2.0379887749895635</v>
      </c>
      <c r="J12" s="1">
        <f t="shared" si="4"/>
        <v>2.4988539157067193</v>
      </c>
      <c r="K12" s="1">
        <f t="shared" si="5"/>
        <v>2.1973165089663267</v>
      </c>
      <c r="M12" s="3">
        <v>2051961</v>
      </c>
      <c r="N12" s="3">
        <v>956993</v>
      </c>
      <c r="O12" s="3">
        <v>749076</v>
      </c>
      <c r="P12" s="3">
        <v>398297</v>
      </c>
    </row>
    <row r="13" spans="1:18" x14ac:dyDescent="0.25">
      <c r="A13" t="s">
        <v>2</v>
      </c>
      <c r="B13" s="7">
        <v>44982</v>
      </c>
      <c r="C13" s="2">
        <v>689022</v>
      </c>
      <c r="D13" s="2">
        <v>272205</v>
      </c>
      <c r="E13" s="2">
        <f t="shared" si="1"/>
        <v>961227</v>
      </c>
      <c r="F13" s="2">
        <v>187357</v>
      </c>
      <c r="G13" s="2">
        <v>104059</v>
      </c>
      <c r="H13" s="2">
        <f t="shared" si="2"/>
        <v>291416</v>
      </c>
      <c r="I13" s="1">
        <f t="shared" si="3"/>
        <v>3.6775887743719209</v>
      </c>
      <c r="J13" s="1">
        <f t="shared" si="4"/>
        <v>2.6158717650563621</v>
      </c>
      <c r="K13" s="1">
        <f t="shared" si="5"/>
        <v>3.298470228127488</v>
      </c>
    </row>
    <row r="14" spans="1:18" x14ac:dyDescent="0.25">
      <c r="A14" t="s">
        <v>2</v>
      </c>
      <c r="B14" s="7">
        <v>44891</v>
      </c>
      <c r="C14" s="2">
        <v>541917</v>
      </c>
      <c r="D14" s="2">
        <v>227778</v>
      </c>
      <c r="E14" s="2">
        <f t="shared" si="1"/>
        <v>769695</v>
      </c>
      <c r="F14" s="2">
        <v>187976</v>
      </c>
      <c r="G14" s="2">
        <v>96110</v>
      </c>
      <c r="H14" s="2">
        <f t="shared" si="2"/>
        <v>284086</v>
      </c>
      <c r="I14" s="1">
        <f t="shared" si="3"/>
        <v>2.8829052645018511</v>
      </c>
      <c r="J14" s="1">
        <f t="shared" si="4"/>
        <v>2.3699719071896785</v>
      </c>
      <c r="K14" s="1">
        <f t="shared" si="5"/>
        <v>2.7093732179692065</v>
      </c>
    </row>
    <row r="15" spans="1:18" x14ac:dyDescent="0.25">
      <c r="A15" t="s">
        <v>2</v>
      </c>
      <c r="B15" s="7">
        <v>44800</v>
      </c>
      <c r="C15" s="2">
        <v>425589</v>
      </c>
      <c r="D15" s="2">
        <v>200820</v>
      </c>
      <c r="E15" s="2">
        <f t="shared" si="1"/>
        <v>626409</v>
      </c>
      <c r="F15" s="2">
        <v>179712</v>
      </c>
      <c r="G15" s="2">
        <v>95605</v>
      </c>
      <c r="H15" s="2">
        <f t="shared" si="2"/>
        <v>275317</v>
      </c>
      <c r="I15" s="1">
        <f t="shared" si="3"/>
        <v>2.3681724091880341</v>
      </c>
      <c r="J15" s="1">
        <f t="shared" si="4"/>
        <v>2.1005177553475236</v>
      </c>
      <c r="K15" s="1">
        <f t="shared" si="5"/>
        <v>2.2752281915028858</v>
      </c>
    </row>
    <row r="16" spans="1:18" x14ac:dyDescent="0.25">
      <c r="A16" t="s">
        <v>3</v>
      </c>
      <c r="B16" s="7">
        <v>44709</v>
      </c>
      <c r="C16" s="2">
        <f>M16-C17-C18-C19</f>
        <v>375555</v>
      </c>
      <c r="D16" s="2">
        <f>N16-D17-D18-D19</f>
        <v>171383</v>
      </c>
      <c r="E16" s="2">
        <f t="shared" si="1"/>
        <v>546938</v>
      </c>
      <c r="F16" s="2">
        <f>O16-F17-F18-F19</f>
        <v>178513</v>
      </c>
      <c r="G16" s="2">
        <f>P16-G17-G18-G19</f>
        <v>82132</v>
      </c>
      <c r="H16" s="2">
        <f t="shared" si="2"/>
        <v>260645</v>
      </c>
      <c r="I16" s="1">
        <f t="shared" si="3"/>
        <v>2.1037963621697018</v>
      </c>
      <c r="J16" s="1">
        <f t="shared" si="4"/>
        <v>2.0866775434666147</v>
      </c>
      <c r="K16" s="1">
        <f t="shared" si="5"/>
        <v>2.0984020410903721</v>
      </c>
      <c r="M16" s="3">
        <v>1061995</v>
      </c>
      <c r="N16" s="3">
        <v>648838</v>
      </c>
      <c r="O16" s="3">
        <v>747914</v>
      </c>
      <c r="P16" s="3">
        <v>335875</v>
      </c>
    </row>
    <row r="17" spans="1:16" x14ac:dyDescent="0.25">
      <c r="A17" t="s">
        <v>2</v>
      </c>
      <c r="B17" s="7">
        <v>44618</v>
      </c>
      <c r="C17" s="5">
        <v>280633</v>
      </c>
      <c r="D17" s="5">
        <v>182945</v>
      </c>
      <c r="E17" s="2">
        <f t="shared" si="1"/>
        <v>463578</v>
      </c>
      <c r="F17" s="5">
        <v>192511</v>
      </c>
      <c r="G17" s="5">
        <v>95140</v>
      </c>
      <c r="H17" s="2">
        <f t="shared" si="2"/>
        <v>287651</v>
      </c>
      <c r="I17" s="1">
        <f t="shared" si="3"/>
        <v>1.4577504662071259</v>
      </c>
      <c r="J17" s="1">
        <f t="shared" si="4"/>
        <v>1.9229030901828883</v>
      </c>
      <c r="K17" s="1">
        <f t="shared" si="5"/>
        <v>1.611598777685459</v>
      </c>
    </row>
    <row r="18" spans="1:16" x14ac:dyDescent="0.25">
      <c r="A18" t="s">
        <v>2</v>
      </c>
      <c r="B18" s="7">
        <v>44527</v>
      </c>
      <c r="C18" s="5">
        <v>223258</v>
      </c>
      <c r="D18" s="5">
        <v>155853</v>
      </c>
      <c r="E18" s="2">
        <f t="shared" si="1"/>
        <v>379111</v>
      </c>
      <c r="F18" s="5">
        <v>192403</v>
      </c>
      <c r="G18" s="5">
        <v>83705</v>
      </c>
      <c r="H18" s="2">
        <f t="shared" si="2"/>
        <v>276108</v>
      </c>
      <c r="I18" s="1">
        <f t="shared" si="3"/>
        <v>1.1603665223515225</v>
      </c>
      <c r="J18" s="1">
        <f t="shared" si="4"/>
        <v>1.8619317842422793</v>
      </c>
      <c r="K18" s="1">
        <f t="shared" si="5"/>
        <v>1.3730532979848464</v>
      </c>
    </row>
    <row r="19" spans="1:16" x14ac:dyDescent="0.25">
      <c r="A19" t="s">
        <v>2</v>
      </c>
      <c r="B19" s="7">
        <v>44436</v>
      </c>
      <c r="C19" s="5">
        <v>182549</v>
      </c>
      <c r="D19" s="5">
        <v>138657</v>
      </c>
      <c r="E19" s="2">
        <f t="shared" si="1"/>
        <v>321206</v>
      </c>
      <c r="F19" s="5">
        <v>184487</v>
      </c>
      <c r="G19" s="5">
        <v>74898</v>
      </c>
      <c r="H19" s="2">
        <f t="shared" si="2"/>
        <v>259385</v>
      </c>
      <c r="I19" s="1">
        <f t="shared" si="3"/>
        <v>0.98949519478337222</v>
      </c>
      <c r="J19" s="1">
        <f t="shared" si="4"/>
        <v>1.8512777377233036</v>
      </c>
      <c r="K19" s="1">
        <f t="shared" si="5"/>
        <v>1.2383368352063535</v>
      </c>
    </row>
    <row r="20" spans="1:16" x14ac:dyDescent="0.25">
      <c r="A20" t="s">
        <v>3</v>
      </c>
      <c r="B20" s="7">
        <v>44345</v>
      </c>
      <c r="C20" s="2">
        <f>M20-C21-C22-C23</f>
        <v>205986</v>
      </c>
      <c r="D20" s="2">
        <f>N20-D21-D22-D23</f>
        <v>131243</v>
      </c>
      <c r="E20" s="2">
        <f t="shared" si="1"/>
        <v>337229</v>
      </c>
      <c r="F20" s="2">
        <f>O20-F21-F22-F23</f>
        <v>185821</v>
      </c>
      <c r="G20" s="2">
        <f>P20-G21-G22-G23</f>
        <v>70030</v>
      </c>
      <c r="H20" s="2">
        <f t="shared" si="2"/>
        <v>255851</v>
      </c>
      <c r="I20" s="1">
        <f t="shared" si="3"/>
        <v>1.1085184128812136</v>
      </c>
      <c r="J20" s="1">
        <f t="shared" si="4"/>
        <v>1.8740968156504356</v>
      </c>
      <c r="K20" s="1">
        <f t="shared" si="5"/>
        <v>1.318067937979527</v>
      </c>
      <c r="M20" s="3">
        <v>766284</v>
      </c>
      <c r="N20" s="3">
        <v>539780</v>
      </c>
      <c r="O20" s="3">
        <v>785446</v>
      </c>
      <c r="P20" s="3">
        <v>287765</v>
      </c>
    </row>
    <row r="21" spans="1:16" x14ac:dyDescent="0.25">
      <c r="A21" t="s">
        <v>2</v>
      </c>
      <c r="B21" s="7">
        <v>44254</v>
      </c>
      <c r="C21" s="5">
        <v>203189</v>
      </c>
      <c r="D21" s="5">
        <v>145210</v>
      </c>
      <c r="E21" s="2">
        <f t="shared" si="1"/>
        <v>348399</v>
      </c>
      <c r="F21" s="5">
        <v>203070</v>
      </c>
      <c r="G21" s="5">
        <v>76645</v>
      </c>
      <c r="H21" s="2">
        <f t="shared" si="2"/>
        <v>279715</v>
      </c>
      <c r="I21" s="1">
        <f t="shared" si="3"/>
        <v>1.0005860048259221</v>
      </c>
      <c r="J21" s="1">
        <f t="shared" si="4"/>
        <v>1.8945789027333813</v>
      </c>
      <c r="K21" s="1">
        <f t="shared" si="5"/>
        <v>1.2455499347550185</v>
      </c>
    </row>
    <row r="22" spans="1:16" x14ac:dyDescent="0.25">
      <c r="A22" t="s">
        <v>2</v>
      </c>
      <c r="B22" s="7">
        <v>44163</v>
      </c>
      <c r="C22" s="5">
        <v>201725</v>
      </c>
      <c r="D22" s="5">
        <v>134082</v>
      </c>
      <c r="E22" s="2">
        <f t="shared" si="1"/>
        <v>335807</v>
      </c>
      <c r="F22" s="5">
        <v>201317</v>
      </c>
      <c r="G22" s="5">
        <v>72334</v>
      </c>
      <c r="H22" s="2">
        <f t="shared" si="2"/>
        <v>273651</v>
      </c>
      <c r="I22" s="1">
        <f t="shared" si="3"/>
        <v>1.0020266544802476</v>
      </c>
      <c r="J22" s="1">
        <f t="shared" si="4"/>
        <v>1.8536511184228717</v>
      </c>
      <c r="K22" s="1">
        <f t="shared" si="5"/>
        <v>1.2271360236213278</v>
      </c>
    </row>
    <row r="23" spans="1:16" x14ac:dyDescent="0.25">
      <c r="A23" t="s">
        <v>2</v>
      </c>
      <c r="B23" s="7">
        <v>44072</v>
      </c>
      <c r="C23" s="5">
        <v>155384</v>
      </c>
      <c r="D23" s="5">
        <v>129245</v>
      </c>
      <c r="E23" s="2">
        <f>SUM(C23:D23)</f>
        <v>284629</v>
      </c>
      <c r="F23" s="5">
        <v>195238</v>
      </c>
      <c r="G23" s="5">
        <v>68756</v>
      </c>
      <c r="H23" s="2">
        <f t="shared" si="2"/>
        <v>263994</v>
      </c>
      <c r="I23" s="1">
        <f t="shared" si="3"/>
        <v>0.79586965652178365</v>
      </c>
      <c r="J23" s="1">
        <f t="shared" si="4"/>
        <v>1.8797632206643784</v>
      </c>
      <c r="K23" s="1">
        <f t="shared" si="5"/>
        <v>1.0781646552573165</v>
      </c>
    </row>
    <row r="24" spans="1:16" x14ac:dyDescent="0.25">
      <c r="A24" t="s">
        <v>3</v>
      </c>
      <c r="B24" s="7">
        <v>43981</v>
      </c>
      <c r="C24" s="5">
        <f>M24-C25-C26-C27</f>
        <v>311380</v>
      </c>
      <c r="D24" s="5">
        <f>N24-D25-D26-D27</f>
        <v>153373</v>
      </c>
      <c r="E24" s="2">
        <f t="shared" si="1"/>
        <v>464753</v>
      </c>
      <c r="F24" s="2">
        <f>O24-F25-F26-F27</f>
        <v>213467</v>
      </c>
      <c r="G24" s="2">
        <f>P24-G25-G26-G27</f>
        <v>78913</v>
      </c>
      <c r="H24" s="2">
        <f>SUM(F24:G24)</f>
        <v>292380</v>
      </c>
      <c r="I24" s="1">
        <f t="shared" si="3"/>
        <v>1.4586797959403561</v>
      </c>
      <c r="J24" s="1">
        <f t="shared" si="4"/>
        <v>1.9435707678075855</v>
      </c>
      <c r="K24" s="1">
        <f t="shared" si="5"/>
        <v>1.5895512688966413</v>
      </c>
      <c r="M24" s="6">
        <v>830278</v>
      </c>
      <c r="N24" s="6">
        <v>485465</v>
      </c>
      <c r="O24" s="6">
        <v>813255</v>
      </c>
      <c r="P24" s="6">
        <v>255895</v>
      </c>
    </row>
    <row r="25" spans="1:16" x14ac:dyDescent="0.25">
      <c r="A25" t="s">
        <v>2</v>
      </c>
      <c r="B25" s="7">
        <v>43890</v>
      </c>
      <c r="C25" s="5">
        <v>210329</v>
      </c>
      <c r="D25" s="2">
        <v>117672</v>
      </c>
      <c r="E25" s="2">
        <f t="shared" ref="E25" si="6">SUM(C25:D25)</f>
        <v>328001</v>
      </c>
      <c r="F25" s="2">
        <v>205307</v>
      </c>
      <c r="G25" s="2">
        <v>62355</v>
      </c>
      <c r="H25" s="2">
        <f t="shared" ref="H25" si="7">SUM(F25:G25)</f>
        <v>267662</v>
      </c>
      <c r="I25" s="1">
        <f t="shared" si="3"/>
        <v>1.0244609292425491</v>
      </c>
      <c r="J25" s="1">
        <f t="shared" si="4"/>
        <v>1.8871301419292759</v>
      </c>
      <c r="K25" s="1">
        <f t="shared" si="5"/>
        <v>1.225429833147776</v>
      </c>
    </row>
    <row r="26" spans="1:16" x14ac:dyDescent="0.25">
      <c r="A26" t="s">
        <v>2</v>
      </c>
      <c r="B26" s="7">
        <v>43799</v>
      </c>
      <c r="C26" s="2">
        <v>186960</v>
      </c>
      <c r="D26" s="2">
        <v>109351</v>
      </c>
      <c r="E26" s="2">
        <f t="shared" si="1"/>
        <v>296311</v>
      </c>
      <c r="F26" s="2">
        <v>199566</v>
      </c>
      <c r="G26" s="2">
        <v>58216</v>
      </c>
      <c r="H26" s="2">
        <f t="shared" si="2"/>
        <v>257782</v>
      </c>
      <c r="I26" s="1">
        <f t="shared" si="3"/>
        <v>0.93683292745257207</v>
      </c>
      <c r="J26" s="1">
        <f t="shared" si="4"/>
        <v>1.8783667720214374</v>
      </c>
      <c r="K26" s="1">
        <f t="shared" si="5"/>
        <v>1.1494635001668077</v>
      </c>
    </row>
    <row r="27" spans="1:16" x14ac:dyDescent="0.25">
      <c r="A27" t="s">
        <v>2</v>
      </c>
      <c r="B27" s="7">
        <v>43708</v>
      </c>
      <c r="C27" s="2">
        <v>121609</v>
      </c>
      <c r="D27" s="2">
        <v>105069</v>
      </c>
      <c r="E27" s="2">
        <f t="shared" si="1"/>
        <v>226678</v>
      </c>
      <c r="F27" s="2">
        <v>194915</v>
      </c>
      <c r="G27" s="2">
        <v>56411</v>
      </c>
      <c r="H27" s="2">
        <f t="shared" si="2"/>
        <v>251326</v>
      </c>
      <c r="I27" s="1">
        <f t="shared" si="3"/>
        <v>0.62390785727111819</v>
      </c>
      <c r="J27" s="1">
        <f t="shared" si="4"/>
        <v>1.8625622662246726</v>
      </c>
      <c r="K27" s="1">
        <f t="shared" si="5"/>
        <v>0.90192817297056416</v>
      </c>
    </row>
  </sheetData>
  <mergeCells count="4">
    <mergeCell ref="C1:E1"/>
    <mergeCell ref="F1:H1"/>
    <mergeCell ref="I1:K1"/>
    <mergeCell ref="M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8C53-5430-498D-AC2E-3B938DE1AD30}">
  <dimension ref="A1:H14"/>
  <sheetViews>
    <sheetView tabSelected="1" workbookViewId="0">
      <selection activeCell="E22" sqref="E22"/>
    </sheetView>
  </sheetViews>
  <sheetFormatPr defaultRowHeight="15" x14ac:dyDescent="0.25"/>
  <cols>
    <col min="1" max="2" width="10.85546875" customWidth="1"/>
    <col min="3" max="3" width="13.7109375" customWidth="1"/>
    <col min="4" max="4" width="20.140625" customWidth="1"/>
    <col min="5" max="6" width="15" customWidth="1"/>
  </cols>
  <sheetData>
    <row r="1" spans="1:8" x14ac:dyDescent="0.25">
      <c r="A1" t="s">
        <v>11</v>
      </c>
      <c r="B1" t="s">
        <v>13</v>
      </c>
      <c r="C1" t="s">
        <v>18</v>
      </c>
      <c r="D1" t="s">
        <v>16</v>
      </c>
      <c r="E1" t="s">
        <v>17</v>
      </c>
      <c r="F1" t="s">
        <v>20</v>
      </c>
      <c r="G1" t="s">
        <v>12</v>
      </c>
      <c r="H1" t="s">
        <v>19</v>
      </c>
    </row>
    <row r="2" spans="1:8" x14ac:dyDescent="0.25">
      <c r="A2" s="7">
        <v>45899</v>
      </c>
      <c r="B2" t="s">
        <v>14</v>
      </c>
      <c r="C2">
        <v>48.5</v>
      </c>
      <c r="D2">
        <v>282374</v>
      </c>
      <c r="E2">
        <f>(C2+C3)/2</f>
        <v>48.4</v>
      </c>
      <c r="F2">
        <f>_xlfn.DAYS(A2,A3)</f>
        <v>91</v>
      </c>
      <c r="G2">
        <f>D2*12/1000/E2/F2</f>
        <v>0.76934156752338567</v>
      </c>
    </row>
    <row r="3" spans="1:8" x14ac:dyDescent="0.25">
      <c r="A3" s="7">
        <v>45808</v>
      </c>
      <c r="B3" t="s">
        <v>15</v>
      </c>
      <c r="C3">
        <v>48.3</v>
      </c>
      <c r="D3">
        <f>H3-D4-D5-D6</f>
        <v>287993</v>
      </c>
      <c r="E3">
        <f t="shared" ref="E3:E13" si="0">(C3+C4)/2</f>
        <v>48.599999999999994</v>
      </c>
      <c r="F3">
        <f t="shared" ref="F3:F18" si="1">_xlfn.DAYS(A3,A4)</f>
        <v>91</v>
      </c>
      <c r="G3">
        <f t="shared" ref="G3:G13" si="2">D3*12/1000/E3/F3</f>
        <v>0.78142178808845486</v>
      </c>
      <c r="H3">
        <v>1135955</v>
      </c>
    </row>
    <row r="4" spans="1:8" x14ac:dyDescent="0.25">
      <c r="A4" s="7">
        <v>45717</v>
      </c>
      <c r="B4" t="s">
        <v>14</v>
      </c>
      <c r="C4">
        <v>48.9</v>
      </c>
      <c r="D4">
        <v>293087</v>
      </c>
      <c r="E4">
        <f t="shared" si="0"/>
        <v>48.5</v>
      </c>
      <c r="F4">
        <f t="shared" si="1"/>
        <v>91</v>
      </c>
      <c r="G4">
        <f t="shared" si="2"/>
        <v>0.79688319927495188</v>
      </c>
    </row>
    <row r="5" spans="1:8" x14ac:dyDescent="0.25">
      <c r="A5" s="7">
        <v>45626</v>
      </c>
      <c r="B5" t="s">
        <v>14</v>
      </c>
      <c r="C5">
        <v>48.1</v>
      </c>
      <c r="D5">
        <v>288036</v>
      </c>
      <c r="E5">
        <f t="shared" si="0"/>
        <v>47.400000000000006</v>
      </c>
      <c r="F5">
        <f t="shared" si="1"/>
        <v>91</v>
      </c>
      <c r="G5">
        <f t="shared" si="2"/>
        <v>0.80132424537487812</v>
      </c>
    </row>
    <row r="6" spans="1:8" x14ac:dyDescent="0.25">
      <c r="A6" s="7">
        <v>45535</v>
      </c>
      <c r="B6" t="s">
        <v>14</v>
      </c>
      <c r="C6">
        <v>46.7</v>
      </c>
      <c r="D6">
        <v>266839</v>
      </c>
      <c r="E6">
        <f t="shared" si="0"/>
        <v>43.3</v>
      </c>
      <c r="F6">
        <f t="shared" si="1"/>
        <v>91</v>
      </c>
      <c r="G6">
        <f t="shared" si="2"/>
        <v>0.81264573763419046</v>
      </c>
    </row>
    <row r="7" spans="1:8" x14ac:dyDescent="0.25">
      <c r="A7" s="7">
        <v>45444</v>
      </c>
      <c r="B7" t="s">
        <v>15</v>
      </c>
      <c r="C7">
        <v>39.9</v>
      </c>
      <c r="D7">
        <f>H7-D8-D9-D10</f>
        <v>243851</v>
      </c>
      <c r="E7">
        <f t="shared" si="0"/>
        <v>41.05</v>
      </c>
      <c r="F7">
        <f t="shared" si="1"/>
        <v>91</v>
      </c>
      <c r="G7">
        <f t="shared" si="2"/>
        <v>0.78334167659380827</v>
      </c>
      <c r="H7">
        <v>1018835</v>
      </c>
    </row>
    <row r="8" spans="1:8" x14ac:dyDescent="0.25">
      <c r="A8" s="7">
        <v>45353</v>
      </c>
      <c r="B8" t="s">
        <v>14</v>
      </c>
      <c r="C8">
        <v>42.2</v>
      </c>
      <c r="D8">
        <v>259527</v>
      </c>
      <c r="E8">
        <f t="shared" si="0"/>
        <v>42.75</v>
      </c>
      <c r="F8">
        <f t="shared" si="1"/>
        <v>91</v>
      </c>
      <c r="G8">
        <f t="shared" si="2"/>
        <v>0.8005459803354541</v>
      </c>
    </row>
    <row r="9" spans="1:8" x14ac:dyDescent="0.25">
      <c r="A9" s="7">
        <v>45262</v>
      </c>
      <c r="B9" t="s">
        <v>14</v>
      </c>
      <c r="C9">
        <v>43.3</v>
      </c>
      <c r="D9">
        <v>265101</v>
      </c>
      <c r="E9">
        <f t="shared" si="0"/>
        <v>42.599999999999994</v>
      </c>
      <c r="F9">
        <f t="shared" si="1"/>
        <v>91</v>
      </c>
      <c r="G9">
        <f t="shared" si="2"/>
        <v>0.82061909921064868</v>
      </c>
    </row>
    <row r="10" spans="1:8" x14ac:dyDescent="0.25">
      <c r="A10" s="7">
        <v>45171</v>
      </c>
      <c r="B10" t="s">
        <v>14</v>
      </c>
      <c r="C10">
        <v>41.9</v>
      </c>
      <c r="D10">
        <v>250356</v>
      </c>
      <c r="E10">
        <f t="shared" si="0"/>
        <v>41.55</v>
      </c>
      <c r="F10">
        <f t="shared" si="1"/>
        <v>91</v>
      </c>
      <c r="G10">
        <f t="shared" si="2"/>
        <v>0.79456024120284063</v>
      </c>
    </row>
    <row r="11" spans="1:8" x14ac:dyDescent="0.25">
      <c r="A11" s="7">
        <v>45080</v>
      </c>
      <c r="B11" t="s">
        <v>15</v>
      </c>
      <c r="C11">
        <v>41.2</v>
      </c>
      <c r="D11">
        <f>H11-D12-D13-D14</f>
        <v>276354</v>
      </c>
      <c r="E11">
        <f t="shared" si="0"/>
        <v>42.25</v>
      </c>
      <c r="F11">
        <f t="shared" si="1"/>
        <v>98</v>
      </c>
      <c r="G11">
        <f t="shared" si="2"/>
        <v>0.80092935635792772</v>
      </c>
      <c r="H11">
        <v>1058540</v>
      </c>
    </row>
    <row r="12" spans="1:8" x14ac:dyDescent="0.25">
      <c r="A12" s="7">
        <v>44982</v>
      </c>
      <c r="B12" t="s">
        <v>14</v>
      </c>
      <c r="C12">
        <v>43.3</v>
      </c>
      <c r="D12">
        <v>263174</v>
      </c>
      <c r="E12">
        <f t="shared" si="0"/>
        <v>43.5</v>
      </c>
      <c r="F12">
        <f t="shared" si="1"/>
        <v>91</v>
      </c>
      <c r="G12">
        <f t="shared" si="2"/>
        <v>0.79779916635089043</v>
      </c>
    </row>
    <row r="13" spans="1:8" x14ac:dyDescent="0.25">
      <c r="A13" s="7">
        <v>44891</v>
      </c>
      <c r="B13" t="s">
        <v>14</v>
      </c>
      <c r="C13">
        <v>43.7</v>
      </c>
      <c r="D13">
        <v>261358</v>
      </c>
      <c r="E13">
        <f t="shared" si="0"/>
        <v>42.400000000000006</v>
      </c>
      <c r="F13">
        <f t="shared" si="1"/>
        <v>91</v>
      </c>
      <c r="G13">
        <f t="shared" si="2"/>
        <v>0.81284884926394341</v>
      </c>
    </row>
    <row r="14" spans="1:8" x14ac:dyDescent="0.25">
      <c r="A14" s="7">
        <v>44800</v>
      </c>
      <c r="B14" t="s">
        <v>14</v>
      </c>
      <c r="C14">
        <v>41.1</v>
      </c>
      <c r="D14">
        <v>257654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</vt:lpstr>
      <vt:lpstr>HDP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Chenning Xu</cp:lastModifiedBy>
  <dcterms:created xsi:type="dcterms:W3CDTF">2015-06-05T18:17:20Z</dcterms:created>
  <dcterms:modified xsi:type="dcterms:W3CDTF">2025-10-18T04:16:56Z</dcterms:modified>
</cp:coreProperties>
</file>