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<sst xmlns="http://schemas.openxmlformats.org/spreadsheetml/2006/main" count="390" uniqueCount="142">
  <si>
    <t>Assumptions</t>
  </si>
  <si>
    <t>Year 0</t>
  </si>
  <si>
    <t>Unit</t>
  </si>
  <si>
    <t>Year 1</t>
  </si>
  <si>
    <t>Year 2</t>
  </si>
  <si>
    <t>Year 3</t>
  </si>
  <si>
    <t>Year 4</t>
  </si>
  <si>
    <t>Year 5</t>
  </si>
  <si>
    <t>Year 6</t>
  </si>
  <si>
    <t>Total</t>
  </si>
  <si>
    <t>Where to change the numbers</t>
  </si>
  <si>
    <t xml:space="preserve">Market </t>
  </si>
  <si>
    <t xml:space="preserve">Number of units sold </t>
  </si>
  <si>
    <t>units</t>
  </si>
  <si>
    <t>change this row for action 1,2,4, 5, 8, 9, 12, 13, 15</t>
  </si>
  <si>
    <t>Unit price</t>
  </si>
  <si>
    <t>change this for action 7, 10, 12, 13</t>
  </si>
  <si>
    <t>Production</t>
  </si>
  <si>
    <t>Number of factories</t>
  </si>
  <si>
    <t>Change this row for action 1 -- Add 1 when you add factory</t>
  </si>
  <si>
    <t xml:space="preserve">Each factory  has depreciation of </t>
  </si>
  <si>
    <t>per year</t>
  </si>
  <si>
    <t>This row does not change</t>
  </si>
  <si>
    <t>Depreciation period</t>
  </si>
  <si>
    <t>years</t>
  </si>
  <si>
    <t xml:space="preserve">Additional new equipment </t>
  </si>
  <si>
    <t>units per year</t>
  </si>
  <si>
    <t>Change this row for action 2 -- Add 1 when you add equipment</t>
  </si>
  <si>
    <t>Additional equipment depreciation</t>
  </si>
  <si>
    <t>Raw materials inventory value (BOM)</t>
  </si>
  <si>
    <t>of sales</t>
  </si>
  <si>
    <t>COGS</t>
  </si>
  <si>
    <t>Change this row for action 3,  8, 14</t>
  </si>
  <si>
    <t>Finished goods inventory</t>
  </si>
  <si>
    <t>Inventory obsolescence</t>
  </si>
  <si>
    <t>Inventory holding</t>
  </si>
  <si>
    <t>month of sales</t>
  </si>
  <si>
    <t>Change this for action  4, 5, 9, 10, 15, 16</t>
  </si>
  <si>
    <t>Inventory holding cost</t>
  </si>
  <si>
    <t>Raw materials inventory</t>
  </si>
  <si>
    <t>Change this for action  9, 10, 11,16</t>
  </si>
  <si>
    <t>Logistics cost</t>
  </si>
  <si>
    <t>Change this for action 4, 8, 15</t>
  </si>
  <si>
    <t>R&amp;D</t>
  </si>
  <si>
    <t xml:space="preserve"> </t>
  </si>
  <si>
    <t>Change this for action 7</t>
  </si>
  <si>
    <t>SG&amp;A</t>
  </si>
  <si>
    <t>Change this for action 1, 6, 14</t>
  </si>
  <si>
    <t xml:space="preserve">Year 2 </t>
  </si>
  <si>
    <t>Revenue</t>
  </si>
  <si>
    <t>unit price</t>
  </si>
  <si>
    <t>no. of units</t>
  </si>
  <si>
    <t>Gross profit</t>
  </si>
  <si>
    <t>Total purchase</t>
  </si>
  <si>
    <t>inventory days</t>
  </si>
  <si>
    <t>Average inventory value</t>
  </si>
  <si>
    <t>Inventory carrying rate</t>
  </si>
  <si>
    <t>inventory holding cost</t>
  </si>
  <si>
    <t>Logistics</t>
  </si>
  <si>
    <t>Depreciation</t>
  </si>
  <si>
    <t>FG inventory</t>
  </si>
  <si>
    <t>Inventory obsolescence (1%)</t>
  </si>
  <si>
    <t>Operating profit</t>
  </si>
  <si>
    <t>SCM Experts 1</t>
  </si>
  <si>
    <t>SCM Experts 2</t>
  </si>
  <si>
    <t>SCM Experts 3</t>
  </si>
  <si>
    <t>SCM Experts 4</t>
  </si>
  <si>
    <t>SCM Experts 5</t>
  </si>
  <si>
    <t>SCM Experts 6</t>
  </si>
  <si>
    <t>SCM Experts 7</t>
  </si>
  <si>
    <t>SCM Experts 8</t>
  </si>
  <si>
    <t>SCM Experts 9</t>
  </si>
  <si>
    <t>SCM Experts 10</t>
  </si>
  <si>
    <t>SCM Experts 11</t>
  </si>
  <si>
    <t>SCM Experts 12</t>
  </si>
  <si>
    <t>Event</t>
  </si>
  <si>
    <t>Actions 1</t>
  </si>
  <si>
    <t>Actions 2</t>
  </si>
  <si>
    <t>Actions 3</t>
  </si>
  <si>
    <t>Revenues</t>
  </si>
  <si>
    <t>Gross Profit</t>
  </si>
  <si>
    <t>Operating Profit</t>
  </si>
  <si>
    <t>No.</t>
  </si>
  <si>
    <t>Actions</t>
  </si>
  <si>
    <t>No. of units sold</t>
  </si>
  <si>
    <t>COGS costs</t>
  </si>
  <si>
    <t xml:space="preserve">Raw materials inventory </t>
  </si>
  <si>
    <t>logistics cost</t>
  </si>
  <si>
    <t>Remarks</t>
  </si>
  <si>
    <t>Build new factory to increase production capacity</t>
  </si>
  <si>
    <t>Increase new factory by 1 (this will increase depreciation by $500K per year)</t>
  </si>
  <si>
    <t>no change</t>
  </si>
  <si>
    <t>increase by 20% from Year + 1</t>
  </si>
  <si>
    <t>no change in %</t>
  </si>
  <si>
    <t xml:space="preserve">Increase by 2% </t>
  </si>
  <si>
    <t>Please note delayed effect</t>
  </si>
  <si>
    <t xml:space="preserve">Introduce aditional new equipment in existing factory to increase capacity for export </t>
  </si>
  <si>
    <t>Increase additional equipmen by 1 (this will add $200K per year  to depreciation)</t>
  </si>
  <si>
    <t xml:space="preserve">increase by 2% </t>
  </si>
  <si>
    <t>Introduce new supply sources of wheat to have diversification</t>
  </si>
  <si>
    <t>Increase by 2%</t>
  </si>
  <si>
    <t>Create more varieties with localized taste to cater to Southeast Asian markets</t>
  </si>
  <si>
    <t>increase by 12% from Year + 1</t>
  </si>
  <si>
    <t xml:space="preserve">increase by 3% </t>
  </si>
  <si>
    <t xml:space="preserve">Increase by 5% </t>
  </si>
  <si>
    <t>Hold more finished goods to improve product availability for sales</t>
  </si>
  <si>
    <t>increase 7%</t>
  </si>
  <si>
    <t xml:space="preserve">Increase by 4% </t>
  </si>
  <si>
    <t>Setup distribution centres in new countries to be closer to new markets</t>
  </si>
  <si>
    <t>Increase by 1%</t>
  </si>
  <si>
    <t>Improve product quality and taste hrough R&amp;D</t>
  </si>
  <si>
    <t>increase by 5% from Year + 1</t>
  </si>
  <si>
    <t xml:space="preserve">Increase by 10% </t>
  </si>
  <si>
    <t>Buy from suppliers with sustainable practices and organic sources</t>
  </si>
  <si>
    <t xml:space="preserve">Work with its retail customers on risk sharing contracts to carry more of its products </t>
  </si>
  <si>
    <t>Increase by 10%</t>
  </si>
  <si>
    <t xml:space="preserve">Increase by 5%  </t>
  </si>
  <si>
    <t>Work with partners to create retail locations offering their noodles and other snacks</t>
  </si>
  <si>
    <t>Increase by 10% due to broader range of products</t>
  </si>
  <si>
    <t>Share demand information with suppliers</t>
  </si>
  <si>
    <t xml:space="preserve">Reduce by 20% </t>
  </si>
  <si>
    <t>Decrease unit sales price</t>
  </si>
  <si>
    <t>Decrease 5%</t>
  </si>
  <si>
    <t xml:space="preserve">Cannot be taken together with action 13 in the same year </t>
  </si>
  <si>
    <t xml:space="preserve">increase unit sales price </t>
  </si>
  <si>
    <t>Increase 10%</t>
  </si>
  <si>
    <t>Decrease by 7%</t>
  </si>
  <si>
    <t xml:space="preserve">Cannot be taken together with action 12 in the same year </t>
  </si>
  <si>
    <t xml:space="preserve">Invest in worker training </t>
  </si>
  <si>
    <t>Reduce by 8% from Year + 1</t>
  </si>
  <si>
    <t>Grow business through investing in e-commerce</t>
  </si>
  <si>
    <t>increase by 8%</t>
  </si>
  <si>
    <t>Stock up on inventory as safety stock</t>
  </si>
  <si>
    <t>increase by 4%</t>
  </si>
  <si>
    <t xml:space="preserve">Probability </t>
  </si>
  <si>
    <t>Demand for instant noodles surge in Asian  markets. Those who took Action 2 have a 15% increase in sales. Those that did not take Action 2 have no impact</t>
  </si>
  <si>
    <t xml:space="preserve">A resurgence of new Covd-19 variants causes reduction in retail demand. Those who took Action 10 have a 20% drop in sales. Those that did not take Action 10 have no impact. </t>
  </si>
  <si>
    <t xml:space="preserve">Customers become more demanding due to competition from the global manufacturers. Those who took Action 7 have a 10% increase in sales. Those who did not take Action 7 have a 10% decrease in sales. </t>
  </si>
  <si>
    <t>Export restrictions on wheat are imposed in major producing countries due to global shortage. Those who took action 3 are not affected.  Those who did not take action 3 have a 5% increase in COGS due to higher purchasing costs</t>
  </si>
  <si>
    <t>Shipping costs skyrocket.  Those who took action 6 have no impact. Those who did not take action 6 have their logistics costs increase by 10%</t>
  </si>
  <si>
    <t>There is an increase in consumer awareness for sustainable sourcing practices.  Those who took Action 8  have a increase in sales by 20%. Those who did not take action 8 have no impact</t>
  </si>
  <si>
    <t>A heatwave causes elecricity outage. Those who took Action 16 have no impact. Those who did not take Action 16 have a 20% drop in sales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</si>
</sst>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_);[Red]\(&quot;$&quot;#,##0\)"/>
    <numFmt numFmtId="177" formatCode="_(* #,##0.00_);_(* \(#,##0.00\);_(* &quot;-&quot;??_);_(@_)"/>
    <numFmt numFmtId="178" formatCode="0.0%"/>
    <numFmt numFmtId="179" formatCode="_-&quot;$&quot;* #,##0.00_-;\-&quot;$&quot;* #,##0.00_-;_-&quot;$&quot;* &quot;-&quot;??_-;_-@_-"/>
    <numFmt numFmtId="180" formatCode="_(&quot;$&quot;* #,##0_);_(&quot;$&quot;* \(#,##0\);_(&quot;$&quot;* &quot;-&quot;??_);_(@_)"/>
    <numFmt numFmtId="181" formatCode="_(* #,##0.0_);_(* \(#,##0.0\);_(* &quot;-&quot;??_);_(@_)"/>
    <numFmt numFmtId="182" formatCode="_(* #,##0_);_(* \(#,##0\);_(* &quot;-&quot;??_);_(@_)"/>
    <numFmt numFmtId="183" formatCode="_(&quot;$&quot;* #,##0.00_);_(&quot;$&quot;* \(#,##0.00\);_(&quot;$&quot;* &quot;-&quot;??_);_(@_)"/>
  </numFmts>
  <fonts count="3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Arial"/>
      <charset val="134"/>
    </font>
    <font>
      <sz val="11"/>
      <color rgb="FF000000"/>
      <name val="Calibri"/>
      <charset val="134"/>
    </font>
    <font>
      <sz val="11"/>
      <color theme="1"/>
      <name val="Arial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4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5" fillId="14" borderId="3" applyNumberFormat="0" applyAlignment="0" applyProtection="0">
      <alignment vertical="center"/>
    </xf>
    <xf numFmtId="0" fontId="26" fillId="15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9" fontId="1" fillId="0" borderId="1" xfId="11" applyFont="1" applyFill="1" applyBorder="1"/>
    <xf numFmtId="0" fontId="0" fillId="0" borderId="1" xfId="0" applyFont="1" applyFill="1" applyBorder="1" applyAlignment="1">
      <alignment wrapText="1"/>
    </xf>
    <xf numFmtId="178" fontId="0" fillId="0" borderId="1" xfId="11" applyNumberFormat="1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9" fontId="0" fillId="0" borderId="1" xfId="11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9" fontId="0" fillId="0" borderId="1" xfId="0" applyNumberFormat="1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3" fillId="0" borderId="0" xfId="0" applyFont="1" applyFill="1" applyAlignment="1"/>
    <xf numFmtId="180" fontId="3" fillId="0" borderId="0" xfId="4" applyNumberFormat="1" applyFont="1" applyAlignment="1"/>
    <xf numFmtId="0" fontId="4" fillId="0" borderId="0" xfId="0" applyFont="1" applyFill="1" applyAlignment="1"/>
    <xf numFmtId="182" fontId="3" fillId="0" borderId="0" xfId="0" applyNumberFormat="1" applyFont="1" applyFill="1" applyAlignment="1"/>
    <xf numFmtId="180" fontId="3" fillId="0" borderId="0" xfId="4" applyNumberFormat="1" applyFont="1"/>
    <xf numFmtId="180" fontId="3" fillId="0" borderId="0" xfId="0" applyNumberFormat="1" applyFont="1" applyFill="1" applyAlignment="1"/>
    <xf numFmtId="180" fontId="3" fillId="0" borderId="0" xfId="4" applyNumberFormat="1" applyFont="1" applyFill="1"/>
    <xf numFmtId="180" fontId="3" fillId="0" borderId="0" xfId="49" applyNumberFormat="1" applyFont="1" applyFill="1"/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180" fontId="6" fillId="0" borderId="0" xfId="4" applyNumberFormat="1" applyFont="1" applyFill="1" applyBorder="1"/>
    <xf numFmtId="180" fontId="3" fillId="4" borderId="0" xfId="4" applyNumberFormat="1" applyFont="1" applyFill="1"/>
    <xf numFmtId="180" fontId="3" fillId="4" borderId="0" xfId="4" applyNumberFormat="1" applyFont="1" applyFill="1" applyAlignment="1"/>
    <xf numFmtId="180" fontId="3" fillId="0" borderId="0" xfId="4" applyNumberFormat="1" applyFont="1" applyFill="1" applyBorder="1"/>
    <xf numFmtId="180" fontId="3" fillId="0" borderId="1" xfId="4" applyNumberFormat="1" applyFont="1" applyBorder="1"/>
    <xf numFmtId="0" fontId="6" fillId="0" borderId="0" xfId="0" applyFont="1" applyFill="1" applyBorder="1" applyAlignment="1">
      <alignment horizontal="right"/>
    </xf>
    <xf numFmtId="0" fontId="3" fillId="0" borderId="0" xfId="4" applyNumberFormat="1" applyFont="1"/>
    <xf numFmtId="0" fontId="3" fillId="0" borderId="0" xfId="0" applyFont="1" applyFill="1" applyBorder="1" applyAlignment="1"/>
    <xf numFmtId="0" fontId="3" fillId="0" borderId="0" xfId="4" applyNumberFormat="1" applyFont="1" applyAlignment="1"/>
    <xf numFmtId="180" fontId="6" fillId="0" borderId="0" xfId="4" applyNumberFormat="1" applyFont="1" applyFill="1" applyBorder="1" applyAlignment="1">
      <alignment horizontal="right"/>
    </xf>
    <xf numFmtId="180" fontId="6" fillId="4" borderId="0" xfId="4" applyNumberFormat="1" applyFont="1" applyFill="1" applyBorder="1" applyAlignment="1">
      <alignment horizontal="right"/>
    </xf>
    <xf numFmtId="180" fontId="3" fillId="4" borderId="0" xfId="49" applyNumberFormat="1" applyFont="1" applyFill="1"/>
    <xf numFmtId="180" fontId="3" fillId="0" borderId="0" xfId="4" applyNumberFormat="1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8" fillId="0" borderId="1" xfId="0" applyFont="1" applyFill="1" applyBorder="1" applyAlignment="1"/>
    <xf numFmtId="0" fontId="9" fillId="0" borderId="1" xfId="0" applyFont="1" applyFill="1" applyBorder="1" applyAlignment="1"/>
    <xf numFmtId="182" fontId="8" fillId="0" borderId="1" xfId="8" applyNumberFormat="1" applyFont="1" applyFill="1" applyBorder="1"/>
    <xf numFmtId="177" fontId="8" fillId="0" borderId="1" xfId="8" applyNumberFormat="1" applyFont="1" applyBorder="1"/>
    <xf numFmtId="183" fontId="8" fillId="0" borderId="1" xfId="4" applyNumberFormat="1" applyFont="1" applyFill="1" applyBorder="1"/>
    <xf numFmtId="176" fontId="8" fillId="0" borderId="1" xfId="0" applyNumberFormat="1" applyFont="1" applyFill="1" applyBorder="1" applyAlignment="1"/>
    <xf numFmtId="176" fontId="8" fillId="0" borderId="1" xfId="8" applyNumberFormat="1" applyFont="1" applyBorder="1"/>
    <xf numFmtId="9" fontId="8" fillId="0" borderId="1" xfId="11" applyFont="1" applyBorder="1"/>
    <xf numFmtId="10" fontId="8" fillId="0" borderId="1" xfId="0" applyNumberFormat="1" applyFont="1" applyFill="1" applyBorder="1" applyAlignment="1"/>
    <xf numFmtId="9" fontId="8" fillId="0" borderId="1" xfId="0" applyNumberFormat="1" applyFont="1" applyFill="1" applyBorder="1" applyAlignment="1"/>
    <xf numFmtId="182" fontId="8" fillId="0" borderId="1" xfId="8" applyNumberFormat="1" applyFont="1" applyBorder="1"/>
    <xf numFmtId="181" fontId="8" fillId="0" borderId="1" xfId="8" applyNumberFormat="1" applyFont="1" applyBorder="1"/>
    <xf numFmtId="2" fontId="8" fillId="0" borderId="1" xfId="8" applyNumberFormat="1" applyFont="1" applyBorder="1"/>
    <xf numFmtId="10" fontId="8" fillId="0" borderId="1" xfId="8" applyNumberFormat="1" applyFont="1" applyBorder="1"/>
    <xf numFmtId="10" fontId="10" fillId="0" borderId="1" xfId="0" applyNumberFormat="1" applyFont="1" applyFill="1" applyBorder="1" applyAlignment="1"/>
    <xf numFmtId="10" fontId="11" fillId="0" borderId="1" xfId="0" applyNumberFormat="1" applyFont="1" applyFill="1" applyBorder="1" applyAlignment="1"/>
    <xf numFmtId="183" fontId="8" fillId="0" borderId="1" xfId="4" applyNumberFormat="1" applyFont="1" applyBorder="1"/>
    <xf numFmtId="183" fontId="8" fillId="3" borderId="1" xfId="4" applyNumberFormat="1" applyFont="1" applyFill="1" applyBorder="1"/>
    <xf numFmtId="0" fontId="8" fillId="0" borderId="1" xfId="0" applyFont="1" applyFill="1" applyBorder="1" applyAlignment="1">
      <alignment horizontal="left" indent="1"/>
    </xf>
    <xf numFmtId="0" fontId="8" fillId="0" borderId="1" xfId="0" applyFont="1" applyFill="1" applyBorder="1" applyAlignment="1">
      <alignment horizontal="left"/>
    </xf>
    <xf numFmtId="183" fontId="9" fillId="0" borderId="1" xfId="4" applyNumberFormat="1" applyFont="1" applyBorder="1"/>
    <xf numFmtId="183" fontId="9" fillId="3" borderId="1" xfId="4" applyNumberFormat="1" applyFont="1" applyFill="1" applyBorder="1"/>
    <xf numFmtId="9" fontId="8" fillId="0" borderId="1" xfId="8" applyNumberFormat="1" applyFont="1" applyBorder="1"/>
    <xf numFmtId="177" fontId="8" fillId="0" borderId="0" xfId="8" applyNumberFormat="1" applyFont="1" applyBorder="1"/>
    <xf numFmtId="176" fontId="8" fillId="0" borderId="0" xfId="0" applyNumberFormat="1" applyFont="1" applyFill="1" applyAlignment="1"/>
    <xf numFmtId="176" fontId="8" fillId="0" borderId="0" xfId="8" applyNumberFormat="1" applyFont="1" applyBorder="1"/>
    <xf numFmtId="10" fontId="8" fillId="0" borderId="0" xfId="0" applyNumberFormat="1" applyFont="1" applyFill="1" applyAlignment="1"/>
    <xf numFmtId="9" fontId="8" fillId="0" borderId="0" xfId="11" applyFont="1" applyBorder="1"/>
    <xf numFmtId="182" fontId="8" fillId="0" borderId="0" xfId="8" applyNumberFormat="1" applyFont="1" applyBorder="1"/>
    <xf numFmtId="2" fontId="8" fillId="0" borderId="0" xfId="8" applyNumberFormat="1" applyFont="1" applyBorder="1"/>
    <xf numFmtId="10" fontId="8" fillId="0" borderId="0" xfId="8" applyNumberFormat="1" applyFont="1" applyBorder="1"/>
    <xf numFmtId="183" fontId="9" fillId="0" borderId="0" xfId="4" applyNumberFormat="1" applyFont="1" applyBorder="1"/>
    <xf numFmtId="183" fontId="8" fillId="0" borderId="0" xfId="4" applyNumberFormat="1" applyFont="1" applyBorder="1"/>
    <xf numFmtId="9" fontId="8" fillId="0" borderId="0" xfId="8" applyNumberFormat="1" applyFont="1" applyBorder="1"/>
    <xf numFmtId="183" fontId="8" fillId="0" borderId="0" xfId="0" applyNumberFormat="1" applyFont="1" applyFill="1" applyAlignment="1"/>
    <xf numFmtId="183" fontId="8" fillId="0" borderId="0" xfId="4" applyNumberFormat="1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Currency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topLeftCell="A41" workbookViewId="0">
      <selection activeCell="A14" sqref="A14"/>
    </sheetView>
  </sheetViews>
  <sheetFormatPr defaultColWidth="8.25" defaultRowHeight="14"/>
  <cols>
    <col min="1" max="1" width="60.5833333333333" style="43" customWidth="1"/>
    <col min="2" max="2" width="23.9166666666667" style="43" customWidth="1"/>
    <col min="3" max="3" width="16.8333333333333" style="43" customWidth="1"/>
    <col min="4" max="4" width="17.4166666666667" style="43" customWidth="1"/>
    <col min="5" max="5" width="20.8333333333333" style="43" customWidth="1"/>
    <col min="6" max="6" width="18.6666666666667" style="43" customWidth="1"/>
    <col min="7" max="11" width="15" style="43" customWidth="1"/>
    <col min="12" max="12" width="44" style="43" customWidth="1"/>
    <col min="13" max="16384" width="8.25" style="43"/>
  </cols>
  <sheetData>
    <row r="1" s="43" customFormat="1" spans="1:1">
      <c r="A1" s="44" t="s">
        <v>0</v>
      </c>
    </row>
    <row r="3" s="43" customFormat="1" spans="1:12">
      <c r="A3" s="45"/>
      <c r="B3" s="45"/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46" t="s">
        <v>6</v>
      </c>
      <c r="I3" s="46" t="s">
        <v>7</v>
      </c>
      <c r="J3" s="46" t="s">
        <v>8</v>
      </c>
      <c r="K3" s="44" t="s">
        <v>9</v>
      </c>
      <c r="L3" s="44" t="s">
        <v>10</v>
      </c>
    </row>
    <row r="4" s="43" customFormat="1" spans="1:11">
      <c r="A4" s="46" t="s">
        <v>11</v>
      </c>
      <c r="B4" s="45"/>
      <c r="C4" s="46"/>
      <c r="D4" s="46"/>
      <c r="E4" s="46"/>
      <c r="F4" s="46"/>
      <c r="G4" s="46"/>
      <c r="H4" s="46"/>
      <c r="I4" s="46"/>
      <c r="J4" s="46"/>
      <c r="K4" s="44"/>
    </row>
    <row r="5" s="43" customFormat="1" spans="1:12">
      <c r="A5" s="45" t="s">
        <v>12</v>
      </c>
      <c r="B5" s="45"/>
      <c r="C5" s="47">
        <f>800000</f>
        <v>800000</v>
      </c>
      <c r="D5" s="45" t="s">
        <v>13</v>
      </c>
      <c r="E5" s="48">
        <f>C5*0.93</f>
        <v>744000</v>
      </c>
      <c r="F5" s="48">
        <f>E5*1.24</f>
        <v>922560</v>
      </c>
      <c r="G5" s="48">
        <f t="shared" ref="G5:J5" si="0">F5</f>
        <v>922560</v>
      </c>
      <c r="H5" s="48">
        <f t="shared" si="0"/>
        <v>922560</v>
      </c>
      <c r="I5" s="48">
        <f t="shared" si="0"/>
        <v>922560</v>
      </c>
      <c r="J5" s="48">
        <f t="shared" si="0"/>
        <v>922560</v>
      </c>
      <c r="K5" s="68"/>
      <c r="L5" s="43" t="s">
        <v>14</v>
      </c>
    </row>
    <row r="6" s="43" customFormat="1" spans="1:12">
      <c r="A6" s="45" t="s">
        <v>15</v>
      </c>
      <c r="B6" s="45"/>
      <c r="C6" s="49">
        <v>100</v>
      </c>
      <c r="D6" s="45"/>
      <c r="E6" s="48">
        <f>C6*1.1</f>
        <v>110</v>
      </c>
      <c r="F6" s="48">
        <f t="shared" ref="F6:J6" si="1">E6</f>
        <v>110</v>
      </c>
      <c r="G6" s="48">
        <f t="shared" si="1"/>
        <v>110</v>
      </c>
      <c r="H6" s="48">
        <f t="shared" si="1"/>
        <v>110</v>
      </c>
      <c r="I6" s="48">
        <f t="shared" si="1"/>
        <v>110</v>
      </c>
      <c r="J6" s="48">
        <f t="shared" si="1"/>
        <v>110</v>
      </c>
      <c r="K6" s="68"/>
      <c r="L6" s="43" t="s">
        <v>16</v>
      </c>
    </row>
    <row r="7" s="43" customFormat="1" spans="1:11">
      <c r="A7" s="45"/>
      <c r="B7" s="45"/>
      <c r="C7" s="46"/>
      <c r="D7" s="46"/>
      <c r="E7" s="46"/>
      <c r="F7" s="46"/>
      <c r="G7" s="46"/>
      <c r="H7" s="46"/>
      <c r="I7" s="46"/>
      <c r="J7" s="46"/>
      <c r="K7" s="44"/>
    </row>
    <row r="8" s="43" customFormat="1" spans="1:10">
      <c r="A8" s="46" t="s">
        <v>17</v>
      </c>
      <c r="B8" s="45"/>
      <c r="C8" s="45"/>
      <c r="D8" s="45"/>
      <c r="E8" s="45"/>
      <c r="F8" s="45"/>
      <c r="G8" s="45"/>
      <c r="H8" s="45"/>
      <c r="I8" s="45"/>
      <c r="J8" s="45"/>
    </row>
    <row r="9" s="43" customFormat="1" spans="1:12">
      <c r="A9" s="45" t="s">
        <v>18</v>
      </c>
      <c r="B9" s="45"/>
      <c r="C9" s="45">
        <v>1</v>
      </c>
      <c r="D9" s="45"/>
      <c r="E9" s="45">
        <f t="shared" ref="E9:E11" si="2">C9</f>
        <v>1</v>
      </c>
      <c r="F9" s="45">
        <f t="shared" ref="F9:J9" si="3">E9</f>
        <v>1</v>
      </c>
      <c r="G9" s="45">
        <f t="shared" si="3"/>
        <v>1</v>
      </c>
      <c r="H9" s="45">
        <f t="shared" si="3"/>
        <v>1</v>
      </c>
      <c r="I9" s="45">
        <f t="shared" si="3"/>
        <v>1</v>
      </c>
      <c r="J9" s="45">
        <f t="shared" si="3"/>
        <v>1</v>
      </c>
      <c r="L9" s="43" t="s">
        <v>19</v>
      </c>
    </row>
    <row r="10" s="43" customFormat="1" spans="1:12">
      <c r="A10" s="45" t="s">
        <v>20</v>
      </c>
      <c r="B10" s="45"/>
      <c r="C10" s="50">
        <v>500000</v>
      </c>
      <c r="D10" s="45" t="s">
        <v>21</v>
      </c>
      <c r="E10" s="50">
        <f t="shared" si="2"/>
        <v>500000</v>
      </c>
      <c r="F10" s="50">
        <f>C10</f>
        <v>500000</v>
      </c>
      <c r="G10" s="50">
        <f>C10</f>
        <v>500000</v>
      </c>
      <c r="H10" s="50">
        <f>C10</f>
        <v>500000</v>
      </c>
      <c r="I10" s="50">
        <f>C10</f>
        <v>500000</v>
      </c>
      <c r="J10" s="50">
        <f>C10</f>
        <v>500000</v>
      </c>
      <c r="K10" s="69"/>
      <c r="L10" s="43" t="s">
        <v>22</v>
      </c>
    </row>
    <row r="11" s="43" customFormat="1" spans="1:12">
      <c r="A11" s="45" t="s">
        <v>23</v>
      </c>
      <c r="B11" s="45"/>
      <c r="C11" s="48">
        <v>10</v>
      </c>
      <c r="D11" s="45" t="s">
        <v>24</v>
      </c>
      <c r="E11" s="48">
        <f t="shared" si="2"/>
        <v>10</v>
      </c>
      <c r="F11" s="48">
        <f t="shared" ref="F11:J11" si="4">E11</f>
        <v>10</v>
      </c>
      <c r="G11" s="48">
        <f t="shared" si="4"/>
        <v>10</v>
      </c>
      <c r="H11" s="48">
        <f t="shared" si="4"/>
        <v>10</v>
      </c>
      <c r="I11" s="48">
        <f t="shared" si="4"/>
        <v>10</v>
      </c>
      <c r="J11" s="48">
        <f t="shared" si="4"/>
        <v>10</v>
      </c>
      <c r="K11" s="68"/>
      <c r="L11" s="43" t="s">
        <v>22</v>
      </c>
    </row>
    <row r="12" s="43" customFormat="1" spans="1:11">
      <c r="A12" s="45"/>
      <c r="B12" s="45"/>
      <c r="C12" s="48"/>
      <c r="D12" s="45"/>
      <c r="E12" s="48"/>
      <c r="F12" s="48"/>
      <c r="G12" s="48"/>
      <c r="H12" s="48"/>
      <c r="I12" s="48"/>
      <c r="J12" s="48"/>
      <c r="K12" s="68"/>
    </row>
    <row r="13" s="43" customFormat="1" spans="1:12">
      <c r="A13" s="45" t="s">
        <v>25</v>
      </c>
      <c r="B13" s="45"/>
      <c r="C13" s="48">
        <v>0</v>
      </c>
      <c r="D13" s="45" t="s">
        <v>26</v>
      </c>
      <c r="E13" s="48">
        <f t="shared" ref="E13:E17" si="5">C13</f>
        <v>0</v>
      </c>
      <c r="F13" s="48">
        <f>E13+1</f>
        <v>1</v>
      </c>
      <c r="G13" s="48">
        <f t="shared" ref="G13:J13" si="6">F13</f>
        <v>1</v>
      </c>
      <c r="H13" s="48">
        <f t="shared" si="6"/>
        <v>1</v>
      </c>
      <c r="I13" s="48">
        <f t="shared" si="6"/>
        <v>1</v>
      </c>
      <c r="J13" s="48">
        <f t="shared" si="6"/>
        <v>1</v>
      </c>
      <c r="K13" s="68"/>
      <c r="L13" s="43" t="s">
        <v>27</v>
      </c>
    </row>
    <row r="14" s="43" customFormat="1" spans="1:11">
      <c r="A14" s="45" t="s">
        <v>28</v>
      </c>
      <c r="B14" s="45"/>
      <c r="C14" s="51">
        <v>200000</v>
      </c>
      <c r="D14" s="45" t="s">
        <v>21</v>
      </c>
      <c r="E14" s="51">
        <f t="shared" ref="E14:J14" si="7">C14</f>
        <v>200000</v>
      </c>
      <c r="F14" s="51">
        <f>E14</f>
        <v>200000</v>
      </c>
      <c r="G14" s="51">
        <f t="shared" si="7"/>
        <v>200000</v>
      </c>
      <c r="H14" s="51">
        <f t="shared" si="7"/>
        <v>200000</v>
      </c>
      <c r="I14" s="51">
        <f t="shared" si="7"/>
        <v>200000</v>
      </c>
      <c r="J14" s="51">
        <f t="shared" si="7"/>
        <v>200000</v>
      </c>
      <c r="K14" s="70"/>
    </row>
    <row r="15" s="43" customFormat="1" spans="1:12">
      <c r="A15" s="45" t="s">
        <v>29</v>
      </c>
      <c r="B15" s="45"/>
      <c r="C15" s="52">
        <v>0.1</v>
      </c>
      <c r="D15" s="45" t="s">
        <v>30</v>
      </c>
      <c r="E15" s="53">
        <f t="shared" si="5"/>
        <v>0.1</v>
      </c>
      <c r="F15" s="53">
        <f t="shared" ref="F15:J15" si="8">E15</f>
        <v>0.1</v>
      </c>
      <c r="G15" s="53">
        <f t="shared" si="8"/>
        <v>0.1</v>
      </c>
      <c r="H15" s="53">
        <f t="shared" si="8"/>
        <v>0.1</v>
      </c>
      <c r="I15" s="53">
        <f t="shared" si="8"/>
        <v>0.1</v>
      </c>
      <c r="J15" s="53">
        <f t="shared" si="8"/>
        <v>0.1</v>
      </c>
      <c r="K15" s="71"/>
      <c r="L15" s="43" t="s">
        <v>22</v>
      </c>
    </row>
    <row r="16" s="43" customFormat="1" spans="1:11">
      <c r="A16" s="45"/>
      <c r="B16" s="45"/>
      <c r="C16" s="52"/>
      <c r="D16" s="45"/>
      <c r="E16" s="53"/>
      <c r="F16" s="53"/>
      <c r="G16" s="53"/>
      <c r="H16" s="53"/>
      <c r="I16" s="53"/>
      <c r="J16" s="53"/>
      <c r="K16" s="71"/>
    </row>
    <row r="17" s="43" customFormat="1" spans="1:12">
      <c r="A17" s="46" t="s">
        <v>31</v>
      </c>
      <c r="B17" s="45"/>
      <c r="C17" s="52">
        <v>0.3</v>
      </c>
      <c r="D17" s="45" t="s">
        <v>30</v>
      </c>
      <c r="E17" s="53">
        <f t="shared" si="5"/>
        <v>0.3</v>
      </c>
      <c r="F17" s="53">
        <f t="shared" ref="F17:J17" si="9">E17</f>
        <v>0.3</v>
      </c>
      <c r="G17" s="53">
        <f t="shared" si="9"/>
        <v>0.3</v>
      </c>
      <c r="H17" s="53">
        <f t="shared" si="9"/>
        <v>0.3</v>
      </c>
      <c r="I17" s="53">
        <f t="shared" si="9"/>
        <v>0.3</v>
      </c>
      <c r="J17" s="53">
        <f t="shared" si="9"/>
        <v>0.3</v>
      </c>
      <c r="K17" s="71"/>
      <c r="L17" s="43" t="s">
        <v>32</v>
      </c>
    </row>
    <row r="18" s="43" customFormat="1" spans="1:11">
      <c r="A18" s="45"/>
      <c r="B18" s="45"/>
      <c r="C18" s="50"/>
      <c r="D18" s="45"/>
      <c r="E18" s="50"/>
      <c r="F18" s="50"/>
      <c r="G18" s="50"/>
      <c r="H18" s="50"/>
      <c r="I18" s="50"/>
      <c r="J18" s="50"/>
      <c r="K18" s="69"/>
    </row>
    <row r="19" s="43" customFormat="1" spans="1:10">
      <c r="A19" s="45"/>
      <c r="B19" s="45"/>
      <c r="C19" s="45"/>
      <c r="D19" s="45"/>
      <c r="E19" s="45"/>
      <c r="F19" s="45"/>
      <c r="G19" s="45"/>
      <c r="H19" s="45"/>
      <c r="I19" s="45"/>
      <c r="J19" s="45"/>
    </row>
    <row r="20" s="43" customFormat="1" spans="1:10">
      <c r="A20" s="46" t="s">
        <v>33</v>
      </c>
      <c r="B20" s="45"/>
      <c r="C20" s="45"/>
      <c r="D20" s="45"/>
      <c r="E20" s="45"/>
      <c r="F20" s="45"/>
      <c r="G20" s="45"/>
      <c r="H20" s="45"/>
      <c r="I20" s="45"/>
      <c r="J20" s="45"/>
    </row>
    <row r="21" s="43" customFormat="1" spans="1:12">
      <c r="A21" s="45" t="s">
        <v>34</v>
      </c>
      <c r="B21" s="45"/>
      <c r="C21" s="54">
        <v>0.01</v>
      </c>
      <c r="D21" s="45" t="s">
        <v>21</v>
      </c>
      <c r="E21" s="53">
        <f>C21</f>
        <v>0.01</v>
      </c>
      <c r="F21" s="53">
        <f t="shared" ref="F21:J21" si="10">E21</f>
        <v>0.01</v>
      </c>
      <c r="G21" s="53">
        <f t="shared" si="10"/>
        <v>0.01</v>
      </c>
      <c r="H21" s="53">
        <f t="shared" si="10"/>
        <v>0.01</v>
      </c>
      <c r="I21" s="53">
        <f t="shared" si="10"/>
        <v>0.01</v>
      </c>
      <c r="J21" s="53">
        <f t="shared" si="10"/>
        <v>0.01</v>
      </c>
      <c r="K21" s="71"/>
      <c r="L21" s="43" t="s">
        <v>22</v>
      </c>
    </row>
    <row r="22" s="43" customFormat="1" spans="1:12">
      <c r="A22" s="45" t="s">
        <v>35</v>
      </c>
      <c r="B22" s="45"/>
      <c r="C22" s="55">
        <v>1</v>
      </c>
      <c r="D22" s="45" t="s">
        <v>36</v>
      </c>
      <c r="E22" s="48">
        <f>C22*1.03</f>
        <v>1.03</v>
      </c>
      <c r="F22" s="48">
        <f>E22*1.09</f>
        <v>1.1227</v>
      </c>
      <c r="G22" s="48">
        <f t="shared" ref="G22:J22" si="11">F22</f>
        <v>1.1227</v>
      </c>
      <c r="H22" s="48">
        <f t="shared" si="11"/>
        <v>1.1227</v>
      </c>
      <c r="I22" s="48">
        <f t="shared" si="11"/>
        <v>1.1227</v>
      </c>
      <c r="J22" s="48">
        <f t="shared" si="11"/>
        <v>1.1227</v>
      </c>
      <c r="K22" s="68"/>
      <c r="L22" s="43" t="s">
        <v>37</v>
      </c>
    </row>
    <row r="23" s="43" customFormat="1" spans="1:12">
      <c r="A23" s="45" t="s">
        <v>38</v>
      </c>
      <c r="B23" s="45"/>
      <c r="C23" s="52">
        <v>0.1</v>
      </c>
      <c r="D23" s="45"/>
      <c r="E23" s="52">
        <f>C23</f>
        <v>0.1</v>
      </c>
      <c r="F23" s="52">
        <f t="shared" ref="F23:J23" si="12">E23</f>
        <v>0.1</v>
      </c>
      <c r="G23" s="52">
        <f t="shared" si="12"/>
        <v>0.1</v>
      </c>
      <c r="H23" s="52">
        <f t="shared" si="12"/>
        <v>0.1</v>
      </c>
      <c r="I23" s="52">
        <f t="shared" si="12"/>
        <v>0.1</v>
      </c>
      <c r="J23" s="52">
        <f t="shared" si="12"/>
        <v>0.1</v>
      </c>
      <c r="K23" s="72"/>
      <c r="L23" s="43" t="s">
        <v>22</v>
      </c>
    </row>
    <row r="24" s="43" customFormat="1" spans="1:11">
      <c r="A24" s="45"/>
      <c r="B24" s="45"/>
      <c r="C24" s="52"/>
      <c r="D24" s="45"/>
      <c r="E24" s="52"/>
      <c r="F24" s="52"/>
      <c r="G24" s="52"/>
      <c r="H24" s="52"/>
      <c r="I24" s="52"/>
      <c r="J24" s="52"/>
      <c r="K24" s="72"/>
    </row>
    <row r="25" s="43" customFormat="1" spans="1:11">
      <c r="A25" s="45"/>
      <c r="B25" s="45"/>
      <c r="C25" s="55"/>
      <c r="D25" s="45"/>
      <c r="E25" s="55"/>
      <c r="F25" s="55"/>
      <c r="G25" s="55"/>
      <c r="H25" s="55"/>
      <c r="I25" s="55"/>
      <c r="J25" s="55"/>
      <c r="K25" s="73"/>
    </row>
    <row r="26" s="43" customFormat="1" spans="1:11">
      <c r="A26" s="46" t="s">
        <v>39</v>
      </c>
      <c r="B26" s="45"/>
      <c r="C26" s="55"/>
      <c r="D26" s="45"/>
      <c r="E26" s="55"/>
      <c r="F26" s="55"/>
      <c r="G26" s="55"/>
      <c r="H26" s="55"/>
      <c r="I26" s="55"/>
      <c r="J26" s="55"/>
      <c r="K26" s="73"/>
    </row>
    <row r="27" s="43" customFormat="1" spans="1:12">
      <c r="A27" s="45" t="s">
        <v>34</v>
      </c>
      <c r="B27" s="45"/>
      <c r="C27" s="54">
        <v>0.01</v>
      </c>
      <c r="D27" s="45" t="s">
        <v>21</v>
      </c>
      <c r="E27" s="53">
        <f>C27</f>
        <v>0.01</v>
      </c>
      <c r="F27" s="53">
        <f t="shared" ref="F27:J27" si="13">E27</f>
        <v>0.01</v>
      </c>
      <c r="G27" s="53">
        <f t="shared" si="13"/>
        <v>0.01</v>
      </c>
      <c r="H27" s="53">
        <f t="shared" si="13"/>
        <v>0.01</v>
      </c>
      <c r="I27" s="53">
        <f t="shared" si="13"/>
        <v>0.01</v>
      </c>
      <c r="J27" s="53">
        <f t="shared" si="13"/>
        <v>0.01</v>
      </c>
      <c r="K27" s="71"/>
      <c r="L27" s="43" t="s">
        <v>22</v>
      </c>
    </row>
    <row r="28" s="43" customFormat="1" spans="1:12">
      <c r="A28" s="45" t="s">
        <v>35</v>
      </c>
      <c r="B28" s="45"/>
      <c r="C28" s="56">
        <v>1</v>
      </c>
      <c r="D28" s="45" t="s">
        <v>36</v>
      </c>
      <c r="E28" s="57">
        <f>C28*0.8</f>
        <v>0.8</v>
      </c>
      <c r="F28" s="57">
        <f>E28*1.09</f>
        <v>0.872</v>
      </c>
      <c r="G28" s="57">
        <f t="shared" ref="G28:J28" si="14">F28</f>
        <v>0.872</v>
      </c>
      <c r="H28" s="57">
        <f t="shared" si="14"/>
        <v>0.872</v>
      </c>
      <c r="I28" s="57">
        <f t="shared" si="14"/>
        <v>0.872</v>
      </c>
      <c r="J28" s="57">
        <f t="shared" si="14"/>
        <v>0.872</v>
      </c>
      <c r="K28" s="74"/>
      <c r="L28" s="43" t="s">
        <v>40</v>
      </c>
    </row>
    <row r="29" s="43" customFormat="1" spans="1:12">
      <c r="A29" s="45" t="s">
        <v>38</v>
      </c>
      <c r="B29" s="45"/>
      <c r="C29" s="52">
        <v>0.1</v>
      </c>
      <c r="D29" s="45"/>
      <c r="E29" s="53">
        <f>C29</f>
        <v>0.1</v>
      </c>
      <c r="F29" s="53">
        <f t="shared" ref="F29:J29" si="15">E29</f>
        <v>0.1</v>
      </c>
      <c r="G29" s="53">
        <f t="shared" si="15"/>
        <v>0.1</v>
      </c>
      <c r="H29" s="53">
        <f t="shared" si="15"/>
        <v>0.1</v>
      </c>
      <c r="I29" s="53">
        <f t="shared" si="15"/>
        <v>0.1</v>
      </c>
      <c r="J29" s="53">
        <f t="shared" si="15"/>
        <v>0.1</v>
      </c>
      <c r="K29" s="71"/>
      <c r="L29" s="43" t="s">
        <v>22</v>
      </c>
    </row>
    <row r="30" s="43" customFormat="1" spans="1:11">
      <c r="A30" s="45"/>
      <c r="B30" s="45"/>
      <c r="C30" s="55"/>
      <c r="D30" s="45"/>
      <c r="E30" s="58"/>
      <c r="F30" s="58"/>
      <c r="G30" s="58"/>
      <c r="H30" s="58"/>
      <c r="I30" s="58"/>
      <c r="J30" s="58"/>
      <c r="K30" s="75"/>
    </row>
    <row r="31" s="43" customFormat="1" spans="1:12">
      <c r="A31" s="46" t="s">
        <v>41</v>
      </c>
      <c r="B31" s="45"/>
      <c r="C31" s="52">
        <v>0.08</v>
      </c>
      <c r="D31" s="45" t="s">
        <v>30</v>
      </c>
      <c r="E31" s="53">
        <f>C31*1.05</f>
        <v>0.084</v>
      </c>
      <c r="F31" s="53">
        <f>E31*1.1</f>
        <v>0.0924</v>
      </c>
      <c r="G31" s="53">
        <f t="shared" ref="G31:J31" si="16">F31</f>
        <v>0.0924</v>
      </c>
      <c r="H31" s="53">
        <f t="shared" si="16"/>
        <v>0.0924</v>
      </c>
      <c r="I31" s="53">
        <f t="shared" si="16"/>
        <v>0.0924</v>
      </c>
      <c r="J31" s="53">
        <f t="shared" si="16"/>
        <v>0.0924</v>
      </c>
      <c r="K31" s="71"/>
      <c r="L31" s="43" t="s">
        <v>42</v>
      </c>
    </row>
    <row r="32" s="43" customFormat="1" spans="1:11">
      <c r="A32" s="45"/>
      <c r="B32" s="45"/>
      <c r="C32" s="55"/>
      <c r="D32" s="45"/>
      <c r="E32" s="58"/>
      <c r="F32" s="58"/>
      <c r="G32" s="58"/>
      <c r="H32" s="58"/>
      <c r="I32" s="58"/>
      <c r="J32" s="58"/>
      <c r="K32" s="75"/>
    </row>
    <row r="33" s="43" customFormat="1" spans="1:12">
      <c r="A33" s="46" t="s">
        <v>43</v>
      </c>
      <c r="B33" s="45"/>
      <c r="C33" s="54">
        <v>0.05</v>
      </c>
      <c r="D33" s="45" t="s">
        <v>30</v>
      </c>
      <c r="E33" s="53">
        <f>C33</f>
        <v>0.05</v>
      </c>
      <c r="F33" s="53">
        <f t="shared" ref="F33:J33" si="17">E33</f>
        <v>0.05</v>
      </c>
      <c r="G33" s="53">
        <f t="shared" si="17"/>
        <v>0.05</v>
      </c>
      <c r="H33" s="59" t="s">
        <v>44</v>
      </c>
      <c r="I33" s="53" t="str">
        <f t="shared" si="17"/>
        <v> </v>
      </c>
      <c r="J33" s="53" t="str">
        <f t="shared" si="17"/>
        <v> </v>
      </c>
      <c r="K33" s="71"/>
      <c r="L33" s="43" t="s">
        <v>45</v>
      </c>
    </row>
    <row r="34" s="43" customFormat="1" spans="1:11">
      <c r="A34" s="45"/>
      <c r="B34" s="45"/>
      <c r="C34" s="45"/>
      <c r="D34" s="45"/>
      <c r="E34" s="53"/>
      <c r="F34" s="53"/>
      <c r="G34" s="53"/>
      <c r="H34" s="53"/>
      <c r="I34" s="53"/>
      <c r="J34" s="53"/>
      <c r="K34" s="71"/>
    </row>
    <row r="35" s="43" customFormat="1" spans="1:12">
      <c r="A35" s="46" t="s">
        <v>46</v>
      </c>
      <c r="B35" s="45"/>
      <c r="C35" s="54">
        <v>0.35</v>
      </c>
      <c r="D35" s="45" t="s">
        <v>30</v>
      </c>
      <c r="E35" s="53">
        <f>C35</f>
        <v>0.35</v>
      </c>
      <c r="F35" s="60">
        <f t="shared" ref="F35:J35" si="18">E35</f>
        <v>0.35</v>
      </c>
      <c r="G35" s="53">
        <f t="shared" si="18"/>
        <v>0.35</v>
      </c>
      <c r="H35" s="53">
        <f t="shared" si="18"/>
        <v>0.35</v>
      </c>
      <c r="I35" s="53">
        <f t="shared" si="18"/>
        <v>0.35</v>
      </c>
      <c r="J35" s="53">
        <f t="shared" si="18"/>
        <v>0.35</v>
      </c>
      <c r="K35" s="71"/>
      <c r="L35" s="43" t="s">
        <v>47</v>
      </c>
    </row>
    <row r="38" s="44" customFormat="1" spans="2:10">
      <c r="B38" s="46"/>
      <c r="C38" s="46" t="s">
        <v>1</v>
      </c>
      <c r="D38" s="46"/>
      <c r="E38" s="46" t="s">
        <v>3</v>
      </c>
      <c r="F38" s="46" t="s">
        <v>48</v>
      </c>
      <c r="G38" s="46" t="s">
        <v>5</v>
      </c>
      <c r="H38" s="46" t="s">
        <v>6</v>
      </c>
      <c r="I38" s="46" t="s">
        <v>7</v>
      </c>
      <c r="J38" s="46" t="s">
        <v>7</v>
      </c>
    </row>
    <row r="39" s="43" customFormat="1" spans="2:10">
      <c r="B39" s="45"/>
      <c r="C39" s="45"/>
      <c r="D39" s="45"/>
      <c r="E39" s="45"/>
      <c r="F39" s="45"/>
      <c r="G39" s="45"/>
      <c r="H39" s="45"/>
      <c r="I39" s="45"/>
      <c r="J39" s="45"/>
    </row>
    <row r="40" s="43" customFormat="1" spans="2:11">
      <c r="B40" s="45" t="s">
        <v>49</v>
      </c>
      <c r="C40" s="61">
        <f t="shared" ref="C40:J40" si="19">C41*C42</f>
        <v>80000000</v>
      </c>
      <c r="D40" s="61"/>
      <c r="E40" s="61">
        <f t="shared" si="19"/>
        <v>81840000</v>
      </c>
      <c r="F40" s="62">
        <f t="shared" si="19"/>
        <v>101481600</v>
      </c>
      <c r="G40" s="61">
        <f t="shared" si="19"/>
        <v>101481600</v>
      </c>
      <c r="H40" s="61">
        <f t="shared" si="19"/>
        <v>101481600</v>
      </c>
      <c r="I40" s="61">
        <f t="shared" si="19"/>
        <v>101481600</v>
      </c>
      <c r="J40" s="61">
        <f t="shared" si="19"/>
        <v>101481600</v>
      </c>
      <c r="K40" s="76">
        <f>SUM(E40:J40)</f>
        <v>589248000</v>
      </c>
    </row>
    <row r="41" s="43" customFormat="1" spans="2:11">
      <c r="B41" s="63" t="s">
        <v>50</v>
      </c>
      <c r="C41" s="61">
        <f t="shared" ref="C41:J41" si="20">C6</f>
        <v>100</v>
      </c>
      <c r="D41" s="61"/>
      <c r="E41" s="61">
        <f t="shared" si="20"/>
        <v>110</v>
      </c>
      <c r="F41" s="61">
        <f t="shared" si="20"/>
        <v>110</v>
      </c>
      <c r="G41" s="61">
        <f t="shared" si="20"/>
        <v>110</v>
      </c>
      <c r="H41" s="61">
        <f t="shared" si="20"/>
        <v>110</v>
      </c>
      <c r="I41" s="61">
        <f t="shared" si="20"/>
        <v>110</v>
      </c>
      <c r="J41" s="61">
        <f t="shared" si="20"/>
        <v>110</v>
      </c>
      <c r="K41" s="77"/>
    </row>
    <row r="42" s="43" customFormat="1" spans="2:11">
      <c r="B42" s="63" t="s">
        <v>51</v>
      </c>
      <c r="C42" s="55">
        <f t="shared" ref="C42:J42" si="21">C5</f>
        <v>800000</v>
      </c>
      <c r="D42" s="61"/>
      <c r="E42" s="55">
        <f t="shared" si="21"/>
        <v>744000</v>
      </c>
      <c r="F42" s="55">
        <f t="shared" si="21"/>
        <v>922560</v>
      </c>
      <c r="G42" s="55">
        <f t="shared" si="21"/>
        <v>922560</v>
      </c>
      <c r="H42" s="55">
        <f t="shared" si="21"/>
        <v>922560</v>
      </c>
      <c r="I42" s="55">
        <f t="shared" si="21"/>
        <v>922560</v>
      </c>
      <c r="J42" s="55">
        <f t="shared" si="21"/>
        <v>922560</v>
      </c>
      <c r="K42" s="73"/>
    </row>
    <row r="43" s="43" customFormat="1" spans="2:11">
      <c r="B43" s="63"/>
      <c r="C43" s="55"/>
      <c r="D43" s="61"/>
      <c r="E43" s="55"/>
      <c r="F43" s="55"/>
      <c r="G43" s="55"/>
      <c r="H43" s="55"/>
      <c r="I43" s="55"/>
      <c r="J43" s="55"/>
      <c r="K43" s="73"/>
    </row>
    <row r="44" s="43" customFormat="1" spans="2:11">
      <c r="B44" s="64" t="s">
        <v>31</v>
      </c>
      <c r="C44" s="61">
        <f t="shared" ref="C44:J44" si="22">C17*C40</f>
        <v>24000000</v>
      </c>
      <c r="D44" s="61"/>
      <c r="E44" s="61">
        <f t="shared" si="22"/>
        <v>24552000</v>
      </c>
      <c r="F44" s="61">
        <f t="shared" si="22"/>
        <v>30444480</v>
      </c>
      <c r="G44" s="61">
        <f t="shared" si="22"/>
        <v>30444480</v>
      </c>
      <c r="H44" s="61">
        <f t="shared" si="22"/>
        <v>30444480</v>
      </c>
      <c r="I44" s="61">
        <f t="shared" si="22"/>
        <v>30444480</v>
      </c>
      <c r="J44" s="61">
        <f t="shared" si="22"/>
        <v>30444480</v>
      </c>
      <c r="K44" s="76"/>
    </row>
    <row r="45" s="43" customFormat="1" spans="2:10">
      <c r="B45" s="45"/>
      <c r="C45" s="45"/>
      <c r="D45" s="45"/>
      <c r="E45" s="45"/>
      <c r="F45" s="45"/>
      <c r="G45" s="45"/>
      <c r="H45" s="45"/>
      <c r="I45" s="45"/>
      <c r="J45" s="45"/>
    </row>
    <row r="46" s="44" customFormat="1" spans="2:11">
      <c r="B46" s="46" t="s">
        <v>52</v>
      </c>
      <c r="C46" s="65">
        <f t="shared" ref="C46:J46" si="23">C40-C44</f>
        <v>56000000</v>
      </c>
      <c r="D46" s="65"/>
      <c r="E46" s="65">
        <f t="shared" si="23"/>
        <v>57288000</v>
      </c>
      <c r="F46" s="66">
        <f t="shared" si="23"/>
        <v>71037120</v>
      </c>
      <c r="G46" s="65">
        <f t="shared" si="23"/>
        <v>71037120</v>
      </c>
      <c r="H46" s="65">
        <f t="shared" si="23"/>
        <v>71037120</v>
      </c>
      <c r="I46" s="65">
        <f t="shared" si="23"/>
        <v>71037120</v>
      </c>
      <c r="J46" s="65">
        <f t="shared" si="23"/>
        <v>71037120</v>
      </c>
      <c r="K46" s="76">
        <f>SUM(E46:J46)</f>
        <v>412473600</v>
      </c>
    </row>
    <row r="47" s="43" customFormat="1" spans="2:11">
      <c r="B47" s="45"/>
      <c r="C47" s="61"/>
      <c r="D47" s="61"/>
      <c r="E47" s="61"/>
      <c r="F47" s="61"/>
      <c r="G47" s="61"/>
      <c r="H47" s="61"/>
      <c r="I47" s="61"/>
      <c r="J47" s="61"/>
      <c r="K47" s="77"/>
    </row>
    <row r="48" s="43" customFormat="1" hidden="1" spans="2:11">
      <c r="B48" s="45" t="s">
        <v>53</v>
      </c>
      <c r="C48" s="61" t="e">
        <f>#REF!</f>
        <v>#REF!</v>
      </c>
      <c r="D48" s="61"/>
      <c r="E48" s="61" t="e">
        <f>#REF!</f>
        <v>#REF!</v>
      </c>
      <c r="F48" s="61" t="e">
        <f>#REF!</f>
        <v>#REF!</v>
      </c>
      <c r="G48" s="61" t="e">
        <f>#REF!</f>
        <v>#REF!</v>
      </c>
      <c r="H48" s="61" t="e">
        <f>#REF!</f>
        <v>#REF!</v>
      </c>
      <c r="I48" s="61" t="e">
        <f>#REF!</f>
        <v>#REF!</v>
      </c>
      <c r="J48" s="61" t="e">
        <f>#REF!</f>
        <v>#REF!</v>
      </c>
      <c r="K48" s="77"/>
    </row>
    <row r="49" s="43" customFormat="1" hidden="1" spans="2:11">
      <c r="B49" s="45" t="s">
        <v>54</v>
      </c>
      <c r="C49" s="48">
        <v>30</v>
      </c>
      <c r="D49" s="61"/>
      <c r="E49" s="48">
        <v>30</v>
      </c>
      <c r="F49" s="48">
        <v>31</v>
      </c>
      <c r="G49" s="48">
        <v>32</v>
      </c>
      <c r="H49" s="48">
        <v>33</v>
      </c>
      <c r="I49" s="48">
        <v>34</v>
      </c>
      <c r="J49" s="48">
        <v>34</v>
      </c>
      <c r="K49" s="68"/>
    </row>
    <row r="50" s="43" customFormat="1" hidden="1" spans="2:11">
      <c r="B50" s="45" t="s">
        <v>55</v>
      </c>
      <c r="C50" s="48" t="e">
        <f t="shared" ref="C50:J50" si="24">C49/360*C48</f>
        <v>#REF!</v>
      </c>
      <c r="D50" s="61"/>
      <c r="E50" s="48" t="e">
        <f t="shared" si="24"/>
        <v>#REF!</v>
      </c>
      <c r="F50" s="48" t="e">
        <f t="shared" si="24"/>
        <v>#REF!</v>
      </c>
      <c r="G50" s="48" t="e">
        <f t="shared" si="24"/>
        <v>#REF!</v>
      </c>
      <c r="H50" s="48" t="e">
        <f t="shared" si="24"/>
        <v>#REF!</v>
      </c>
      <c r="I50" s="48" t="e">
        <f t="shared" si="24"/>
        <v>#REF!</v>
      </c>
      <c r="J50" s="48" t="e">
        <f t="shared" si="24"/>
        <v>#REF!</v>
      </c>
      <c r="K50" s="68"/>
    </row>
    <row r="51" s="43" customFormat="1" hidden="1" spans="2:11">
      <c r="B51" s="45" t="s">
        <v>56</v>
      </c>
      <c r="C51" s="67">
        <v>0.2</v>
      </c>
      <c r="D51" s="61"/>
      <c r="E51" s="67">
        <v>0.2</v>
      </c>
      <c r="F51" s="67">
        <v>1.2</v>
      </c>
      <c r="G51" s="67">
        <v>2.2</v>
      </c>
      <c r="H51" s="67">
        <v>3.2</v>
      </c>
      <c r="I51" s="67">
        <v>4.2</v>
      </c>
      <c r="J51" s="67">
        <v>4.2</v>
      </c>
      <c r="K51" s="78"/>
    </row>
    <row r="52" s="43" customFormat="1" hidden="1" spans="2:11">
      <c r="B52" s="45" t="s">
        <v>57</v>
      </c>
      <c r="C52" s="61" t="e">
        <f t="shared" ref="C52:J52" si="25">C50*C51</f>
        <v>#REF!</v>
      </c>
      <c r="D52" s="61"/>
      <c r="E52" s="61" t="e">
        <f t="shared" si="25"/>
        <v>#REF!</v>
      </c>
      <c r="F52" s="61" t="e">
        <f t="shared" si="25"/>
        <v>#REF!</v>
      </c>
      <c r="G52" s="61" t="e">
        <f t="shared" si="25"/>
        <v>#REF!</v>
      </c>
      <c r="H52" s="61" t="e">
        <f t="shared" si="25"/>
        <v>#REF!</v>
      </c>
      <c r="I52" s="61" t="e">
        <f t="shared" si="25"/>
        <v>#REF!</v>
      </c>
      <c r="J52" s="61" t="e">
        <f t="shared" si="25"/>
        <v>#REF!</v>
      </c>
      <c r="K52" s="77"/>
    </row>
    <row r="53" s="43" customFormat="1" spans="2:11">
      <c r="B53" s="45" t="s">
        <v>43</v>
      </c>
      <c r="C53" s="61">
        <f t="shared" ref="C53:J53" si="26">C33*C40</f>
        <v>4000000</v>
      </c>
      <c r="D53" s="61"/>
      <c r="E53" s="61">
        <f t="shared" si="26"/>
        <v>4092000</v>
      </c>
      <c r="F53" s="61">
        <f t="shared" si="26"/>
        <v>5074080</v>
      </c>
      <c r="G53" s="61">
        <f t="shared" si="26"/>
        <v>5074080</v>
      </c>
      <c r="H53" s="61" t="e">
        <f t="shared" si="26"/>
        <v>#VALUE!</v>
      </c>
      <c r="I53" s="61" t="e">
        <f t="shared" si="26"/>
        <v>#VALUE!</v>
      </c>
      <c r="J53" s="61" t="e">
        <f t="shared" si="26"/>
        <v>#VALUE!</v>
      </c>
      <c r="K53" s="77"/>
    </row>
    <row r="54" s="43" customFormat="1" spans="2:11">
      <c r="B54" s="45"/>
      <c r="C54" s="61"/>
      <c r="D54" s="61"/>
      <c r="E54" s="61"/>
      <c r="F54" s="61"/>
      <c r="G54" s="61"/>
      <c r="H54" s="61"/>
      <c r="I54" s="61"/>
      <c r="J54" s="61"/>
      <c r="K54" s="77"/>
    </row>
    <row r="55" s="43" customFormat="1" spans="2:11">
      <c r="B55" s="45" t="s">
        <v>46</v>
      </c>
      <c r="C55" s="61">
        <f t="shared" ref="C55:J55" si="27">C35*C40</f>
        <v>28000000</v>
      </c>
      <c r="D55" s="61"/>
      <c r="E55" s="61">
        <f t="shared" si="27"/>
        <v>28644000</v>
      </c>
      <c r="F55" s="61">
        <f t="shared" si="27"/>
        <v>35518560</v>
      </c>
      <c r="G55" s="61">
        <f t="shared" si="27"/>
        <v>35518560</v>
      </c>
      <c r="H55" s="61">
        <f t="shared" si="27"/>
        <v>35518560</v>
      </c>
      <c r="I55" s="61">
        <f t="shared" si="27"/>
        <v>35518560</v>
      </c>
      <c r="J55" s="61">
        <f t="shared" si="27"/>
        <v>35518560</v>
      </c>
      <c r="K55" s="77"/>
    </row>
    <row r="56" s="43" customFormat="1" spans="2:11">
      <c r="B56" s="45"/>
      <c r="C56" s="61"/>
      <c r="D56" s="61"/>
      <c r="E56" s="61"/>
      <c r="F56" s="61"/>
      <c r="G56" s="61"/>
      <c r="H56" s="61"/>
      <c r="I56" s="61"/>
      <c r="J56" s="61"/>
      <c r="K56" s="77"/>
    </row>
    <row r="57" s="43" customFormat="1" spans="2:11">
      <c r="B57" s="64" t="s">
        <v>58</v>
      </c>
      <c r="C57" s="61">
        <f t="shared" ref="C57:J57" si="28">C31*C40</f>
        <v>6400000</v>
      </c>
      <c r="D57" s="61"/>
      <c r="E57" s="61">
        <f t="shared" si="28"/>
        <v>6874560</v>
      </c>
      <c r="F57" s="61">
        <f t="shared" si="28"/>
        <v>9376899.84</v>
      </c>
      <c r="G57" s="61">
        <f t="shared" si="28"/>
        <v>9376899.84</v>
      </c>
      <c r="H57" s="61">
        <f t="shared" si="28"/>
        <v>9376899.84</v>
      </c>
      <c r="I57" s="61">
        <f t="shared" si="28"/>
        <v>9376899.84</v>
      </c>
      <c r="J57" s="61">
        <f t="shared" si="28"/>
        <v>9376899.84</v>
      </c>
      <c r="K57" s="77"/>
    </row>
    <row r="58" s="43" customFormat="1" spans="2:11">
      <c r="B58" s="45"/>
      <c r="C58" s="61"/>
      <c r="D58" s="61"/>
      <c r="E58" s="61"/>
      <c r="F58" s="61"/>
      <c r="G58" s="61"/>
      <c r="H58" s="61"/>
      <c r="I58" s="61"/>
      <c r="J58" s="61"/>
      <c r="K58" s="77"/>
    </row>
    <row r="59" s="43" customFormat="1" spans="2:11">
      <c r="B59" s="45" t="s">
        <v>59</v>
      </c>
      <c r="C59" s="61">
        <f t="shared" ref="C59:J59" si="29">C10*C9+C14*C13</f>
        <v>500000</v>
      </c>
      <c r="D59" s="61"/>
      <c r="E59" s="61">
        <f t="shared" si="29"/>
        <v>500000</v>
      </c>
      <c r="F59" s="61">
        <f t="shared" si="29"/>
        <v>700000</v>
      </c>
      <c r="G59" s="61">
        <f t="shared" si="29"/>
        <v>700000</v>
      </c>
      <c r="H59" s="61">
        <f t="shared" si="29"/>
        <v>700000</v>
      </c>
      <c r="I59" s="61">
        <f t="shared" si="29"/>
        <v>700000</v>
      </c>
      <c r="J59" s="61">
        <f t="shared" si="29"/>
        <v>700000</v>
      </c>
      <c r="K59" s="77"/>
    </row>
    <row r="60" s="43" customFormat="1" spans="2:11">
      <c r="B60" s="45"/>
      <c r="C60" s="61"/>
      <c r="D60" s="61"/>
      <c r="E60" s="61"/>
      <c r="F60" s="61"/>
      <c r="G60" s="61"/>
      <c r="H60" s="61"/>
      <c r="I60" s="61"/>
      <c r="J60" s="61"/>
      <c r="K60" s="77"/>
    </row>
    <row r="61" s="43" customFormat="1" spans="2:11">
      <c r="B61" s="64" t="s">
        <v>60</v>
      </c>
      <c r="C61" s="61">
        <f t="shared" ref="C61:J61" si="30">C40*C22</f>
        <v>80000000</v>
      </c>
      <c r="D61" s="61"/>
      <c r="E61" s="61">
        <f t="shared" si="30"/>
        <v>84295200</v>
      </c>
      <c r="F61" s="61">
        <f t="shared" si="30"/>
        <v>113933392.32</v>
      </c>
      <c r="G61" s="61">
        <f t="shared" si="30"/>
        <v>113933392.32</v>
      </c>
      <c r="H61" s="61">
        <f t="shared" si="30"/>
        <v>113933392.32</v>
      </c>
      <c r="I61" s="61">
        <f t="shared" si="30"/>
        <v>113933392.32</v>
      </c>
      <c r="J61" s="61">
        <f t="shared" si="30"/>
        <v>113933392.32</v>
      </c>
      <c r="K61" s="77"/>
    </row>
    <row r="62" s="43" customFormat="1" spans="2:11">
      <c r="B62" s="64" t="s">
        <v>39</v>
      </c>
      <c r="C62" s="61">
        <f>C15*C40</f>
        <v>8000000</v>
      </c>
      <c r="D62" s="61"/>
      <c r="E62" s="61">
        <f t="shared" ref="E62:J62" si="31">E15*E40*E28</f>
        <v>6547200</v>
      </c>
      <c r="F62" s="61">
        <f t="shared" si="31"/>
        <v>8849195.52</v>
      </c>
      <c r="G62" s="61">
        <f t="shared" si="31"/>
        <v>8849195.52</v>
      </c>
      <c r="H62" s="61">
        <f t="shared" si="31"/>
        <v>8849195.52</v>
      </c>
      <c r="I62" s="61">
        <f t="shared" si="31"/>
        <v>8849195.52</v>
      </c>
      <c r="J62" s="61">
        <f t="shared" si="31"/>
        <v>8849195.52</v>
      </c>
      <c r="K62" s="77"/>
    </row>
    <row r="63" s="43" customFormat="1" spans="2:11">
      <c r="B63" s="64"/>
      <c r="C63" s="61"/>
      <c r="D63" s="61"/>
      <c r="E63" s="61"/>
      <c r="F63" s="61"/>
      <c r="G63" s="61"/>
      <c r="H63" s="61"/>
      <c r="I63" s="61"/>
      <c r="J63" s="61"/>
      <c r="K63" s="77"/>
    </row>
    <row r="64" s="43" customFormat="1" spans="2:11">
      <c r="B64" s="64" t="s">
        <v>38</v>
      </c>
      <c r="C64" s="61">
        <f t="shared" ref="C64:J64" si="32">C23*C61+C29*C62</f>
        <v>8800000</v>
      </c>
      <c r="D64" s="61"/>
      <c r="E64" s="61">
        <f t="shared" si="32"/>
        <v>9084240</v>
      </c>
      <c r="F64" s="61">
        <f t="shared" si="32"/>
        <v>12278258.784</v>
      </c>
      <c r="G64" s="61">
        <f t="shared" si="32"/>
        <v>12278258.784</v>
      </c>
      <c r="H64" s="61">
        <f t="shared" si="32"/>
        <v>12278258.784</v>
      </c>
      <c r="I64" s="61">
        <f t="shared" si="32"/>
        <v>12278258.784</v>
      </c>
      <c r="J64" s="61">
        <f t="shared" si="32"/>
        <v>12278258.784</v>
      </c>
      <c r="K64" s="77"/>
    </row>
    <row r="65" s="43" customFormat="1" spans="2:11">
      <c r="B65" s="64" t="s">
        <v>61</v>
      </c>
      <c r="C65" s="61">
        <f t="shared" ref="C65:J65" si="33">C21*C61+C27*C62</f>
        <v>880000</v>
      </c>
      <c r="D65" s="61"/>
      <c r="E65" s="61">
        <f t="shared" si="33"/>
        <v>908424</v>
      </c>
      <c r="F65" s="61">
        <f t="shared" si="33"/>
        <v>1227825.8784</v>
      </c>
      <c r="G65" s="61">
        <f t="shared" si="33"/>
        <v>1227825.8784</v>
      </c>
      <c r="H65" s="61">
        <f t="shared" si="33"/>
        <v>1227825.8784</v>
      </c>
      <c r="I65" s="61">
        <f t="shared" si="33"/>
        <v>1227825.8784</v>
      </c>
      <c r="J65" s="61">
        <f t="shared" si="33"/>
        <v>1227825.8784</v>
      </c>
      <c r="K65" s="77"/>
    </row>
    <row r="66" s="43" customFormat="1" spans="2:11">
      <c r="B66" s="45"/>
      <c r="C66" s="61"/>
      <c r="D66" s="61"/>
      <c r="E66" s="61"/>
      <c r="F66" s="61"/>
      <c r="G66" s="61"/>
      <c r="H66" s="61"/>
      <c r="I66" s="61"/>
      <c r="J66" s="61"/>
      <c r="K66" s="77"/>
    </row>
    <row r="67" s="44" customFormat="1" spans="2:11">
      <c r="B67" s="46" t="s">
        <v>62</v>
      </c>
      <c r="C67" s="65">
        <f t="shared" ref="C67:J67" si="34">C46-C53-C55-C59-C64-C65-C57</f>
        <v>7420000</v>
      </c>
      <c r="D67" s="65"/>
      <c r="E67" s="65">
        <f t="shared" si="34"/>
        <v>7184776.00000001</v>
      </c>
      <c r="F67" s="66">
        <f t="shared" si="34"/>
        <v>6861495.49760001</v>
      </c>
      <c r="G67" s="65">
        <f t="shared" si="34"/>
        <v>6861495.49760001</v>
      </c>
      <c r="H67" s="65" t="e">
        <f t="shared" si="34"/>
        <v>#VALUE!</v>
      </c>
      <c r="I67" s="65" t="e">
        <f t="shared" si="34"/>
        <v>#VALUE!</v>
      </c>
      <c r="J67" s="65" t="e">
        <f t="shared" si="34"/>
        <v>#VALUE!</v>
      </c>
      <c r="K67" s="76" t="e">
        <f>SUM(E67:J67)</f>
        <v>#VALUE!</v>
      </c>
    </row>
    <row r="69" s="43" customFormat="1" spans="5:11">
      <c r="E69" s="79"/>
      <c r="F69" s="79"/>
      <c r="G69" s="79"/>
      <c r="H69" s="79"/>
      <c r="I69" s="79"/>
      <c r="J69" s="79"/>
      <c r="K69" s="79"/>
    </row>
    <row r="72" s="43" customFormat="1" spans="3:11">
      <c r="C72" s="80"/>
      <c r="D72" s="80"/>
      <c r="E72" s="80"/>
      <c r="F72" s="80"/>
      <c r="G72" s="80"/>
      <c r="H72" s="80"/>
      <c r="I72" s="80"/>
      <c r="J72" s="80"/>
      <c r="K72" s="80"/>
    </row>
    <row r="73" s="43" customFormat="1" spans="3:11">
      <c r="C73" s="80"/>
      <c r="D73" s="80"/>
      <c r="E73" s="80"/>
      <c r="F73" s="80"/>
      <c r="G73" s="80"/>
      <c r="H73" s="80"/>
      <c r="I73" s="80"/>
      <c r="J73" s="80"/>
      <c r="K73" s="8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0"/>
  <sheetViews>
    <sheetView workbookViewId="0">
      <selection activeCell="D17" sqref="D17"/>
    </sheetView>
  </sheetViews>
  <sheetFormatPr defaultColWidth="12.625" defaultRowHeight="15" customHeight="1"/>
  <cols>
    <col min="1" max="1" width="7.625" style="19" customWidth="1"/>
    <col min="2" max="2" width="23.25" style="19" customWidth="1"/>
    <col min="3" max="3" width="16.375" style="19" customWidth="1"/>
    <col min="4" max="4" width="15.125" style="19" customWidth="1"/>
    <col min="5" max="5" width="14.375" style="19" customWidth="1"/>
    <col min="6" max="7" width="13.375" style="19" customWidth="1"/>
    <col min="8" max="8" width="15.25" style="19" customWidth="1"/>
    <col min="9" max="13" width="14.25" style="19" customWidth="1"/>
    <col min="14" max="14" width="14.75" style="19" customWidth="1"/>
    <col min="15" max="15" width="7.625" style="19" customWidth="1"/>
    <col min="16" max="16" width="14.125" style="19" customWidth="1"/>
    <col min="17" max="29" width="7.625" style="19" customWidth="1"/>
    <col min="30" max="16384" width="12.625" style="19"/>
  </cols>
  <sheetData>
    <row r="1" s="19" customFormat="1" ht="14.25" customHeight="1"/>
    <row r="2" s="19" customFormat="1" ht="14.25" customHeight="1" spans="1:29">
      <c r="A2" s="21" t="s">
        <v>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="19" customFormat="1" ht="14.25" customHeight="1" spans="1:29">
      <c r="A3" s="21"/>
      <c r="B3" s="21" t="s">
        <v>3</v>
      </c>
      <c r="C3" s="21" t="s">
        <v>63</v>
      </c>
      <c r="D3" s="21" t="s">
        <v>64</v>
      </c>
      <c r="E3" s="21" t="s">
        <v>65</v>
      </c>
      <c r="F3" s="21" t="s">
        <v>66</v>
      </c>
      <c r="G3" s="21" t="s">
        <v>67</v>
      </c>
      <c r="H3" s="21" t="s">
        <v>68</v>
      </c>
      <c r="I3" s="21" t="s">
        <v>69</v>
      </c>
      <c r="J3" s="21" t="s">
        <v>70</v>
      </c>
      <c r="K3" s="21" t="s">
        <v>71</v>
      </c>
      <c r="L3" s="21" t="s">
        <v>72</v>
      </c>
      <c r="M3" s="21" t="s">
        <v>73</v>
      </c>
      <c r="N3" s="21" t="s">
        <v>74</v>
      </c>
      <c r="O3" s="21"/>
      <c r="P3" s="21" t="s">
        <v>75</v>
      </c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="19" customFormat="1" ht="14.25" customHeight="1" spans="2:16">
      <c r="B4" s="19" t="s">
        <v>76</v>
      </c>
      <c r="C4" s="22">
        <v>4</v>
      </c>
      <c r="D4" s="22">
        <v>4</v>
      </c>
      <c r="E4" s="22">
        <v>4</v>
      </c>
      <c r="F4" s="22">
        <v>4</v>
      </c>
      <c r="G4" s="22">
        <v>4</v>
      </c>
      <c r="H4" s="22">
        <v>4</v>
      </c>
      <c r="I4" s="22">
        <v>4</v>
      </c>
      <c r="J4" s="22">
        <v>4</v>
      </c>
      <c r="K4" s="22">
        <v>4</v>
      </c>
      <c r="L4" s="22">
        <v>4</v>
      </c>
      <c r="M4" s="22">
        <v>4</v>
      </c>
      <c r="N4" s="22">
        <v>4</v>
      </c>
      <c r="O4" s="19"/>
      <c r="P4" s="22">
        <v>5</v>
      </c>
    </row>
    <row r="5" s="19" customFormat="1" ht="14.25" customHeight="1" spans="2:14">
      <c r="B5" s="19" t="s">
        <v>77</v>
      </c>
      <c r="C5" s="22">
        <v>11</v>
      </c>
      <c r="D5" s="22">
        <v>11</v>
      </c>
      <c r="E5" s="22">
        <v>11</v>
      </c>
      <c r="F5" s="22">
        <v>11</v>
      </c>
      <c r="G5" s="22">
        <v>11</v>
      </c>
      <c r="H5" s="22">
        <v>11</v>
      </c>
      <c r="I5" s="22">
        <v>11</v>
      </c>
      <c r="J5" s="22">
        <v>11</v>
      </c>
      <c r="K5" s="22">
        <v>11</v>
      </c>
      <c r="L5" s="22">
        <v>11</v>
      </c>
      <c r="M5" s="22">
        <v>11</v>
      </c>
      <c r="N5" s="22">
        <v>11</v>
      </c>
    </row>
    <row r="6" s="19" customFormat="1" ht="14.25" customHeight="1" spans="2:14">
      <c r="B6" s="19" t="s">
        <v>78</v>
      </c>
      <c r="C6" s="22">
        <v>13</v>
      </c>
      <c r="D6" s="22">
        <v>13</v>
      </c>
      <c r="E6" s="22">
        <v>13</v>
      </c>
      <c r="F6" s="22">
        <v>13</v>
      </c>
      <c r="G6" s="22">
        <v>13</v>
      </c>
      <c r="H6" s="22">
        <v>13</v>
      </c>
      <c r="I6" s="22">
        <v>13</v>
      </c>
      <c r="J6" s="22">
        <v>13</v>
      </c>
      <c r="K6" s="22">
        <v>13</v>
      </c>
      <c r="L6" s="22">
        <v>13</v>
      </c>
      <c r="M6" s="22">
        <v>13</v>
      </c>
      <c r="N6" s="22">
        <v>13</v>
      </c>
    </row>
    <row r="7" s="20" customFormat="1" ht="14.25" customHeight="1" spans="2:14">
      <c r="B7" s="23" t="s">
        <v>79</v>
      </c>
      <c r="C7" s="24">
        <v>81840000</v>
      </c>
      <c r="D7" s="25">
        <v>81840000</v>
      </c>
      <c r="E7" s="26">
        <v>81840000</v>
      </c>
      <c r="F7" s="25">
        <v>81840000</v>
      </c>
      <c r="G7" s="25">
        <v>81840000</v>
      </c>
      <c r="H7" s="25">
        <v>81840000</v>
      </c>
      <c r="I7" s="25">
        <v>81840000</v>
      </c>
      <c r="J7" s="25">
        <v>81840000</v>
      </c>
      <c r="K7" s="33">
        <v>81840000</v>
      </c>
      <c r="L7" s="33">
        <v>81840000</v>
      </c>
      <c r="M7" s="33">
        <v>81840000</v>
      </c>
      <c r="N7" s="34">
        <v>81840000</v>
      </c>
    </row>
    <row r="8" s="20" customFormat="1" ht="14.25" customHeight="1" spans="2:14">
      <c r="B8" s="23" t="s">
        <v>80</v>
      </c>
      <c r="C8" s="24">
        <v>57288000</v>
      </c>
      <c r="D8" s="25">
        <v>57288000</v>
      </c>
      <c r="E8" s="26">
        <v>57288000</v>
      </c>
      <c r="F8" s="25">
        <v>57288000</v>
      </c>
      <c r="G8" s="25">
        <v>57288000</v>
      </c>
      <c r="H8" s="25">
        <v>57288000</v>
      </c>
      <c r="I8" s="25">
        <v>57288000</v>
      </c>
      <c r="J8" s="25">
        <v>57288000</v>
      </c>
      <c r="K8" s="25">
        <v>57288000</v>
      </c>
      <c r="L8" s="25">
        <v>57288000</v>
      </c>
      <c r="M8" s="25">
        <v>57288000</v>
      </c>
      <c r="N8" s="23">
        <v>57288000</v>
      </c>
    </row>
    <row r="9" s="20" customFormat="1" ht="14.25" customHeight="1" spans="2:16">
      <c r="B9" s="23" t="s">
        <v>81</v>
      </c>
      <c r="C9" s="24">
        <v>7184776.00000001</v>
      </c>
      <c r="D9" s="25">
        <v>7184776.00000001</v>
      </c>
      <c r="E9" s="25">
        <v>7184776.00000001</v>
      </c>
      <c r="F9" s="25">
        <v>7184776.00000001</v>
      </c>
      <c r="G9" s="25">
        <v>7184776.00000001</v>
      </c>
      <c r="H9" s="25">
        <v>7184776.00000001</v>
      </c>
      <c r="I9" s="25">
        <v>7184776.00000001</v>
      </c>
      <c r="J9" s="25">
        <v>7184776.00000001</v>
      </c>
      <c r="K9" s="25">
        <v>7184776</v>
      </c>
      <c r="L9" s="25">
        <v>7184776</v>
      </c>
      <c r="M9" s="25">
        <v>7184776</v>
      </c>
      <c r="N9" s="25">
        <v>7184776</v>
      </c>
      <c r="P9" s="23"/>
    </row>
    <row r="10" s="19" customFormat="1" ht="14.25" customHeight="1" spans="10:10">
      <c r="J10" s="25"/>
    </row>
    <row r="11" s="19" customFormat="1" ht="14.25" customHeight="1" spans="1:29">
      <c r="A11" s="21" t="s">
        <v>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="19" customFormat="1" ht="14.25" customHeight="1" spans="1:29">
      <c r="A12" s="21"/>
      <c r="B12" s="21" t="s">
        <v>4</v>
      </c>
      <c r="C12" s="21" t="s">
        <v>63</v>
      </c>
      <c r="D12" s="21" t="s">
        <v>64</v>
      </c>
      <c r="E12" s="21" t="s">
        <v>65</v>
      </c>
      <c r="F12" s="21" t="s">
        <v>66</v>
      </c>
      <c r="G12" s="21" t="s">
        <v>67</v>
      </c>
      <c r="H12" s="21" t="s">
        <v>68</v>
      </c>
      <c r="I12" s="21" t="s">
        <v>69</v>
      </c>
      <c r="J12" s="21" t="s">
        <v>70</v>
      </c>
      <c r="K12" s="21" t="s">
        <v>71</v>
      </c>
      <c r="L12" s="21" t="s">
        <v>72</v>
      </c>
      <c r="M12" s="21" t="s">
        <v>73</v>
      </c>
      <c r="N12" s="21" t="s">
        <v>74</v>
      </c>
      <c r="O12" s="21"/>
      <c r="P12" s="21" t="s">
        <v>75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="20" customFormat="1" ht="14.25" customHeight="1" spans="2:16">
      <c r="B13" s="23" t="s">
        <v>76</v>
      </c>
      <c r="C13" s="27">
        <v>2</v>
      </c>
      <c r="D13" s="28">
        <v>1</v>
      </c>
      <c r="E13" s="19">
        <v>2</v>
      </c>
      <c r="F13" s="19">
        <v>1</v>
      </c>
      <c r="G13" s="23">
        <v>2</v>
      </c>
      <c r="H13" s="23">
        <v>7</v>
      </c>
      <c r="I13" s="35">
        <v>2</v>
      </c>
      <c r="J13" s="19">
        <v>7</v>
      </c>
      <c r="K13" s="19">
        <v>7</v>
      </c>
      <c r="L13" s="23">
        <v>2</v>
      </c>
      <c r="M13" s="36">
        <v>1</v>
      </c>
      <c r="N13" s="19">
        <v>1</v>
      </c>
      <c r="P13" s="23"/>
    </row>
    <row r="14" s="20" customFormat="1" ht="14.25" customHeight="1" spans="2:14">
      <c r="B14" s="23" t="s">
        <v>77</v>
      </c>
      <c r="C14" s="27">
        <v>7</v>
      </c>
      <c r="D14" s="29">
        <v>3</v>
      </c>
      <c r="E14" s="19">
        <v>9</v>
      </c>
      <c r="F14" s="19">
        <v>7</v>
      </c>
      <c r="G14" s="20">
        <v>7</v>
      </c>
      <c r="H14" s="20">
        <v>14</v>
      </c>
      <c r="I14" s="35">
        <v>3</v>
      </c>
      <c r="J14" s="37">
        <v>12</v>
      </c>
      <c r="K14" s="19">
        <v>1</v>
      </c>
      <c r="L14" s="20">
        <v>6</v>
      </c>
      <c r="M14" s="38">
        <v>12</v>
      </c>
      <c r="N14" s="19">
        <v>2</v>
      </c>
    </row>
    <row r="15" s="20" customFormat="1" ht="14.25" customHeight="1" spans="2:14">
      <c r="B15" s="23" t="s">
        <v>78</v>
      </c>
      <c r="C15" s="27">
        <v>8</v>
      </c>
      <c r="D15" s="29">
        <v>12</v>
      </c>
      <c r="E15" s="19">
        <v>16</v>
      </c>
      <c r="F15" s="19">
        <v>14</v>
      </c>
      <c r="G15" s="20">
        <v>12</v>
      </c>
      <c r="H15" s="20">
        <v>16</v>
      </c>
      <c r="I15" s="35">
        <v>11</v>
      </c>
      <c r="J15" s="37">
        <v>16</v>
      </c>
      <c r="K15" s="19">
        <v>14</v>
      </c>
      <c r="L15" s="20">
        <v>10</v>
      </c>
      <c r="M15" s="38">
        <v>14</v>
      </c>
      <c r="N15" s="19">
        <v>12</v>
      </c>
    </row>
    <row r="16" s="20" customFormat="1" ht="14.25" customHeight="1" spans="1:29">
      <c r="A16" s="23"/>
      <c r="B16" s="23" t="s">
        <v>79</v>
      </c>
      <c r="C16" s="24">
        <v>93297600</v>
      </c>
      <c r="D16" s="30">
        <v>94852560</v>
      </c>
      <c r="E16" s="25">
        <v>101481600</v>
      </c>
      <c r="F16" s="23">
        <v>91660800</v>
      </c>
      <c r="G16" s="20">
        <v>96407520</v>
      </c>
      <c r="H16" s="25">
        <v>91660800</v>
      </c>
      <c r="I16" s="39">
        <v>93297600</v>
      </c>
      <c r="J16" s="26">
        <v>94852560</v>
      </c>
      <c r="K16" s="25">
        <v>91660800</v>
      </c>
      <c r="L16" s="20">
        <v>102627360</v>
      </c>
      <c r="M16" s="20">
        <v>94852560</v>
      </c>
      <c r="N16" s="23">
        <v>96407520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="20" customFormat="1" ht="14.25" customHeight="1" spans="1:29">
      <c r="A17" s="23"/>
      <c r="B17" s="23" t="s">
        <v>80</v>
      </c>
      <c r="C17" s="24">
        <v>65028427.2</v>
      </c>
      <c r="D17" s="30">
        <v>65827676.64</v>
      </c>
      <c r="E17" s="25">
        <v>71037120</v>
      </c>
      <c r="F17" s="23">
        <v>64162560</v>
      </c>
      <c r="G17" s="20">
        <v>67485264</v>
      </c>
      <c r="H17" s="25">
        <v>64162560</v>
      </c>
      <c r="I17" s="39">
        <v>64748534.4</v>
      </c>
      <c r="J17" s="26">
        <v>66396792</v>
      </c>
      <c r="K17" s="25">
        <v>64162560</v>
      </c>
      <c r="L17" s="20">
        <v>71839152</v>
      </c>
      <c r="M17" s="20">
        <v>66396792</v>
      </c>
      <c r="N17" s="23">
        <v>67485264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="20" customFormat="1" ht="14.25" customHeight="1" spans="1:29">
      <c r="A18" s="23"/>
      <c r="B18" s="23" t="s">
        <v>81</v>
      </c>
      <c r="C18" s="24">
        <v>6530564</v>
      </c>
      <c r="D18" s="30">
        <v>5876810.60000001</v>
      </c>
      <c r="E18" s="31">
        <v>6861495.49760001</v>
      </c>
      <c r="F18" s="25">
        <v>4774630.40000001</v>
      </c>
      <c r="G18" s="32">
        <v>7060805</v>
      </c>
      <c r="H18" s="25">
        <v>5468584.6528</v>
      </c>
      <c r="I18" s="40">
        <v>6881362.976</v>
      </c>
      <c r="J18" s="41">
        <v>6672371.18</v>
      </c>
      <c r="K18" s="25">
        <v>4774630.40000001</v>
      </c>
      <c r="L18" s="32">
        <v>7088903.49</v>
      </c>
      <c r="M18" s="42">
        <v>5449974.08</v>
      </c>
      <c r="N18" s="25">
        <v>6367990.32000001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="19" customFormat="1" ht="14.25" customHeight="1"/>
    <row r="20" s="19" customFormat="1" ht="14.25" customHeight="1" spans="1:29">
      <c r="A20" s="21" t="s">
        <v>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="19" customFormat="1" ht="14.25" customHeight="1" spans="1:29">
      <c r="A21" s="21"/>
      <c r="B21" s="21" t="s">
        <v>5</v>
      </c>
      <c r="C21" s="21" t="s">
        <v>63</v>
      </c>
      <c r="D21" s="21" t="s">
        <v>64</v>
      </c>
      <c r="E21" s="21" t="s">
        <v>65</v>
      </c>
      <c r="F21" s="21" t="s">
        <v>66</v>
      </c>
      <c r="G21" s="21" t="s">
        <v>67</v>
      </c>
      <c r="H21" s="21" t="s">
        <v>68</v>
      </c>
      <c r="I21" s="21" t="s">
        <v>69</v>
      </c>
      <c r="J21" s="21" t="s">
        <v>70</v>
      </c>
      <c r="K21" s="21" t="s">
        <v>71</v>
      </c>
      <c r="L21" s="21" t="s">
        <v>72</v>
      </c>
      <c r="M21" s="21" t="s">
        <v>73</v>
      </c>
      <c r="N21" s="21" t="s">
        <v>74</v>
      </c>
      <c r="O21" s="21"/>
      <c r="P21" s="21" t="s">
        <v>75</v>
      </c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="19" customFormat="1" ht="14.25" customHeight="1" spans="2:16">
      <c r="B22" s="19" t="s">
        <v>76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19"/>
      <c r="P22" s="22"/>
    </row>
    <row r="23" s="19" customFormat="1" ht="14.25" customHeight="1" spans="2:14">
      <c r="B23" s="19" t="s">
        <v>77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="19" customFormat="1" ht="14.25" customHeight="1" spans="2:14">
      <c r="B24" s="19" t="s">
        <v>78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="19" customFormat="1" ht="14.25" customHeight="1" spans="1:29">
      <c r="A25" s="24"/>
      <c r="B25" s="24" t="s">
        <v>79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="19" customFormat="1" ht="14.25" customHeight="1" spans="1:29">
      <c r="A26" s="24"/>
      <c r="B26" s="24" t="s">
        <v>80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="19" customFormat="1" ht="14.25" customHeight="1" spans="1:29">
      <c r="A27" s="24"/>
      <c r="B27" s="24" t="s">
        <v>81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="19" customFormat="1" ht="14.25" customHeight="1"/>
    <row r="29" s="19" customFormat="1" ht="14.25" customHeight="1" spans="1:29">
      <c r="A29" s="21" t="s">
        <v>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="19" customFormat="1" ht="14.25" customHeight="1" spans="1:29">
      <c r="A30" s="21"/>
      <c r="B30" s="21" t="s">
        <v>6</v>
      </c>
      <c r="C30" s="21" t="s">
        <v>63</v>
      </c>
      <c r="D30" s="21" t="s">
        <v>64</v>
      </c>
      <c r="E30" s="21" t="s">
        <v>65</v>
      </c>
      <c r="F30" s="21" t="s">
        <v>66</v>
      </c>
      <c r="G30" s="21" t="s">
        <v>67</v>
      </c>
      <c r="H30" s="21" t="s">
        <v>68</v>
      </c>
      <c r="I30" s="21" t="s">
        <v>69</v>
      </c>
      <c r="J30" s="21" t="s">
        <v>70</v>
      </c>
      <c r="K30" s="21" t="s">
        <v>71</v>
      </c>
      <c r="L30" s="21" t="s">
        <v>72</v>
      </c>
      <c r="M30" s="21" t="s">
        <v>73</v>
      </c>
      <c r="N30" s="21" t="s">
        <v>74</v>
      </c>
      <c r="O30" s="21"/>
      <c r="P30" s="21" t="s">
        <v>75</v>
      </c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="19" customFormat="1" ht="14.25" customHeight="1" spans="2:16">
      <c r="B31" s="19" t="s">
        <v>76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19"/>
      <c r="P31" s="22"/>
    </row>
    <row r="32" s="19" customFormat="1" ht="14.25" customHeight="1" spans="2:14">
      <c r="B32" s="19" t="s">
        <v>77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="19" customFormat="1" ht="14.25" customHeight="1" spans="2:14">
      <c r="B33" s="19" t="s">
        <v>78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="19" customFormat="1" ht="14.25" customHeight="1" spans="1:29">
      <c r="A34" s="24"/>
      <c r="B34" s="24" t="s">
        <v>79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="19" customFormat="1" ht="14.25" customHeight="1" spans="1:29">
      <c r="A35" s="24"/>
      <c r="B35" s="24" t="s">
        <v>80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</row>
    <row r="36" s="19" customFormat="1" ht="14.25" customHeight="1" spans="1:29">
      <c r="A36" s="24"/>
      <c r="B36" s="24" t="s">
        <v>81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="19" customFormat="1" ht="14.25" customHeight="1"/>
    <row r="38" s="19" customFormat="1" ht="14.25" customHeight="1" spans="1:29">
      <c r="A38" s="21" t="s">
        <v>7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="19" customFormat="1" ht="14.25" customHeight="1" spans="1:29">
      <c r="A39" s="21"/>
      <c r="B39" s="21" t="s">
        <v>7</v>
      </c>
      <c r="C39" s="21" t="s">
        <v>63</v>
      </c>
      <c r="D39" s="21" t="s">
        <v>64</v>
      </c>
      <c r="E39" s="21" t="s">
        <v>65</v>
      </c>
      <c r="F39" s="21" t="s">
        <v>66</v>
      </c>
      <c r="G39" s="21" t="s">
        <v>67</v>
      </c>
      <c r="H39" s="21" t="s">
        <v>68</v>
      </c>
      <c r="I39" s="21" t="s">
        <v>69</v>
      </c>
      <c r="J39" s="21" t="s">
        <v>70</v>
      </c>
      <c r="K39" s="21" t="s">
        <v>71</v>
      </c>
      <c r="L39" s="21" t="s">
        <v>72</v>
      </c>
      <c r="M39" s="21" t="s">
        <v>73</v>
      </c>
      <c r="N39" s="21" t="s">
        <v>74</v>
      </c>
      <c r="O39" s="21"/>
      <c r="P39" s="21" t="s">
        <v>75</v>
      </c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="19" customFormat="1" ht="14.25" customHeight="1" spans="2:2">
      <c r="B40" s="19" t="s">
        <v>76</v>
      </c>
    </row>
    <row r="41" s="19" customFormat="1" ht="14.25" customHeight="1" spans="2:2">
      <c r="B41" s="19" t="s">
        <v>77</v>
      </c>
    </row>
    <row r="42" s="19" customFormat="1" ht="14.25" customHeight="1" spans="2:2">
      <c r="B42" s="19" t="s">
        <v>78</v>
      </c>
    </row>
    <row r="43" s="19" customFormat="1" ht="14.25" customHeight="1" spans="2:2">
      <c r="B43" s="19" t="s">
        <v>79</v>
      </c>
    </row>
    <row r="44" s="19" customFormat="1" ht="14.25" customHeight="1" spans="2:2">
      <c r="B44" s="19" t="s">
        <v>80</v>
      </c>
    </row>
    <row r="45" s="19" customFormat="1" ht="14.25" customHeight="1" spans="2:2">
      <c r="B45" s="19" t="s">
        <v>81</v>
      </c>
    </row>
    <row r="46" s="19" customFormat="1" ht="14.25" customHeight="1"/>
    <row r="47" s="19" customFormat="1" ht="14.25" customHeight="1" spans="1:14">
      <c r="A47" s="21" t="s">
        <v>8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="19" customFormat="1" ht="14.25" customHeight="1" spans="1:16">
      <c r="A48" s="21"/>
      <c r="B48" s="21"/>
      <c r="C48" s="21" t="s">
        <v>63</v>
      </c>
      <c r="D48" s="21" t="s">
        <v>64</v>
      </c>
      <c r="E48" s="21" t="s">
        <v>65</v>
      </c>
      <c r="F48" s="21" t="s">
        <v>66</v>
      </c>
      <c r="G48" s="21" t="s">
        <v>67</v>
      </c>
      <c r="H48" s="21" t="s">
        <v>68</v>
      </c>
      <c r="I48" s="21" t="s">
        <v>69</v>
      </c>
      <c r="J48" s="21" t="s">
        <v>70</v>
      </c>
      <c r="K48" s="21" t="s">
        <v>71</v>
      </c>
      <c r="L48" s="21" t="s">
        <v>72</v>
      </c>
      <c r="M48" s="21" t="s">
        <v>73</v>
      </c>
      <c r="N48" s="21" t="s">
        <v>74</v>
      </c>
      <c r="O48" s="19"/>
      <c r="P48" s="21" t="s">
        <v>75</v>
      </c>
    </row>
    <row r="49" s="19" customFormat="1" ht="14.25" customHeight="1" spans="2:2">
      <c r="B49" s="19" t="s">
        <v>76</v>
      </c>
    </row>
    <row r="50" s="19" customFormat="1" ht="14.25" customHeight="1" spans="2:2">
      <c r="B50" s="19" t="s">
        <v>77</v>
      </c>
    </row>
    <row r="51" s="19" customFormat="1" ht="14.25" customHeight="1" spans="2:2">
      <c r="B51" s="19" t="s">
        <v>78</v>
      </c>
    </row>
    <row r="52" s="19" customFormat="1" ht="14.25" customHeight="1" spans="1:29">
      <c r="A52" s="24"/>
      <c r="B52" s="24" t="s">
        <v>79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="19" customFormat="1" ht="14.25" customHeight="1" spans="1:29">
      <c r="A53" s="24"/>
      <c r="B53" s="24" t="s">
        <v>80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="19" customFormat="1" ht="14.25" customHeight="1" spans="1:29">
      <c r="A54" s="24"/>
      <c r="B54" s="24" t="s">
        <v>81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="19" customFormat="1" ht="14.25" customHeight="1"/>
    <row r="56" s="19" customFormat="1" ht="14.25" customHeight="1"/>
    <row r="57" s="19" customFormat="1" ht="14.25" customHeight="1"/>
    <row r="58" s="19" customFormat="1" ht="14.25" customHeight="1"/>
    <row r="59" s="19" customFormat="1" ht="14.25" customHeight="1"/>
    <row r="60" s="19" customFormat="1" ht="14.25" customHeight="1"/>
    <row r="61" s="19" customFormat="1" ht="14.25" customHeight="1"/>
    <row r="62" s="19" customFormat="1" ht="14.25" customHeight="1"/>
    <row r="63" s="19" customFormat="1" ht="14.25" customHeight="1"/>
    <row r="64" s="19" customFormat="1" ht="14.25" customHeight="1"/>
    <row r="65" s="19" customFormat="1" ht="14.25" customHeight="1"/>
    <row r="66" s="19" customFormat="1" ht="14.25" customHeight="1"/>
    <row r="67" s="19" customFormat="1" ht="14.25" customHeight="1"/>
    <row r="68" s="19" customFormat="1" ht="14.25" customHeight="1"/>
    <row r="69" s="19" customFormat="1" ht="14.25" customHeight="1"/>
    <row r="70" s="19" customFormat="1" ht="14.25" customHeight="1"/>
    <row r="71" s="19" customFormat="1" ht="14.25" customHeight="1"/>
    <row r="72" s="19" customFormat="1" ht="14.25" customHeight="1"/>
    <row r="73" s="19" customFormat="1" ht="14.25" customHeight="1"/>
    <row r="74" s="19" customFormat="1" ht="14.25" customHeight="1"/>
    <row r="75" s="19" customFormat="1" ht="14.25" customHeight="1"/>
    <row r="76" s="19" customFormat="1" ht="14.25" customHeight="1"/>
    <row r="77" s="19" customFormat="1" ht="14.25" customHeight="1"/>
    <row r="78" s="19" customFormat="1" ht="14.25" customHeight="1"/>
    <row r="79" s="19" customFormat="1" ht="14.25" customHeight="1"/>
    <row r="80" s="19" customFormat="1" ht="14.25" customHeight="1"/>
    <row r="81" s="19" customFormat="1" ht="14.25" customHeight="1"/>
    <row r="82" s="19" customFormat="1" ht="14.25" customHeight="1"/>
    <row r="83" s="19" customFormat="1" ht="14.25" customHeight="1"/>
    <row r="84" s="19" customFormat="1" ht="14.25" customHeight="1"/>
    <row r="85" s="19" customFormat="1" ht="14.25" customHeight="1"/>
    <row r="86" s="19" customFormat="1" ht="14.25" customHeight="1"/>
    <row r="87" s="19" customFormat="1" ht="14.25" customHeight="1"/>
    <row r="88" s="19" customFormat="1" ht="14.25" customHeight="1"/>
    <row r="89" s="19" customFormat="1" ht="14.25" customHeight="1"/>
    <row r="90" s="19" customFormat="1" ht="14.25" customHeight="1"/>
    <row r="91" s="19" customFormat="1" ht="14.25" customHeight="1"/>
    <row r="92" s="19" customFormat="1" ht="14.25" customHeight="1"/>
    <row r="93" s="19" customFormat="1" ht="14.25" customHeight="1"/>
    <row r="94" s="19" customFormat="1" ht="14.25" customHeight="1"/>
    <row r="95" s="19" customFormat="1" ht="14.25" customHeight="1"/>
    <row r="96" s="19" customFormat="1" ht="14.25" customHeight="1"/>
    <row r="97" s="19" customFormat="1" ht="14.25" customHeight="1"/>
    <row r="98" s="19" customFormat="1" ht="14.25" customHeight="1"/>
    <row r="99" s="19" customFormat="1" ht="14.25" customHeight="1"/>
    <row r="100" s="19" customFormat="1" ht="14.25" customHeight="1"/>
    <row r="101" s="19" customFormat="1" ht="14.25" customHeight="1"/>
    <row r="102" s="19" customFormat="1" ht="14.25" customHeight="1"/>
    <row r="103" s="19" customFormat="1" ht="14.25" customHeight="1"/>
    <row r="104" s="19" customFormat="1" ht="14.25" customHeight="1"/>
    <row r="105" s="19" customFormat="1" ht="14.25" customHeight="1"/>
    <row r="106" s="19" customFormat="1" ht="14.25" customHeight="1"/>
    <row r="107" s="19" customFormat="1" ht="14.25" customHeight="1"/>
    <row r="108" s="19" customFormat="1" ht="14.25" customHeight="1"/>
    <row r="109" s="19" customFormat="1" ht="14.25" customHeight="1"/>
    <row r="110" s="19" customFormat="1" ht="14.25" customHeight="1"/>
    <row r="111" s="19" customFormat="1" ht="14.25" customHeight="1"/>
    <row r="112" s="19" customFormat="1" ht="14.25" customHeight="1"/>
    <row r="113" s="19" customFormat="1" ht="14.25" customHeight="1"/>
    <row r="114" s="19" customFormat="1" ht="14.25" customHeight="1"/>
    <row r="115" s="19" customFormat="1" ht="14.25" customHeight="1"/>
    <row r="116" s="19" customFormat="1" ht="14.25" customHeight="1"/>
    <row r="117" s="19" customFormat="1" ht="14.25" customHeight="1"/>
    <row r="118" s="19" customFormat="1" ht="14.25" customHeight="1"/>
    <row r="119" s="19" customFormat="1" ht="14.25" customHeight="1"/>
    <row r="120" s="19" customFormat="1" ht="14.25" customHeight="1"/>
    <row r="121" s="19" customFormat="1" ht="14.25" customHeight="1"/>
    <row r="122" s="19" customFormat="1" ht="14.25" customHeight="1"/>
    <row r="123" s="19" customFormat="1" ht="14.25" customHeight="1"/>
    <row r="124" s="19" customFormat="1" ht="14.25" customHeight="1"/>
    <row r="125" s="19" customFormat="1" ht="14.25" customHeight="1"/>
    <row r="126" s="19" customFormat="1" ht="14.25" customHeight="1"/>
    <row r="127" s="19" customFormat="1" ht="14.25" customHeight="1"/>
    <row r="128" s="19" customFormat="1" ht="14.25" customHeight="1"/>
    <row r="129" s="19" customFormat="1" ht="14.25" customHeight="1"/>
    <row r="130" s="19" customFormat="1" ht="14.25" customHeight="1"/>
    <row r="131" s="19" customFormat="1" ht="14.25" customHeight="1"/>
    <row r="132" s="19" customFormat="1" ht="14.25" customHeight="1"/>
    <row r="133" s="19" customFormat="1" ht="14.25" customHeight="1"/>
    <row r="134" s="19" customFormat="1" ht="14.25" customHeight="1"/>
    <row r="135" s="19" customFormat="1" ht="14.25" customHeight="1"/>
    <row r="136" s="19" customFormat="1" ht="14.25" customHeight="1"/>
    <row r="137" s="19" customFormat="1" ht="14.25" customHeight="1"/>
    <row r="138" s="19" customFormat="1" ht="14.25" customHeight="1"/>
    <row r="139" s="19" customFormat="1" ht="14.25" customHeight="1"/>
    <row r="140" s="19" customFormat="1" ht="14.25" customHeight="1"/>
    <row r="141" s="19" customFormat="1" ht="14.25" customHeight="1"/>
    <row r="142" s="19" customFormat="1" ht="14.25" customHeight="1"/>
    <row r="143" s="19" customFormat="1" ht="14.25" customHeight="1"/>
    <row r="144" s="19" customFormat="1" ht="14.25" customHeight="1"/>
    <row r="145" s="19" customFormat="1" ht="14.25" customHeight="1"/>
    <row r="146" s="19" customFormat="1" ht="14.25" customHeight="1"/>
    <row r="147" s="19" customFormat="1" ht="14.25" customHeight="1"/>
    <row r="148" s="19" customFormat="1" ht="14.25" customHeight="1"/>
    <row r="149" s="19" customFormat="1" ht="14.25" customHeight="1"/>
    <row r="150" s="19" customFormat="1" ht="14.25" customHeight="1"/>
    <row r="151" s="19" customFormat="1" ht="14.25" customHeight="1"/>
    <row r="152" s="19" customFormat="1" ht="14.25" customHeight="1"/>
    <row r="153" s="19" customFormat="1" ht="14.25" customHeight="1"/>
    <row r="154" s="19" customFormat="1" ht="14.25" customHeight="1"/>
    <row r="155" s="19" customFormat="1" ht="14.25" customHeight="1"/>
    <row r="156" s="19" customFormat="1" ht="14.25" customHeight="1"/>
    <row r="157" s="19" customFormat="1" ht="14.25" customHeight="1"/>
    <row r="158" s="19" customFormat="1" ht="14.25" customHeight="1"/>
    <row r="159" s="19" customFormat="1" ht="14.25" customHeight="1"/>
    <row r="160" s="19" customFormat="1" ht="14.25" customHeight="1"/>
    <row r="161" s="19" customFormat="1" ht="14.25" customHeight="1"/>
    <row r="162" s="19" customFormat="1" ht="14.25" customHeight="1"/>
    <row r="163" s="19" customFormat="1" ht="14.25" customHeight="1"/>
    <row r="164" s="19" customFormat="1" ht="14.25" customHeight="1"/>
    <row r="165" s="19" customFormat="1" ht="14.25" customHeight="1"/>
    <row r="166" s="19" customFormat="1" ht="14.25" customHeight="1"/>
    <row r="167" s="19" customFormat="1" ht="14.25" customHeight="1"/>
    <row r="168" s="19" customFormat="1" ht="14.25" customHeight="1"/>
    <row r="169" s="19" customFormat="1" ht="14.25" customHeight="1"/>
    <row r="170" s="19" customFormat="1" ht="14.25" customHeight="1"/>
    <row r="171" s="19" customFormat="1" ht="14.25" customHeight="1"/>
    <row r="172" s="19" customFormat="1" ht="14.25" customHeight="1"/>
    <row r="173" s="19" customFormat="1" ht="14.25" customHeight="1"/>
    <row r="174" s="19" customFormat="1" ht="14.25" customHeight="1"/>
    <row r="175" s="19" customFormat="1" ht="14.25" customHeight="1"/>
    <row r="176" s="19" customFormat="1" ht="14.25" customHeight="1"/>
    <row r="177" s="19" customFormat="1" ht="14.25" customHeight="1"/>
    <row r="178" s="19" customFormat="1" ht="14.25" customHeight="1"/>
    <row r="179" s="19" customFormat="1" ht="14.25" customHeight="1"/>
    <row r="180" s="19" customFormat="1" ht="14.25" customHeight="1"/>
    <row r="181" s="19" customFormat="1" ht="14.25" customHeight="1"/>
    <row r="182" s="19" customFormat="1" ht="14.25" customHeight="1"/>
    <row r="183" s="19" customFormat="1" ht="14.25" customHeight="1"/>
    <row r="184" s="19" customFormat="1" ht="14.25" customHeight="1"/>
    <row r="185" s="19" customFormat="1" ht="14.25" customHeight="1"/>
    <row r="186" s="19" customFormat="1" ht="14.25" customHeight="1"/>
    <row r="187" s="19" customFormat="1" ht="14.25" customHeight="1"/>
    <row r="188" s="19" customFormat="1" ht="14.25" customHeight="1"/>
    <row r="189" s="19" customFormat="1" ht="14.25" customHeight="1"/>
    <row r="190" s="19" customFormat="1" ht="14.25" customHeight="1"/>
    <row r="191" s="19" customFormat="1" ht="14.25" customHeight="1"/>
    <row r="192" s="19" customFormat="1" ht="14.25" customHeight="1"/>
    <row r="193" s="19" customFormat="1" ht="14.25" customHeight="1"/>
    <row r="194" s="19" customFormat="1" ht="14.25" customHeight="1"/>
    <row r="195" s="19" customFormat="1" ht="14.25" customHeight="1"/>
    <row r="196" s="19" customFormat="1" ht="14.25" customHeight="1"/>
    <row r="197" s="19" customFormat="1" ht="14.25" customHeight="1"/>
    <row r="198" s="19" customFormat="1" ht="14.25" customHeight="1"/>
    <row r="199" s="19" customFormat="1" ht="14.25" customHeight="1"/>
    <row r="200" s="19" customFormat="1" ht="14.25" customHeight="1"/>
    <row r="201" s="19" customFormat="1" ht="14.25" customHeight="1"/>
    <row r="202" s="19" customFormat="1" ht="14.25" customHeight="1"/>
    <row r="203" s="19" customFormat="1" ht="14.25" customHeight="1"/>
    <row r="204" s="19" customFormat="1" ht="14.25" customHeight="1"/>
    <row r="205" s="19" customFormat="1" ht="14.25" customHeight="1"/>
    <row r="206" s="19" customFormat="1" ht="14.25" customHeight="1"/>
    <row r="207" s="19" customFormat="1" ht="14.25" customHeight="1"/>
    <row r="208" s="19" customFormat="1" ht="14.25" customHeight="1"/>
    <row r="209" s="19" customFormat="1" ht="14.25" customHeight="1"/>
    <row r="210" s="19" customFormat="1" ht="14.25" customHeight="1"/>
    <row r="211" s="19" customFormat="1" ht="14.25" customHeight="1"/>
    <row r="212" s="19" customFormat="1" ht="14.25" customHeight="1"/>
    <row r="213" s="19" customFormat="1" ht="14.25" customHeight="1"/>
    <row r="214" s="19" customFormat="1" ht="14.25" customHeight="1"/>
    <row r="215" s="19" customFormat="1" ht="14.25" customHeight="1"/>
    <row r="216" s="19" customFormat="1" ht="14.25" customHeight="1"/>
    <row r="217" s="19" customFormat="1" ht="14.25" customHeight="1"/>
    <row r="218" s="19" customFormat="1" ht="14.25" customHeight="1"/>
    <row r="219" s="19" customFormat="1" ht="14.25" customHeight="1"/>
    <row r="220" s="19" customFormat="1" ht="14.25" customHeight="1"/>
    <row r="221" s="19" customFormat="1" ht="14.25" customHeight="1"/>
    <row r="222" s="19" customFormat="1" ht="14.25" customHeight="1"/>
    <row r="223" s="19" customFormat="1" ht="14.25" customHeight="1"/>
    <row r="224" s="19" customFormat="1" ht="14.25" customHeight="1"/>
    <row r="225" s="19" customFormat="1" ht="14.25" customHeight="1"/>
    <row r="226" s="19" customFormat="1" ht="14.25" customHeight="1"/>
    <row r="227" s="19" customFormat="1" ht="14.25" customHeight="1"/>
    <row r="228" s="19" customFormat="1" ht="14.25" customHeight="1"/>
    <row r="229" s="19" customFormat="1" ht="14.25" customHeight="1"/>
    <row r="230" s="19" customFormat="1" ht="14.25" customHeight="1"/>
    <row r="231" s="19" customFormat="1" ht="14.25" customHeight="1"/>
    <row r="232" s="19" customFormat="1" ht="14.25" customHeight="1"/>
    <row r="233" s="19" customFormat="1" ht="14.25" customHeight="1"/>
    <row r="234" s="19" customFormat="1" ht="14.25" customHeight="1"/>
    <row r="235" s="19" customFormat="1" ht="14.25" customHeight="1"/>
    <row r="236" s="19" customFormat="1" ht="14.25" customHeight="1"/>
    <row r="237" s="19" customFormat="1" ht="14.25" customHeight="1"/>
    <row r="238" s="19" customFormat="1" ht="14.25" customHeight="1"/>
    <row r="239" s="19" customFormat="1" ht="14.25" customHeight="1"/>
    <row r="240" s="19" customFormat="1" ht="14.25" customHeight="1"/>
    <row r="241" s="19" customFormat="1" ht="14.25" customHeight="1"/>
    <row r="242" s="19" customFormat="1" ht="14.25" customHeight="1"/>
    <row r="243" s="19" customFormat="1" ht="14.25" customHeight="1"/>
    <row r="244" s="19" customFormat="1" ht="14.25" customHeight="1"/>
    <row r="245" s="19" customFormat="1" ht="14.25" customHeight="1"/>
    <row r="246" s="19" customFormat="1" ht="14.25" customHeight="1"/>
    <row r="247" s="19" customFormat="1" ht="14.25" customHeight="1"/>
    <row r="248" s="19" customFormat="1" ht="14.25" customHeight="1"/>
    <row r="249" s="19" customFormat="1" ht="14.25" customHeight="1"/>
    <row r="250" s="19" customFormat="1" ht="14.25" customHeight="1"/>
    <row r="251" s="19" customFormat="1" ht="14.25" customHeight="1"/>
    <row r="252" s="19" customFormat="1" ht="14.25" customHeight="1"/>
    <row r="253" s="19" customFormat="1" ht="14.25" customHeight="1"/>
    <row r="254" s="19" customFormat="1" ht="14.25" customHeight="1"/>
    <row r="255" s="19" customFormat="1" ht="14.25" customHeight="1"/>
    <row r="256" s="19" customFormat="1" ht="14.25" customHeight="1"/>
    <row r="257" s="19" customFormat="1" ht="14.25" customHeight="1"/>
    <row r="258" s="19" customFormat="1" ht="14.25" customHeight="1"/>
    <row r="259" s="19" customFormat="1" ht="14.25" customHeight="1"/>
    <row r="260" s="19" customFormat="1" ht="14.25" customHeight="1"/>
    <row r="261" s="19" customFormat="1" ht="14.25" customHeight="1"/>
    <row r="262" s="19" customFormat="1" ht="14.25" customHeight="1"/>
    <row r="263" s="19" customFormat="1" ht="14.25" customHeight="1"/>
    <row r="264" s="19" customFormat="1" ht="14.25" customHeight="1"/>
    <row r="265" s="19" customFormat="1" ht="14.25" customHeight="1"/>
    <row r="266" s="19" customFormat="1" ht="14.25" customHeight="1"/>
    <row r="267" s="19" customFormat="1" ht="14.25" customHeight="1"/>
    <row r="268" s="19" customFormat="1" ht="14.25" customHeight="1"/>
    <row r="269" s="19" customFormat="1" ht="14.25" customHeight="1"/>
    <row r="270" s="19" customFormat="1" ht="14.25" customHeight="1"/>
    <row r="271" s="19" customFormat="1" ht="14.25" customHeight="1"/>
    <row r="272" s="19" customFormat="1" ht="14.25" customHeight="1"/>
    <row r="273" s="19" customFormat="1" ht="14.25" customHeight="1"/>
    <row r="274" s="19" customFormat="1" ht="14.25" customHeight="1"/>
    <row r="275" s="19" customFormat="1" ht="14.25" customHeight="1"/>
    <row r="276" s="19" customFormat="1" ht="14.25" customHeight="1"/>
    <row r="277" s="19" customFormat="1" ht="14.25" customHeight="1"/>
    <row r="278" s="19" customFormat="1" ht="14.25" customHeight="1"/>
    <row r="279" s="19" customFormat="1" ht="14.25" customHeight="1"/>
    <row r="280" s="19" customFormat="1" ht="14.25" customHeight="1"/>
    <row r="281" s="19" customFormat="1" ht="14.25" customHeight="1"/>
    <row r="282" s="19" customFormat="1" ht="14.25" customHeight="1"/>
    <row r="283" s="19" customFormat="1" ht="14.25" customHeight="1"/>
    <row r="284" s="19" customFormat="1" ht="14.25" customHeight="1"/>
    <row r="285" s="19" customFormat="1" ht="14.25" customHeight="1"/>
    <row r="286" s="19" customFormat="1" ht="14.25" customHeight="1"/>
    <row r="287" s="19" customFormat="1" ht="14.25" customHeight="1"/>
    <row r="288" s="19" customFormat="1" ht="14.25" customHeight="1"/>
    <row r="289" s="19" customFormat="1" ht="14.25" customHeight="1"/>
    <row r="290" s="19" customFormat="1" ht="14.25" customHeight="1"/>
    <row r="291" s="19" customFormat="1" ht="14.25" customHeight="1"/>
    <row r="292" s="19" customFormat="1" ht="14.25" customHeight="1"/>
    <row r="293" s="19" customFormat="1" ht="14.25" customHeight="1"/>
    <row r="294" s="19" customFormat="1" ht="14.25" customHeight="1"/>
    <row r="295" s="19" customFormat="1" ht="14.25" customHeight="1"/>
    <row r="296" s="19" customFormat="1" ht="14.25" customHeight="1"/>
    <row r="297" s="19" customFormat="1" ht="14.25" customHeight="1"/>
    <row r="298" s="19" customFormat="1" ht="14.25" customHeight="1"/>
    <row r="299" s="19" customFormat="1" ht="14.25" customHeight="1"/>
    <row r="300" s="19" customFormat="1" ht="14.25" customHeight="1"/>
    <row r="301" s="19" customFormat="1" ht="14.25" customHeight="1"/>
    <row r="302" s="19" customFormat="1" ht="14.25" customHeight="1"/>
    <row r="303" s="19" customFormat="1" ht="14.25" customHeight="1"/>
    <row r="304" s="19" customFormat="1" ht="14.25" customHeight="1"/>
    <row r="305" s="19" customFormat="1" ht="14.25" customHeight="1"/>
    <row r="306" s="19" customFormat="1" ht="14.25" customHeight="1"/>
    <row r="307" s="19" customFormat="1" ht="14.25" customHeight="1"/>
    <row r="308" s="19" customFormat="1" ht="14.25" customHeight="1"/>
    <row r="309" s="19" customFormat="1" ht="14.25" customHeight="1"/>
    <row r="310" s="19" customFormat="1" ht="14.25" customHeight="1"/>
    <row r="311" s="19" customFormat="1" ht="14.25" customHeight="1"/>
    <row r="312" s="19" customFormat="1" ht="14.25" customHeight="1"/>
    <row r="313" s="19" customFormat="1" ht="14.25" customHeight="1"/>
    <row r="314" s="19" customFormat="1" ht="14.25" customHeight="1"/>
    <row r="315" s="19" customFormat="1" ht="14.25" customHeight="1"/>
    <row r="316" s="19" customFormat="1" ht="14.25" customHeight="1"/>
    <row r="317" s="19" customFormat="1" ht="14.25" customHeight="1"/>
    <row r="318" s="19" customFormat="1" ht="14.25" customHeight="1"/>
    <row r="319" s="19" customFormat="1" ht="14.25" customHeight="1"/>
    <row r="320" s="19" customFormat="1" ht="14.25" customHeight="1"/>
    <row r="321" s="19" customFormat="1" ht="14.25" customHeight="1"/>
    <row r="322" s="19" customFormat="1" ht="14.25" customHeight="1"/>
    <row r="323" s="19" customFormat="1" ht="14.25" customHeight="1"/>
    <row r="324" s="19" customFormat="1" ht="14.25" customHeight="1"/>
    <row r="325" s="19" customFormat="1" ht="14.25" customHeight="1"/>
    <row r="326" s="19" customFormat="1" ht="14.25" customHeight="1"/>
    <row r="327" s="19" customFormat="1" ht="14.25" customHeight="1"/>
    <row r="328" s="19" customFormat="1" ht="14.25" customHeight="1"/>
    <row r="329" s="19" customFormat="1" ht="14.25" customHeight="1"/>
    <row r="330" s="19" customFormat="1" ht="14.25" customHeight="1"/>
    <row r="331" s="19" customFormat="1" ht="14.25" customHeight="1"/>
    <row r="332" s="19" customFormat="1" ht="14.25" customHeight="1"/>
    <row r="333" s="19" customFormat="1" ht="14.25" customHeight="1"/>
    <row r="334" s="19" customFormat="1" ht="14.25" customHeight="1"/>
    <row r="335" s="19" customFormat="1" ht="14.25" customHeight="1"/>
    <row r="336" s="19" customFormat="1" ht="14.25" customHeight="1"/>
    <row r="337" s="19" customFormat="1" ht="14.25" customHeight="1"/>
    <row r="338" s="19" customFormat="1" ht="14.25" customHeight="1"/>
    <row r="339" s="19" customFormat="1" ht="14.25" customHeight="1"/>
    <row r="340" s="19" customFormat="1" ht="14.25" customHeight="1"/>
    <row r="341" s="19" customFormat="1" ht="14.25" customHeight="1"/>
    <row r="342" s="19" customFormat="1" ht="14.25" customHeight="1"/>
    <row r="343" s="19" customFormat="1" ht="14.25" customHeight="1"/>
    <row r="344" s="19" customFormat="1" ht="14.25" customHeight="1"/>
    <row r="345" s="19" customFormat="1" ht="14.25" customHeight="1"/>
    <row r="346" s="19" customFormat="1" ht="14.25" customHeight="1"/>
    <row r="347" s="19" customFormat="1" ht="14.25" customHeight="1"/>
    <row r="348" s="19" customFormat="1" ht="14.25" customHeight="1"/>
    <row r="349" s="19" customFormat="1" ht="14.25" customHeight="1"/>
    <row r="350" s="19" customFormat="1" ht="14.25" customHeight="1"/>
    <row r="351" s="19" customFormat="1" ht="14.25" customHeight="1"/>
    <row r="352" s="19" customFormat="1" ht="14.25" customHeight="1"/>
    <row r="353" s="19" customFormat="1" ht="14.25" customHeight="1"/>
    <row r="354" s="19" customFormat="1" ht="14.25" customHeight="1"/>
    <row r="355" s="19" customFormat="1" ht="14.25" customHeight="1"/>
    <row r="356" s="19" customFormat="1" ht="14.25" customHeight="1"/>
    <row r="357" s="19" customFormat="1" ht="14.25" customHeight="1"/>
    <row r="358" s="19" customFormat="1" ht="14.25" customHeight="1"/>
    <row r="359" s="19" customFormat="1" ht="14.25" customHeight="1"/>
    <row r="360" s="19" customFormat="1" ht="14.25" customHeight="1"/>
    <row r="361" s="19" customFormat="1" ht="14.25" customHeight="1"/>
    <row r="362" s="19" customFormat="1" ht="14.25" customHeight="1"/>
    <row r="363" s="19" customFormat="1" ht="14.25" customHeight="1"/>
    <row r="364" s="19" customFormat="1" ht="14.25" customHeight="1"/>
    <row r="365" s="19" customFormat="1" ht="14.25" customHeight="1"/>
    <row r="366" s="19" customFormat="1" ht="14.25" customHeight="1"/>
    <row r="367" s="19" customFormat="1" ht="14.25" customHeight="1"/>
    <row r="368" s="19" customFormat="1" ht="14.25" customHeight="1"/>
    <row r="369" s="19" customFormat="1" ht="14.25" customHeight="1"/>
    <row r="370" s="19" customFormat="1" ht="14.25" customHeight="1"/>
    <row r="371" s="19" customFormat="1" ht="14.25" customHeight="1"/>
    <row r="372" s="19" customFormat="1" ht="14.25" customHeight="1"/>
    <row r="373" s="19" customFormat="1" ht="14.25" customHeight="1"/>
    <row r="374" s="19" customFormat="1" ht="14.25" customHeight="1"/>
    <row r="375" s="19" customFormat="1" ht="14.25" customHeight="1"/>
    <row r="376" s="19" customFormat="1" ht="14.25" customHeight="1"/>
    <row r="377" s="19" customFormat="1" ht="14.25" customHeight="1"/>
    <row r="378" s="19" customFormat="1" ht="14.25" customHeight="1"/>
    <row r="379" s="19" customFormat="1" ht="14.25" customHeight="1"/>
    <row r="380" s="19" customFormat="1" ht="14.25" customHeight="1"/>
    <row r="381" s="19" customFormat="1" ht="14.25" customHeight="1"/>
    <row r="382" s="19" customFormat="1" ht="14.25" customHeight="1"/>
    <row r="383" s="19" customFormat="1" ht="14.25" customHeight="1"/>
    <row r="384" s="19" customFormat="1" ht="14.25" customHeight="1"/>
    <row r="385" s="19" customFormat="1" ht="14.25" customHeight="1"/>
    <row r="386" s="19" customFormat="1" ht="14.25" customHeight="1"/>
    <row r="387" s="19" customFormat="1" ht="14.25" customHeight="1"/>
    <row r="388" s="19" customFormat="1" ht="14.25" customHeight="1"/>
    <row r="389" s="19" customFormat="1" ht="14.25" customHeight="1"/>
    <row r="390" s="19" customFormat="1" ht="14.25" customHeight="1"/>
    <row r="391" s="19" customFormat="1" ht="14.25" customHeight="1"/>
    <row r="392" s="19" customFormat="1" ht="14.25" customHeight="1"/>
    <row r="393" s="19" customFormat="1" ht="14.25" customHeight="1"/>
    <row r="394" s="19" customFormat="1" ht="14.25" customHeight="1"/>
    <row r="395" s="19" customFormat="1" ht="14.25" customHeight="1"/>
    <row r="396" s="19" customFormat="1" ht="14.25" customHeight="1"/>
    <row r="397" s="19" customFormat="1" ht="14.25" customHeight="1"/>
    <row r="398" s="19" customFormat="1" ht="14.25" customHeight="1"/>
    <row r="399" s="19" customFormat="1" ht="14.25" customHeight="1"/>
    <row r="400" s="19" customFormat="1" ht="14.25" customHeight="1"/>
    <row r="401" s="19" customFormat="1" ht="14.25" customHeight="1"/>
    <row r="402" s="19" customFormat="1" ht="14.25" customHeight="1"/>
    <row r="403" s="19" customFormat="1" ht="14.25" customHeight="1"/>
    <row r="404" s="19" customFormat="1" ht="14.25" customHeight="1"/>
    <row r="405" s="19" customFormat="1" ht="14.25" customHeight="1"/>
    <row r="406" s="19" customFormat="1" ht="14.25" customHeight="1"/>
    <row r="407" s="19" customFormat="1" ht="14.25" customHeight="1"/>
    <row r="408" s="19" customFormat="1" ht="14.25" customHeight="1"/>
    <row r="409" s="19" customFormat="1" ht="14.25" customHeight="1"/>
    <row r="410" s="19" customFormat="1" ht="14.25" customHeight="1"/>
    <row r="411" s="19" customFormat="1" ht="14.25" customHeight="1"/>
    <row r="412" s="19" customFormat="1" ht="14.25" customHeight="1"/>
    <row r="413" s="19" customFormat="1" ht="14.25" customHeight="1"/>
    <row r="414" s="19" customFormat="1" ht="14.25" customHeight="1"/>
    <row r="415" s="19" customFormat="1" ht="14.25" customHeight="1"/>
    <row r="416" s="19" customFormat="1" ht="14.25" customHeight="1"/>
    <row r="417" s="19" customFormat="1" ht="14.25" customHeight="1"/>
    <row r="418" s="19" customFormat="1" ht="14.25" customHeight="1"/>
    <row r="419" s="19" customFormat="1" ht="14.25" customHeight="1"/>
    <row r="420" s="19" customFormat="1" ht="14.25" customHeight="1"/>
    <row r="421" s="19" customFormat="1" ht="14.25" customHeight="1"/>
    <row r="422" s="19" customFormat="1" ht="14.25" customHeight="1"/>
    <row r="423" s="19" customFormat="1" ht="14.25" customHeight="1"/>
    <row r="424" s="19" customFormat="1" ht="14.25" customHeight="1"/>
    <row r="425" s="19" customFormat="1" ht="14.25" customHeight="1"/>
    <row r="426" s="19" customFormat="1" ht="14.25" customHeight="1"/>
    <row r="427" s="19" customFormat="1" ht="14.25" customHeight="1"/>
    <row r="428" s="19" customFormat="1" ht="14.25" customHeight="1"/>
    <row r="429" s="19" customFormat="1" ht="14.25" customHeight="1"/>
    <row r="430" s="19" customFormat="1" ht="14.25" customHeight="1"/>
    <row r="431" s="19" customFormat="1" ht="14.25" customHeight="1"/>
    <row r="432" s="19" customFormat="1" ht="14.25" customHeight="1"/>
    <row r="433" s="19" customFormat="1" ht="14.25" customHeight="1"/>
    <row r="434" s="19" customFormat="1" ht="14.25" customHeight="1"/>
    <row r="435" s="19" customFormat="1" ht="14.25" customHeight="1"/>
    <row r="436" s="19" customFormat="1" ht="14.25" customHeight="1"/>
    <row r="437" s="19" customFormat="1" ht="14.25" customHeight="1"/>
    <row r="438" s="19" customFormat="1" ht="14.25" customHeight="1"/>
    <row r="439" s="19" customFormat="1" ht="14.25" customHeight="1"/>
    <row r="440" s="19" customFormat="1" ht="14.25" customHeight="1"/>
    <row r="441" s="19" customFormat="1" ht="14.25" customHeight="1"/>
    <row r="442" s="19" customFormat="1" ht="14.25" customHeight="1"/>
    <row r="443" s="19" customFormat="1" ht="14.25" customHeight="1"/>
    <row r="444" s="19" customFormat="1" ht="14.25" customHeight="1"/>
    <row r="445" s="19" customFormat="1" ht="14.25" customHeight="1"/>
    <row r="446" s="19" customFormat="1" ht="14.25" customHeight="1"/>
    <row r="447" s="19" customFormat="1" ht="14.25" customHeight="1"/>
    <row r="448" s="19" customFormat="1" ht="14.25" customHeight="1"/>
    <row r="449" s="19" customFormat="1" ht="14.25" customHeight="1"/>
    <row r="450" s="19" customFormat="1" ht="14.25" customHeight="1"/>
    <row r="451" s="19" customFormat="1" ht="14.25" customHeight="1"/>
    <row r="452" s="19" customFormat="1" ht="14.25" customHeight="1"/>
    <row r="453" s="19" customFormat="1" ht="14.25" customHeight="1"/>
    <row r="454" s="19" customFormat="1" ht="14.25" customHeight="1"/>
    <row r="455" s="19" customFormat="1" ht="14.25" customHeight="1"/>
    <row r="456" s="19" customFormat="1" ht="14.25" customHeight="1"/>
    <row r="457" s="19" customFormat="1" ht="14.25" customHeight="1"/>
    <row r="458" s="19" customFormat="1" ht="14.25" customHeight="1"/>
    <row r="459" s="19" customFormat="1" ht="14.25" customHeight="1"/>
    <row r="460" s="19" customFormat="1" ht="14.25" customHeight="1"/>
    <row r="461" s="19" customFormat="1" ht="14.25" customHeight="1"/>
    <row r="462" s="19" customFormat="1" ht="14.25" customHeight="1"/>
    <row r="463" s="19" customFormat="1" ht="14.25" customHeight="1"/>
    <row r="464" s="19" customFormat="1" ht="14.25" customHeight="1"/>
    <row r="465" s="19" customFormat="1" ht="14.25" customHeight="1"/>
    <row r="466" s="19" customFormat="1" ht="14.25" customHeight="1"/>
    <row r="467" s="19" customFormat="1" ht="14.25" customHeight="1"/>
    <row r="468" s="19" customFormat="1" ht="14.25" customHeight="1"/>
    <row r="469" s="19" customFormat="1" ht="14.25" customHeight="1"/>
    <row r="470" s="19" customFormat="1" ht="14.25" customHeight="1"/>
    <row r="471" s="19" customFormat="1" ht="14.25" customHeight="1"/>
    <row r="472" s="19" customFormat="1" ht="14.25" customHeight="1"/>
    <row r="473" s="19" customFormat="1" ht="14.25" customHeight="1"/>
    <row r="474" s="19" customFormat="1" ht="14.25" customHeight="1"/>
    <row r="475" s="19" customFormat="1" ht="14.25" customHeight="1"/>
    <row r="476" s="19" customFormat="1" ht="14.25" customHeight="1"/>
    <row r="477" s="19" customFormat="1" ht="14.25" customHeight="1"/>
    <row r="478" s="19" customFormat="1" ht="14.25" customHeight="1"/>
    <row r="479" s="19" customFormat="1" ht="14.25" customHeight="1"/>
    <row r="480" s="19" customFormat="1" ht="14.25" customHeight="1"/>
    <row r="481" s="19" customFormat="1" ht="14.25" customHeight="1"/>
    <row r="482" s="19" customFormat="1" ht="14.25" customHeight="1"/>
    <row r="483" s="19" customFormat="1" ht="14.25" customHeight="1"/>
    <row r="484" s="19" customFormat="1" ht="14.25" customHeight="1"/>
    <row r="485" s="19" customFormat="1" ht="14.25" customHeight="1"/>
    <row r="486" s="19" customFormat="1" ht="14.25" customHeight="1"/>
    <row r="487" s="19" customFormat="1" ht="14.25" customHeight="1"/>
    <row r="488" s="19" customFormat="1" ht="14.25" customHeight="1"/>
    <row r="489" s="19" customFormat="1" ht="14.25" customHeight="1"/>
    <row r="490" s="19" customFormat="1" ht="14.25" customHeight="1"/>
    <row r="491" s="19" customFormat="1" ht="14.25" customHeight="1"/>
    <row r="492" s="19" customFormat="1" ht="14.25" customHeight="1"/>
    <row r="493" s="19" customFormat="1" ht="14.25" customHeight="1"/>
    <row r="494" s="19" customFormat="1" ht="14.25" customHeight="1"/>
    <row r="495" s="19" customFormat="1" ht="14.25" customHeight="1"/>
    <row r="496" s="19" customFormat="1" ht="14.25" customHeight="1"/>
    <row r="497" s="19" customFormat="1" ht="14.25" customHeight="1"/>
    <row r="498" s="19" customFormat="1" ht="14.25" customHeight="1"/>
    <row r="499" s="19" customFormat="1" ht="14.25" customHeight="1"/>
    <row r="500" s="19" customFormat="1" ht="14.25" customHeight="1"/>
    <row r="501" s="19" customFormat="1" ht="14.25" customHeight="1"/>
    <row r="502" s="19" customFormat="1" ht="14.25" customHeight="1"/>
    <row r="503" s="19" customFormat="1" ht="14.25" customHeight="1"/>
    <row r="504" s="19" customFormat="1" ht="14.25" customHeight="1"/>
    <row r="505" s="19" customFormat="1" ht="14.25" customHeight="1"/>
    <row r="506" s="19" customFormat="1" ht="14.25" customHeight="1"/>
    <row r="507" s="19" customFormat="1" ht="14.25" customHeight="1"/>
    <row r="508" s="19" customFormat="1" ht="14.25" customHeight="1"/>
    <row r="509" s="19" customFormat="1" ht="14.25" customHeight="1"/>
    <row r="510" s="19" customFormat="1" ht="14.25" customHeight="1"/>
    <row r="511" s="19" customFormat="1" ht="14.25" customHeight="1"/>
    <row r="512" s="19" customFormat="1" ht="14.25" customHeight="1"/>
    <row r="513" s="19" customFormat="1" ht="14.25" customHeight="1"/>
    <row r="514" s="19" customFormat="1" ht="14.25" customHeight="1"/>
    <row r="515" s="19" customFormat="1" ht="14.25" customHeight="1"/>
    <row r="516" s="19" customFormat="1" ht="14.25" customHeight="1"/>
    <row r="517" s="19" customFormat="1" ht="14.25" customHeight="1"/>
    <row r="518" s="19" customFormat="1" ht="14.25" customHeight="1"/>
    <row r="519" s="19" customFormat="1" ht="14.25" customHeight="1"/>
    <row r="520" s="19" customFormat="1" ht="14.25" customHeight="1"/>
    <row r="521" s="19" customFormat="1" ht="14.25" customHeight="1"/>
    <row r="522" s="19" customFormat="1" ht="14.25" customHeight="1"/>
    <row r="523" s="19" customFormat="1" ht="14.25" customHeight="1"/>
    <row r="524" s="19" customFormat="1" ht="14.25" customHeight="1"/>
    <row r="525" s="19" customFormat="1" ht="14.25" customHeight="1"/>
    <row r="526" s="19" customFormat="1" ht="14.25" customHeight="1"/>
    <row r="527" s="19" customFormat="1" ht="14.25" customHeight="1"/>
    <row r="528" s="19" customFormat="1" ht="14.25" customHeight="1"/>
    <row r="529" s="19" customFormat="1" ht="14.25" customHeight="1"/>
    <row r="530" s="19" customFormat="1" ht="14.25" customHeight="1"/>
    <row r="531" s="19" customFormat="1" ht="14.25" customHeight="1"/>
    <row r="532" s="19" customFormat="1" ht="14.25" customHeight="1"/>
    <row r="533" s="19" customFormat="1" ht="14.25" customHeight="1"/>
    <row r="534" s="19" customFormat="1" ht="14.25" customHeight="1"/>
    <row r="535" s="19" customFormat="1" ht="14.25" customHeight="1"/>
    <row r="536" s="19" customFormat="1" ht="14.25" customHeight="1"/>
    <row r="537" s="19" customFormat="1" ht="14.25" customHeight="1"/>
    <row r="538" s="19" customFormat="1" ht="14.25" customHeight="1"/>
    <row r="539" s="19" customFormat="1" ht="14.25" customHeight="1"/>
    <row r="540" s="19" customFormat="1" ht="14.25" customHeight="1"/>
    <row r="541" s="19" customFormat="1" ht="14.25" customHeight="1"/>
    <row r="542" s="19" customFormat="1" ht="14.25" customHeight="1"/>
    <row r="543" s="19" customFormat="1" ht="14.25" customHeight="1"/>
    <row r="544" s="19" customFormat="1" ht="14.25" customHeight="1"/>
    <row r="545" s="19" customFormat="1" ht="14.25" customHeight="1"/>
    <row r="546" s="19" customFormat="1" ht="14.25" customHeight="1"/>
    <row r="547" s="19" customFormat="1" ht="14.25" customHeight="1"/>
    <row r="548" s="19" customFormat="1" ht="14.25" customHeight="1"/>
    <row r="549" s="19" customFormat="1" ht="14.25" customHeight="1"/>
    <row r="550" s="19" customFormat="1" ht="14.25" customHeight="1"/>
    <row r="551" s="19" customFormat="1" ht="14.25" customHeight="1"/>
    <row r="552" s="19" customFormat="1" ht="14.25" customHeight="1"/>
    <row r="553" s="19" customFormat="1" ht="14.25" customHeight="1"/>
    <row r="554" s="19" customFormat="1" ht="14.25" customHeight="1"/>
    <row r="555" s="19" customFormat="1" ht="14.25" customHeight="1"/>
    <row r="556" s="19" customFormat="1" ht="14.25" customHeight="1"/>
    <row r="557" s="19" customFormat="1" ht="14.25" customHeight="1"/>
    <row r="558" s="19" customFormat="1" ht="14.25" customHeight="1"/>
    <row r="559" s="19" customFormat="1" ht="14.25" customHeight="1"/>
    <row r="560" s="19" customFormat="1" ht="14.25" customHeight="1"/>
    <row r="561" s="19" customFormat="1" ht="14.25" customHeight="1"/>
    <row r="562" s="19" customFormat="1" ht="14.25" customHeight="1"/>
    <row r="563" s="19" customFormat="1" ht="14.25" customHeight="1"/>
    <row r="564" s="19" customFormat="1" ht="14.25" customHeight="1"/>
    <row r="565" s="19" customFormat="1" ht="14.25" customHeight="1"/>
    <row r="566" s="19" customFormat="1" ht="14.25" customHeight="1"/>
    <row r="567" s="19" customFormat="1" ht="14.25" customHeight="1"/>
    <row r="568" s="19" customFormat="1" ht="14.25" customHeight="1"/>
    <row r="569" s="19" customFormat="1" ht="14.25" customHeight="1"/>
    <row r="570" s="19" customFormat="1" ht="14.25" customHeight="1"/>
    <row r="571" s="19" customFormat="1" ht="14.25" customHeight="1"/>
    <row r="572" s="19" customFormat="1" ht="14.25" customHeight="1"/>
    <row r="573" s="19" customFormat="1" ht="14.25" customHeight="1"/>
    <row r="574" s="19" customFormat="1" ht="14.25" customHeight="1"/>
    <row r="575" s="19" customFormat="1" ht="14.25" customHeight="1"/>
    <row r="576" s="19" customFormat="1" ht="14.25" customHeight="1"/>
    <row r="577" s="19" customFormat="1" ht="14.25" customHeight="1"/>
    <row r="578" s="19" customFormat="1" ht="14.25" customHeight="1"/>
    <row r="579" s="19" customFormat="1" ht="14.25" customHeight="1"/>
    <row r="580" s="19" customFormat="1" ht="14.25" customHeight="1"/>
    <row r="581" s="19" customFormat="1" ht="14.25" customHeight="1"/>
    <row r="582" s="19" customFormat="1" ht="14.25" customHeight="1"/>
    <row r="583" s="19" customFormat="1" ht="14.25" customHeight="1"/>
    <row r="584" s="19" customFormat="1" ht="14.25" customHeight="1"/>
    <row r="585" s="19" customFormat="1" ht="14.25" customHeight="1"/>
    <row r="586" s="19" customFormat="1" ht="14.25" customHeight="1"/>
    <row r="587" s="19" customFormat="1" ht="14.25" customHeight="1"/>
    <row r="588" s="19" customFormat="1" ht="14.25" customHeight="1"/>
    <row r="589" s="19" customFormat="1" ht="14.25" customHeight="1"/>
    <row r="590" s="19" customFormat="1" ht="14.25" customHeight="1"/>
    <row r="591" s="19" customFormat="1" ht="14.25" customHeight="1"/>
    <row r="592" s="19" customFormat="1" ht="14.25" customHeight="1"/>
    <row r="593" s="19" customFormat="1" ht="14.25" customHeight="1"/>
    <row r="594" s="19" customFormat="1" ht="14.25" customHeight="1"/>
    <row r="595" s="19" customFormat="1" ht="14.25" customHeight="1"/>
    <row r="596" s="19" customFormat="1" ht="14.25" customHeight="1"/>
    <row r="597" s="19" customFormat="1" ht="14.25" customHeight="1"/>
    <row r="598" s="19" customFormat="1" ht="14.25" customHeight="1"/>
    <row r="599" s="19" customFormat="1" ht="14.25" customHeight="1"/>
    <row r="600" s="19" customFormat="1" ht="14.25" customHeight="1"/>
    <row r="601" s="19" customFormat="1" ht="14.25" customHeight="1"/>
    <row r="602" s="19" customFormat="1" ht="14.25" customHeight="1"/>
    <row r="603" s="19" customFormat="1" ht="14.25" customHeight="1"/>
    <row r="604" s="19" customFormat="1" ht="14.25" customHeight="1"/>
    <row r="605" s="19" customFormat="1" ht="14.25" customHeight="1"/>
    <row r="606" s="19" customFormat="1" ht="14.25" customHeight="1"/>
    <row r="607" s="19" customFormat="1" ht="14.25" customHeight="1"/>
    <row r="608" s="19" customFormat="1" ht="14.25" customHeight="1"/>
    <row r="609" s="19" customFormat="1" ht="14.25" customHeight="1"/>
    <row r="610" s="19" customFormat="1" ht="14.25" customHeight="1"/>
    <row r="611" s="19" customFormat="1" ht="14.25" customHeight="1"/>
    <row r="612" s="19" customFormat="1" ht="14.25" customHeight="1"/>
    <row r="613" s="19" customFormat="1" ht="14.25" customHeight="1"/>
    <row r="614" s="19" customFormat="1" ht="14.25" customHeight="1"/>
    <row r="615" s="19" customFormat="1" ht="14.25" customHeight="1"/>
    <row r="616" s="19" customFormat="1" ht="14.25" customHeight="1"/>
    <row r="617" s="19" customFormat="1" ht="14.25" customHeight="1"/>
    <row r="618" s="19" customFormat="1" ht="14.25" customHeight="1"/>
    <row r="619" s="19" customFormat="1" ht="14.25" customHeight="1"/>
    <row r="620" s="19" customFormat="1" ht="14.25" customHeight="1"/>
    <row r="621" s="19" customFormat="1" ht="14.25" customHeight="1"/>
    <row r="622" s="19" customFormat="1" ht="14.25" customHeight="1"/>
    <row r="623" s="19" customFormat="1" ht="14.25" customHeight="1"/>
    <row r="624" s="19" customFormat="1" ht="14.25" customHeight="1"/>
    <row r="625" s="19" customFormat="1" ht="14.25" customHeight="1"/>
    <row r="626" s="19" customFormat="1" ht="14.25" customHeight="1"/>
    <row r="627" s="19" customFormat="1" ht="14.25" customHeight="1"/>
    <row r="628" s="19" customFormat="1" ht="14.25" customHeight="1"/>
    <row r="629" s="19" customFormat="1" ht="14.25" customHeight="1"/>
    <row r="630" s="19" customFormat="1" ht="14.25" customHeight="1"/>
    <row r="631" s="19" customFormat="1" ht="14.25" customHeight="1"/>
    <row r="632" s="19" customFormat="1" ht="14.25" customHeight="1"/>
    <row r="633" s="19" customFormat="1" ht="14.25" customHeight="1"/>
    <row r="634" s="19" customFormat="1" ht="14.25" customHeight="1"/>
    <row r="635" s="19" customFormat="1" ht="14.25" customHeight="1"/>
    <row r="636" s="19" customFormat="1" ht="14.25" customHeight="1"/>
    <row r="637" s="19" customFormat="1" ht="14.25" customHeight="1"/>
    <row r="638" s="19" customFormat="1" ht="14.25" customHeight="1"/>
    <row r="639" s="19" customFormat="1" ht="14.25" customHeight="1"/>
    <row r="640" s="19" customFormat="1" ht="14.25" customHeight="1"/>
    <row r="641" s="19" customFormat="1" ht="14.25" customHeight="1"/>
    <row r="642" s="19" customFormat="1" ht="14.25" customHeight="1"/>
    <row r="643" s="19" customFormat="1" ht="14.25" customHeight="1"/>
    <row r="644" s="19" customFormat="1" ht="14.25" customHeight="1"/>
    <row r="645" s="19" customFormat="1" ht="14.25" customHeight="1"/>
    <row r="646" s="19" customFormat="1" ht="14.25" customHeight="1"/>
    <row r="647" s="19" customFormat="1" ht="14.25" customHeight="1"/>
    <row r="648" s="19" customFormat="1" ht="14.25" customHeight="1"/>
    <row r="649" s="19" customFormat="1" ht="14.25" customHeight="1"/>
    <row r="650" s="19" customFormat="1" ht="14.25" customHeight="1"/>
    <row r="651" s="19" customFormat="1" ht="14.25" customHeight="1"/>
    <row r="652" s="19" customFormat="1" ht="14.25" customHeight="1"/>
    <row r="653" s="19" customFormat="1" ht="14.25" customHeight="1"/>
    <row r="654" s="19" customFormat="1" ht="14.25" customHeight="1"/>
    <row r="655" s="19" customFormat="1" ht="14.25" customHeight="1"/>
    <row r="656" s="19" customFormat="1" ht="14.25" customHeight="1"/>
    <row r="657" s="19" customFormat="1" ht="14.25" customHeight="1"/>
    <row r="658" s="19" customFormat="1" ht="14.25" customHeight="1"/>
    <row r="659" s="19" customFormat="1" ht="14.25" customHeight="1"/>
    <row r="660" s="19" customFormat="1" ht="14.25" customHeight="1"/>
    <row r="661" s="19" customFormat="1" ht="14.25" customHeight="1"/>
    <row r="662" s="19" customFormat="1" ht="14.25" customHeight="1"/>
    <row r="663" s="19" customFormat="1" ht="14.25" customHeight="1"/>
    <row r="664" s="19" customFormat="1" ht="14.25" customHeight="1"/>
    <row r="665" s="19" customFormat="1" ht="14.25" customHeight="1"/>
    <row r="666" s="19" customFormat="1" ht="14.25" customHeight="1"/>
    <row r="667" s="19" customFormat="1" ht="14.25" customHeight="1"/>
    <row r="668" s="19" customFormat="1" ht="14.25" customHeight="1"/>
    <row r="669" s="19" customFormat="1" ht="14.25" customHeight="1"/>
    <row r="670" s="19" customFormat="1" ht="14.25" customHeight="1"/>
    <row r="671" s="19" customFormat="1" ht="14.25" customHeight="1"/>
    <row r="672" s="19" customFormat="1" ht="14.25" customHeight="1"/>
    <row r="673" s="19" customFormat="1" ht="14.25" customHeight="1"/>
    <row r="674" s="19" customFormat="1" ht="14.25" customHeight="1"/>
    <row r="675" s="19" customFormat="1" ht="14.25" customHeight="1"/>
    <row r="676" s="19" customFormat="1" ht="14.25" customHeight="1"/>
    <row r="677" s="19" customFormat="1" ht="14.25" customHeight="1"/>
    <row r="678" s="19" customFormat="1" ht="14.25" customHeight="1"/>
    <row r="679" s="19" customFormat="1" ht="14.25" customHeight="1"/>
    <row r="680" s="19" customFormat="1" ht="14.25" customHeight="1"/>
    <row r="681" s="19" customFormat="1" ht="14.25" customHeight="1"/>
    <row r="682" s="19" customFormat="1" ht="14.25" customHeight="1"/>
    <row r="683" s="19" customFormat="1" ht="14.25" customHeight="1"/>
    <row r="684" s="19" customFormat="1" ht="14.25" customHeight="1"/>
    <row r="685" s="19" customFormat="1" ht="14.25" customHeight="1"/>
    <row r="686" s="19" customFormat="1" ht="14.25" customHeight="1"/>
    <row r="687" s="19" customFormat="1" ht="14.25" customHeight="1"/>
    <row r="688" s="19" customFormat="1" ht="14.25" customHeight="1"/>
    <row r="689" s="19" customFormat="1" ht="14.25" customHeight="1"/>
    <row r="690" s="19" customFormat="1" ht="14.25" customHeight="1"/>
    <row r="691" s="19" customFormat="1" ht="14.25" customHeight="1"/>
    <row r="692" s="19" customFormat="1" ht="14.25" customHeight="1"/>
    <row r="693" s="19" customFormat="1" ht="14.25" customHeight="1"/>
    <row r="694" s="19" customFormat="1" ht="14.25" customHeight="1"/>
    <row r="695" s="19" customFormat="1" ht="14.25" customHeight="1"/>
    <row r="696" s="19" customFormat="1" ht="14.25" customHeight="1"/>
    <row r="697" s="19" customFormat="1" ht="14.25" customHeight="1"/>
    <row r="698" s="19" customFormat="1" ht="14.25" customHeight="1"/>
    <row r="699" s="19" customFormat="1" ht="14.25" customHeight="1"/>
    <row r="700" s="19" customFormat="1" ht="14.25" customHeight="1"/>
    <row r="701" s="19" customFormat="1" ht="14.25" customHeight="1"/>
    <row r="702" s="19" customFormat="1" ht="14.25" customHeight="1"/>
    <row r="703" s="19" customFormat="1" ht="14.25" customHeight="1"/>
    <row r="704" s="19" customFormat="1" ht="14.25" customHeight="1"/>
    <row r="705" s="19" customFormat="1" ht="14.25" customHeight="1"/>
    <row r="706" s="19" customFormat="1" ht="14.25" customHeight="1"/>
    <row r="707" s="19" customFormat="1" ht="14.25" customHeight="1"/>
    <row r="708" s="19" customFormat="1" ht="14.25" customHeight="1"/>
    <row r="709" s="19" customFormat="1" ht="14.25" customHeight="1"/>
    <row r="710" s="19" customFormat="1" ht="14.25" customHeight="1"/>
    <row r="711" s="19" customFormat="1" ht="14.25" customHeight="1"/>
    <row r="712" s="19" customFormat="1" ht="14.25" customHeight="1"/>
    <row r="713" s="19" customFormat="1" ht="14.25" customHeight="1"/>
    <row r="714" s="19" customFormat="1" ht="14.25" customHeight="1"/>
    <row r="715" s="19" customFormat="1" ht="14.25" customHeight="1"/>
    <row r="716" s="19" customFormat="1" ht="14.25" customHeight="1"/>
    <row r="717" s="19" customFormat="1" ht="14.25" customHeight="1"/>
    <row r="718" s="19" customFormat="1" ht="14.25" customHeight="1"/>
    <row r="719" s="19" customFormat="1" ht="14.25" customHeight="1"/>
    <row r="720" s="19" customFormat="1" ht="14.25" customHeight="1"/>
    <row r="721" s="19" customFormat="1" ht="14.25" customHeight="1"/>
    <row r="722" s="19" customFormat="1" ht="14.25" customHeight="1"/>
    <row r="723" s="19" customFormat="1" ht="14.25" customHeight="1"/>
    <row r="724" s="19" customFormat="1" ht="14.25" customHeight="1"/>
    <row r="725" s="19" customFormat="1" ht="14.25" customHeight="1"/>
    <row r="726" s="19" customFormat="1" ht="14.25" customHeight="1"/>
    <row r="727" s="19" customFormat="1" ht="14.25" customHeight="1"/>
    <row r="728" s="19" customFormat="1" ht="14.25" customHeight="1"/>
    <row r="729" s="19" customFormat="1" ht="14.25" customHeight="1"/>
    <row r="730" s="19" customFormat="1" ht="14.25" customHeight="1"/>
    <row r="731" s="19" customFormat="1" ht="14.25" customHeight="1"/>
    <row r="732" s="19" customFormat="1" ht="14.25" customHeight="1"/>
    <row r="733" s="19" customFormat="1" ht="14.25" customHeight="1"/>
    <row r="734" s="19" customFormat="1" ht="14.25" customHeight="1"/>
    <row r="735" s="19" customFormat="1" ht="14.25" customHeight="1"/>
    <row r="736" s="19" customFormat="1" ht="14.25" customHeight="1"/>
    <row r="737" s="19" customFormat="1" ht="14.25" customHeight="1"/>
    <row r="738" s="19" customFormat="1" ht="14.25" customHeight="1"/>
    <row r="739" s="19" customFormat="1" ht="14.25" customHeight="1"/>
    <row r="740" s="19" customFormat="1" ht="14.25" customHeight="1"/>
    <row r="741" s="19" customFormat="1" ht="14.25" customHeight="1"/>
    <row r="742" s="19" customFormat="1" ht="14.25" customHeight="1"/>
    <row r="743" s="19" customFormat="1" ht="14.25" customHeight="1"/>
    <row r="744" s="19" customFormat="1" ht="14.25" customHeight="1"/>
    <row r="745" s="19" customFormat="1" ht="14.25" customHeight="1"/>
    <row r="746" s="19" customFormat="1" ht="14.25" customHeight="1"/>
    <row r="747" s="19" customFormat="1" ht="14.25" customHeight="1"/>
    <row r="748" s="19" customFormat="1" ht="14.25" customHeight="1"/>
    <row r="749" s="19" customFormat="1" ht="14.25" customHeight="1"/>
    <row r="750" s="19" customFormat="1" ht="14.25" customHeight="1"/>
    <row r="751" s="19" customFormat="1" ht="14.25" customHeight="1"/>
    <row r="752" s="19" customFormat="1" ht="14.25" customHeight="1"/>
    <row r="753" s="19" customFormat="1" ht="14.25" customHeight="1"/>
    <row r="754" s="19" customFormat="1" ht="14.25" customHeight="1"/>
    <row r="755" s="19" customFormat="1" ht="14.25" customHeight="1"/>
    <row r="756" s="19" customFormat="1" ht="14.25" customHeight="1"/>
    <row r="757" s="19" customFormat="1" ht="14.25" customHeight="1"/>
    <row r="758" s="19" customFormat="1" ht="14.25" customHeight="1"/>
    <row r="759" s="19" customFormat="1" ht="14.25" customHeight="1"/>
    <row r="760" s="19" customFormat="1" ht="14.25" customHeight="1"/>
    <row r="761" s="19" customFormat="1" ht="14.25" customHeight="1"/>
    <row r="762" s="19" customFormat="1" ht="14.25" customHeight="1"/>
    <row r="763" s="19" customFormat="1" ht="14.25" customHeight="1"/>
    <row r="764" s="19" customFormat="1" ht="14.25" customHeight="1"/>
    <row r="765" s="19" customFormat="1" ht="14.25" customHeight="1"/>
    <row r="766" s="19" customFormat="1" ht="14.25" customHeight="1"/>
    <row r="767" s="19" customFormat="1" ht="14.25" customHeight="1"/>
    <row r="768" s="19" customFormat="1" ht="14.25" customHeight="1"/>
    <row r="769" s="19" customFormat="1" ht="14.25" customHeight="1"/>
    <row r="770" s="19" customFormat="1" ht="14.25" customHeight="1"/>
    <row r="771" s="19" customFormat="1" ht="14.25" customHeight="1"/>
    <row r="772" s="19" customFormat="1" ht="14.25" customHeight="1"/>
    <row r="773" s="19" customFormat="1" ht="14.25" customHeight="1"/>
    <row r="774" s="19" customFormat="1" ht="14.25" customHeight="1"/>
    <row r="775" s="19" customFormat="1" ht="14.25" customHeight="1"/>
    <row r="776" s="19" customFormat="1" ht="14.25" customHeight="1"/>
    <row r="777" s="19" customFormat="1" ht="14.25" customHeight="1"/>
    <row r="778" s="19" customFormat="1" ht="14.25" customHeight="1"/>
    <row r="779" s="19" customFormat="1" ht="14.25" customHeight="1"/>
    <row r="780" s="19" customFormat="1" ht="14.25" customHeight="1"/>
    <row r="781" s="19" customFormat="1" ht="14.25" customHeight="1"/>
    <row r="782" s="19" customFormat="1" ht="14.25" customHeight="1"/>
    <row r="783" s="19" customFormat="1" ht="14.25" customHeight="1"/>
    <row r="784" s="19" customFormat="1" ht="14.25" customHeight="1"/>
    <row r="785" s="19" customFormat="1" ht="14.25" customHeight="1"/>
    <row r="786" s="19" customFormat="1" ht="14.25" customHeight="1"/>
    <row r="787" s="19" customFormat="1" ht="14.25" customHeight="1"/>
    <row r="788" s="19" customFormat="1" ht="14.25" customHeight="1"/>
    <row r="789" s="19" customFormat="1" ht="14.25" customHeight="1"/>
    <row r="790" s="19" customFormat="1" ht="14.25" customHeight="1"/>
    <row r="791" s="19" customFormat="1" ht="14.25" customHeight="1"/>
    <row r="792" s="19" customFormat="1" ht="14.25" customHeight="1"/>
    <row r="793" s="19" customFormat="1" ht="14.25" customHeight="1"/>
    <row r="794" s="19" customFormat="1" ht="14.25" customHeight="1"/>
    <row r="795" s="19" customFormat="1" ht="14.25" customHeight="1"/>
    <row r="796" s="19" customFormat="1" ht="14.25" customHeight="1"/>
    <row r="797" s="19" customFormat="1" ht="14.25" customHeight="1"/>
    <row r="798" s="19" customFormat="1" ht="14.25" customHeight="1"/>
    <row r="799" s="19" customFormat="1" ht="14.25" customHeight="1"/>
    <row r="800" s="19" customFormat="1" ht="14.25" customHeight="1"/>
    <row r="801" s="19" customFormat="1" ht="14.25" customHeight="1"/>
    <row r="802" s="19" customFormat="1" ht="14.25" customHeight="1"/>
    <row r="803" s="19" customFormat="1" ht="14.25" customHeight="1"/>
    <row r="804" s="19" customFormat="1" ht="14.25" customHeight="1"/>
    <row r="805" s="19" customFormat="1" ht="14.25" customHeight="1"/>
    <row r="806" s="19" customFormat="1" ht="14.25" customHeight="1"/>
    <row r="807" s="19" customFormat="1" ht="14.25" customHeight="1"/>
    <row r="808" s="19" customFormat="1" ht="14.25" customHeight="1"/>
    <row r="809" s="19" customFormat="1" ht="14.25" customHeight="1"/>
    <row r="810" s="19" customFormat="1" ht="14.25" customHeight="1"/>
    <row r="811" s="19" customFormat="1" ht="14.25" customHeight="1"/>
    <row r="812" s="19" customFormat="1" ht="14.25" customHeight="1"/>
    <row r="813" s="19" customFormat="1" ht="14.25" customHeight="1"/>
    <row r="814" s="19" customFormat="1" ht="14.25" customHeight="1"/>
    <row r="815" s="19" customFormat="1" ht="14.25" customHeight="1"/>
    <row r="816" s="19" customFormat="1" ht="14.25" customHeight="1"/>
    <row r="817" s="19" customFormat="1" ht="14.25" customHeight="1"/>
    <row r="818" s="19" customFormat="1" ht="14.25" customHeight="1"/>
    <row r="819" s="19" customFormat="1" ht="14.25" customHeight="1"/>
    <row r="820" s="19" customFormat="1" ht="14.25" customHeight="1"/>
    <row r="821" s="19" customFormat="1" ht="14.25" customHeight="1"/>
    <row r="822" s="19" customFormat="1" ht="14.25" customHeight="1"/>
    <row r="823" s="19" customFormat="1" ht="14.25" customHeight="1"/>
    <row r="824" s="19" customFormat="1" ht="14.25" customHeight="1"/>
    <row r="825" s="19" customFormat="1" ht="14.25" customHeight="1"/>
    <row r="826" s="19" customFormat="1" ht="14.25" customHeight="1"/>
    <row r="827" s="19" customFormat="1" ht="14.25" customHeight="1"/>
    <row r="828" s="19" customFormat="1" ht="14.25" customHeight="1"/>
    <row r="829" s="19" customFormat="1" ht="14.25" customHeight="1"/>
    <row r="830" s="19" customFormat="1" ht="14.25" customHeight="1"/>
    <row r="831" s="19" customFormat="1" ht="14.25" customHeight="1"/>
    <row r="832" s="19" customFormat="1" ht="14.25" customHeight="1"/>
    <row r="833" s="19" customFormat="1" ht="14.25" customHeight="1"/>
    <row r="834" s="19" customFormat="1" ht="14.25" customHeight="1"/>
    <row r="835" s="19" customFormat="1" ht="14.25" customHeight="1"/>
    <row r="836" s="19" customFormat="1" ht="14.25" customHeight="1"/>
    <row r="837" s="19" customFormat="1" ht="14.25" customHeight="1"/>
    <row r="838" s="19" customFormat="1" ht="14.25" customHeight="1"/>
    <row r="839" s="19" customFormat="1" ht="14.25" customHeight="1"/>
    <row r="840" s="19" customFormat="1" ht="14.25" customHeight="1"/>
    <row r="841" s="19" customFormat="1" ht="14.25" customHeight="1"/>
    <row r="842" s="19" customFormat="1" ht="14.25" customHeight="1"/>
    <row r="843" s="19" customFormat="1" ht="14.25" customHeight="1"/>
    <row r="844" s="19" customFormat="1" ht="14.25" customHeight="1"/>
    <row r="845" s="19" customFormat="1" ht="14.25" customHeight="1"/>
    <row r="846" s="19" customFormat="1" ht="14.25" customHeight="1"/>
    <row r="847" s="19" customFormat="1" ht="14.25" customHeight="1"/>
    <row r="848" s="19" customFormat="1" ht="14.25" customHeight="1"/>
    <row r="849" s="19" customFormat="1" ht="14.25" customHeight="1"/>
    <row r="850" s="19" customFormat="1" ht="14.25" customHeight="1"/>
    <row r="851" s="19" customFormat="1" ht="14.25" customHeight="1"/>
    <row r="852" s="19" customFormat="1" ht="14.25" customHeight="1"/>
    <row r="853" s="19" customFormat="1" ht="14.25" customHeight="1"/>
    <row r="854" s="19" customFormat="1" ht="14.25" customHeight="1"/>
    <row r="855" s="19" customFormat="1" ht="14.25" customHeight="1"/>
    <row r="856" s="19" customFormat="1" ht="14.25" customHeight="1"/>
    <row r="857" s="19" customFormat="1" ht="14.25" customHeight="1"/>
    <row r="858" s="19" customFormat="1" ht="14.25" customHeight="1"/>
    <row r="859" s="19" customFormat="1" ht="14.25" customHeight="1"/>
    <row r="860" s="19" customFormat="1" ht="14.25" customHeight="1"/>
    <row r="861" s="19" customFormat="1" ht="14.25" customHeight="1"/>
    <row r="862" s="19" customFormat="1" ht="14.25" customHeight="1"/>
    <row r="863" s="19" customFormat="1" ht="14.25" customHeight="1"/>
    <row r="864" s="19" customFormat="1" ht="14.25" customHeight="1"/>
    <row r="865" s="19" customFormat="1" ht="14.25" customHeight="1"/>
    <row r="866" s="19" customFormat="1" ht="14.25" customHeight="1"/>
    <row r="867" s="19" customFormat="1" ht="14.25" customHeight="1"/>
    <row r="868" s="19" customFormat="1" ht="14.25" customHeight="1"/>
    <row r="869" s="19" customFormat="1" ht="14.25" customHeight="1"/>
    <row r="870" s="19" customFormat="1" ht="14.25" customHeight="1"/>
    <row r="871" s="19" customFormat="1" ht="14.25" customHeight="1"/>
    <row r="872" s="19" customFormat="1" ht="14.25" customHeight="1"/>
    <row r="873" s="19" customFormat="1" ht="14.25" customHeight="1"/>
    <row r="874" s="19" customFormat="1" ht="14.25" customHeight="1"/>
    <row r="875" s="19" customFormat="1" ht="14.25" customHeight="1"/>
    <row r="876" s="19" customFormat="1" ht="14.25" customHeight="1"/>
    <row r="877" s="19" customFormat="1" ht="14.25" customHeight="1"/>
    <row r="878" s="19" customFormat="1" ht="14.25" customHeight="1"/>
    <row r="879" s="19" customFormat="1" ht="14.25" customHeight="1"/>
    <row r="880" s="19" customFormat="1" ht="14.25" customHeight="1"/>
    <row r="881" s="19" customFormat="1" ht="14.25" customHeight="1"/>
    <row r="882" s="19" customFormat="1" ht="14.25" customHeight="1"/>
    <row r="883" s="19" customFormat="1" ht="14.25" customHeight="1"/>
    <row r="884" s="19" customFormat="1" ht="14.25" customHeight="1"/>
    <row r="885" s="19" customFormat="1" ht="14.25" customHeight="1"/>
    <row r="886" s="19" customFormat="1" ht="14.25" customHeight="1"/>
    <row r="887" s="19" customFormat="1" ht="14.25" customHeight="1"/>
    <row r="888" s="19" customFormat="1" ht="14.25" customHeight="1"/>
    <row r="889" s="19" customFormat="1" ht="14.25" customHeight="1"/>
    <row r="890" s="19" customFormat="1" ht="14.25" customHeight="1"/>
    <row r="891" s="19" customFormat="1" ht="14.25" customHeight="1"/>
    <row r="892" s="19" customFormat="1" ht="14.25" customHeight="1"/>
    <row r="893" s="19" customFormat="1" ht="14.25" customHeight="1"/>
    <row r="894" s="19" customFormat="1" ht="14.25" customHeight="1"/>
    <row r="895" s="19" customFormat="1" ht="14.25" customHeight="1"/>
    <row r="896" s="19" customFormat="1" ht="14.25" customHeight="1"/>
    <row r="897" s="19" customFormat="1" ht="14.25" customHeight="1"/>
    <row r="898" s="19" customFormat="1" ht="14.25" customHeight="1"/>
    <row r="899" s="19" customFormat="1" ht="14.25" customHeight="1"/>
    <row r="900" s="19" customFormat="1" ht="14.25" customHeight="1"/>
    <row r="901" s="19" customFormat="1" ht="14.25" customHeight="1"/>
    <row r="902" s="19" customFormat="1" ht="14.25" customHeight="1"/>
    <row r="903" s="19" customFormat="1" ht="14.25" customHeight="1"/>
    <row r="904" s="19" customFormat="1" ht="14.25" customHeight="1"/>
    <row r="905" s="19" customFormat="1" ht="14.25" customHeight="1"/>
    <row r="906" s="19" customFormat="1" ht="14.25" customHeight="1"/>
    <row r="907" s="19" customFormat="1" ht="14.25" customHeight="1"/>
    <row r="908" s="19" customFormat="1" ht="14.25" customHeight="1"/>
    <row r="909" s="19" customFormat="1" ht="14.25" customHeight="1"/>
    <row r="910" s="19" customFormat="1" ht="14.25" customHeight="1"/>
    <row r="911" s="19" customFormat="1" ht="14.25" customHeight="1"/>
    <row r="912" s="19" customFormat="1" ht="14.25" customHeight="1"/>
    <row r="913" s="19" customFormat="1" ht="14.25" customHeight="1"/>
    <row r="914" s="19" customFormat="1" ht="14.25" customHeight="1"/>
    <row r="915" s="19" customFormat="1" ht="14.25" customHeight="1"/>
    <row r="916" s="19" customFormat="1" ht="14.25" customHeight="1"/>
    <row r="917" s="19" customFormat="1" ht="14.25" customHeight="1"/>
    <row r="918" s="19" customFormat="1" ht="14.25" customHeight="1"/>
    <row r="919" s="19" customFormat="1" ht="14.25" customHeight="1"/>
    <row r="920" s="19" customFormat="1" ht="14.25" customHeight="1"/>
    <row r="921" s="19" customFormat="1" ht="14.25" customHeight="1"/>
    <row r="922" s="19" customFormat="1" ht="14.25" customHeight="1"/>
    <row r="923" s="19" customFormat="1" ht="14.25" customHeight="1"/>
    <row r="924" s="19" customFormat="1" ht="14.25" customHeight="1"/>
    <row r="925" s="19" customFormat="1" ht="14.25" customHeight="1"/>
    <row r="926" s="19" customFormat="1" ht="14.25" customHeight="1"/>
    <row r="927" s="19" customFormat="1" ht="14.25" customHeight="1"/>
    <row r="928" s="19" customFormat="1" ht="14.25" customHeight="1"/>
    <row r="929" s="19" customFormat="1" ht="14.25" customHeight="1"/>
    <row r="930" s="19" customFormat="1" ht="14.25" customHeight="1"/>
    <row r="931" s="19" customFormat="1" ht="14.25" customHeight="1"/>
    <row r="932" s="19" customFormat="1" ht="14.25" customHeight="1"/>
    <row r="933" s="19" customFormat="1" ht="14.25" customHeight="1"/>
    <row r="934" s="19" customFormat="1" ht="14.25" customHeight="1"/>
    <row r="935" s="19" customFormat="1" ht="14.25" customHeight="1"/>
    <row r="936" s="19" customFormat="1" ht="14.25" customHeight="1"/>
    <row r="937" s="19" customFormat="1" ht="14.25" customHeight="1"/>
    <row r="938" s="19" customFormat="1" ht="14.25" customHeight="1"/>
    <row r="939" s="19" customFormat="1" ht="14.25" customHeight="1"/>
    <row r="940" s="19" customFormat="1" ht="14.25" customHeight="1"/>
    <row r="941" s="19" customFormat="1" ht="14.25" customHeight="1"/>
    <row r="942" s="19" customFormat="1" ht="14.25" customHeight="1"/>
    <row r="943" s="19" customFormat="1" ht="14.25" customHeight="1"/>
    <row r="944" s="19" customFormat="1" ht="14.25" customHeight="1"/>
    <row r="945" s="19" customFormat="1" ht="14.25" customHeight="1"/>
    <row r="946" s="19" customFormat="1" ht="14.25" customHeight="1"/>
    <row r="947" s="19" customFormat="1" ht="14.25" customHeight="1"/>
    <row r="948" s="19" customFormat="1" ht="14.25" customHeight="1"/>
    <row r="949" s="19" customFormat="1" ht="14.25" customHeight="1"/>
    <row r="950" s="19" customFormat="1" ht="14.25" customHeight="1"/>
    <row r="951" s="19" customFormat="1" ht="14.25" customHeight="1"/>
    <row r="952" s="19" customFormat="1" ht="14.25" customHeight="1"/>
    <row r="953" s="19" customFormat="1" ht="14.25" customHeight="1"/>
    <row r="954" s="19" customFormat="1" ht="14.25" customHeight="1"/>
    <row r="955" s="19" customFormat="1" ht="14.25" customHeight="1"/>
    <row r="956" s="19" customFormat="1" ht="14.25" customHeight="1"/>
    <row r="957" s="19" customFormat="1" ht="14.25" customHeight="1"/>
    <row r="958" s="19" customFormat="1" ht="14.25" customHeight="1"/>
    <row r="959" s="19" customFormat="1" ht="14.25" customHeight="1"/>
    <row r="960" s="19" customFormat="1" ht="14.25" customHeight="1"/>
    <row r="961" s="19" customFormat="1" ht="14.25" customHeight="1"/>
    <row r="962" s="19" customFormat="1" ht="14.25" customHeight="1"/>
    <row r="963" s="19" customFormat="1" ht="14.25" customHeight="1"/>
    <row r="964" s="19" customFormat="1" ht="14.25" customHeight="1"/>
    <row r="965" s="19" customFormat="1" ht="14.25" customHeight="1"/>
    <row r="966" s="19" customFormat="1" ht="14.25" customHeight="1"/>
    <row r="967" s="19" customFormat="1" ht="14.25" customHeight="1"/>
    <row r="968" s="19" customFormat="1" ht="14.25" customHeight="1"/>
    <row r="969" s="19" customFormat="1" ht="14.25" customHeight="1"/>
    <row r="970" s="19" customFormat="1" ht="14.25" customHeight="1"/>
    <row r="971" s="19" customFormat="1" ht="14.25" customHeight="1"/>
    <row r="972" s="19" customFormat="1" ht="14.25" customHeight="1"/>
    <row r="973" s="19" customFormat="1" ht="14.25" customHeight="1"/>
    <row r="974" s="19" customFormat="1" ht="14.25" customHeight="1"/>
    <row r="975" s="19" customFormat="1" ht="14.25" customHeight="1"/>
    <row r="976" s="19" customFormat="1" ht="14.25" customHeight="1"/>
    <row r="977" s="19" customFormat="1" ht="14.25" customHeight="1"/>
    <row r="978" s="19" customFormat="1" ht="14.25" customHeight="1"/>
    <row r="979" s="19" customFormat="1" ht="14.25" customHeight="1"/>
    <row r="980" s="19" customFormat="1" ht="14.25" customHeight="1"/>
    <row r="981" s="19" customFormat="1" ht="14.25" customHeight="1"/>
    <row r="982" s="19" customFormat="1" ht="14.25" customHeight="1"/>
    <row r="983" s="19" customFormat="1" ht="14.25" customHeight="1"/>
    <row r="984" s="19" customFormat="1" ht="14.25" customHeight="1"/>
    <row r="985" s="19" customFormat="1" ht="14.25" customHeight="1"/>
    <row r="986" s="19" customFormat="1" ht="14.25" customHeight="1"/>
    <row r="987" s="19" customFormat="1" ht="14.25" customHeight="1"/>
    <row r="988" s="19" customFormat="1" ht="14.25" customHeight="1"/>
    <row r="989" s="19" customFormat="1" ht="14.25" customHeight="1"/>
    <row r="990" s="19" customFormat="1" ht="14.25" customHeight="1"/>
    <row r="991" s="19" customFormat="1" ht="14.25" customHeight="1"/>
    <row r="992" s="19" customFormat="1" ht="14.25" customHeight="1"/>
    <row r="993" s="19" customFormat="1" ht="14.25" customHeight="1"/>
    <row r="994" s="19" customFormat="1" ht="14.25" customHeight="1"/>
    <row r="995" s="19" customFormat="1" ht="14.25" customHeight="1"/>
    <row r="996" s="19" customFormat="1" ht="14.25" customHeight="1"/>
    <row r="997" s="19" customFormat="1" ht="14.25" customHeight="1"/>
    <row r="998" s="19" customFormat="1" ht="14.25" customHeight="1"/>
    <row r="999" s="19" customFormat="1" ht="14.25" customHeight="1"/>
    <row r="1000" s="19" customFormat="1" ht="14.25" customHeigh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4"/>
  <sheetViews>
    <sheetView workbookViewId="0">
      <selection activeCell="B8" sqref="B8"/>
    </sheetView>
  </sheetViews>
  <sheetFormatPr defaultColWidth="8.33333333333333" defaultRowHeight="14"/>
  <cols>
    <col min="1" max="1" width="8.33333333333333" style="6"/>
    <col min="2" max="2" width="65.0833333333333" style="6" customWidth="1"/>
    <col min="3" max="3" width="21.1666666666667" style="6" customWidth="1"/>
    <col min="4" max="4" width="15.0833333333333" style="6" customWidth="1"/>
    <col min="5" max="5" width="28.3333333333333" style="6" customWidth="1"/>
    <col min="6" max="6" width="22" style="6" customWidth="1"/>
    <col min="7" max="7" width="21.4166666666667" style="6" customWidth="1"/>
    <col min="8" max="8" width="21.1666666666667" style="6" customWidth="1"/>
    <col min="9" max="9" width="14.3333333333333" style="6" customWidth="1"/>
    <col min="10" max="10" width="16.8333333333333" style="6" customWidth="1"/>
    <col min="11" max="11" width="17.8333333333333" style="6" customWidth="1"/>
    <col min="12" max="12" width="38.0833333333333" style="6" customWidth="1"/>
    <col min="13" max="13" width="8.33333333333333" style="6"/>
    <col min="14" max="14" width="9.5" style="6" customWidth="1"/>
    <col min="15" max="16384" width="8.33333333333333" style="6"/>
  </cols>
  <sheetData>
    <row r="2" s="8" customFormat="1" spans="1:12">
      <c r="A2" s="10" t="s">
        <v>82</v>
      </c>
      <c r="B2" s="10" t="s">
        <v>83</v>
      </c>
      <c r="C2" s="10" t="s">
        <v>59</v>
      </c>
      <c r="D2" s="10" t="s">
        <v>15</v>
      </c>
      <c r="E2" s="10" t="s">
        <v>84</v>
      </c>
      <c r="F2" s="10" t="s">
        <v>85</v>
      </c>
      <c r="G2" s="10" t="s">
        <v>86</v>
      </c>
      <c r="H2" s="10" t="s">
        <v>60</v>
      </c>
      <c r="I2" s="10" t="s">
        <v>87</v>
      </c>
      <c r="J2" s="10" t="s">
        <v>43</v>
      </c>
      <c r="K2" s="10" t="s">
        <v>46</v>
      </c>
      <c r="L2" s="10" t="s">
        <v>88</v>
      </c>
    </row>
    <row r="3" s="6" customFormat="1" spans="1:12">
      <c r="A3" s="4"/>
      <c r="B3" s="11"/>
      <c r="C3" s="4"/>
      <c r="D3" s="4"/>
      <c r="E3" s="4"/>
      <c r="F3" s="4"/>
      <c r="G3" s="4"/>
      <c r="H3" s="4"/>
      <c r="I3" s="4"/>
      <c r="J3" s="4"/>
      <c r="K3" s="4"/>
      <c r="L3" s="4"/>
    </row>
    <row r="4" s="6" customFormat="1" ht="56" spans="1:12">
      <c r="A4" s="4">
        <v>1</v>
      </c>
      <c r="B4" s="11" t="s">
        <v>89</v>
      </c>
      <c r="C4" s="4" t="s">
        <v>90</v>
      </c>
      <c r="D4" s="4" t="s">
        <v>91</v>
      </c>
      <c r="E4" s="12" t="s">
        <v>92</v>
      </c>
      <c r="F4" s="4" t="s">
        <v>93</v>
      </c>
      <c r="G4" s="4" t="s">
        <v>93</v>
      </c>
      <c r="H4" s="4" t="s">
        <v>93</v>
      </c>
      <c r="I4" s="4" t="s">
        <v>93</v>
      </c>
      <c r="J4" s="4" t="s">
        <v>93</v>
      </c>
      <c r="K4" s="4" t="s">
        <v>94</v>
      </c>
      <c r="L4" s="4" t="s">
        <v>95</v>
      </c>
    </row>
    <row r="5" s="6" customFormat="1" spans="1:12">
      <c r="A5" s="4"/>
      <c r="B5" s="11"/>
      <c r="C5" s="4"/>
      <c r="D5" s="4"/>
      <c r="E5" s="4"/>
      <c r="F5" s="4"/>
      <c r="G5" s="4"/>
      <c r="H5" s="4"/>
      <c r="I5" s="4"/>
      <c r="J5" s="4"/>
      <c r="K5" s="4"/>
      <c r="L5" s="4"/>
    </row>
    <row r="6" s="6" customFormat="1" ht="56" spans="1:12">
      <c r="A6" s="4">
        <v>2</v>
      </c>
      <c r="B6" s="11" t="s">
        <v>96</v>
      </c>
      <c r="C6" s="4" t="s">
        <v>97</v>
      </c>
      <c r="D6" s="4" t="s">
        <v>91</v>
      </c>
      <c r="E6" s="4" t="s">
        <v>98</v>
      </c>
      <c r="F6" s="4" t="s">
        <v>93</v>
      </c>
      <c r="G6" s="4" t="s">
        <v>93</v>
      </c>
      <c r="H6" s="4" t="s">
        <v>93</v>
      </c>
      <c r="I6" s="4" t="s">
        <v>93</v>
      </c>
      <c r="J6" s="4" t="s">
        <v>93</v>
      </c>
      <c r="K6" s="4" t="s">
        <v>93</v>
      </c>
      <c r="L6" s="4"/>
    </row>
    <row r="7" s="6" customFormat="1" spans="1:12">
      <c r="A7" s="4"/>
      <c r="B7" s="11"/>
      <c r="C7" s="4"/>
      <c r="D7" s="4"/>
      <c r="E7" s="4"/>
      <c r="F7" s="4"/>
      <c r="G7" s="4"/>
      <c r="H7" s="4"/>
      <c r="I7" s="4"/>
      <c r="J7" s="4"/>
      <c r="K7" s="4"/>
      <c r="L7" s="4"/>
    </row>
    <row r="8" s="6" customFormat="1" ht="21.75" customHeight="1" spans="1:12">
      <c r="A8" s="4">
        <v>3</v>
      </c>
      <c r="B8" s="11" t="s">
        <v>99</v>
      </c>
      <c r="C8" s="4"/>
      <c r="D8" s="4" t="s">
        <v>91</v>
      </c>
      <c r="E8" s="4" t="s">
        <v>91</v>
      </c>
      <c r="F8" s="4" t="s">
        <v>100</v>
      </c>
      <c r="G8" s="4" t="s">
        <v>93</v>
      </c>
      <c r="H8" s="4" t="s">
        <v>93</v>
      </c>
      <c r="I8" s="4" t="s">
        <v>93</v>
      </c>
      <c r="J8" s="4" t="s">
        <v>93</v>
      </c>
      <c r="K8" s="4" t="s">
        <v>93</v>
      </c>
      <c r="L8" s="4"/>
    </row>
    <row r="9" s="6" customFormat="1" spans="1:12">
      <c r="A9" s="4"/>
      <c r="B9" s="11"/>
      <c r="C9" s="4"/>
      <c r="D9" s="4"/>
      <c r="E9" s="4"/>
      <c r="F9" s="4"/>
      <c r="G9" s="4"/>
      <c r="H9" s="4"/>
      <c r="I9" s="4"/>
      <c r="J9" s="4"/>
      <c r="K9" s="4"/>
      <c r="L9" s="4"/>
    </row>
    <row r="10" s="6" customFormat="1" spans="1:12">
      <c r="A10" s="4">
        <v>4</v>
      </c>
      <c r="B10" s="11" t="s">
        <v>101</v>
      </c>
      <c r="C10" s="4"/>
      <c r="D10" s="4" t="s">
        <v>91</v>
      </c>
      <c r="E10" s="13" t="s">
        <v>102</v>
      </c>
      <c r="F10" s="4" t="s">
        <v>93</v>
      </c>
      <c r="G10" s="4" t="s">
        <v>93</v>
      </c>
      <c r="H10" s="4" t="s">
        <v>103</v>
      </c>
      <c r="I10" s="4" t="s">
        <v>104</v>
      </c>
      <c r="J10" s="4" t="s">
        <v>93</v>
      </c>
      <c r="K10" s="4" t="s">
        <v>93</v>
      </c>
      <c r="L10" s="4" t="s">
        <v>95</v>
      </c>
    </row>
    <row r="11" s="6" customFormat="1" spans="1:12">
      <c r="A11" s="4"/>
      <c r="B11" s="11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="9" customFormat="1" spans="1:12">
      <c r="A12" s="14">
        <v>5</v>
      </c>
      <c r="B12" s="11" t="s">
        <v>105</v>
      </c>
      <c r="C12" s="14"/>
      <c r="D12" s="14" t="s">
        <v>93</v>
      </c>
      <c r="E12" s="14" t="s">
        <v>106</v>
      </c>
      <c r="F12" s="14" t="s">
        <v>93</v>
      </c>
      <c r="G12" s="14" t="s">
        <v>93</v>
      </c>
      <c r="H12" s="14" t="s">
        <v>107</v>
      </c>
      <c r="I12" s="14" t="s">
        <v>93</v>
      </c>
      <c r="J12" s="14" t="s">
        <v>93</v>
      </c>
      <c r="K12" s="14" t="s">
        <v>93</v>
      </c>
      <c r="L12" s="18"/>
    </row>
    <row r="13" s="6" customFormat="1" spans="1:12">
      <c r="A13" s="4"/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="6" customFormat="1" spans="1:12">
      <c r="A14" s="4">
        <v>6</v>
      </c>
      <c r="B14" s="11" t="s">
        <v>108</v>
      </c>
      <c r="C14" s="4"/>
      <c r="D14" s="4" t="s">
        <v>91</v>
      </c>
      <c r="E14" s="4" t="s">
        <v>91</v>
      </c>
      <c r="F14" s="4" t="s">
        <v>93</v>
      </c>
      <c r="G14" s="4" t="s">
        <v>93</v>
      </c>
      <c r="H14" s="4" t="s">
        <v>93</v>
      </c>
      <c r="I14" s="4" t="s">
        <v>93</v>
      </c>
      <c r="J14" s="4" t="s">
        <v>93</v>
      </c>
      <c r="K14" s="4" t="s">
        <v>109</v>
      </c>
      <c r="L14" s="16"/>
    </row>
    <row r="15" s="6" customFormat="1" spans="1:12">
      <c r="A15" s="4"/>
      <c r="B15" s="11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="6" customFormat="1" ht="28.5" customHeight="1" spans="1:12">
      <c r="A16" s="4">
        <v>7</v>
      </c>
      <c r="B16" s="11" t="s">
        <v>110</v>
      </c>
      <c r="C16" s="4"/>
      <c r="D16" s="12" t="s">
        <v>111</v>
      </c>
      <c r="E16" s="11" t="s">
        <v>91</v>
      </c>
      <c r="F16" s="4" t="s">
        <v>93</v>
      </c>
      <c r="G16" s="4" t="s">
        <v>93</v>
      </c>
      <c r="H16" s="4" t="s">
        <v>93</v>
      </c>
      <c r="I16" s="4" t="s">
        <v>93</v>
      </c>
      <c r="J16" s="4" t="s">
        <v>112</v>
      </c>
      <c r="K16" s="4" t="s">
        <v>93</v>
      </c>
      <c r="L16" s="4" t="s">
        <v>95</v>
      </c>
    </row>
    <row r="17" s="6" customFormat="1" spans="1:12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="6" customFormat="1" spans="1:12">
      <c r="A18" s="4">
        <v>8</v>
      </c>
      <c r="B18" s="11" t="s">
        <v>113</v>
      </c>
      <c r="C18" s="4"/>
      <c r="D18" s="4" t="s">
        <v>91</v>
      </c>
      <c r="E18" s="11" t="s">
        <v>91</v>
      </c>
      <c r="F18" s="4" t="s">
        <v>109</v>
      </c>
      <c r="G18" s="4" t="s">
        <v>93</v>
      </c>
      <c r="H18" s="4" t="s">
        <v>93</v>
      </c>
      <c r="I18" s="4" t="s">
        <v>93</v>
      </c>
      <c r="J18" s="4" t="s">
        <v>93</v>
      </c>
      <c r="K18" s="4" t="s">
        <v>93</v>
      </c>
      <c r="L18" s="4"/>
    </row>
    <row r="19" s="6" customFormat="1" spans="1:12">
      <c r="A19" s="4"/>
      <c r="B19" s="6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="6" customFormat="1" ht="37.75" customHeight="1" spans="1:12">
      <c r="A20" s="4">
        <v>9</v>
      </c>
      <c r="B20" s="11" t="s">
        <v>114</v>
      </c>
      <c r="C20" s="4"/>
      <c r="D20" s="4" t="s">
        <v>91</v>
      </c>
      <c r="E20" s="15" t="s">
        <v>115</v>
      </c>
      <c r="F20" s="4" t="s">
        <v>93</v>
      </c>
      <c r="G20" s="4" t="s">
        <v>116</v>
      </c>
      <c r="H20" s="4" t="s">
        <v>116</v>
      </c>
      <c r="I20" s="4" t="s">
        <v>93</v>
      </c>
      <c r="J20" s="4" t="s">
        <v>93</v>
      </c>
      <c r="K20" s="4" t="s">
        <v>93</v>
      </c>
      <c r="L20" s="16"/>
    </row>
    <row r="21" s="6" customFormat="1" spans="1:12">
      <c r="A21" s="4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="6" customFormat="1" ht="42" spans="1:12">
      <c r="A22" s="4">
        <v>10</v>
      </c>
      <c r="B22" s="11" t="s">
        <v>117</v>
      </c>
      <c r="C22" s="4"/>
      <c r="D22" s="4" t="s">
        <v>118</v>
      </c>
      <c r="E22" s="4" t="s">
        <v>93</v>
      </c>
      <c r="F22" s="4" t="s">
        <v>93</v>
      </c>
      <c r="G22" s="4" t="s">
        <v>116</v>
      </c>
      <c r="H22" s="4" t="s">
        <v>116</v>
      </c>
      <c r="I22" s="4" t="s">
        <v>93</v>
      </c>
      <c r="J22" s="4" t="s">
        <v>93</v>
      </c>
      <c r="K22" s="4" t="s">
        <v>93</v>
      </c>
      <c r="L22" s="4"/>
    </row>
    <row r="23" s="6" customFormat="1" spans="1:12">
      <c r="A23" s="4"/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="6" customFormat="1" spans="1:12">
      <c r="A24" s="16">
        <v>11</v>
      </c>
      <c r="B24" s="17" t="s">
        <v>119</v>
      </c>
      <c r="C24" s="16"/>
      <c r="D24" s="4" t="s">
        <v>91</v>
      </c>
      <c r="E24" s="16" t="s">
        <v>91</v>
      </c>
      <c r="F24" s="16" t="s">
        <v>93</v>
      </c>
      <c r="G24" s="16" t="s">
        <v>120</v>
      </c>
      <c r="H24" s="16" t="s">
        <v>93</v>
      </c>
      <c r="I24" s="16" t="s">
        <v>93</v>
      </c>
      <c r="J24" s="16" t="s">
        <v>93</v>
      </c>
      <c r="K24" s="16" t="s">
        <v>93</v>
      </c>
      <c r="L24" s="16"/>
    </row>
    <row r="25" s="6" customFormat="1" spans="1:12">
      <c r="A25" s="4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="6" customFormat="1" ht="28" spans="1:12">
      <c r="A26" s="4">
        <v>12</v>
      </c>
      <c r="B26" s="11" t="s">
        <v>121</v>
      </c>
      <c r="C26" s="4"/>
      <c r="D26" s="4" t="s">
        <v>122</v>
      </c>
      <c r="E26" s="4" t="s">
        <v>115</v>
      </c>
      <c r="F26" s="4" t="s">
        <v>93</v>
      </c>
      <c r="G26" s="4" t="s">
        <v>93</v>
      </c>
      <c r="H26" s="4" t="s">
        <v>93</v>
      </c>
      <c r="I26" s="4" t="s">
        <v>93</v>
      </c>
      <c r="J26" s="4" t="s">
        <v>93</v>
      </c>
      <c r="K26" s="4" t="s">
        <v>93</v>
      </c>
      <c r="L26" s="4" t="s">
        <v>123</v>
      </c>
    </row>
    <row r="27" s="6" customFormat="1" ht="15.75" customHeight="1" spans="1:11">
      <c r="A27" s="4"/>
      <c r="B27" s="11"/>
      <c r="C27" s="4"/>
      <c r="D27" s="4"/>
      <c r="E27" s="4"/>
      <c r="F27" s="4"/>
      <c r="G27" s="4"/>
      <c r="H27" s="4"/>
      <c r="I27" s="4"/>
      <c r="J27" s="4"/>
      <c r="K27" s="4"/>
    </row>
    <row r="28" s="6" customFormat="1" ht="35.25" customHeight="1" spans="1:12">
      <c r="A28" s="4">
        <v>13</v>
      </c>
      <c r="B28" s="4" t="s">
        <v>124</v>
      </c>
      <c r="C28" s="4"/>
      <c r="D28" s="4" t="s">
        <v>125</v>
      </c>
      <c r="E28" s="4" t="s">
        <v>126</v>
      </c>
      <c r="F28" s="4" t="s">
        <v>93</v>
      </c>
      <c r="G28" s="4" t="s">
        <v>93</v>
      </c>
      <c r="H28" s="4" t="s">
        <v>93</v>
      </c>
      <c r="I28" s="4" t="s">
        <v>93</v>
      </c>
      <c r="J28" s="4" t="s">
        <v>93</v>
      </c>
      <c r="K28" s="4" t="s">
        <v>93</v>
      </c>
      <c r="L28" s="4" t="s">
        <v>127</v>
      </c>
    </row>
    <row r="29" s="6" customFormat="1" spans="1:1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="6" customFormat="1" ht="28" spans="1:12">
      <c r="A30" s="4">
        <v>14</v>
      </c>
      <c r="B30" s="11" t="s">
        <v>128</v>
      </c>
      <c r="C30" s="4"/>
      <c r="D30" s="4" t="s">
        <v>91</v>
      </c>
      <c r="E30" s="4" t="s">
        <v>91</v>
      </c>
      <c r="F30" s="12" t="s">
        <v>129</v>
      </c>
      <c r="G30" s="4" t="s">
        <v>93</v>
      </c>
      <c r="H30" s="4" t="s">
        <v>93</v>
      </c>
      <c r="I30" s="4" t="s">
        <v>93</v>
      </c>
      <c r="J30" s="4" t="s">
        <v>93</v>
      </c>
      <c r="K30" s="4" t="s">
        <v>103</v>
      </c>
      <c r="L30" s="4" t="s">
        <v>95</v>
      </c>
    </row>
    <row r="31" s="6" customFormat="1" spans="1:12">
      <c r="A31" s="4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="6" customFormat="1" spans="1:12">
      <c r="A32" s="4">
        <v>15</v>
      </c>
      <c r="B32" s="11" t="s">
        <v>130</v>
      </c>
      <c r="C32" s="4"/>
      <c r="D32" s="4" t="s">
        <v>91</v>
      </c>
      <c r="E32" s="11" t="s">
        <v>115</v>
      </c>
      <c r="F32" s="4" t="s">
        <v>93</v>
      </c>
      <c r="G32" s="4" t="s">
        <v>93</v>
      </c>
      <c r="H32" s="4" t="s">
        <v>93</v>
      </c>
      <c r="I32" s="4" t="s">
        <v>131</v>
      </c>
      <c r="J32" s="4" t="s">
        <v>93</v>
      </c>
      <c r="K32" s="4" t="s">
        <v>93</v>
      </c>
      <c r="L32" s="16"/>
    </row>
    <row r="33" s="6" customFormat="1" spans="1:12">
      <c r="A33" s="4"/>
      <c r="B33" s="11"/>
      <c r="C33" s="4"/>
      <c r="D33" s="4"/>
      <c r="E33" s="11"/>
      <c r="F33" s="4"/>
      <c r="G33" s="4"/>
      <c r="H33" s="4"/>
      <c r="I33" s="4"/>
      <c r="J33" s="4"/>
      <c r="K33" s="4"/>
      <c r="L33" s="16"/>
    </row>
    <row r="34" s="6" customFormat="1" ht="34.75" customHeight="1" spans="1:12">
      <c r="A34" s="4">
        <v>16</v>
      </c>
      <c r="B34" s="11" t="s">
        <v>132</v>
      </c>
      <c r="C34" s="4"/>
      <c r="D34" s="4" t="s">
        <v>93</v>
      </c>
      <c r="E34" s="4" t="s">
        <v>93</v>
      </c>
      <c r="F34" s="4" t="s">
        <v>93</v>
      </c>
      <c r="G34" s="4" t="s">
        <v>133</v>
      </c>
      <c r="H34" s="4" t="s">
        <v>133</v>
      </c>
      <c r="I34" s="4" t="s">
        <v>93</v>
      </c>
      <c r="J34" s="4" t="s">
        <v>93</v>
      </c>
      <c r="K34" s="4" t="s">
        <v>93</v>
      </c>
      <c r="L34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A1" sqref="$A1:$XFD1048576"/>
    </sheetView>
  </sheetViews>
  <sheetFormatPr defaultColWidth="69.6666666666667" defaultRowHeight="40.5" customHeight="1" outlineLevelCol="3"/>
  <cols>
    <col min="1" max="1" width="7.25" style="1" customWidth="1"/>
    <col min="2" max="2" width="85.8333333333333" style="1" customWidth="1"/>
    <col min="3" max="3" width="21.1666666666667" style="1" customWidth="1"/>
    <col min="4" max="4" width="14.6666666666667" style="1" customWidth="1"/>
    <col min="5" max="16384" width="69.6666666666667" style="1"/>
  </cols>
  <sheetData>
    <row r="1" s="1" customFormat="1" customHeight="1" spans="1:3">
      <c r="A1" s="2" t="s">
        <v>82</v>
      </c>
      <c r="B1" s="2" t="s">
        <v>75</v>
      </c>
      <c r="C1" s="3" t="s">
        <v>134</v>
      </c>
    </row>
    <row r="2" s="1" customFormat="1" ht="49.5" customHeight="1" spans="1:4">
      <c r="A2" s="4">
        <v>1</v>
      </c>
      <c r="B2" s="4" t="s">
        <v>135</v>
      </c>
      <c r="C2" s="5">
        <f t="shared" ref="C2:C6" si="0">1/7</f>
        <v>0.142857142857143</v>
      </c>
      <c r="D2" s="6"/>
    </row>
    <row r="3" s="1" customFormat="1" customHeight="1" spans="1:4">
      <c r="A3" s="4"/>
      <c r="B3" s="4"/>
      <c r="C3" s="7"/>
      <c r="D3" s="6"/>
    </row>
    <row r="4" s="1" customFormat="1" customHeight="1" spans="1:4">
      <c r="A4" s="4">
        <v>2</v>
      </c>
      <c r="B4" s="4" t="s">
        <v>136</v>
      </c>
      <c r="C4" s="5">
        <f t="shared" si="0"/>
        <v>0.142857142857143</v>
      </c>
      <c r="D4" s="6"/>
    </row>
    <row r="5" s="1" customFormat="1" customHeight="1" spans="1:4">
      <c r="A5" s="4"/>
      <c r="B5" s="6"/>
      <c r="C5" s="7"/>
      <c r="D5" s="6"/>
    </row>
    <row r="6" s="1" customFormat="1" ht="37.75" customHeight="1" spans="1:4">
      <c r="A6" s="4">
        <v>3</v>
      </c>
      <c r="B6" s="4" t="s">
        <v>137</v>
      </c>
      <c r="C6" s="5">
        <f t="shared" si="0"/>
        <v>0.142857142857143</v>
      </c>
      <c r="D6" s="6"/>
    </row>
    <row r="7" s="1" customFormat="1" customHeight="1" spans="1:4">
      <c r="A7" s="4"/>
      <c r="B7" s="4"/>
      <c r="C7" s="7"/>
      <c r="D7" s="6"/>
    </row>
    <row r="8" s="1" customFormat="1" customHeight="1" spans="1:4">
      <c r="A8" s="4">
        <v>4</v>
      </c>
      <c r="B8" s="4" t="s">
        <v>138</v>
      </c>
      <c r="C8" s="5">
        <f t="shared" ref="C8:C12" si="1">1/7</f>
        <v>0.142857142857143</v>
      </c>
      <c r="D8" s="6"/>
    </row>
    <row r="9" s="1" customFormat="1" customHeight="1" spans="1:4">
      <c r="A9" s="4"/>
      <c r="B9" s="4"/>
      <c r="C9" s="7"/>
      <c r="D9" s="6"/>
    </row>
    <row r="10" s="1" customFormat="1" ht="50.25" customHeight="1" spans="1:4">
      <c r="A10" s="4">
        <v>5</v>
      </c>
      <c r="B10" s="4" t="s">
        <v>139</v>
      </c>
      <c r="C10" s="5">
        <f t="shared" si="1"/>
        <v>0.142857142857143</v>
      </c>
      <c r="D10" s="6"/>
    </row>
    <row r="11" s="1" customFormat="1" customHeight="1" spans="1:4">
      <c r="A11" s="4"/>
      <c r="B11" s="4"/>
      <c r="C11" s="7"/>
      <c r="D11" s="6"/>
    </row>
    <row r="12" s="1" customFormat="1" ht="48.75" customHeight="1" spans="1:4">
      <c r="A12" s="4">
        <v>6</v>
      </c>
      <c r="B12" s="4" t="s">
        <v>140</v>
      </c>
      <c r="C12" s="5">
        <f t="shared" si="1"/>
        <v>0.142857142857143</v>
      </c>
      <c r="D12" s="6"/>
    </row>
    <row r="13" s="1" customFormat="1" customHeight="1" spans="1:4">
      <c r="A13" s="4"/>
      <c r="B13" s="4"/>
      <c r="C13" s="7"/>
      <c r="D13" s="6"/>
    </row>
    <row r="14" s="1" customFormat="1" customHeight="1" spans="1:4">
      <c r="A14" s="4">
        <v>7</v>
      </c>
      <c r="B14" s="4" t="s">
        <v>141</v>
      </c>
      <c r="C14" s="5">
        <f>1/7</f>
        <v>0.142857142857143</v>
      </c>
      <c r="D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黄曼月</dc:creator>
  <cp:lastModifiedBy>Miko、</cp:lastModifiedBy>
  <dcterms:created xsi:type="dcterms:W3CDTF">2015-06-05T18:17:00Z</dcterms:created>
  <dcterms:modified xsi:type="dcterms:W3CDTF">2022-09-07T12:44:28Z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2989CE7F010C4AF0ABF5D13CE90566CA</vt:lpwstr>
  </property>
  <property fmtid="{D5CDD505-2E9C-101B-9397-08002B2CF9AE}" pid="3" name="KSOProductBuildVer">
    <vt:lpwstr>2052-11.1.0.12358</vt:lpwstr>
  </property>
</Properties>
</file>