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t\Compagnie\GitKraken\ZoubooMaFoo\01-VanLife_Promaster\00-Suivie du Projet\"/>
    </mc:Choice>
  </mc:AlternateContent>
  <xr:revisionPtr revIDLastSave="0" documentId="13_ncr:1_{6C4A00B1-47FC-472C-9C9D-7393AD0A2DA7}" xr6:coauthVersionLast="45" xr6:coauthVersionMax="45" xr10:uidLastSave="{00000000-0000-0000-0000-000000000000}"/>
  <bookViews>
    <workbookView xWindow="28680" yWindow="225" windowWidth="25440" windowHeight="15390" xr2:uid="{00000000-000D-0000-FFFF-FFFF00000000}"/>
  </bookViews>
  <sheets>
    <sheet name="Tout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3" i="2"/>
  <c r="I4" i="2"/>
  <c r="I3" i="2"/>
  <c r="C4" i="2"/>
  <c r="G4" i="2" s="1"/>
  <c r="C13" i="2"/>
  <c r="G3" i="2"/>
  <c r="C3" i="2"/>
  <c r="O16" i="1"/>
  <c r="Q16" i="1" s="1"/>
  <c r="R16" i="1" s="1"/>
  <c r="Q9" i="1"/>
  <c r="S9" i="1" s="1"/>
  <c r="Q10" i="1"/>
  <c r="S10" i="1" s="1"/>
  <c r="Q11" i="1"/>
  <c r="S11" i="1" s="1"/>
  <c r="Q14" i="1"/>
  <c r="S14" i="1" s="1"/>
  <c r="Q25" i="1"/>
  <c r="R25" i="1" s="1"/>
  <c r="Q17" i="1"/>
  <c r="R17" i="1" s="1"/>
  <c r="Q15" i="1"/>
  <c r="S15" i="1" s="1"/>
  <c r="S17" i="1" l="1"/>
  <c r="R15" i="1"/>
  <c r="R11" i="1"/>
  <c r="R14" i="1"/>
  <c r="R10" i="1"/>
  <c r="R9" i="1"/>
  <c r="S25" i="1"/>
  <c r="S16" i="1"/>
  <c r="Q13" i="1"/>
  <c r="R13" i="1" s="1"/>
  <c r="Q7" i="1"/>
  <c r="S7" i="1" s="1"/>
  <c r="Q8" i="1"/>
  <c r="S8" i="1" s="1"/>
  <c r="Q12" i="1"/>
  <c r="S12" i="1" s="1"/>
  <c r="Q6" i="1"/>
  <c r="R6" i="1" s="1"/>
  <c r="G12" i="1"/>
  <c r="R8" i="1" l="1"/>
  <c r="R7" i="1"/>
  <c r="R12" i="1"/>
  <c r="S13" i="1"/>
  <c r="S6" i="1"/>
  <c r="T26" i="1" s="1"/>
  <c r="V26" i="1" l="1"/>
  <c r="U26" i="1"/>
</calcChain>
</file>

<file path=xl/sharedStrings.xml><?xml version="1.0" encoding="utf-8"?>
<sst xmlns="http://schemas.openxmlformats.org/spreadsheetml/2006/main" count="166" uniqueCount="121">
  <si>
    <t xml:space="preserve">Batterie </t>
  </si>
  <si>
    <t>Pannaeau solaire</t>
  </si>
  <si>
    <t>ELE</t>
  </si>
  <si>
    <t>MPPT</t>
  </si>
  <si>
    <t xml:space="preserve">Chargeur/inverter </t>
  </si>
  <si>
    <t>Fil electrique</t>
  </si>
  <si>
    <t>Prise electrique 12 to 5 V USB</t>
  </si>
  <si>
    <t>Tank eau chaude</t>
  </si>
  <si>
    <t>Cuisine</t>
  </si>
  <si>
    <t>Rond double induction</t>
  </si>
  <si>
    <t>Four</t>
  </si>
  <si>
    <t>1800W</t>
  </si>
  <si>
    <t>1400W</t>
  </si>
  <si>
    <t>Furrion</t>
  </si>
  <si>
    <t xml:space="preserve">Charge electrique </t>
  </si>
  <si>
    <t>Lumiere del 12V</t>
  </si>
  <si>
    <t xml:space="preserve">Frigo 12V solar </t>
  </si>
  <si>
    <t>500W/Jr</t>
  </si>
  <si>
    <t>Power distribution Electric</t>
  </si>
  <si>
    <t>Quoi</t>
  </si>
  <si>
    <t>Domaine</t>
  </si>
  <si>
    <t>Utilite</t>
  </si>
  <si>
    <t>Puissance</t>
  </si>
  <si>
    <t xml:space="preserve">Marque </t>
  </si>
  <si>
    <t>Lien</t>
  </si>
  <si>
    <t>Prix</t>
  </si>
  <si>
    <t>Datasheet</t>
  </si>
  <si>
    <t>AC</t>
  </si>
  <si>
    <t>DC</t>
  </si>
  <si>
    <t>Pompe 12V</t>
  </si>
  <si>
    <t xml:space="preserve">Separateur de batterie </t>
  </si>
  <si>
    <t>Courant Max (A) AC</t>
  </si>
  <si>
    <t>Puissance (W)</t>
  </si>
  <si>
    <t>N/A</t>
  </si>
  <si>
    <t>Tension DC (V)</t>
  </si>
  <si>
    <t>Tension AC (V)</t>
  </si>
  <si>
    <t>Type</t>
  </si>
  <si>
    <t>AC/DC</t>
  </si>
  <si>
    <t>Courant Max  (A)</t>
  </si>
  <si>
    <t>Type(AC/DC)</t>
  </si>
  <si>
    <t>Marque</t>
  </si>
  <si>
    <t xml:space="preserve">Victron energy </t>
  </si>
  <si>
    <t>Sample America</t>
  </si>
  <si>
    <t>Ennerwatt</t>
  </si>
  <si>
    <t>Distributeur</t>
  </si>
  <si>
    <t>Batterie Expert</t>
  </si>
  <si>
    <t>Canadien Solar</t>
  </si>
  <si>
    <t>Van life</t>
  </si>
  <si>
    <t>https://vanlifeboutique.com/collections/fabrication-vanlife/products/add-on-plaque-solaire-rack-de-toit</t>
  </si>
  <si>
    <t>Qté</t>
  </si>
  <si>
    <t>Total</t>
  </si>
  <si>
    <t>https://www.batteriesexpert.com/fr/batteries/sealed-batteries/1012120002-wpl31-%C2%A0-batt-gr-31-lifepo4-12v-100ah</t>
  </si>
  <si>
    <t>Taxe</t>
  </si>
  <si>
    <t>prix untaire</t>
  </si>
  <si>
    <t>Total av Taxe</t>
  </si>
  <si>
    <t>Baterie Expert</t>
  </si>
  <si>
    <t>https://www.batteriesexpert.com/fr/inverters-and-ups/inverterschargers/inverterschargers/3031110128-evo-3012-ondulcharg-12vcc120vca-3000w-sinus-pure</t>
  </si>
  <si>
    <t>Tripp Lite</t>
  </si>
  <si>
    <t>https://www.batteriesexpert.com/fr/inverters-and-ups/inverterschargers/inverterschargers/3031110067-rv3012oem-ondulcharg-12v-3000w-powerverter-rv</t>
  </si>
  <si>
    <t>Option (1)</t>
  </si>
  <si>
    <t>Option(2)</t>
  </si>
  <si>
    <t xml:space="preserve">Total: </t>
  </si>
  <si>
    <t>Tankless</t>
  </si>
  <si>
    <t>3000W</t>
  </si>
  <si>
    <t xml:space="preserve">Performance </t>
  </si>
  <si>
    <t>https://www.rheem.com/product/performance-tankless-electric-3-6kw-electric-water-heater-with-5-year-limited-warranty-retex-04/</t>
  </si>
  <si>
    <t>300++</t>
  </si>
  <si>
    <t>Boch</t>
  </si>
  <si>
    <t>https://www.amazon.com/Bosch-Electric-Mini-Tank-Heater-2-5-Gallon/dp/B0148O658Y</t>
  </si>
  <si>
    <t>155USD</t>
  </si>
  <si>
    <t>Poids</t>
  </si>
  <si>
    <t>Volume</t>
  </si>
  <si>
    <t>24v Dc -&gt;120v Ac</t>
  </si>
  <si>
    <t>12v Dc -&gt;120v Ac</t>
  </si>
  <si>
    <t xml:space="preserve">Convertisseur DC-DC </t>
  </si>
  <si>
    <t>12v Dc -&gt; 24 Dc</t>
  </si>
  <si>
    <t>Option(3)</t>
  </si>
  <si>
    <t>12v</t>
  </si>
  <si>
    <t>24v</t>
  </si>
  <si>
    <t>$$$</t>
  </si>
  <si>
    <t>$</t>
  </si>
  <si>
    <t>https://www.batteriesexpert.com/fr/inverters-and-ups/inverterschargers/inverterschargers/3031110129-evo-4024-ondulcharg-24vcc120vca-4000w-sinus-pure</t>
  </si>
  <si>
    <t>Poids (lbs)</t>
  </si>
  <si>
    <t>Peak (0 a 1 h)</t>
  </si>
  <si>
    <t>https://volts.ca/store/brands/victron-energy/100a-buck-boost-dc-dc-converter.html?___from_store=default&amp;___store=french&amp;dc_voltage=180&amp;vpv_max=278</t>
  </si>
  <si>
    <t>33V DC</t>
  </si>
  <si>
    <t>Amazon</t>
  </si>
  <si>
    <t>???</t>
  </si>
  <si>
    <t>100V DC -&gt; 12V</t>
  </si>
  <si>
    <t>https://www.amazon.ca/-/fr/Victron-SmartSolar-Contr%C3%B4leur-charge-100V/dp/B073ZJ43L1/ref=sr_1_4?__mk_fr_CA=%C3%85M%C3%85%C5%BD%C3%95%C3%91&amp;keywords=victron+mppt&amp;qid=1584025366&amp;sr=8-4</t>
  </si>
  <si>
    <t>https://www.amazon.ca/-/fr/Contr%C3%B4leur-charge-solaire-MPPT-Contr%C3%B4leurs/dp/B07PJZSJBN/ref=sr_1_1?__mk_fr_CA=%C3%85M%C3%85%C5%BD%C3%95%C3%91&amp;keywords=60a+mppt&amp;qid=1584025716&amp;sr=8-1</t>
  </si>
  <si>
    <t>150V DC - &gt; 24 V</t>
  </si>
  <si>
    <t>$$</t>
  </si>
  <si>
    <t>https://www.amazon.ca/-/fr/Contr%C3%B4leur-t%C3%A9l%C3%A9commande-temp%C3%A9rature-surveillance-Tracer4215BN/dp/B07429RK43/ref=sr_1_2?__mk_fr_CA=%C3%85M%C3%85%C5%BD%C3%95%C3%91&amp;keywords=mppt&amp;qid=1584026238&amp;sr=8-2</t>
  </si>
  <si>
    <t>Epever</t>
  </si>
  <si>
    <t>https://www.amazon.ca/-/fr/SmartSolar-MPPT-100-Contr%C3%B4leur-charge/dp/B073ZJ3L13/ref=sr_1_7?__mk_fr_CA=%C3%85M%C3%85%C5%BD%C3%95%C3%91&amp;keywords=victron+mppt&amp;qid=1584026408&amp;s=lawn-garden&amp;sr=1-7</t>
  </si>
  <si>
    <t>100 DC -&gt; 24V</t>
  </si>
  <si>
    <t>Sterling Power</t>
  </si>
  <si>
    <t>https://www.sterling-power-usa.com/SterlingPower12volt-24volt50ampdcinputbatterytobatterycharger.aspx</t>
  </si>
  <si>
    <t>NE fait pas lithium</t>
  </si>
  <si>
    <t>Battery 50% usable power</t>
  </si>
  <si>
    <t xml:space="preserve">Calcul de puissance </t>
  </si>
  <si>
    <t>unit power</t>
  </si>
  <si>
    <t>unit tension</t>
  </si>
  <si>
    <t>unit Ampere max</t>
  </si>
  <si>
    <t>Qte</t>
  </si>
  <si>
    <t>Total Power</t>
  </si>
  <si>
    <t>Total power usable for cycle</t>
  </si>
  <si>
    <t xml:space="preserve">Chose qui consome energy </t>
  </si>
  <si>
    <t>Poele 2x</t>
  </si>
  <si>
    <t>Peak power</t>
  </si>
  <si>
    <t xml:space="preserve">Chaffe eau </t>
  </si>
  <si>
    <t xml:space="preserve">total </t>
  </si>
  <si>
    <t xml:space="preserve">Conclusion peux juste utiliser 2 source en meme temps </t>
  </si>
  <si>
    <t>Noter que chauffer des l'eau</t>
  </si>
  <si>
    <t>4186 Joules pour 1 litre augmente de 1 degre C</t>
  </si>
  <si>
    <t>Peak power battery</t>
  </si>
  <si>
    <t>https://www.amazon.ca/-/fr/Victron-Argofet-Isolateur-batterie-200A/dp/B00NT9MTMQ?pf_rd_r=0RM4EZ4H34KKD300WH9J&amp;pf_rd_p=2b146bb9-5e1e-4d9a-9986-c6aa1de38941&amp;pd_rd_r=85e0b29d-ac2f-45e9-8d8c-b7f79d777d7a&amp;pd_rd_w=84a2D&amp;pd_rd_wg=JfKwT&amp;ref_=pd_gw_cr_simh</t>
  </si>
  <si>
    <t>Mettre proche alternateur</t>
  </si>
  <si>
    <t>Fuse</t>
  </si>
  <si>
    <t>Bus bar(distribution 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</si>
</sst>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$&quot;_);[Red]\(#,##0\ &quot;$&quot;\)"/>
    <numFmt numFmtId="8" formatCode="#,##0.00\ &quot;$&quot;_);[Red]\(#,##0.00\ &quot;$&quot;\)"/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3"/>
    <xf numFmtId="0" fontId="0" fillId="2" borderId="0" xfId="0" applyFill="1"/>
    <xf numFmtId="9" fontId="0" fillId="0" borderId="0" xfId="2" applyFont="1"/>
    <xf numFmtId="0" fontId="0" fillId="4" borderId="1" xfId="0" applyFill="1" applyBorder="1"/>
    <xf numFmtId="0" fontId="2" fillId="4" borderId="1" xfId="3" applyFill="1" applyBorder="1"/>
    <xf numFmtId="8" fontId="0" fillId="4" borderId="1" xfId="0" applyNumberFormat="1" applyFill="1" applyBorder="1"/>
    <xf numFmtId="6" fontId="0" fillId="4" borderId="1" xfId="1" applyNumberFormat="1" applyFont="1" applyFill="1" applyBorder="1"/>
    <xf numFmtId="6" fontId="0" fillId="4" borderId="1" xfId="0" applyNumberFormat="1" applyFill="1" applyBorder="1"/>
    <xf numFmtId="0" fontId="0" fillId="5" borderId="1" xfId="0" applyFill="1" applyBorder="1"/>
    <xf numFmtId="0" fontId="2" fillId="5" borderId="1" xfId="3" applyFill="1" applyBorder="1"/>
    <xf numFmtId="6" fontId="0" fillId="5" borderId="1" xfId="0" applyNumberFormat="1" applyFill="1" applyBorder="1"/>
    <xf numFmtId="0" fontId="0" fillId="5" borderId="1" xfId="1" applyNumberFormat="1" applyFont="1" applyFill="1" applyBorder="1"/>
    <xf numFmtId="6" fontId="0" fillId="5" borderId="1" xfId="1" applyNumberFormat="1" applyFont="1" applyFill="1" applyBorder="1"/>
    <xf numFmtId="0" fontId="0" fillId="3" borderId="1" xfId="0" applyFill="1" applyBorder="1"/>
    <xf numFmtId="0" fontId="2" fillId="3" borderId="1" xfId="3" applyFill="1" applyBorder="1"/>
    <xf numFmtId="8" fontId="0" fillId="3" borderId="1" xfId="0" applyNumberFormat="1" applyFill="1" applyBorder="1"/>
    <xf numFmtId="6" fontId="0" fillId="3" borderId="1" xfId="1" applyNumberFormat="1" applyFont="1" applyFill="1" applyBorder="1"/>
    <xf numFmtId="6" fontId="0" fillId="3" borderId="1" xfId="0" applyNumberFormat="1" applyFill="1" applyBorder="1"/>
    <xf numFmtId="0" fontId="0" fillId="6" borderId="1" xfId="0" applyFill="1" applyBorder="1"/>
    <xf numFmtId="0" fontId="2" fillId="6" borderId="1" xfId="3" applyFill="1" applyBorder="1"/>
    <xf numFmtId="8" fontId="0" fillId="6" borderId="1" xfId="0" applyNumberFormat="1" applyFill="1" applyBorder="1"/>
    <xf numFmtId="6" fontId="0" fillId="6" borderId="1" xfId="1" applyNumberFormat="1" applyFont="1" applyFill="1" applyBorder="1"/>
    <xf numFmtId="6" fontId="0" fillId="6" borderId="1" xfId="0" applyNumberFormat="1" applyFill="1" applyBorder="1"/>
    <xf numFmtId="0" fontId="2" fillId="7" borderId="0" xfId="3" applyFill="1"/>
    <xf numFmtId="0" fontId="0" fillId="2" borderId="1" xfId="0" applyFill="1" applyBorder="1"/>
    <xf numFmtId="0" fontId="0" fillId="0" borderId="1" xfId="0" applyBorder="1"/>
    <xf numFmtId="0" fontId="2" fillId="0" borderId="1" xfId="3" applyBorder="1"/>
    <xf numFmtId="0" fontId="0" fillId="7" borderId="1" xfId="0" applyFill="1" applyBorder="1"/>
    <xf numFmtId="0" fontId="2" fillId="7" borderId="1" xfId="3" applyFill="1" applyBorder="1"/>
    <xf numFmtId="6" fontId="0" fillId="7" borderId="1" xfId="0" applyNumberFormat="1" applyFill="1" applyBorder="1"/>
    <xf numFmtId="6" fontId="0" fillId="7" borderId="1" xfId="1" applyNumberFormat="1" applyFont="1" applyFill="1" applyBorder="1"/>
    <xf numFmtId="6" fontId="0" fillId="0" borderId="1" xfId="1" applyNumberFormat="1" applyFont="1" applyBorder="1"/>
    <xf numFmtId="6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8" borderId="0" xfId="0" applyFill="1"/>
    <xf numFmtId="0" fontId="0" fillId="9" borderId="0" xfId="0" applyFill="1" applyBorder="1"/>
    <xf numFmtId="0" fontId="0" fillId="10" borderId="1" xfId="0" applyFill="1" applyBorder="1"/>
    <xf numFmtId="0" fontId="2" fillId="10" borderId="0" xfId="3" applyFill="1"/>
    <xf numFmtId="6" fontId="0" fillId="10" borderId="1" xfId="0" applyNumberFormat="1" applyFill="1" applyBorder="1"/>
    <xf numFmtId="6" fontId="0" fillId="10" borderId="1" xfId="1" applyNumberFormat="1" applyFont="1" applyFill="1" applyBorder="1"/>
    <xf numFmtId="0" fontId="0" fillId="9" borderId="1" xfId="0" applyFill="1" applyBorder="1"/>
    <xf numFmtId="6" fontId="0" fillId="9" borderId="1" xfId="0" applyNumberFormat="1" applyFill="1" applyBorder="1"/>
    <xf numFmtId="6" fontId="0" fillId="9" borderId="1" xfId="1" applyNumberFormat="1" applyFont="1" applyFill="1" applyBorder="1"/>
    <xf numFmtId="0" fontId="2" fillId="9" borderId="1" xfId="3" applyFill="1" applyBorder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olts.ca/store/brands/victron-energy/100a-buck-boost-dc-dc-converter.html?___from_store=default&amp;___store=french&amp;dc_voltage=180&amp;vpv_max=278" TargetMode="External"/><Relationship Id="rId13" Type="http://schemas.openxmlformats.org/officeDocument/2006/relationships/hyperlink" Target="https://www.sterling-power-usa.com/SterlingPower12volt-24volt50ampdcinputbatterytobatterycharger.aspx" TargetMode="External"/><Relationship Id="rId3" Type="http://schemas.openxmlformats.org/officeDocument/2006/relationships/hyperlink" Target="https://www.batteriesexpert.com/fr/inverters-and-ups/inverterschargers/inverterschargers/3031110128-evo-3012-ondulcharg-12vcc120vca-3000w-sinus-pure" TargetMode="External"/><Relationship Id="rId7" Type="http://schemas.openxmlformats.org/officeDocument/2006/relationships/hyperlink" Target="https://www.batteriesexpert.com/fr/inverters-and-ups/inverterschargers/inverterschargers/3031110129-evo-4024-ondulcharg-24vcc120vca-4000w-sinus-pure" TargetMode="External"/><Relationship Id="rId12" Type="http://schemas.openxmlformats.org/officeDocument/2006/relationships/hyperlink" Target="https://www.amazon.ca/-/fr/SmartSolar-MPPT-100-Contr%C3%B4leur-charge/dp/B073ZJ3L13/ref=sr_1_7?__mk_fr_CA=%C3%85M%C3%85%C5%BD%C3%95%C3%91&amp;keywords=victron+mppt&amp;qid=1584026408&amp;s=lawn-garden&amp;sr=1-7" TargetMode="External"/><Relationship Id="rId2" Type="http://schemas.openxmlformats.org/officeDocument/2006/relationships/hyperlink" Target="https://www.batteriesexpert.com/fr/batteries/sealed-batteries/1012120002-wpl31-%C2%A0-batt-gr-31-lifepo4-12v-100ah" TargetMode="External"/><Relationship Id="rId1" Type="http://schemas.openxmlformats.org/officeDocument/2006/relationships/hyperlink" Target="https://vanlifeboutique.com/collections/fabrication-vanlife/products/add-on-plaque-solaire-rack-de-toit" TargetMode="External"/><Relationship Id="rId6" Type="http://schemas.openxmlformats.org/officeDocument/2006/relationships/hyperlink" Target="https://www.amazon.com/Bosch-Electric-Mini-Tank-Heater-2-5-Gallon/dp/B0148O658Y" TargetMode="External"/><Relationship Id="rId11" Type="http://schemas.openxmlformats.org/officeDocument/2006/relationships/hyperlink" Target="https://www.amazon.ca/-/fr/Contr%C3%B4leur-t%C3%A9l%C3%A9commande-temp%C3%A9rature-surveillance-Tracer4215BN/dp/B07429RK43/ref=sr_1_2?__mk_fr_CA=%C3%85M%C3%85%C5%BD%C3%95%C3%91&amp;keywords=mppt&amp;qid=1584026238&amp;sr=8-2" TargetMode="External"/><Relationship Id="rId5" Type="http://schemas.openxmlformats.org/officeDocument/2006/relationships/hyperlink" Target="https://www.rheem.com/product/performance-tankless-electric-3-6kw-electric-water-heater-with-5-year-limited-warranty-retex-04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a/-/fr/Contr%C3%B4leur-charge-solaire-MPPT-Contr%C3%B4leurs/dp/B07PJZSJBN/ref=sr_1_1?__mk_fr_CA=%C3%85M%C3%85%C5%BD%C3%95%C3%91&amp;keywords=60a+mppt&amp;qid=1584025716&amp;sr=8-1" TargetMode="External"/><Relationship Id="rId4" Type="http://schemas.openxmlformats.org/officeDocument/2006/relationships/hyperlink" Target="https://www.batteriesexpert.com/fr/inverters-and-ups/inverterschargers/inverterschargers/3031110067-rv3012oem-ondulcharg-12v-3000w-powerverter-rv" TargetMode="External"/><Relationship Id="rId9" Type="http://schemas.openxmlformats.org/officeDocument/2006/relationships/hyperlink" Target="https://www.amazon.ca/-/fr/Victron-SmartSolar-Contr%C3%B4leur-charge-100V/dp/B073ZJ43L1/ref=sr_1_4?__mk_fr_CA=%C3%85M%C3%85%C5%BD%C3%95%C3%91&amp;keywords=victron+mppt&amp;qid=1584025366&amp;sr=8-4" TargetMode="External"/><Relationship Id="rId14" Type="http://schemas.openxmlformats.org/officeDocument/2006/relationships/hyperlink" Target="https://www.amazon.ca/-/fr/Victron-Argofet-Isolateur-batterie-200A/dp/B00NT9MTMQ?pf_rd_r=0RM4EZ4H34KKD300WH9J&amp;pf_rd_p=2b146bb9-5e1e-4d9a-9986-c6aa1de38941&amp;pd_rd_r=85e0b29d-ac2f-45e9-8d8c-b7f79d777d7a&amp;pd_rd_w=84a2D&amp;pd_rd_wg=JfKwT&amp;ref_=pd_gw_cr_sim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D1" workbookViewId="0">
      <selection activeCell="M9" sqref="M9"/>
    </sheetView>
  </sheetViews>
  <sheetFormatPr baseColWidth="10" defaultColWidth="8.85546875" defaultRowHeight="15" x14ac:dyDescent="0.25"/>
  <cols>
    <col min="1" max="1" width="38.28515625" bestFit="1" customWidth="1"/>
    <col min="2" max="2" width="27.140625" bestFit="1" customWidth="1"/>
    <col min="5" max="5" width="13.42578125" bestFit="1" customWidth="1"/>
    <col min="6" max="6" width="14.85546875" bestFit="1" customWidth="1"/>
    <col min="7" max="7" width="19" bestFit="1" customWidth="1"/>
    <col min="8" max="8" width="19" customWidth="1"/>
    <col min="9" max="10" width="17.7109375" customWidth="1"/>
    <col min="11" max="11" width="14" bestFit="1" customWidth="1"/>
    <col min="12" max="12" width="14" customWidth="1"/>
    <col min="15" max="15" width="10.140625" bestFit="1" customWidth="1"/>
    <col min="17" max="17" width="11.28515625" customWidth="1"/>
    <col min="20" max="20" width="16.28515625" customWidth="1"/>
  </cols>
  <sheetData>
    <row r="1" spans="1:23" x14ac:dyDescent="0.25">
      <c r="G1" t="s">
        <v>35</v>
      </c>
      <c r="O1" t="s">
        <v>52</v>
      </c>
      <c r="P1" s="3">
        <v>0.15</v>
      </c>
    </row>
    <row r="2" spans="1:23" x14ac:dyDescent="0.25">
      <c r="G2">
        <v>120</v>
      </c>
    </row>
    <row r="3" spans="1:23" x14ac:dyDescent="0.25">
      <c r="G3" t="s">
        <v>34</v>
      </c>
      <c r="T3" t="s">
        <v>79</v>
      </c>
      <c r="U3" t="s">
        <v>80</v>
      </c>
      <c r="V3" t="s">
        <v>79</v>
      </c>
    </row>
    <row r="4" spans="1:23" x14ac:dyDescent="0.25">
      <c r="G4">
        <v>12</v>
      </c>
      <c r="T4" t="s">
        <v>77</v>
      </c>
      <c r="U4" t="s">
        <v>77</v>
      </c>
      <c r="V4" t="s">
        <v>78</v>
      </c>
    </row>
    <row r="5" spans="1:23" s="26" customFormat="1" x14ac:dyDescent="0.25">
      <c r="A5" s="25" t="s">
        <v>18</v>
      </c>
      <c r="B5" s="26" t="s">
        <v>19</v>
      </c>
      <c r="C5" s="26" t="s">
        <v>20</v>
      </c>
      <c r="D5" s="26" t="s">
        <v>21</v>
      </c>
      <c r="E5" s="26" t="s">
        <v>32</v>
      </c>
      <c r="F5" s="26" t="s">
        <v>36</v>
      </c>
      <c r="G5" s="26" t="s">
        <v>38</v>
      </c>
      <c r="H5" s="26" t="s">
        <v>83</v>
      </c>
      <c r="I5" s="26" t="s">
        <v>82</v>
      </c>
      <c r="J5" s="26" t="s">
        <v>71</v>
      </c>
      <c r="K5" s="26" t="s">
        <v>40</v>
      </c>
      <c r="L5" s="26" t="s">
        <v>44</v>
      </c>
      <c r="M5" s="26" t="s">
        <v>24</v>
      </c>
      <c r="N5" s="26" t="s">
        <v>26</v>
      </c>
      <c r="O5" s="26" t="s">
        <v>53</v>
      </c>
      <c r="P5" s="26" t="s">
        <v>49</v>
      </c>
      <c r="Q5" s="26" t="s">
        <v>54</v>
      </c>
      <c r="R5" s="26" t="s">
        <v>52</v>
      </c>
      <c r="S5" s="26" t="s">
        <v>50</v>
      </c>
      <c r="T5" s="26" t="s">
        <v>59</v>
      </c>
      <c r="U5" s="26" t="s">
        <v>60</v>
      </c>
      <c r="V5" s="26" t="s">
        <v>76</v>
      </c>
    </row>
    <row r="6" spans="1:23" s="4" customFormat="1" x14ac:dyDescent="0.25">
      <c r="B6" s="4" t="s">
        <v>0</v>
      </c>
      <c r="C6" s="4" t="s">
        <v>2</v>
      </c>
      <c r="E6" s="4">
        <v>4800</v>
      </c>
      <c r="F6" s="4" t="s">
        <v>28</v>
      </c>
      <c r="G6" s="4">
        <v>400</v>
      </c>
      <c r="K6" s="4" t="s">
        <v>43</v>
      </c>
      <c r="L6" s="4" t="s">
        <v>45</v>
      </c>
      <c r="M6" s="5" t="s">
        <v>51</v>
      </c>
      <c r="O6" s="6">
        <v>964.95</v>
      </c>
      <c r="P6" s="4">
        <v>4</v>
      </c>
      <c r="Q6" s="7">
        <f>O6*P6</f>
        <v>3859.8</v>
      </c>
      <c r="R6" s="7">
        <f>$P$1*Q6</f>
        <v>578.97</v>
      </c>
      <c r="S6" s="8">
        <f>Q6*(1+$P$1)</f>
        <v>4438.7699999999995</v>
      </c>
      <c r="T6" s="4">
        <v>1</v>
      </c>
      <c r="U6" s="4">
        <v>1</v>
      </c>
      <c r="V6" s="4">
        <v>1</v>
      </c>
    </row>
    <row r="7" spans="1:23" s="9" customFormat="1" x14ac:dyDescent="0.25">
      <c r="B7" s="9" t="s">
        <v>1</v>
      </c>
      <c r="C7" s="9" t="s">
        <v>2</v>
      </c>
      <c r="E7" s="9">
        <v>620</v>
      </c>
      <c r="F7" s="9" t="s">
        <v>85</v>
      </c>
      <c r="G7" s="9">
        <v>52</v>
      </c>
      <c r="K7" s="9" t="s">
        <v>46</v>
      </c>
      <c r="L7" s="9" t="s">
        <v>47</v>
      </c>
      <c r="M7" s="10" t="s">
        <v>48</v>
      </c>
      <c r="O7" s="11">
        <v>285</v>
      </c>
      <c r="P7" s="12">
        <v>2</v>
      </c>
      <c r="Q7" s="13">
        <f>O7*P7</f>
        <v>570</v>
      </c>
      <c r="R7" s="13">
        <f>$P$1*Q7</f>
        <v>85.5</v>
      </c>
      <c r="S7" s="11">
        <f>Q7*(1+$P$1)</f>
        <v>655.5</v>
      </c>
      <c r="T7" s="9">
        <v>1</v>
      </c>
      <c r="U7" s="9">
        <v>1</v>
      </c>
      <c r="V7" s="9">
        <v>1</v>
      </c>
    </row>
    <row r="8" spans="1:23" s="14" customFormat="1" x14ac:dyDescent="0.25">
      <c r="B8" s="14" t="s">
        <v>3</v>
      </c>
      <c r="C8" s="14" t="s">
        <v>2</v>
      </c>
      <c r="D8" s="14" t="s">
        <v>79</v>
      </c>
      <c r="E8" s="14">
        <v>600</v>
      </c>
      <c r="F8" s="14" t="s">
        <v>88</v>
      </c>
      <c r="G8" s="14">
        <v>50</v>
      </c>
      <c r="K8" s="14" t="s">
        <v>41</v>
      </c>
      <c r="L8" s="14" t="s">
        <v>86</v>
      </c>
      <c r="M8" s="15" t="s">
        <v>89</v>
      </c>
      <c r="O8" s="16">
        <v>455.48</v>
      </c>
      <c r="P8" s="14">
        <v>1</v>
      </c>
      <c r="Q8" s="17">
        <f>O8*P8</f>
        <v>455.48</v>
      </c>
      <c r="R8" s="17">
        <f>$P$1*Q8</f>
        <v>68.322000000000003</v>
      </c>
      <c r="S8" s="18">
        <f>Q8*(1+$P$1)</f>
        <v>523.80200000000002</v>
      </c>
      <c r="T8" s="14">
        <v>1</v>
      </c>
    </row>
    <row r="9" spans="1:23" s="14" customFormat="1" x14ac:dyDescent="0.25">
      <c r="D9" s="14" t="s">
        <v>80</v>
      </c>
      <c r="E9" s="14">
        <v>900</v>
      </c>
      <c r="F9" s="14" t="s">
        <v>88</v>
      </c>
      <c r="G9" s="14">
        <v>60</v>
      </c>
      <c r="K9" s="14" t="s">
        <v>87</v>
      </c>
      <c r="L9" s="14" t="s">
        <v>86</v>
      </c>
      <c r="M9" s="15" t="s">
        <v>90</v>
      </c>
      <c r="O9" s="18">
        <v>255</v>
      </c>
      <c r="P9" s="14">
        <v>1</v>
      </c>
      <c r="Q9" s="17">
        <f>O9*P9</f>
        <v>255</v>
      </c>
      <c r="R9" s="17">
        <f>$P$1*Q9</f>
        <v>38.25</v>
      </c>
      <c r="S9" s="18">
        <f>Q9*(1+$P$1)</f>
        <v>293.25</v>
      </c>
      <c r="U9" s="14">
        <v>1</v>
      </c>
    </row>
    <row r="10" spans="1:23" s="14" customFormat="1" x14ac:dyDescent="0.25">
      <c r="D10" s="14" t="s">
        <v>92</v>
      </c>
      <c r="E10" s="14">
        <v>960</v>
      </c>
      <c r="F10" s="14" t="s">
        <v>91</v>
      </c>
      <c r="G10" s="14">
        <v>40</v>
      </c>
      <c r="K10" s="14" t="s">
        <v>94</v>
      </c>
      <c r="L10" s="14" t="s">
        <v>86</v>
      </c>
      <c r="M10" s="27" t="s">
        <v>93</v>
      </c>
      <c r="O10" s="18">
        <v>275</v>
      </c>
      <c r="P10" s="14">
        <v>1</v>
      </c>
      <c r="Q10" s="17">
        <f>O10*P10</f>
        <v>275</v>
      </c>
      <c r="R10" s="17">
        <f>$P$1*Q10</f>
        <v>41.25</v>
      </c>
      <c r="S10" s="18">
        <f>Q10*(1+$P$1)</f>
        <v>316.25</v>
      </c>
      <c r="V10" s="14">
        <v>1</v>
      </c>
    </row>
    <row r="11" spans="1:23" s="14" customFormat="1" x14ac:dyDescent="0.25">
      <c r="D11" s="14" t="s">
        <v>79</v>
      </c>
      <c r="E11" s="14">
        <v>720</v>
      </c>
      <c r="F11" s="14" t="s">
        <v>96</v>
      </c>
      <c r="G11" s="14">
        <v>30</v>
      </c>
      <c r="K11" s="14" t="s">
        <v>41</v>
      </c>
      <c r="L11" s="14" t="s">
        <v>86</v>
      </c>
      <c r="M11" s="27" t="s">
        <v>95</v>
      </c>
      <c r="O11" s="18">
        <v>300</v>
      </c>
      <c r="P11" s="14">
        <v>1</v>
      </c>
      <c r="Q11" s="17">
        <f>O11*P11</f>
        <v>300</v>
      </c>
      <c r="R11" s="17">
        <f>$P$1*Q11</f>
        <v>45</v>
      </c>
      <c r="S11" s="18">
        <f>Q11*(1+$P$1)</f>
        <v>345</v>
      </c>
    </row>
    <row r="12" spans="1:23" s="19" customFormat="1" x14ac:dyDescent="0.25">
      <c r="B12" s="19" t="s">
        <v>4</v>
      </c>
      <c r="C12" s="19" t="s">
        <v>2</v>
      </c>
      <c r="E12" s="19">
        <v>3000</v>
      </c>
      <c r="F12" s="19" t="s">
        <v>73</v>
      </c>
      <c r="G12" s="19">
        <f>E12/G2</f>
        <v>25</v>
      </c>
      <c r="I12" s="19" t="s">
        <v>33</v>
      </c>
      <c r="K12" s="19" t="s">
        <v>42</v>
      </c>
      <c r="L12" s="19" t="s">
        <v>55</v>
      </c>
      <c r="M12" s="20" t="s">
        <v>56</v>
      </c>
      <c r="O12" s="21">
        <v>2199.9499999999998</v>
      </c>
      <c r="P12" s="19">
        <v>1</v>
      </c>
      <c r="Q12" s="22">
        <f>O12*P12</f>
        <v>2199.9499999999998</v>
      </c>
      <c r="R12" s="22">
        <f>$P$1*Q12</f>
        <v>329.99249999999995</v>
      </c>
      <c r="S12" s="23">
        <f>Q12*(1+$P$1)</f>
        <v>2529.9424999999997</v>
      </c>
      <c r="T12" s="19">
        <v>1</v>
      </c>
    </row>
    <row r="13" spans="1:23" s="19" customFormat="1" x14ac:dyDescent="0.25">
      <c r="E13" s="19">
        <v>3000</v>
      </c>
      <c r="F13" s="19" t="s">
        <v>73</v>
      </c>
      <c r="G13" s="19">
        <v>25</v>
      </c>
      <c r="K13" s="19" t="s">
        <v>57</v>
      </c>
      <c r="L13" s="19" t="s">
        <v>55</v>
      </c>
      <c r="M13" s="20" t="s">
        <v>58</v>
      </c>
      <c r="O13" s="21">
        <v>1799.95</v>
      </c>
      <c r="P13" s="19">
        <v>1</v>
      </c>
      <c r="Q13" s="22">
        <f>O13*P13</f>
        <v>1799.95</v>
      </c>
      <c r="R13" s="22">
        <f>$P$1*Q13</f>
        <v>269.99250000000001</v>
      </c>
      <c r="S13" s="23">
        <f>Q13*(1+$P$1)</f>
        <v>2069.9425000000001</v>
      </c>
      <c r="U13" s="19">
        <v>1</v>
      </c>
    </row>
    <row r="14" spans="1:23" s="19" customFormat="1" x14ac:dyDescent="0.25">
      <c r="E14" s="19">
        <v>4000</v>
      </c>
      <c r="F14" s="19" t="s">
        <v>72</v>
      </c>
      <c r="G14" s="19">
        <v>33.33</v>
      </c>
      <c r="I14" s="19">
        <v>29</v>
      </c>
      <c r="K14" s="19" t="s">
        <v>42</v>
      </c>
      <c r="L14" s="19" t="s">
        <v>55</v>
      </c>
      <c r="M14" s="20" t="s">
        <v>81</v>
      </c>
      <c r="O14" s="21">
        <v>2199.9499999999998</v>
      </c>
      <c r="P14" s="19">
        <v>1</v>
      </c>
      <c r="Q14" s="22">
        <f>O14*P14</f>
        <v>2199.9499999999998</v>
      </c>
      <c r="R14" s="22">
        <f>$P$1*Q14</f>
        <v>329.99249999999995</v>
      </c>
      <c r="S14" s="23">
        <f>Q14*(1+$P$1)</f>
        <v>2529.9424999999997</v>
      </c>
      <c r="V14" s="19">
        <v>1</v>
      </c>
    </row>
    <row r="15" spans="1:23" s="28" customFormat="1" x14ac:dyDescent="0.25">
      <c r="B15" s="28" t="s">
        <v>74</v>
      </c>
      <c r="C15" s="28" t="s">
        <v>2</v>
      </c>
      <c r="F15" s="28" t="s">
        <v>75</v>
      </c>
      <c r="G15" s="28">
        <v>50</v>
      </c>
      <c r="K15" s="28" t="s">
        <v>41</v>
      </c>
      <c r="M15" s="29" t="s">
        <v>84</v>
      </c>
      <c r="O15" s="30">
        <v>1515.02</v>
      </c>
      <c r="P15" s="28">
        <v>1</v>
      </c>
      <c r="Q15" s="31">
        <f>O15*P15</f>
        <v>1515.02</v>
      </c>
      <c r="R15" s="31">
        <f>$P$1*Q15</f>
        <v>227.25299999999999</v>
      </c>
      <c r="S15" s="30">
        <f>Q15*(1+$P$1)</f>
        <v>1742.2729999999999</v>
      </c>
      <c r="V15" s="28">
        <v>1</v>
      </c>
    </row>
    <row r="16" spans="1:23" s="28" customFormat="1" x14ac:dyDescent="0.25">
      <c r="B16" s="28" t="s">
        <v>5</v>
      </c>
      <c r="C16" s="28" t="s">
        <v>2</v>
      </c>
      <c r="F16" s="28" t="s">
        <v>37</v>
      </c>
      <c r="K16" s="28" t="s">
        <v>97</v>
      </c>
      <c r="M16" s="24" t="s">
        <v>98</v>
      </c>
      <c r="O16" s="28">
        <f>448*1.38</f>
        <v>618.24</v>
      </c>
      <c r="P16" s="28">
        <v>2</v>
      </c>
      <c r="Q16" s="31">
        <f>O16*P16</f>
        <v>1236.48</v>
      </c>
      <c r="R16" s="31">
        <f>$P$1*Q16</f>
        <v>185.47200000000001</v>
      </c>
      <c r="S16" s="30">
        <f>Q16*(1+$P$1)</f>
        <v>1421.952</v>
      </c>
      <c r="V16" s="28">
        <v>0</v>
      </c>
      <c r="W16" s="28" t="s">
        <v>99</v>
      </c>
    </row>
    <row r="17" spans="2:23" s="39" customFormat="1" x14ac:dyDescent="0.25">
      <c r="B17" s="39" t="s">
        <v>30</v>
      </c>
      <c r="C17" s="39" t="s">
        <v>2</v>
      </c>
      <c r="F17" s="39" t="s">
        <v>28</v>
      </c>
      <c r="G17" s="39">
        <v>200</v>
      </c>
      <c r="K17" s="39" t="s">
        <v>41</v>
      </c>
      <c r="L17" s="39" t="s">
        <v>86</v>
      </c>
      <c r="M17" s="40" t="s">
        <v>117</v>
      </c>
      <c r="O17" s="41">
        <v>189</v>
      </c>
      <c r="P17" s="39">
        <v>1</v>
      </c>
      <c r="Q17" s="42">
        <f>O17*P17</f>
        <v>189</v>
      </c>
      <c r="R17" s="42">
        <f>$P$1*Q17</f>
        <v>28.349999999999998</v>
      </c>
      <c r="S17" s="41">
        <f>Q17*(1+$P$1)</f>
        <v>217.35</v>
      </c>
      <c r="T17" s="39">
        <v>1</v>
      </c>
      <c r="U17" s="39">
        <v>1</v>
      </c>
      <c r="W17" s="39" t="s">
        <v>118</v>
      </c>
    </row>
    <row r="18" spans="2:23" s="43" customFormat="1" x14ac:dyDescent="0.25">
      <c r="B18" s="43" t="s">
        <v>120</v>
      </c>
      <c r="M18" s="46"/>
      <c r="O18" s="44"/>
      <c r="Q18" s="45"/>
      <c r="R18" s="45"/>
      <c r="S18" s="44"/>
    </row>
    <row r="19" spans="2:23" s="43" customFormat="1" x14ac:dyDescent="0.25">
      <c r="M19" s="46"/>
      <c r="O19" s="44"/>
      <c r="Q19" s="45"/>
      <c r="R19" s="45"/>
      <c r="S19" s="44"/>
    </row>
    <row r="20" spans="2:23" s="43" customFormat="1" x14ac:dyDescent="0.25">
      <c r="M20" s="46"/>
      <c r="O20" s="44"/>
      <c r="Q20" s="45"/>
      <c r="R20" s="45"/>
      <c r="S20" s="44"/>
    </row>
    <row r="21" spans="2:23" s="43" customFormat="1" x14ac:dyDescent="0.25">
      <c r="M21" s="46"/>
      <c r="O21" s="44"/>
      <c r="Q21" s="45"/>
      <c r="R21" s="45"/>
      <c r="S21" s="44"/>
    </row>
    <row r="22" spans="2:23" s="43" customFormat="1" x14ac:dyDescent="0.25">
      <c r="M22" s="46"/>
      <c r="O22" s="44"/>
      <c r="Q22" s="45"/>
      <c r="R22" s="45"/>
      <c r="S22" s="44"/>
    </row>
    <row r="23" spans="2:23" s="43" customFormat="1" x14ac:dyDescent="0.25">
      <c r="M23" s="46"/>
      <c r="O23" s="44"/>
      <c r="Q23" s="45"/>
      <c r="R23" s="45"/>
      <c r="S23" s="44"/>
    </row>
    <row r="24" spans="2:23" s="43" customFormat="1" x14ac:dyDescent="0.25">
      <c r="M24" s="46"/>
      <c r="O24" s="44"/>
      <c r="Q24" s="45"/>
      <c r="R24" s="45"/>
      <c r="S24" s="44"/>
    </row>
    <row r="25" spans="2:23" s="26" customFormat="1" x14ac:dyDescent="0.25">
      <c r="B25" s="26" t="s">
        <v>6</v>
      </c>
      <c r="C25" s="26" t="s">
        <v>2</v>
      </c>
      <c r="F25" s="26" t="s">
        <v>28</v>
      </c>
      <c r="Q25" s="32">
        <f>O25*P25</f>
        <v>0</v>
      </c>
      <c r="R25" s="32">
        <f>$P$1*Q25</f>
        <v>0</v>
      </c>
      <c r="S25" s="33">
        <f>Q25*(1+$P$1)</f>
        <v>0</v>
      </c>
    </row>
    <row r="26" spans="2:23" s="26" customFormat="1" x14ac:dyDescent="0.25">
      <c r="B26" s="26" t="s">
        <v>119</v>
      </c>
      <c r="S26" s="26" t="s">
        <v>61</v>
      </c>
      <c r="T26" s="26">
        <f>SUMIFS($S6:$S25,T6:T25,1)</f>
        <v>8365.3644999999997</v>
      </c>
      <c r="U26" s="26">
        <f>SUMIFS($S6:$S25,U6:U25,1)</f>
        <v>7674.8125</v>
      </c>
      <c r="V26" s="26">
        <f>SUMIFS($S6:$S25,V6:V25,1)</f>
        <v>9682.7354999999989</v>
      </c>
    </row>
    <row r="29" spans="2:23" s="34" customFormat="1" x14ac:dyDescent="0.25"/>
    <row r="30" spans="2:23" s="34" customFormat="1" x14ac:dyDescent="0.25"/>
    <row r="31" spans="2:23" s="34" customFormat="1" x14ac:dyDescent="0.25"/>
    <row r="32" spans="2:23" s="34" customFormat="1" x14ac:dyDescent="0.25"/>
    <row r="33" spans="1:15" s="34" customFormat="1" x14ac:dyDescent="0.25"/>
    <row r="34" spans="1:15" s="34" customFormat="1" x14ac:dyDescent="0.25"/>
    <row r="35" spans="1:15" x14ac:dyDescent="0.25">
      <c r="A35" s="2" t="s">
        <v>14</v>
      </c>
      <c r="B35" t="s">
        <v>19</v>
      </c>
      <c r="C35" t="s">
        <v>20</v>
      </c>
      <c r="D35" t="s">
        <v>21</v>
      </c>
      <c r="E35" t="s">
        <v>22</v>
      </c>
      <c r="F35" t="s">
        <v>39</v>
      </c>
      <c r="G35" t="s">
        <v>31</v>
      </c>
      <c r="I35" t="s">
        <v>70</v>
      </c>
      <c r="J35" t="s">
        <v>71</v>
      </c>
      <c r="K35" t="s">
        <v>23</v>
      </c>
      <c r="M35" t="s">
        <v>24</v>
      </c>
      <c r="N35" t="s">
        <v>26</v>
      </c>
      <c r="O35" t="s">
        <v>25</v>
      </c>
    </row>
    <row r="36" spans="1:15" x14ac:dyDescent="0.25">
      <c r="B36" t="s">
        <v>9</v>
      </c>
      <c r="C36" t="s">
        <v>2</v>
      </c>
      <c r="D36" t="s">
        <v>8</v>
      </c>
      <c r="E36" t="s">
        <v>11</v>
      </c>
      <c r="F36" t="s">
        <v>27</v>
      </c>
      <c r="K36" t="s">
        <v>13</v>
      </c>
    </row>
    <row r="37" spans="1:15" x14ac:dyDescent="0.25">
      <c r="B37" t="s">
        <v>10</v>
      </c>
      <c r="E37" t="s">
        <v>12</v>
      </c>
      <c r="F37" t="s">
        <v>27</v>
      </c>
      <c r="K37" t="s">
        <v>13</v>
      </c>
    </row>
    <row r="38" spans="1:15" x14ac:dyDescent="0.25">
      <c r="B38" t="s">
        <v>7</v>
      </c>
      <c r="C38" t="s">
        <v>2</v>
      </c>
      <c r="K38" t="s">
        <v>67</v>
      </c>
      <c r="M38" s="1" t="s">
        <v>68</v>
      </c>
      <c r="O38" t="s">
        <v>69</v>
      </c>
    </row>
    <row r="39" spans="1:15" x14ac:dyDescent="0.25">
      <c r="B39" t="s">
        <v>62</v>
      </c>
      <c r="E39" t="s">
        <v>63</v>
      </c>
      <c r="F39" t="s">
        <v>27</v>
      </c>
      <c r="K39" t="s">
        <v>64</v>
      </c>
      <c r="L39" s="1"/>
      <c r="M39" s="1" t="s">
        <v>65</v>
      </c>
      <c r="O39" t="s">
        <v>66</v>
      </c>
    </row>
    <row r="40" spans="1:15" x14ac:dyDescent="0.25">
      <c r="B40" t="s">
        <v>15</v>
      </c>
      <c r="F40" t="s">
        <v>28</v>
      </c>
    </row>
    <row r="41" spans="1:15" x14ac:dyDescent="0.25">
      <c r="B41" t="s">
        <v>16</v>
      </c>
      <c r="E41" t="s">
        <v>17</v>
      </c>
      <c r="F41" t="s">
        <v>28</v>
      </c>
    </row>
    <row r="42" spans="1:15" x14ac:dyDescent="0.25">
      <c r="B42" t="s">
        <v>29</v>
      </c>
      <c r="F42" t="s">
        <v>28</v>
      </c>
    </row>
  </sheetData>
  <hyperlinks>
    <hyperlink ref="M7" r:id="rId1" xr:uid="{C47897E7-5EE8-4998-AC5C-1786F25DB686}"/>
    <hyperlink ref="M6" r:id="rId2" xr:uid="{4DFF41F2-6B1B-4F69-A32C-6B71AF58F2E3}"/>
    <hyperlink ref="M12" r:id="rId3" xr:uid="{C3C7EC1B-F9D4-4361-99E1-ACA272D0A2C4}"/>
    <hyperlink ref="M13" r:id="rId4" xr:uid="{499EE13C-3DE0-4E0B-8464-60A96D868FBB}"/>
    <hyperlink ref="M39" r:id="rId5" xr:uid="{2571A664-CA7A-46F8-AAEF-E2BDC65E7B71}"/>
    <hyperlink ref="M38" r:id="rId6" xr:uid="{A392FD84-2EFA-49E5-A7D6-3C916F97015C}"/>
    <hyperlink ref="M14" r:id="rId7" xr:uid="{A1166C2B-6022-47B8-96A1-40BCA6A51501}"/>
    <hyperlink ref="M15" r:id="rId8" xr:uid="{A71FE97B-9AA0-470E-8746-F8F0ED1A64ED}"/>
    <hyperlink ref="M8" r:id="rId9" xr:uid="{D41568BE-7EC1-4877-A2ED-70AD5E599E38}"/>
    <hyperlink ref="M9" r:id="rId10" xr:uid="{6F165196-77EC-42C8-BE7D-FC2E971DCCE4}"/>
    <hyperlink ref="M10" r:id="rId11" xr:uid="{578D822F-F887-46C5-A03D-189F14DA7A35}"/>
    <hyperlink ref="M11" r:id="rId12" xr:uid="{EECA648D-244B-4A1D-8D84-E2DFB7116ECB}"/>
    <hyperlink ref="M16" r:id="rId13" xr:uid="{F8BD1B93-76B7-4C67-AD88-392D32835316}"/>
    <hyperlink ref="M17" r:id="rId14" xr:uid="{9D737361-9542-429E-887B-01E65FD35D0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14BF-C433-45D0-982E-8EA8E06B281D}">
  <dimension ref="A1:I18"/>
  <sheetViews>
    <sheetView workbookViewId="0">
      <selection activeCell="H8" sqref="H8"/>
    </sheetView>
  </sheetViews>
  <sheetFormatPr baseColWidth="10" defaultRowHeight="15" x14ac:dyDescent="0.25"/>
  <cols>
    <col min="1" max="1" width="18.7109375" bestFit="1" customWidth="1"/>
    <col min="2" max="2" width="24.140625" bestFit="1" customWidth="1"/>
    <col min="5" max="5" width="16" customWidth="1"/>
    <col min="7" max="7" width="13.140625" customWidth="1"/>
    <col min="8" max="8" width="26" bestFit="1" customWidth="1"/>
    <col min="9" max="9" width="18.42578125" bestFit="1" customWidth="1"/>
  </cols>
  <sheetData>
    <row r="1" spans="1:9" x14ac:dyDescent="0.25">
      <c r="A1" s="37" t="s">
        <v>101</v>
      </c>
    </row>
    <row r="2" spans="1:9" x14ac:dyDescent="0.25">
      <c r="C2" s="36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116</v>
      </c>
    </row>
    <row r="3" spans="1:9" x14ac:dyDescent="0.25">
      <c r="B3" t="s">
        <v>100</v>
      </c>
      <c r="C3">
        <f>12*100</f>
        <v>1200</v>
      </c>
      <c r="D3">
        <v>12</v>
      </c>
      <c r="E3">
        <v>100</v>
      </c>
      <c r="F3">
        <v>4</v>
      </c>
      <c r="G3">
        <f>F3*C3</f>
        <v>4800</v>
      </c>
      <c r="H3">
        <f>G3*0.8</f>
        <v>3840</v>
      </c>
      <c r="I3">
        <f>F3*E3*D3</f>
        <v>4800</v>
      </c>
    </row>
    <row r="4" spans="1:9" s="34" customFormat="1" x14ac:dyDescent="0.25">
      <c r="A4" s="38"/>
      <c r="C4">
        <f>12*100</f>
        <v>1200</v>
      </c>
      <c r="D4">
        <v>12</v>
      </c>
      <c r="E4">
        <v>100</v>
      </c>
      <c r="F4">
        <v>6</v>
      </c>
      <c r="G4">
        <f>F4*C4</f>
        <v>7200</v>
      </c>
      <c r="H4">
        <f>G4*0.8</f>
        <v>5760</v>
      </c>
      <c r="I4">
        <f>F4*E4*D4</f>
        <v>7200</v>
      </c>
    </row>
    <row r="5" spans="1:9" s="34" customFormat="1" x14ac:dyDescent="0.25">
      <c r="B5" s="35"/>
    </row>
    <row r="6" spans="1:9" x14ac:dyDescent="0.25">
      <c r="B6" t="s">
        <v>108</v>
      </c>
      <c r="C6" t="s">
        <v>110</v>
      </c>
    </row>
    <row r="8" spans="1:9" x14ac:dyDescent="0.25">
      <c r="B8" t="s">
        <v>10</v>
      </c>
      <c r="C8">
        <v>1400</v>
      </c>
      <c r="D8" t="s">
        <v>27</v>
      </c>
    </row>
    <row r="9" spans="1:9" x14ac:dyDescent="0.25">
      <c r="B9" t="s">
        <v>109</v>
      </c>
      <c r="C9">
        <v>1800</v>
      </c>
      <c r="D9" t="s">
        <v>27</v>
      </c>
    </row>
    <row r="10" spans="1:9" x14ac:dyDescent="0.25">
      <c r="B10" t="s">
        <v>111</v>
      </c>
      <c r="C10">
        <v>1440</v>
      </c>
      <c r="D10" t="s">
        <v>27</v>
      </c>
    </row>
    <row r="13" spans="1:9" x14ac:dyDescent="0.25">
      <c r="B13" t="s">
        <v>112</v>
      </c>
      <c r="C13">
        <f>SUM(C8:C12)</f>
        <v>4640</v>
      </c>
    </row>
    <row r="15" spans="1:9" x14ac:dyDescent="0.25">
      <c r="B15" t="s">
        <v>113</v>
      </c>
    </row>
    <row r="17" spans="2:2" x14ac:dyDescent="0.25">
      <c r="B17" t="s">
        <v>114</v>
      </c>
    </row>
    <row r="18" spans="2:2" x14ac:dyDescent="0.25">
      <c r="B18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Tout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2015-06-05T18:19:34Z</dcterms:created>
  <dcterms:modified xsi:type="dcterms:W3CDTF">2020-03-12T17:06:51Z</dcterms:modified>
</cp:coreProperties>
</file>