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66925"/>
  <mc:AlternateContent xmlns:mc="http://schemas.openxmlformats.org/markup-compatibility/2006">
    <mc:Choice Requires="x15">
      <x15ac:absPath xmlns:x15ac="http://schemas.microsoft.com/office/spreadsheetml/2010/11/ac" url="C:\Users\donov\Documents\Git\stockJournal\"/>
    </mc:Choice>
  </mc:AlternateContent>
  <xr:revisionPtr revIDLastSave="0" documentId="8_{70005364-E2B3-4839-9226-4D4886F7A17A}" xr6:coauthVersionLast="46" xr6:coauthVersionMax="46" xr10:uidLastSave="{00000000-0000-0000-0000-000000000000}"/>
  <bookViews>
    <workbookView xWindow="1650" yWindow="3520" windowWidth="28800" windowHeight="15560" firstSheet="3" activeTab="3" xr2:uid="{00000000-000D-0000-FFFF-FFFF00000000}"/>
  </bookViews>
  <sheets>
    <sheet name="Tracker" sheetId="13" r:id="rId1"/>
    <sheet name="Current" sheetId="15" r:id="rId2"/>
    <sheet name="Overview" sheetId="14" r:id="rId3"/>
    <sheet name="T" sheetId="17" r:id="rId4"/>
    <sheet name="INTC" sheetId="11" r:id="rId5"/>
    <sheet name="Full List" sheetId="16" r:id="rId6"/>
    <sheet name="Stock Prices" sheetId="1" r:id="rId7"/>
    <sheet name="Links" sheetId="12" r:id="rId8"/>
    <sheet name="REITs" sheetId="9" r:id="rId9"/>
  </sheets>
  <definedNames>
    <definedName name="_xlnm._FilterDatabase" localSheetId="0" hidden="1">Tracker!$A$1:$H$1</definedName>
    <definedName name="ExternalData_1" localSheetId="6" hidden="1">'Stock Prices'!#REF!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8" i="17" l="1"/>
  <c r="L65" i="17"/>
  <c r="K65" i="17"/>
  <c r="J65" i="17"/>
  <c r="I65" i="17"/>
  <c r="H65" i="17"/>
  <c r="G65" i="17"/>
  <c r="F65" i="17"/>
  <c r="E65" i="17"/>
  <c r="D65" i="17"/>
  <c r="C65" i="17"/>
  <c r="L62" i="17"/>
  <c r="K62" i="17"/>
  <c r="J62" i="17"/>
  <c r="I62" i="17"/>
  <c r="H62" i="17"/>
  <c r="G62" i="17"/>
  <c r="F62" i="17"/>
  <c r="E62" i="17"/>
  <c r="D62" i="17"/>
  <c r="C62" i="17"/>
  <c r="B39" i="17"/>
  <c r="B38" i="17"/>
  <c r="B37" i="17"/>
  <c r="B36" i="17"/>
  <c r="J88" i="17" s="1"/>
  <c r="B34" i="17"/>
  <c r="B33" i="17"/>
  <c r="B32" i="17"/>
  <c r="L64" i="17" l="1"/>
  <c r="K64" i="17"/>
  <c r="J64" i="17"/>
  <c r="I64" i="17"/>
  <c r="H64" i="17"/>
  <c r="G64" i="17"/>
  <c r="F64" i="17"/>
  <c r="E64" i="17"/>
  <c r="D64" i="17"/>
  <c r="C64" i="17"/>
  <c r="L63" i="17"/>
  <c r="K63" i="17"/>
  <c r="J63" i="17"/>
  <c r="I63" i="17"/>
  <c r="H63" i="17"/>
  <c r="G63" i="17"/>
  <c r="F63" i="17"/>
  <c r="E63" i="17"/>
  <c r="D63" i="17"/>
  <c r="C63" i="17"/>
  <c r="C88" i="17"/>
  <c r="F46" i="1"/>
  <c r="B37" i="11" l="1"/>
  <c r="B38" i="11"/>
  <c r="B39" i="11"/>
  <c r="B36" i="11"/>
  <c r="J88" i="11" s="1"/>
  <c r="D65" i="11"/>
  <c r="E65" i="11"/>
  <c r="F65" i="11"/>
  <c r="G65" i="11"/>
  <c r="H65" i="11"/>
  <c r="I65" i="11"/>
  <c r="J65" i="11"/>
  <c r="K65" i="11"/>
  <c r="L65" i="11"/>
  <c r="D62" i="11"/>
  <c r="E62" i="11"/>
  <c r="F62" i="11"/>
  <c r="G62" i="11"/>
  <c r="H62" i="11"/>
  <c r="I62" i="11"/>
  <c r="J62" i="11"/>
  <c r="K62" i="11"/>
  <c r="L62" i="11"/>
  <c r="C62" i="11"/>
  <c r="C65" i="11"/>
  <c r="D64" i="11" l="1"/>
  <c r="E64" i="11"/>
  <c r="F64" i="11"/>
  <c r="G64" i="11"/>
  <c r="H64" i="11"/>
  <c r="I64" i="11"/>
  <c r="J64" i="11"/>
  <c r="K64" i="11"/>
  <c r="L64" i="11"/>
  <c r="C64" i="11"/>
  <c r="D63" i="11"/>
  <c r="E63" i="11"/>
  <c r="F63" i="11"/>
  <c r="G63" i="11"/>
  <c r="H63" i="11"/>
  <c r="I63" i="11"/>
  <c r="J63" i="11"/>
  <c r="K63" i="11"/>
  <c r="L63" i="11"/>
  <c r="C63" i="11"/>
  <c r="C88" i="11" s="1"/>
  <c r="E62" i="16" a="1"/>
  <c r="E62" i="16" s="1"/>
  <c r="E61" i="16" a="1"/>
  <c r="E61" i="16" s="1"/>
  <c r="E60" i="16" a="1"/>
  <c r="E60" i="16" s="1"/>
  <c r="E59" i="16" a="1"/>
  <c r="E59" i="16" s="1"/>
  <c r="E58" i="16" a="1"/>
  <c r="E58" i="16" s="1"/>
  <c r="E57" i="16" a="1"/>
  <c r="E57" i="16" s="1"/>
  <c r="E56" i="16" a="1"/>
  <c r="E56" i="16" s="1"/>
  <c r="E55" i="16" a="1"/>
  <c r="E55" i="16" s="1"/>
  <c r="E54" i="16" a="1"/>
  <c r="E54" i="16" s="1"/>
  <c r="E53" i="16" a="1"/>
  <c r="E53" i="16" s="1"/>
  <c r="E52" i="16" a="1"/>
  <c r="E52" i="16" s="1"/>
  <c r="E51" i="16" a="1"/>
  <c r="E51" i="16" s="1"/>
  <c r="E50" i="16" a="1"/>
  <c r="E50" i="16" s="1"/>
  <c r="E49" i="16" a="1"/>
  <c r="E49" i="16" s="1"/>
  <c r="E48" i="16" a="1"/>
  <c r="E48" i="16" s="1"/>
  <c r="E47" i="16" a="1"/>
  <c r="E47" i="16" s="1"/>
  <c r="E46" i="16" a="1"/>
  <c r="E46" i="16" s="1"/>
  <c r="E45" i="16" a="1"/>
  <c r="E45" i="16" s="1"/>
  <c r="E44" i="16" a="1"/>
  <c r="E44" i="16" s="1"/>
  <c r="E43" i="16" a="1"/>
  <c r="E43" i="16" s="1"/>
  <c r="E42" i="16" a="1"/>
  <c r="E42" i="16" s="1"/>
  <c r="E41" i="16" a="1"/>
  <c r="E41" i="16" s="1"/>
  <c r="E40" i="16" a="1"/>
  <c r="E40" i="16" s="1"/>
  <c r="E39" i="16" a="1"/>
  <c r="E39" i="16" s="1"/>
  <c r="E38" i="16" a="1"/>
  <c r="E38" i="16" s="1"/>
  <c r="E37" i="16" a="1"/>
  <c r="E37" i="16" s="1"/>
  <c r="E36" i="16" a="1"/>
  <c r="E36" i="16" s="1"/>
  <c r="E35" i="16" a="1"/>
  <c r="E35" i="16" s="1"/>
  <c r="E34" i="16" a="1"/>
  <c r="E34" i="16" s="1"/>
  <c r="E33" i="16" a="1"/>
  <c r="E33" i="16" s="1"/>
  <c r="E32" i="16" a="1"/>
  <c r="E32" i="16" s="1"/>
  <c r="E31" i="16" a="1"/>
  <c r="E31" i="16" s="1"/>
  <c r="E30" i="16" a="1"/>
  <c r="E30" i="16" s="1"/>
  <c r="E29" i="16" a="1"/>
  <c r="E29" i="16" s="1"/>
  <c r="E28" i="16" a="1"/>
  <c r="E28" i="16" s="1"/>
  <c r="E27" i="16" a="1"/>
  <c r="E27" i="16" s="1"/>
  <c r="E26" i="16" a="1"/>
  <c r="E26" i="16" s="1"/>
  <c r="E25" i="16" a="1"/>
  <c r="E25" i="16" s="1"/>
  <c r="E24" i="16" a="1"/>
  <c r="E24" i="16" s="1"/>
  <c r="E23" i="16" a="1"/>
  <c r="E23" i="16" s="1"/>
  <c r="E22" i="16" a="1"/>
  <c r="E22" i="16" s="1"/>
  <c r="E21" i="16" a="1"/>
  <c r="E21" i="16" s="1"/>
  <c r="E20" i="16" a="1"/>
  <c r="E20" i="16" s="1"/>
  <c r="E19" i="16" a="1"/>
  <c r="E19" i="16" s="1"/>
  <c r="E18" i="16" a="1"/>
  <c r="E18" i="16" s="1"/>
  <c r="E17" i="16" a="1"/>
  <c r="E17" i="16" s="1"/>
  <c r="E16" i="16" a="1"/>
  <c r="E16" i="16" s="1"/>
  <c r="E15" i="16" a="1"/>
  <c r="E15" i="16" s="1"/>
  <c r="E14" i="16" a="1"/>
  <c r="E14" i="16" s="1"/>
  <c r="E13" i="16" a="1"/>
  <c r="E13" i="16" s="1"/>
  <c r="E12" i="16" a="1"/>
  <c r="E12" i="16" s="1"/>
  <c r="E11" i="16" a="1"/>
  <c r="E11" i="16" s="1"/>
  <c r="E10" i="16" a="1"/>
  <c r="E10" i="16" s="1"/>
  <c r="E9" i="16" a="1"/>
  <c r="E9" i="16" s="1"/>
  <c r="E8" i="16" a="1"/>
  <c r="E8" i="16" s="1"/>
  <c r="E7" i="16" a="1"/>
  <c r="E7" i="16" s="1"/>
  <c r="E6" i="16" a="1"/>
  <c r="E6" i="16" s="1"/>
  <c r="B34" i="11" s="1"/>
  <c r="E5" i="16" a="1"/>
  <c r="E5" i="16" s="1"/>
  <c r="E4" i="16" a="1"/>
  <c r="E4" i="16" s="1"/>
  <c r="E3" i="16" a="1"/>
  <c r="E3" i="16" s="1"/>
  <c r="E2" i="16" a="1"/>
  <c r="E2" i="16" s="1"/>
  <c r="D62" i="16" a="1"/>
  <c r="D62" i="16" s="1"/>
  <c r="D61" i="16" a="1"/>
  <c r="D61" i="16" s="1"/>
  <c r="D60" i="16" a="1"/>
  <c r="D60" i="16" s="1"/>
  <c r="D59" i="16" a="1"/>
  <c r="D59" i="16" s="1"/>
  <c r="D58" i="16" a="1"/>
  <c r="D58" i="16" s="1"/>
  <c r="D57" i="16" a="1"/>
  <c r="D57" i="16" s="1"/>
  <c r="D56" i="16" a="1"/>
  <c r="D56" i="16" s="1"/>
  <c r="D55" i="16" a="1"/>
  <c r="D55" i="16" s="1"/>
  <c r="D54" i="16" a="1"/>
  <c r="D54" i="16" s="1"/>
  <c r="D53" i="16" a="1"/>
  <c r="D53" i="16" s="1"/>
  <c r="D52" i="16" a="1"/>
  <c r="D52" i="16" s="1"/>
  <c r="D51" i="16" a="1"/>
  <c r="D51" i="16" s="1"/>
  <c r="D50" i="16" a="1"/>
  <c r="D50" i="16" s="1"/>
  <c r="D49" i="16" a="1"/>
  <c r="D49" i="16" s="1"/>
  <c r="D48" i="16" a="1"/>
  <c r="D48" i="16" s="1"/>
  <c r="D47" i="16" a="1"/>
  <c r="D47" i="16" s="1"/>
  <c r="D46" i="16" a="1"/>
  <c r="D46" i="16" s="1"/>
  <c r="D45" i="16" a="1"/>
  <c r="D45" i="16" s="1"/>
  <c r="D44" i="16" a="1"/>
  <c r="D44" i="16" s="1"/>
  <c r="D43" i="16" a="1"/>
  <c r="D43" i="16" s="1"/>
  <c r="D42" i="16" a="1"/>
  <c r="D42" i="16" s="1"/>
  <c r="D41" i="16" a="1"/>
  <c r="D41" i="16" s="1"/>
  <c r="D40" i="16" a="1"/>
  <c r="D40" i="16" s="1"/>
  <c r="D39" i="16" a="1"/>
  <c r="D39" i="16" s="1"/>
  <c r="D38" i="16" a="1"/>
  <c r="D38" i="16" s="1"/>
  <c r="D37" i="16" a="1"/>
  <c r="D37" i="16" s="1"/>
  <c r="D36" i="16" a="1"/>
  <c r="D36" i="16" s="1"/>
  <c r="D35" i="16" a="1"/>
  <c r="D35" i="16" s="1"/>
  <c r="D34" i="16" a="1"/>
  <c r="D34" i="16" s="1"/>
  <c r="D33" i="16" a="1"/>
  <c r="D33" i="16" s="1"/>
  <c r="D32" i="16" a="1"/>
  <c r="D32" i="16" s="1"/>
  <c r="D31" i="16" a="1"/>
  <c r="D31" i="16" s="1"/>
  <c r="D30" i="16" a="1"/>
  <c r="D30" i="16" s="1"/>
  <c r="D29" i="16" a="1"/>
  <c r="D29" i="16" s="1"/>
  <c r="D28" i="16" a="1"/>
  <c r="D28" i="16" s="1"/>
  <c r="D27" i="16" a="1"/>
  <c r="D27" i="16" s="1"/>
  <c r="D26" i="16" a="1"/>
  <c r="D26" i="16" s="1"/>
  <c r="D25" i="16" a="1"/>
  <c r="D25" i="16" s="1"/>
  <c r="D24" i="16" a="1"/>
  <c r="D24" i="16" s="1"/>
  <c r="D23" i="16" a="1"/>
  <c r="D23" i="16" s="1"/>
  <c r="D22" i="16" a="1"/>
  <c r="D22" i="16" s="1"/>
  <c r="D21" i="16" a="1"/>
  <c r="D21" i="16" s="1"/>
  <c r="D20" i="16" a="1"/>
  <c r="D20" i="16" s="1"/>
  <c r="D19" i="16" a="1"/>
  <c r="D19" i="16" s="1"/>
  <c r="D18" i="16" a="1"/>
  <c r="D18" i="16" s="1"/>
  <c r="D17" i="16" a="1"/>
  <c r="D17" i="16" s="1"/>
  <c r="D16" i="16" a="1"/>
  <c r="D16" i="16" s="1"/>
  <c r="D15" i="16" a="1"/>
  <c r="D15" i="16" s="1"/>
  <c r="D14" i="16" a="1"/>
  <c r="D14" i="16" s="1"/>
  <c r="D13" i="16" a="1"/>
  <c r="D13" i="16"/>
  <c r="D12" i="16" a="1"/>
  <c r="D12" i="16" s="1"/>
  <c r="D11" i="16" a="1"/>
  <c r="D11" i="16" s="1"/>
  <c r="D10" i="16" a="1"/>
  <c r="D10" i="16" s="1"/>
  <c r="D9" i="16" a="1"/>
  <c r="D9" i="16" s="1"/>
  <c r="D8" i="16" a="1"/>
  <c r="D8" i="16" s="1"/>
  <c r="D7" i="16" a="1"/>
  <c r="D7" i="16" s="1"/>
  <c r="D6" i="16" a="1"/>
  <c r="D6" i="16" s="1"/>
  <c r="B33" i="11" s="1"/>
  <c r="D5" i="16" a="1"/>
  <c r="D5" i="16"/>
  <c r="D4" i="16" a="1"/>
  <c r="D4" i="16" s="1"/>
  <c r="D3" i="16" a="1"/>
  <c r="D3" i="16" s="1"/>
  <c r="D2" i="16" a="1"/>
  <c r="D2" i="16" s="1"/>
  <c r="C62" i="16" a="1"/>
  <c r="C62" i="16" s="1"/>
  <c r="C61" i="16" a="1"/>
  <c r="C61" i="16" s="1"/>
  <c r="C60" i="16" a="1"/>
  <c r="C60" i="16" s="1"/>
  <c r="C59" i="16" a="1"/>
  <c r="C59" i="16" s="1"/>
  <c r="C58" i="16" a="1"/>
  <c r="C58" i="16"/>
  <c r="C57" i="16" a="1"/>
  <c r="C57" i="16" s="1"/>
  <c r="C56" i="16" a="1"/>
  <c r="C56" i="16" s="1"/>
  <c r="C55" i="16" a="1"/>
  <c r="C55" i="16" s="1"/>
  <c r="C54" i="16" a="1"/>
  <c r="C54" i="16" s="1"/>
  <c r="C53" i="16" a="1"/>
  <c r="C53" i="16" s="1"/>
  <c r="C52" i="16" a="1"/>
  <c r="C52" i="16" s="1"/>
  <c r="C51" i="16" a="1"/>
  <c r="C51" i="16" s="1"/>
  <c r="C50" i="16" a="1"/>
  <c r="C50" i="16"/>
  <c r="C49" i="16" a="1"/>
  <c r="C49" i="16" s="1"/>
  <c r="C48" i="16" a="1"/>
  <c r="C48" i="16" s="1"/>
  <c r="C47" i="16" a="1"/>
  <c r="C47" i="16" s="1"/>
  <c r="C46" i="16" a="1"/>
  <c r="C46" i="16" s="1"/>
  <c r="C45" i="16" a="1"/>
  <c r="C45" i="16" s="1"/>
  <c r="C44" i="16" a="1"/>
  <c r="C44" i="16" s="1"/>
  <c r="C43" i="16" a="1"/>
  <c r="C43" i="16" s="1"/>
  <c r="C42" i="16" a="1"/>
  <c r="C42" i="16"/>
  <c r="C41" i="16" a="1"/>
  <c r="C41" i="16" s="1"/>
  <c r="C40" i="16" a="1"/>
  <c r="C40" i="16" s="1"/>
  <c r="C39" i="16" a="1"/>
  <c r="C39" i="16" s="1"/>
  <c r="C38" i="16" a="1"/>
  <c r="C38" i="16" s="1"/>
  <c r="C37" i="16" a="1"/>
  <c r="C37" i="16" s="1"/>
  <c r="C36" i="16" a="1"/>
  <c r="C36" i="16" s="1"/>
  <c r="C35" i="16" a="1"/>
  <c r="C35" i="16" s="1"/>
  <c r="C34" i="16" a="1"/>
  <c r="C34" i="16"/>
  <c r="C33" i="16" a="1"/>
  <c r="C33" i="16" s="1"/>
  <c r="C32" i="16" a="1"/>
  <c r="C32" i="16" s="1"/>
  <c r="C31" i="16" a="1"/>
  <c r="C31" i="16" s="1"/>
  <c r="C30" i="16" a="1"/>
  <c r="C30" i="16" s="1"/>
  <c r="C29" i="16" a="1"/>
  <c r="C29" i="16" s="1"/>
  <c r="C28" i="16" a="1"/>
  <c r="C28" i="16" s="1"/>
  <c r="C27" i="16" a="1"/>
  <c r="C27" i="16" s="1"/>
  <c r="C26" i="16" a="1"/>
  <c r="C26" i="16"/>
  <c r="C25" i="16" a="1"/>
  <c r="C25" i="16" s="1"/>
  <c r="C24" i="16" a="1"/>
  <c r="C24" i="16" s="1"/>
  <c r="C23" i="16" a="1"/>
  <c r="C23" i="16" s="1"/>
  <c r="C22" i="16" a="1"/>
  <c r="C22" i="16" s="1"/>
  <c r="C21" i="16" a="1"/>
  <c r="C21" i="16" s="1"/>
  <c r="C20" i="16" a="1"/>
  <c r="C20" i="16" s="1"/>
  <c r="C19" i="16" a="1"/>
  <c r="C19" i="16" s="1"/>
  <c r="C18" i="16" a="1"/>
  <c r="C18" i="16"/>
  <c r="C17" i="16" a="1"/>
  <c r="C17" i="16" s="1"/>
  <c r="C16" i="16" a="1"/>
  <c r="C16" i="16" s="1"/>
  <c r="C15" i="16" a="1"/>
  <c r="C15" i="16" s="1"/>
  <c r="C14" i="16" a="1"/>
  <c r="C14" i="16" s="1"/>
  <c r="C13" i="16" a="1"/>
  <c r="C13" i="16" s="1"/>
  <c r="C12" i="16" a="1"/>
  <c r="C12" i="16" s="1"/>
  <c r="C11" i="16" a="1"/>
  <c r="C11" i="16" s="1"/>
  <c r="C10" i="16" a="1"/>
  <c r="C10" i="16" s="1"/>
  <c r="C9" i="16" a="1"/>
  <c r="C9" i="16" s="1"/>
  <c r="C8" i="16" a="1"/>
  <c r="C8" i="16" s="1"/>
  <c r="C7" i="16" a="1"/>
  <c r="C7" i="16" s="1"/>
  <c r="C6" i="16" a="1"/>
  <c r="C6" i="16" s="1"/>
  <c r="B32" i="11" s="1"/>
  <c r="C5" i="16" a="1"/>
  <c r="C5" i="16" s="1"/>
  <c r="C4" i="16" a="1"/>
  <c r="C4" i="16" s="1"/>
  <c r="C3" i="16" a="1"/>
  <c r="C3" i="16" s="1"/>
  <c r="C2" i="16" a="1"/>
  <c r="C2" i="16" s="1"/>
  <c r="B62" i="16" a="1"/>
  <c r="B62" i="16" s="1"/>
  <c r="B61" i="16" a="1"/>
  <c r="B61" i="16" s="1"/>
  <c r="B60" i="16" a="1"/>
  <c r="B60" i="16" s="1"/>
  <c r="B59" i="16" a="1"/>
  <c r="B59" i="16" s="1"/>
  <c r="B58" i="16" a="1"/>
  <c r="B58" i="16" s="1"/>
  <c r="B57" i="16" a="1"/>
  <c r="B57" i="16" s="1"/>
  <c r="B56" i="16" a="1"/>
  <c r="B56" i="16" s="1"/>
  <c r="B55" i="16" a="1"/>
  <c r="B55" i="16" s="1"/>
  <c r="B54" i="16" a="1"/>
  <c r="B54" i="16" s="1"/>
  <c r="B53" i="16" a="1"/>
  <c r="B53" i="16" s="1"/>
  <c r="B52" i="16" a="1"/>
  <c r="B52" i="16" s="1"/>
  <c r="B51" i="16" a="1"/>
  <c r="B51" i="16" s="1"/>
  <c r="B50" i="16" a="1"/>
  <c r="B50" i="16" s="1"/>
  <c r="B49" i="16" a="1"/>
  <c r="B49" i="16" s="1"/>
  <c r="B48" i="16" a="1"/>
  <c r="B48" i="16" s="1"/>
  <c r="B47" i="16" a="1"/>
  <c r="B47" i="16" s="1"/>
  <c r="B46" i="16" a="1"/>
  <c r="B46" i="16" s="1"/>
  <c r="B45" i="16" a="1"/>
  <c r="B45" i="16" s="1"/>
  <c r="B44" i="16" a="1"/>
  <c r="B44" i="16" s="1"/>
  <c r="B43" i="16" a="1"/>
  <c r="B43" i="16" s="1"/>
  <c r="B42" i="16" a="1"/>
  <c r="B42" i="16" s="1"/>
  <c r="B41" i="16" a="1"/>
  <c r="B41" i="16" s="1"/>
  <c r="B40" i="16" a="1"/>
  <c r="B40" i="16" s="1"/>
  <c r="B39" i="16" a="1"/>
  <c r="B39" i="16" s="1"/>
  <c r="B38" i="16" a="1"/>
  <c r="B38" i="16" s="1"/>
  <c r="B37" i="16" a="1"/>
  <c r="B37" i="16" s="1"/>
  <c r="B36" i="16" a="1"/>
  <c r="B36" i="16" s="1"/>
  <c r="B35" i="16" a="1"/>
  <c r="B35" i="16" s="1"/>
  <c r="B34" i="16" a="1"/>
  <c r="B34" i="16" s="1"/>
  <c r="B33" i="16" a="1"/>
  <c r="B33" i="16" s="1"/>
  <c r="B32" i="16" a="1"/>
  <c r="B32" i="16" s="1"/>
  <c r="B31" i="16" a="1"/>
  <c r="B31" i="16" s="1"/>
  <c r="B30" i="16" a="1"/>
  <c r="B30" i="16" s="1"/>
  <c r="B29" i="16" a="1"/>
  <c r="B29" i="16" s="1"/>
  <c r="B28" i="16" a="1"/>
  <c r="B28" i="16" s="1"/>
  <c r="B27" i="16" a="1"/>
  <c r="B27" i="16" s="1"/>
  <c r="B26" i="16" a="1"/>
  <c r="B26" i="16" s="1"/>
  <c r="B25" i="16" a="1"/>
  <c r="B25" i="16" s="1"/>
  <c r="B24" i="16" a="1"/>
  <c r="B24" i="16" s="1"/>
  <c r="B23" i="16" a="1"/>
  <c r="B23" i="16" s="1"/>
  <c r="B22" i="16" a="1"/>
  <c r="B22" i="16" s="1"/>
  <c r="B21" i="16" a="1"/>
  <c r="B21" i="16" s="1"/>
  <c r="B20" i="16" a="1"/>
  <c r="B20" i="16" s="1"/>
  <c r="B19" i="16" a="1"/>
  <c r="B19" i="16" s="1"/>
  <c r="B18" i="16" a="1"/>
  <c r="B18" i="16" s="1"/>
  <c r="B17" i="16" a="1"/>
  <c r="B17" i="16" s="1"/>
  <c r="B16" i="16" a="1"/>
  <c r="B16" i="16" s="1"/>
  <c r="B15" i="16" a="1"/>
  <c r="B15" i="16" s="1"/>
  <c r="B14" i="16" a="1"/>
  <c r="B14" i="16" s="1"/>
  <c r="B13" i="16" a="1"/>
  <c r="B13" i="16" s="1"/>
  <c r="B12" i="16" a="1"/>
  <c r="B12" i="16" s="1"/>
  <c r="B11" i="16" a="1"/>
  <c r="B11" i="16" s="1"/>
  <c r="B10" i="16" a="1"/>
  <c r="B10" i="16" s="1"/>
  <c r="B9" i="16" a="1"/>
  <c r="B9" i="16" s="1"/>
  <c r="B8" i="16" a="1"/>
  <c r="B8" i="16" s="1"/>
  <c r="B7" i="16" a="1"/>
  <c r="B7" i="16" s="1"/>
  <c r="B6" i="16" a="1"/>
  <c r="B6" i="16" s="1"/>
  <c r="B88" i="11" s="1"/>
  <c r="B5" i="16" a="1"/>
  <c r="B5" i="16" s="1"/>
  <c r="B4" i="16" a="1"/>
  <c r="B4" i="16" s="1"/>
  <c r="B3" i="16" a="1"/>
  <c r="B3" i="16" s="1"/>
  <c r="B2" i="16" a="1"/>
  <c r="B2" i="16" s="1"/>
  <c r="C2" i="14"/>
  <c r="D9" i="9"/>
  <c r="B9" i="9"/>
  <c r="V2" i="1" l="1"/>
  <c r="D2" i="1" l="1"/>
  <c r="U2" i="1" s="1"/>
  <c r="F2" i="1"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U72" i="1" l="1"/>
  <c r="V72" i="1"/>
  <c r="P72" i="1"/>
  <c r="U42" i="1"/>
  <c r="V42" i="1"/>
  <c r="P42" i="1"/>
  <c r="P23" i="1"/>
  <c r="P81" i="1"/>
  <c r="P51" i="1"/>
  <c r="P21" i="1"/>
  <c r="P25" i="1"/>
  <c r="P20" i="1"/>
  <c r="P46" i="1"/>
  <c r="P15" i="1"/>
  <c r="P26" i="1"/>
  <c r="P18" i="1"/>
  <c r="P35" i="1"/>
  <c r="P40" i="1"/>
  <c r="P44" i="1"/>
  <c r="P64" i="1"/>
  <c r="P83" i="1"/>
  <c r="P56" i="1"/>
  <c r="P67" i="1"/>
  <c r="P55" i="1"/>
  <c r="P86" i="1"/>
  <c r="P74" i="1"/>
  <c r="P28" i="1"/>
  <c r="P11" i="1"/>
  <c r="P17" i="1"/>
  <c r="P76" i="1"/>
  <c r="P3" i="1"/>
  <c r="P57" i="1"/>
  <c r="P45" i="1"/>
  <c r="P59" i="1"/>
  <c r="P62" i="1"/>
  <c r="P38" i="1"/>
  <c r="P4" i="1"/>
  <c r="P71" i="1"/>
  <c r="P32" i="1"/>
  <c r="P2" i="1"/>
  <c r="P49" i="1"/>
  <c r="P85" i="1"/>
  <c r="P47" i="1"/>
  <c r="P79" i="1"/>
  <c r="P75" i="1"/>
  <c r="P53" i="1"/>
  <c r="P69" i="1"/>
  <c r="P58" i="1"/>
  <c r="P54" i="1"/>
  <c r="P36" i="1"/>
  <c r="P33" i="1"/>
  <c r="P68" i="1"/>
  <c r="P43" i="1"/>
  <c r="P24" i="1"/>
  <c r="P87" i="1"/>
  <c r="P34" i="1"/>
  <c r="P70" i="1"/>
  <c r="P61" i="1"/>
  <c r="P78" i="1"/>
  <c r="P84" i="1"/>
  <c r="P41" i="1"/>
  <c r="P80" i="1"/>
  <c r="P39" i="1"/>
  <c r="P63" i="1"/>
  <c r="P77" i="1"/>
  <c r="P73" i="1"/>
  <c r="P60" i="1"/>
  <c r="P30" i="1"/>
  <c r="P19" i="1"/>
  <c r="P65" i="1"/>
  <c r="P22" i="1"/>
  <c r="P37" i="1"/>
  <c r="P29" i="1"/>
  <c r="P16" i="1"/>
  <c r="P5" i="1"/>
  <c r="P31" i="1"/>
  <c r="V9" i="1"/>
  <c r="V12" i="1"/>
  <c r="V13" i="1"/>
  <c r="V6" i="1"/>
  <c r="V7" i="1"/>
  <c r="V8" i="1"/>
  <c r="V66" i="1"/>
  <c r="U9" i="1"/>
  <c r="U12" i="1"/>
  <c r="U13" i="1"/>
  <c r="U6" i="1"/>
  <c r="U7" i="1"/>
  <c r="U8" i="1"/>
  <c r="U66" i="1"/>
  <c r="F72" i="1" l="1"/>
  <c r="F6" i="1"/>
  <c r="F13" i="1"/>
  <c r="F9" i="1"/>
  <c r="F7" i="1"/>
  <c r="F42" i="1"/>
  <c r="F12" i="1"/>
  <c r="F66" i="1"/>
  <c r="F8" i="1"/>
  <c r="V23" i="1"/>
  <c r="V81" i="1"/>
  <c r="V51" i="1"/>
  <c r="V21" i="1"/>
  <c r="V25" i="1"/>
  <c r="V20" i="1"/>
  <c r="V46" i="1"/>
  <c r="V15" i="1"/>
  <c r="V26" i="1"/>
  <c r="V18" i="1"/>
  <c r="V35" i="1"/>
  <c r="V40" i="1"/>
  <c r="V44" i="1"/>
  <c r="V64" i="1"/>
  <c r="V83" i="1"/>
  <c r="V56" i="1"/>
  <c r="V67" i="1"/>
  <c r="V55" i="1"/>
  <c r="V86" i="1"/>
  <c r="V74" i="1"/>
  <c r="V28" i="1"/>
  <c r="V11" i="1"/>
  <c r="V17" i="1"/>
  <c r="V76" i="1"/>
  <c r="V3" i="1"/>
  <c r="V57" i="1"/>
  <c r="V45" i="1"/>
  <c r="V59" i="1"/>
  <c r="V62" i="1"/>
  <c r="V48" i="1"/>
  <c r="V38" i="1"/>
  <c r="V4" i="1"/>
  <c r="V71" i="1"/>
  <c r="V32" i="1"/>
  <c r="V14" i="1"/>
  <c r="V49" i="1"/>
  <c r="V85" i="1"/>
  <c r="V47" i="1"/>
  <c r="V79" i="1"/>
  <c r="V75" i="1"/>
  <c r="V53" i="1"/>
  <c r="V69" i="1"/>
  <c r="V58" i="1"/>
  <c r="V54" i="1"/>
  <c r="V36" i="1"/>
  <c r="V33" i="1"/>
  <c r="V68" i="1"/>
  <c r="V43" i="1"/>
  <c r="V24" i="1"/>
  <c r="V87" i="1"/>
  <c r="V34" i="1"/>
  <c r="V70" i="1"/>
  <c r="V61" i="1"/>
  <c r="V78" i="1"/>
  <c r="V84" i="1"/>
  <c r="V41" i="1"/>
  <c r="V80" i="1"/>
  <c r="V39" i="1"/>
  <c r="V63" i="1"/>
  <c r="V77" i="1"/>
  <c r="V73" i="1"/>
  <c r="V60" i="1"/>
  <c r="V30" i="1"/>
  <c r="V19" i="1"/>
  <c r="V65" i="1"/>
  <c r="V22" i="1"/>
  <c r="V37" i="1"/>
  <c r="V29" i="1"/>
  <c r="V16" i="1"/>
  <c r="V5" i="1"/>
  <c r="V52" i="1"/>
  <c r="V10" i="1"/>
  <c r="V50" i="1"/>
  <c r="V82" i="1"/>
  <c r="V27" i="1"/>
  <c r="U23" i="1"/>
  <c r="U81" i="1"/>
  <c r="U51" i="1"/>
  <c r="U21" i="1"/>
  <c r="U25" i="1"/>
  <c r="U20" i="1"/>
  <c r="U46" i="1"/>
  <c r="U15" i="1"/>
  <c r="U26" i="1"/>
  <c r="U18" i="1"/>
  <c r="U35" i="1"/>
  <c r="U40" i="1"/>
  <c r="U44" i="1"/>
  <c r="U64" i="1"/>
  <c r="U83" i="1"/>
  <c r="U56" i="1"/>
  <c r="U67" i="1"/>
  <c r="F67" i="1" s="1"/>
  <c r="U55" i="1"/>
  <c r="U86" i="1"/>
  <c r="U74" i="1"/>
  <c r="U28" i="1"/>
  <c r="U11" i="1"/>
  <c r="U17" i="1"/>
  <c r="U76" i="1"/>
  <c r="U3" i="1"/>
  <c r="U57" i="1"/>
  <c r="U45" i="1"/>
  <c r="U59" i="1"/>
  <c r="U62" i="1"/>
  <c r="F62" i="1" s="1"/>
  <c r="U48" i="1"/>
  <c r="U38" i="1"/>
  <c r="U4" i="1"/>
  <c r="U71" i="1"/>
  <c r="U32" i="1"/>
  <c r="U14" i="1"/>
  <c r="U49" i="1"/>
  <c r="U85" i="1"/>
  <c r="U47" i="1"/>
  <c r="U79" i="1"/>
  <c r="U75" i="1"/>
  <c r="F75" i="1" s="1"/>
  <c r="U53" i="1"/>
  <c r="U69" i="1"/>
  <c r="U58" i="1"/>
  <c r="U54" i="1"/>
  <c r="U36" i="1"/>
  <c r="U33" i="1"/>
  <c r="U68" i="1"/>
  <c r="U43" i="1"/>
  <c r="U24" i="1"/>
  <c r="U87" i="1"/>
  <c r="U34" i="1"/>
  <c r="U70" i="1"/>
  <c r="F70" i="1" s="1"/>
  <c r="U61" i="1"/>
  <c r="U78" i="1"/>
  <c r="U84" i="1"/>
  <c r="U41" i="1"/>
  <c r="U80" i="1"/>
  <c r="U39" i="1"/>
  <c r="U63" i="1"/>
  <c r="U77" i="1"/>
  <c r="U73" i="1"/>
  <c r="U60" i="1"/>
  <c r="U30" i="1"/>
  <c r="U19" i="1"/>
  <c r="U65" i="1"/>
  <c r="U22" i="1"/>
  <c r="U37" i="1"/>
  <c r="U29" i="1"/>
  <c r="U16" i="1"/>
  <c r="U5" i="1"/>
  <c r="U52" i="1"/>
  <c r="U10" i="1"/>
  <c r="U50" i="1"/>
  <c r="U82" i="1"/>
  <c r="U27" i="1"/>
  <c r="V31" i="1"/>
  <c r="U31" i="1"/>
  <c r="F25" i="1" l="1"/>
  <c r="F19" i="1"/>
  <c r="F30" i="1"/>
  <c r="F34" i="1"/>
  <c r="F79" i="1"/>
  <c r="F59" i="1"/>
  <c r="F56" i="1"/>
  <c r="F21" i="1"/>
  <c r="F27" i="1"/>
  <c r="F82" i="1"/>
  <c r="F60" i="1"/>
  <c r="F87" i="1"/>
  <c r="F47" i="1"/>
  <c r="F45" i="1"/>
  <c r="F83" i="1"/>
  <c r="F50" i="1"/>
  <c r="F73" i="1"/>
  <c r="F24" i="1"/>
  <c r="F85" i="1"/>
  <c r="F57" i="1"/>
  <c r="F64" i="1"/>
  <c r="F10" i="1"/>
  <c r="F77" i="1"/>
  <c r="F43" i="1"/>
  <c r="F49" i="1"/>
  <c r="F3" i="1"/>
  <c r="F44" i="1"/>
  <c r="F23" i="1"/>
  <c r="F65" i="1"/>
  <c r="F61" i="1"/>
  <c r="F53" i="1"/>
  <c r="F48" i="1"/>
  <c r="F55" i="1"/>
  <c r="F20" i="1"/>
  <c r="F37" i="1"/>
  <c r="F84" i="1"/>
  <c r="F58" i="1"/>
  <c r="F4" i="1"/>
  <c r="F74" i="1"/>
  <c r="F15" i="1"/>
  <c r="F22" i="1"/>
  <c r="F78" i="1"/>
  <c r="F69" i="1"/>
  <c r="F38" i="1"/>
  <c r="F86" i="1"/>
  <c r="F76" i="1"/>
  <c r="F63" i="1"/>
  <c r="F5" i="1"/>
  <c r="F33" i="1"/>
  <c r="F14" i="1"/>
  <c r="F17" i="1"/>
  <c r="F35" i="1"/>
  <c r="F52" i="1"/>
  <c r="F39" i="1"/>
  <c r="F16" i="1"/>
  <c r="F80" i="1"/>
  <c r="F36" i="1"/>
  <c r="F32" i="1"/>
  <c r="F11" i="1"/>
  <c r="F18" i="1"/>
  <c r="F68" i="1"/>
  <c r="F40" i="1"/>
  <c r="F29" i="1"/>
  <c r="F41" i="1"/>
  <c r="F54" i="1"/>
  <c r="F71" i="1"/>
  <c r="F28" i="1"/>
  <c r="F26" i="1"/>
  <c r="F51" i="1"/>
  <c r="F81" i="1"/>
  <c r="F3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0E0A95-E8B6-48F7-B9EF-AED5A06792B7}" keepAlive="1" name="Query - Document" description="Connection to the 'Document' query in the workbook." type="5" refreshedVersion="6" background="1" saveData="1">
    <dbPr connection="Provider=Microsoft.Mashup.OleDb.1;Data Source=$Workbook$;Location=Document;Extended Properties=&quot;&quot;" command="SELECT * FROM [Document]"/>
  </connection>
  <connection id="2" xr16:uid="{62F8470A-6F2C-473E-B0E0-E5258B827424}" keepAlive="1" name="Query - Table 4 (2)" description="Connection to the 'Table 4 (2)' query in the workbook." type="5" refreshedVersion="6" background="1" saveData="1">
    <dbPr connection="Provider=Microsoft.Mashup.OleDb.1;Data Source=$Workbook$;Location=Table 4 (2);Extended Properties=&quot;&quot;" command="SELECT * FROM [Table 4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7">
    <bk>
      <extLst>
        <ext uri="{3e2802c4-a4d2-4d8b-9148-e3be6c30e623}">
          <xlrd:rvb i="6"/>
        </ext>
      </extLst>
    </bk>
    <bk>
      <extLst>
        <ext uri="{3e2802c4-a4d2-4d8b-9148-e3be6c30e623}">
          <xlrd:rvb i="9"/>
        </ext>
      </extLst>
    </bk>
    <bk>
      <extLst>
        <ext uri="{3e2802c4-a4d2-4d8b-9148-e3be6c30e623}">
          <xlrd:rvb i="15"/>
        </ext>
      </extLst>
    </bk>
    <bk>
      <extLst>
        <ext uri="{3e2802c4-a4d2-4d8b-9148-e3be6c30e623}">
          <xlrd:rvb i="21"/>
        </ext>
      </extLst>
    </bk>
    <bk>
      <extLst>
        <ext uri="{3e2802c4-a4d2-4d8b-9148-e3be6c30e623}">
          <xlrd:rvb i="27"/>
        </ext>
      </extLst>
    </bk>
    <bk>
      <extLst>
        <ext uri="{3e2802c4-a4d2-4d8b-9148-e3be6c30e623}">
          <xlrd:rvb i="33"/>
        </ext>
      </extLst>
    </bk>
    <bk>
      <extLst>
        <ext uri="{3e2802c4-a4d2-4d8b-9148-e3be6c30e623}">
          <xlrd:rvb i="39"/>
        </ext>
      </extLst>
    </bk>
    <bk>
      <extLst>
        <ext uri="{3e2802c4-a4d2-4d8b-9148-e3be6c30e623}">
          <xlrd:rvb i="45"/>
        </ext>
      </extLst>
    </bk>
    <bk>
      <extLst>
        <ext uri="{3e2802c4-a4d2-4d8b-9148-e3be6c30e623}">
          <xlrd:rvb i="52"/>
        </ext>
      </extLst>
    </bk>
    <bk>
      <extLst>
        <ext uri="{3e2802c4-a4d2-4d8b-9148-e3be6c30e623}">
          <xlrd:rvb i="58"/>
        </ext>
      </extLst>
    </bk>
    <bk>
      <extLst>
        <ext uri="{3e2802c4-a4d2-4d8b-9148-e3be6c30e623}">
          <xlrd:rvb i="64"/>
        </ext>
      </extLst>
    </bk>
    <bk>
      <extLst>
        <ext uri="{3e2802c4-a4d2-4d8b-9148-e3be6c30e623}">
          <xlrd:rvb i="67"/>
        </ext>
      </extLst>
    </bk>
    <bk>
      <extLst>
        <ext uri="{3e2802c4-a4d2-4d8b-9148-e3be6c30e623}">
          <xlrd:rvb i="73"/>
        </ext>
      </extLst>
    </bk>
    <bk>
      <extLst>
        <ext uri="{3e2802c4-a4d2-4d8b-9148-e3be6c30e623}">
          <xlrd:rvb i="79"/>
        </ext>
      </extLst>
    </bk>
    <bk>
      <extLst>
        <ext uri="{3e2802c4-a4d2-4d8b-9148-e3be6c30e623}">
          <xlrd:rvb i="86"/>
        </ext>
      </extLst>
    </bk>
    <bk>
      <extLst>
        <ext uri="{3e2802c4-a4d2-4d8b-9148-e3be6c30e623}">
          <xlrd:rvb i="92"/>
        </ext>
      </extLst>
    </bk>
    <bk>
      <extLst>
        <ext uri="{3e2802c4-a4d2-4d8b-9148-e3be6c30e623}">
          <xlrd:rvb i="99"/>
        </ext>
      </extLst>
    </bk>
    <bk>
      <extLst>
        <ext uri="{3e2802c4-a4d2-4d8b-9148-e3be6c30e623}">
          <xlrd:rvb i="106"/>
        </ext>
      </extLst>
    </bk>
    <bk>
      <extLst>
        <ext uri="{3e2802c4-a4d2-4d8b-9148-e3be6c30e623}">
          <xlrd:rvb i="112"/>
        </ext>
      </extLst>
    </bk>
    <bk>
      <extLst>
        <ext uri="{3e2802c4-a4d2-4d8b-9148-e3be6c30e623}">
          <xlrd:rvb i="118"/>
        </ext>
      </extLst>
    </bk>
    <bk>
      <extLst>
        <ext uri="{3e2802c4-a4d2-4d8b-9148-e3be6c30e623}">
          <xlrd:rvb i="124"/>
        </ext>
      </extLst>
    </bk>
    <bk>
      <extLst>
        <ext uri="{3e2802c4-a4d2-4d8b-9148-e3be6c30e623}">
          <xlrd:rvb i="130"/>
        </ext>
      </extLst>
    </bk>
    <bk>
      <extLst>
        <ext uri="{3e2802c4-a4d2-4d8b-9148-e3be6c30e623}">
          <xlrd:rvb i="136"/>
        </ext>
      </extLst>
    </bk>
    <bk>
      <extLst>
        <ext uri="{3e2802c4-a4d2-4d8b-9148-e3be6c30e623}">
          <xlrd:rvb i="142"/>
        </ext>
      </extLst>
    </bk>
    <bk>
      <extLst>
        <ext uri="{3e2802c4-a4d2-4d8b-9148-e3be6c30e623}">
          <xlrd:rvb i="148"/>
        </ext>
      </extLst>
    </bk>
    <bk>
      <extLst>
        <ext uri="{3e2802c4-a4d2-4d8b-9148-e3be6c30e623}">
          <xlrd:rvb i="154"/>
        </ext>
      </extLst>
    </bk>
    <bk>
      <extLst>
        <ext uri="{3e2802c4-a4d2-4d8b-9148-e3be6c30e623}">
          <xlrd:rvb i="161"/>
        </ext>
      </extLst>
    </bk>
    <bk>
      <extLst>
        <ext uri="{3e2802c4-a4d2-4d8b-9148-e3be6c30e623}">
          <xlrd:rvb i="164"/>
        </ext>
      </extLst>
    </bk>
    <bk>
      <extLst>
        <ext uri="{3e2802c4-a4d2-4d8b-9148-e3be6c30e623}">
          <xlrd:rvb i="170"/>
        </ext>
      </extLst>
    </bk>
    <bk>
      <extLst>
        <ext uri="{3e2802c4-a4d2-4d8b-9148-e3be6c30e623}">
          <xlrd:rvb i="176"/>
        </ext>
      </extLst>
    </bk>
    <bk>
      <extLst>
        <ext uri="{3e2802c4-a4d2-4d8b-9148-e3be6c30e623}">
          <xlrd:rvb i="182"/>
        </ext>
      </extLst>
    </bk>
    <bk>
      <extLst>
        <ext uri="{3e2802c4-a4d2-4d8b-9148-e3be6c30e623}">
          <xlrd:rvb i="185"/>
        </ext>
      </extLst>
    </bk>
    <bk>
      <extLst>
        <ext uri="{3e2802c4-a4d2-4d8b-9148-e3be6c30e623}">
          <xlrd:rvb i="191"/>
        </ext>
      </extLst>
    </bk>
    <bk>
      <extLst>
        <ext uri="{3e2802c4-a4d2-4d8b-9148-e3be6c30e623}">
          <xlrd:rvb i="194"/>
        </ext>
      </extLst>
    </bk>
    <bk>
      <extLst>
        <ext uri="{3e2802c4-a4d2-4d8b-9148-e3be6c30e623}">
          <xlrd:rvb i="200"/>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8"/>
        </ext>
      </extLst>
    </bk>
    <bk>
      <extLst>
        <ext uri="{3e2802c4-a4d2-4d8b-9148-e3be6c30e623}">
          <xlrd:rvb i="224"/>
        </ext>
      </extLst>
    </bk>
    <bk>
      <extLst>
        <ext uri="{3e2802c4-a4d2-4d8b-9148-e3be6c30e623}">
          <xlrd:rvb i="230"/>
        </ext>
      </extLst>
    </bk>
    <bk>
      <extLst>
        <ext uri="{3e2802c4-a4d2-4d8b-9148-e3be6c30e623}">
          <xlrd:rvb i="236"/>
        </ext>
      </extLst>
    </bk>
    <bk>
      <extLst>
        <ext uri="{3e2802c4-a4d2-4d8b-9148-e3be6c30e623}">
          <xlrd:rvb i="242"/>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72"/>
        </ext>
      </extLst>
    </bk>
    <bk>
      <extLst>
        <ext uri="{3e2802c4-a4d2-4d8b-9148-e3be6c30e623}">
          <xlrd:rvb i="278"/>
        </ext>
      </extLst>
    </bk>
    <bk>
      <extLst>
        <ext uri="{3e2802c4-a4d2-4d8b-9148-e3be6c30e623}">
          <xlrd:rvb i="284"/>
        </ext>
      </extLst>
    </bk>
    <bk>
      <extLst>
        <ext uri="{3e2802c4-a4d2-4d8b-9148-e3be6c30e623}">
          <xlrd:rvb i="290"/>
        </ext>
      </extLst>
    </bk>
    <bk>
      <extLst>
        <ext uri="{3e2802c4-a4d2-4d8b-9148-e3be6c30e623}">
          <xlrd:rvb i="293"/>
        </ext>
      </extLst>
    </bk>
    <bk>
      <extLst>
        <ext uri="{3e2802c4-a4d2-4d8b-9148-e3be6c30e623}">
          <xlrd:rvb i="299"/>
        </ext>
      </extLst>
    </bk>
    <bk>
      <extLst>
        <ext uri="{3e2802c4-a4d2-4d8b-9148-e3be6c30e623}">
          <xlrd:rvb i="305"/>
        </ext>
      </extLst>
    </bk>
    <bk>
      <extLst>
        <ext uri="{3e2802c4-a4d2-4d8b-9148-e3be6c30e623}">
          <xlrd:rvb i="308"/>
        </ext>
      </extLst>
    </bk>
  </futureMetadata>
  <cellMetadata count="1">
    <bk>
      <rc t="1" v="0"/>
    </bk>
  </cellMetadata>
  <valueMetadata count="5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valueMetadata>
</metadata>
</file>

<file path=xl/sharedStrings.xml><?xml version="1.0" encoding="utf-8"?>
<sst xmlns="http://schemas.openxmlformats.org/spreadsheetml/2006/main" count="1371" uniqueCount="510">
  <si>
    <t>Date</t>
  </si>
  <si>
    <t>Action</t>
  </si>
  <si>
    <t>Symbol</t>
  </si>
  <si>
    <t>Description</t>
  </si>
  <si>
    <t>Quantity</t>
  </si>
  <si>
    <t>Price</t>
  </si>
  <si>
    <t>Fees &amp; Comm</t>
  </si>
  <si>
    <t>Amount</t>
  </si>
  <si>
    <t>Sell</t>
  </si>
  <si>
    <t>INTC</t>
  </si>
  <si>
    <t>INTEL CORP</t>
  </si>
  <si>
    <t>Sell to Open</t>
  </si>
  <si>
    <t>T 04/16/2021 29.00 P</t>
  </si>
  <si>
    <t>PUT A T &amp; T INC $29 EXP 04/16/21</t>
  </si>
  <si>
    <t>BEN</t>
  </si>
  <si>
    <t>FRANKLIN RESOURCES</t>
  </si>
  <si>
    <t>SBUX</t>
  </si>
  <si>
    <t>STARBUCKS CORP</t>
  </si>
  <si>
    <t>LEG</t>
  </si>
  <si>
    <t>LEGGETT &amp; PLATT INC</t>
  </si>
  <si>
    <t>JPM</t>
  </si>
  <si>
    <t>JPMORGAN CHASE &amp; CO</t>
  </si>
  <si>
    <t>H</t>
  </si>
  <si>
    <t>HYATT HOTELS CLASS A</t>
  </si>
  <si>
    <t>HBI</t>
  </si>
  <si>
    <t>HANESBRANDS INC</t>
  </si>
  <si>
    <t>LVS</t>
  </si>
  <si>
    <t>LAS VEGAS SANDS CORP</t>
  </si>
  <si>
    <t>DAL</t>
  </si>
  <si>
    <t>DELTA AIR LINES INC DEL</t>
  </si>
  <si>
    <t>LEG 12/18/2020 15.00 P</t>
  </si>
  <si>
    <t>PUT LEGGETT &amp; PLATT INC $15 EXP 12/18/20</t>
  </si>
  <si>
    <t>Buy</t>
  </si>
  <si>
    <t>SPG</t>
  </si>
  <si>
    <t>SIMON PPTY GROUP REIT</t>
  </si>
  <si>
    <t>Non-Qualified Div</t>
  </si>
  <si>
    <t>O</t>
  </si>
  <si>
    <t>REALTY INCM CORP REIT</t>
  </si>
  <si>
    <t>NNN</t>
  </si>
  <si>
    <t>NATL RETAIL PPTY REIT</t>
  </si>
  <si>
    <t>NORW</t>
  </si>
  <si>
    <t>GLOBAL X MSCI NORWAY ETF</t>
  </si>
  <si>
    <t>EWS</t>
  </si>
  <si>
    <t>ISHARES MSCI SINGAPORE CAPPED ETF</t>
  </si>
  <si>
    <t>ENOR</t>
  </si>
  <si>
    <t>ISHARES MSCI NORWAY ETF</t>
  </si>
  <si>
    <t>LTC</t>
  </si>
  <si>
    <t>LTC PROPERTIES, INC. REIT</t>
  </si>
  <si>
    <t>VTR</t>
  </si>
  <si>
    <t>VENTAS INC REIT</t>
  </si>
  <si>
    <t>SKT</t>
  </si>
  <si>
    <t>TANGER FCTRY OUTLET REIT</t>
  </si>
  <si>
    <t>KRG</t>
  </si>
  <si>
    <t>KITE REALTY GRP TR REIT</t>
  </si>
  <si>
    <t>DISCA</t>
  </si>
  <si>
    <t>DISCOVERY INC CLASS A</t>
  </si>
  <si>
    <t>STOR</t>
  </si>
  <si>
    <t>STORE CAPITAL CORP REIT</t>
  </si>
  <si>
    <t>Qualified Dividend</t>
  </si>
  <si>
    <t>T</t>
  </si>
  <si>
    <t>A T &amp; T INC</t>
  </si>
  <si>
    <t>Cash Dividend</t>
  </si>
  <si>
    <t>FRT</t>
  </si>
  <si>
    <t>FEDERAL REALTY INVT TR REIT</t>
  </si>
  <si>
    <t>EWM</t>
  </si>
  <si>
    <t>ISHARES MSCI MALAYSIA ETF</t>
  </si>
  <si>
    <t>TLRD</t>
  </si>
  <si>
    <t>TAILORED BRANDS INC</t>
  </si>
  <si>
    <t>AHH</t>
  </si>
  <si>
    <t>ARMADA HOFFLER PPTYS REIT</t>
  </si>
  <si>
    <t>OZK</t>
  </si>
  <si>
    <t>BANK OZK LITTLE ROCK ARK</t>
  </si>
  <si>
    <t>WFC</t>
  </si>
  <si>
    <t>WELLS FARGO &amp; CO</t>
  </si>
  <si>
    <t>IIPR</t>
  </si>
  <si>
    <t>INNOVATIVE INDUSTRIAL PRREIT</t>
  </si>
  <si>
    <t>CONE</t>
  </si>
  <si>
    <t>CYRUSONE LLC REIT</t>
  </si>
  <si>
    <t>EPR</t>
  </si>
  <si>
    <t>EPR PROPERTIES REIT</t>
  </si>
  <si>
    <t>IRM</t>
  </si>
  <si>
    <t>IRON MOUNTAIN US HOLDINGREIT</t>
  </si>
  <si>
    <t>WELL</t>
  </si>
  <si>
    <t>WELLTOWER INC REIT</t>
  </si>
  <si>
    <t>BEP</t>
  </si>
  <si>
    <t>BROOKFIELD RENEWABLE LP</t>
  </si>
  <si>
    <t>ADR Mgmt Fee</t>
  </si>
  <si>
    <t>GSK</t>
  </si>
  <si>
    <t>GLAXOSMITHKLINE PLC FSPONSORED ADR 1 ADR REPS 2 ORD SHS</t>
  </si>
  <si>
    <t>HRB</t>
  </si>
  <si>
    <t>BLOCK H &amp; R INCORP</t>
  </si>
  <si>
    <t>Return Of Capital</t>
  </si>
  <si>
    <t>Special Non Qual Div</t>
  </si>
  <si>
    <t>BAC</t>
  </si>
  <si>
    <t>BANK OF AMERICA CORP</t>
  </si>
  <si>
    <t>Foreign Tax Paid</t>
  </si>
  <si>
    <t>FUJHF</t>
  </si>
  <si>
    <t>SUBARU CORP ORDF</t>
  </si>
  <si>
    <t>C</t>
  </si>
  <si>
    <t>CITIGROUP INC</t>
  </si>
  <si>
    <t>J P MORGAN CHASE &amp; CO</t>
  </si>
  <si>
    <t>MMM</t>
  </si>
  <si>
    <t>3M CO</t>
  </si>
  <si>
    <t>FL</t>
  </si>
  <si>
    <t>FOOT LOCKER INC</t>
  </si>
  <si>
    <t>SCHW</t>
  </si>
  <si>
    <t>CHARLES SCHWAB CORP</t>
  </si>
  <si>
    <t>V</t>
  </si>
  <si>
    <t>VISA INC CLASS A</t>
  </si>
  <si>
    <t>PLNHF</t>
  </si>
  <si>
    <t>PLANET 13 HOLDINGS INC F</t>
  </si>
  <si>
    <t>BA</t>
  </si>
  <si>
    <t>BOEING CO</t>
  </si>
  <si>
    <t>GE</t>
  </si>
  <si>
    <t>GENERAL ELECTRIC CO</t>
  </si>
  <si>
    <t>WY</t>
  </si>
  <si>
    <t>WEYERHAEUSER CO REIT</t>
  </si>
  <si>
    <t>MGM</t>
  </si>
  <si>
    <t>MGM RESORTS INTL</t>
  </si>
  <si>
    <t>CMXX</t>
  </si>
  <si>
    <t>CIMETRIX INC</t>
  </si>
  <si>
    <t>MS</t>
  </si>
  <si>
    <t>MORGAN STANLEY</t>
  </si>
  <si>
    <t>CCL</t>
  </si>
  <si>
    <t>CARNIVAL CORP F</t>
  </si>
  <si>
    <t>F</t>
  </si>
  <si>
    <t>FORD MOTOR CO</t>
  </si>
  <si>
    <t>DFS</t>
  </si>
  <si>
    <t>DISCOVER FINL S</t>
  </si>
  <si>
    <t>NRZ</t>
  </si>
  <si>
    <t>NEW RESIDENTIAL INVE REIT</t>
  </si>
  <si>
    <t>AMRN</t>
  </si>
  <si>
    <t>AMARIN CORP PLC FSPONSORED ADR 1 ADR REPS 1 ORD SHS</t>
  </si>
  <si>
    <t>LYFT</t>
  </si>
  <si>
    <t>LYFT INC CLASS A</t>
  </si>
  <si>
    <t>UBER</t>
  </si>
  <si>
    <t>UBER TECHNOLOGIES INC</t>
  </si>
  <si>
    <t>MITT</t>
  </si>
  <si>
    <t>AG MTG INVT TR REIT</t>
  </si>
  <si>
    <t>NYMT</t>
  </si>
  <si>
    <t>NEW YORK MTG TR REIT</t>
  </si>
  <si>
    <t>AIM</t>
  </si>
  <si>
    <t>AIM IMMUNOTECH INC</t>
  </si>
  <si>
    <t>HP</t>
  </si>
  <si>
    <t>HELMERICH &amp; PAYNE</t>
  </si>
  <si>
    <t>PMT</t>
  </si>
  <si>
    <t>PENNYMAC MORTGAGE IN REIT</t>
  </si>
  <si>
    <t>Pr Yr Non-Qual Div</t>
  </si>
  <si>
    <t>NYMTN</t>
  </si>
  <si>
    <t>NEW YORK MORTGAG 8% PFDPFD SER D DUE 12/31/99</t>
  </si>
  <si>
    <t>CSCO</t>
  </si>
  <si>
    <t>CISCO SYSTEMS INC</t>
  </si>
  <si>
    <t>IBM</t>
  </si>
  <si>
    <t>IBM CORP</t>
  </si>
  <si>
    <t>Price Change $</t>
  </si>
  <si>
    <t>Price Change %</t>
  </si>
  <si>
    <t>Market Value</t>
  </si>
  <si>
    <t>Day Change $</t>
  </si>
  <si>
    <t>Day Change %</t>
  </si>
  <si>
    <t>Cost Basis</t>
  </si>
  <si>
    <t>Gain/Loss $</t>
  </si>
  <si>
    <t>Gain/Loss %</t>
  </si>
  <si>
    <t>Reinvest Dividends?</t>
  </si>
  <si>
    <t>Capital Gains?</t>
  </si>
  <si>
    <t>% Of Account</t>
  </si>
  <si>
    <t>Dividend Yield</t>
  </si>
  <si>
    <t>Last Dividend</t>
  </si>
  <si>
    <t>Ex-Dividend Date</t>
  </si>
  <si>
    <t>P/E Ratio</t>
  </si>
  <si>
    <t>52 Week Low</t>
  </si>
  <si>
    <t>52 Week High</t>
  </si>
  <si>
    <t>Volume</t>
  </si>
  <si>
    <t>Intrinsic Value</t>
  </si>
  <si>
    <t>In The Money</t>
  </si>
  <si>
    <t>Security Type</t>
  </si>
  <si>
    <t>No</t>
  </si>
  <si>
    <t>--</t>
  </si>
  <si>
    <t>Equity</t>
  </si>
  <si>
    <t>Total Profit:</t>
  </si>
  <si>
    <t>Current</t>
  </si>
  <si>
    <t>Company Financials</t>
  </si>
  <si>
    <t>Tangible Book Value</t>
  </si>
  <si>
    <t>Free Cash Flow</t>
  </si>
  <si>
    <t>Earnings</t>
  </si>
  <si>
    <t>Dividends</t>
  </si>
  <si>
    <t>PE Ratio High</t>
  </si>
  <si>
    <t>PE Ratio Low</t>
  </si>
  <si>
    <t>Revenue</t>
  </si>
  <si>
    <t>Operating Income</t>
  </si>
  <si>
    <t>Depreciation + Amoritization</t>
  </si>
  <si>
    <t>Effective Tax Rate</t>
  </si>
  <si>
    <t>income tax expense / earnings</t>
  </si>
  <si>
    <t>Net Income</t>
  </si>
  <si>
    <t>Cash</t>
  </si>
  <si>
    <t>Current Assets</t>
  </si>
  <si>
    <t>Total Assets</t>
  </si>
  <si>
    <t>Current Liabilities</t>
  </si>
  <si>
    <t>Long Term Debt</t>
  </si>
  <si>
    <t>Total Capital</t>
  </si>
  <si>
    <t>Capital Expenditures</t>
  </si>
  <si>
    <t>Cash from Operations</t>
  </si>
  <si>
    <t>% Long Term Debt of Capitalization</t>
  </si>
  <si>
    <t>% Net Income of Revenue</t>
  </si>
  <si>
    <t>% Return on Assets</t>
  </si>
  <si>
    <t>% Return on Invested Capital</t>
  </si>
  <si>
    <t>(net income - dividend) / (debt + equity)</t>
  </si>
  <si>
    <t>% Return on Equity</t>
  </si>
  <si>
    <t>Debt</t>
  </si>
  <si>
    <t>Shares Outstanding</t>
  </si>
  <si>
    <t>Revenue Growth</t>
  </si>
  <si>
    <t>Earnings Growth</t>
  </si>
  <si>
    <t>Book Value Growth</t>
  </si>
  <si>
    <t>Cash Growth</t>
  </si>
  <si>
    <t>Analysts' Growth</t>
  </si>
  <si>
    <t>YF</t>
  </si>
  <si>
    <t>Capable of Understanding</t>
  </si>
  <si>
    <t>Durable Competitive Advantage</t>
  </si>
  <si>
    <t>Management with Integrity</t>
  </si>
  <si>
    <t>ROE Graph</t>
  </si>
  <si>
    <t>ROIC Graph</t>
  </si>
  <si>
    <t>Years of FCF to pay off debt</t>
  </si>
  <si>
    <t>FCF</t>
  </si>
  <si>
    <t>MOTE</t>
  </si>
  <si>
    <t>FCF / Revenue</t>
  </si>
  <si>
    <t>ROIC</t>
  </si>
  <si>
    <t>A Fair Price with Safety</t>
  </si>
  <si>
    <t>10 Cap Valuation</t>
  </si>
  <si>
    <t>Margin of Safety Analysis</t>
  </si>
  <si>
    <t>Payback Time Analysis</t>
  </si>
  <si>
    <t>Zombie Valuation</t>
  </si>
  <si>
    <t>Analysts' Valuation</t>
  </si>
  <si>
    <t>SA</t>
  </si>
  <si>
    <t>ESG Rating</t>
  </si>
  <si>
    <t>Percent of Tax Paid</t>
  </si>
  <si>
    <t>S&amp;P Bond Rating</t>
  </si>
  <si>
    <t>Short Seller Case</t>
  </si>
  <si>
    <t>Transcript Sentiment</t>
  </si>
  <si>
    <t>Dividend</t>
  </si>
  <si>
    <t>CFRA Analysis</t>
  </si>
  <si>
    <t>Past 5 years growth</t>
  </si>
  <si>
    <t>Next 5 years growth</t>
  </si>
  <si>
    <t>PE Ratio</t>
  </si>
  <si>
    <t>Market Capitalization</t>
  </si>
  <si>
    <t>Report Date</t>
  </si>
  <si>
    <t>Strike</t>
  </si>
  <si>
    <t>SPDY</t>
  </si>
  <si>
    <t>SIMPLE</t>
  </si>
  <si>
    <t>MANAGE</t>
  </si>
  <si>
    <t>GRWTH</t>
  </si>
  <si>
    <t>Glass Door Rating</t>
  </si>
  <si>
    <t>short interest</t>
  </si>
  <si>
    <t>https://www.vaneck.com/etf/equity/moat/holdings/</t>
  </si>
  <si>
    <t>Wide-Moat Focus Index</t>
  </si>
  <si>
    <t>ROE = net income / shareholder's equity</t>
  </si>
  <si>
    <t>https://www.youtube.com/watch?v=1dlki1vZ5IM</t>
  </si>
  <si>
    <t>https://www.youtube.com/watch?time_continue=2&amp;v=N7gyJS9cryA&amp;feature=emb_logo</t>
  </si>
  <si>
    <t>Insider Trading</t>
  </si>
  <si>
    <t>https://www.insider-monitor.com/</t>
  </si>
  <si>
    <t>https://fintel.io/</t>
  </si>
  <si>
    <t>Stock</t>
  </si>
  <si>
    <t>Company Name</t>
  </si>
  <si>
    <t>Buy Now Value</t>
  </si>
  <si>
    <t>Ticker</t>
  </si>
  <si>
    <t>Current Price</t>
  </si>
  <si>
    <t>TTM EPS</t>
  </si>
  <si>
    <t>Sticker Price</t>
  </si>
  <si>
    <t>Event?</t>
  </si>
  <si>
    <t>Disrupter / Mote</t>
  </si>
  <si>
    <t>Return on Equity &gt; 10%</t>
  </si>
  <si>
    <t>Debt to Equity</t>
  </si>
  <si>
    <t>Manager Integrity</t>
  </si>
  <si>
    <t>Years of Div Growth</t>
  </si>
  <si>
    <t>Div</t>
  </si>
  <si>
    <t>Div Yield</t>
  </si>
  <si>
    <t xml:space="preserve">Wall St. Analysts Rating </t>
  </si>
  <si>
    <t>Past 5 Yrs Growth Per Annum</t>
  </si>
  <si>
    <t>Next 5 Yrs Growth Per Annum</t>
  </si>
  <si>
    <t>TTM PE Ratio</t>
  </si>
  <si>
    <t>10yr EPS</t>
  </si>
  <si>
    <t>Share Holder's Equity</t>
  </si>
  <si>
    <t>Kimberly-Clark Corporation</t>
  </si>
  <si>
    <t>KMB</t>
  </si>
  <si>
    <t>Home Depot</t>
  </si>
  <si>
    <t>HD</t>
  </si>
  <si>
    <t>NM</t>
  </si>
  <si>
    <t>Starbucks</t>
  </si>
  <si>
    <t>Tailored Brands</t>
  </si>
  <si>
    <t>Docusign</t>
  </si>
  <si>
    <t>DOCU</t>
  </si>
  <si>
    <t>NA</t>
  </si>
  <si>
    <t>Crowdstrike</t>
  </si>
  <si>
    <t>CRWD</t>
  </si>
  <si>
    <t>Atlassian</t>
  </si>
  <si>
    <t>TEAM</t>
  </si>
  <si>
    <t>Livongo</t>
  </si>
  <si>
    <t>LVGO</t>
  </si>
  <si>
    <t>The Michaels Companies, Inc.</t>
  </si>
  <si>
    <t>MIK</t>
  </si>
  <si>
    <t>TerraForm Power, Inc.</t>
  </si>
  <si>
    <t>TERP</t>
  </si>
  <si>
    <t>Chegg</t>
  </si>
  <si>
    <t>CHGG</t>
  </si>
  <si>
    <t>Salesforce</t>
  </si>
  <si>
    <t>CRM</t>
  </si>
  <si>
    <t>Tesla</t>
  </si>
  <si>
    <t>TSLA</t>
  </si>
  <si>
    <t>Brookfield Renewable Partners L.P.</t>
  </si>
  <si>
    <t>SJW Group</t>
  </si>
  <si>
    <t>SJW</t>
  </si>
  <si>
    <t>Atlantica Sustainable Infrastructure PLC</t>
  </si>
  <si>
    <t>AY</t>
  </si>
  <si>
    <t>EPR Properties</t>
  </si>
  <si>
    <t>Disney</t>
  </si>
  <si>
    <t>DIS</t>
  </si>
  <si>
    <t>STAG Industrial Inc.</t>
  </si>
  <si>
    <t>STAG</t>
  </si>
  <si>
    <t>Realty Income Corp</t>
  </si>
  <si>
    <t>Dominion Energy, Inc.</t>
  </si>
  <si>
    <t>D</t>
  </si>
  <si>
    <t>National Retail Properties</t>
  </si>
  <si>
    <t>Chubb Limited</t>
  </si>
  <si>
    <t>CB</t>
  </si>
  <si>
    <t>Store Capital Corporation</t>
  </si>
  <si>
    <t>Ventas, Inc.</t>
  </si>
  <si>
    <t>Qorvo, Inc.</t>
  </si>
  <si>
    <t>QRVO</t>
  </si>
  <si>
    <t>NextEra Energy, Inc.</t>
  </si>
  <si>
    <t>NEE</t>
  </si>
  <si>
    <t>Essential Utilities Inc.</t>
  </si>
  <si>
    <t>WTRG</t>
  </si>
  <si>
    <t>AT&amp;T</t>
  </si>
  <si>
    <t>Welltower Inc.</t>
  </si>
  <si>
    <t>Foot Locker</t>
  </si>
  <si>
    <t>Ben Franklin Resources</t>
  </si>
  <si>
    <t>Citigroup Inc.</t>
  </si>
  <si>
    <t>-</t>
  </si>
  <si>
    <t>International Paper</t>
  </si>
  <si>
    <t>IP</t>
  </si>
  <si>
    <t>Proctor and Gamble</t>
  </si>
  <si>
    <t>PG</t>
  </si>
  <si>
    <t>American Water Works Company, Inc.</t>
  </si>
  <si>
    <t>AWK</t>
  </si>
  <si>
    <t>Toyota Motors</t>
  </si>
  <si>
    <t>TM</t>
  </si>
  <si>
    <t>Microchip</t>
  </si>
  <si>
    <t>MCHP</t>
  </si>
  <si>
    <t>H.B. Fuller Company</t>
  </si>
  <si>
    <t>FUL</t>
  </si>
  <si>
    <t>Broadcom</t>
  </si>
  <si>
    <t>AVGO</t>
  </si>
  <si>
    <t>CF Industries Holdings, Inc.</t>
  </si>
  <si>
    <t>CF</t>
  </si>
  <si>
    <t>JP Morgan Chase Bank</t>
  </si>
  <si>
    <t>Stephan Company</t>
  </si>
  <si>
    <t>SCL</t>
  </si>
  <si>
    <t>General Electric</t>
  </si>
  <si>
    <t>Federal Realty Invesment Trust</t>
  </si>
  <si>
    <t>Hormel Foods</t>
  </si>
  <si>
    <t>HRL</t>
  </si>
  <si>
    <t>Intuitive Surgical, Inc.</t>
  </si>
  <si>
    <t>ISRG</t>
  </si>
  <si>
    <t>Ecolab</t>
  </si>
  <si>
    <t>ECL</t>
  </si>
  <si>
    <t>Discovery, Inc.</t>
  </si>
  <si>
    <t>Iron Mountain Inc.</t>
  </si>
  <si>
    <t>Facebook</t>
  </si>
  <si>
    <t>FB</t>
  </si>
  <si>
    <t>Costco</t>
  </si>
  <si>
    <t>COST</t>
  </si>
  <si>
    <t>Pfeizer</t>
  </si>
  <si>
    <t>PFE</t>
  </si>
  <si>
    <t>Waste Management</t>
  </si>
  <si>
    <t>WM</t>
  </si>
  <si>
    <t>Delta</t>
  </si>
  <si>
    <t>Leggett &amp; Platt, Inc.</t>
  </si>
  <si>
    <t>Johnson &amp; Johnson</t>
  </si>
  <si>
    <t>JNJ</t>
  </si>
  <si>
    <t>Polaris</t>
  </si>
  <si>
    <t>PII</t>
  </si>
  <si>
    <t>Nvidia</t>
  </si>
  <si>
    <t>NVDA</t>
  </si>
  <si>
    <t>Cisco</t>
  </si>
  <si>
    <t>Intuit</t>
  </si>
  <si>
    <t>INTU</t>
  </si>
  <si>
    <t>Xilinx</t>
  </si>
  <si>
    <t>XLNX</t>
  </si>
  <si>
    <t>Fastenal Company</t>
  </si>
  <si>
    <t>FAST</t>
  </si>
  <si>
    <t>Verizon</t>
  </si>
  <si>
    <t>VZ</t>
  </si>
  <si>
    <t>Adobe</t>
  </si>
  <si>
    <t>ADBE</t>
  </si>
  <si>
    <t>Caterpillar Inc.</t>
  </si>
  <si>
    <t>CAT</t>
  </si>
  <si>
    <t>Visa</t>
  </si>
  <si>
    <t>Merck &amp; Co., Inc.</t>
  </si>
  <si>
    <t>MRK</t>
  </si>
  <si>
    <t>Microsoft</t>
  </si>
  <si>
    <t>MSFT</t>
  </si>
  <si>
    <t>Nike</t>
  </si>
  <si>
    <t>NKE</t>
  </si>
  <si>
    <t>International Business Machines Corporation</t>
  </si>
  <si>
    <t>Maxim Integrated Products</t>
  </si>
  <si>
    <t>MXIM</t>
  </si>
  <si>
    <t>3M Company</t>
  </si>
  <si>
    <t>PepsiCo, Inc.</t>
  </si>
  <si>
    <t>PEP</t>
  </si>
  <si>
    <t>Hanesbrands Inc.</t>
  </si>
  <si>
    <t>Oracle</t>
  </si>
  <si>
    <t>ORCL</t>
  </si>
  <si>
    <t>Texas Instruments</t>
  </si>
  <si>
    <t>TXN</t>
  </si>
  <si>
    <t>Sysco Corporation</t>
  </si>
  <si>
    <t>SYY</t>
  </si>
  <si>
    <t>Apple</t>
  </si>
  <si>
    <t>AAPL</t>
  </si>
  <si>
    <t>Simon Property Group</t>
  </si>
  <si>
    <t>Boeing</t>
  </si>
  <si>
    <t>Illinois Tool Works Inc.</t>
  </si>
  <si>
    <t>ITW</t>
  </si>
  <si>
    <t>Qualcomm</t>
  </si>
  <si>
    <t>QCOM</t>
  </si>
  <si>
    <t>Clorox</t>
  </si>
  <si>
    <t>CLX</t>
  </si>
  <si>
    <t>United Parcel Service, Inc.</t>
  </si>
  <si>
    <t>UPS</t>
  </si>
  <si>
    <t>Mastercard Inc.</t>
  </si>
  <si>
    <t>MA</t>
  </si>
  <si>
    <t>Nordstrom, Inc.</t>
  </si>
  <si>
    <t>JWN</t>
  </si>
  <si>
    <t>ROSS Clothing Company</t>
  </si>
  <si>
    <t>ROST</t>
  </si>
  <si>
    <t>https://www.great-option-trading-strategies.com/selling-puts.html</t>
  </si>
  <si>
    <t>https://docs.aws.amazon.com/elasticbeanstalk/latest/dg/create-deploy-python-django.html</t>
  </si>
  <si>
    <t>https://marketchameleon.com/</t>
  </si>
  <si>
    <t>Option IV</t>
  </si>
  <si>
    <t>1. Simple Predictable Free Cash Flow</t>
  </si>
  <si>
    <t>2. Large Barriers to Entry</t>
  </si>
  <si>
    <t>3. High returns on Capital</t>
  </si>
  <si>
    <t>4. Limited Exposure to Extrinsic Risk</t>
  </si>
  <si>
    <t>5. Don't need access to capital to survive</t>
  </si>
  <si>
    <t>6. Strong Balance Sheets</t>
  </si>
  <si>
    <t>7. Have excellent management</t>
  </si>
  <si>
    <t>8. Good Governance</t>
  </si>
  <si>
    <t>https://www.youtube.com/watch?v=WEDIj9JBTC8</t>
  </si>
  <si>
    <t>the buffet brigade</t>
  </si>
  <si>
    <t>https://www.youtube.com/watch?v=Q6BKMa5ZUF0</t>
  </si>
  <si>
    <t>Lynch</t>
  </si>
  <si>
    <t>https://www.youtube.com/watch?v=cRMpgaBv-U4</t>
  </si>
  <si>
    <t>https://www.youtube.com/watch?v=qQfe02XD2MQ</t>
  </si>
  <si>
    <t>What you know, picking vs index, Sell the losers and add to the winners, don't predict the market, don't invest when things are down wait till they get better</t>
  </si>
  <si>
    <t>https://www.youtube.com/watch?v=7KgsI8hd19U</t>
  </si>
  <si>
    <t>Warren</t>
  </si>
  <si>
    <t xml:space="preserve">5.40 Why Managers can't </t>
  </si>
  <si>
    <t>https://www.youtube.com/watch?v=2MHIcabnjrA</t>
  </si>
  <si>
    <t>https://www.youtube.com/watch?v=l1EMkanyz5Y</t>
  </si>
  <si>
    <t>https://www.youtube.com/watch?v=CuvWVed0eCE</t>
  </si>
  <si>
    <t>Ackman</t>
  </si>
  <si>
    <t>https://www.youtube.com/watch?v=sU83fZF6HcU</t>
  </si>
  <si>
    <t>https://www.youtube.com/watch?v=WEDIj9JBTC8&amp;t=8s</t>
  </si>
  <si>
    <t xml:space="preserve">FU Lemonade stand, 9 good vs bad business, Earnings yield, return on capital, earnings growth, profitability, debt vs equity, 13 assesing risk, 24 the importance of not losing money, 25! - rules for success,  33 - when to invest, </t>
  </si>
  <si>
    <t>https://www.youtube.com/watch?v=MLgn_kVKjCE</t>
  </si>
  <si>
    <t>Bogle</t>
  </si>
  <si>
    <t>HTA</t>
  </si>
  <si>
    <t>HIW</t>
  </si>
  <si>
    <t>MPW</t>
  </si>
  <si>
    <t>ACC</t>
  </si>
  <si>
    <t>EQR</t>
  </si>
  <si>
    <t>AVB</t>
  </si>
  <si>
    <t>AIV</t>
  </si>
  <si>
    <t>ESS</t>
  </si>
  <si>
    <t>NHI</t>
  </si>
  <si>
    <t>FFO per Share</t>
  </si>
  <si>
    <t>FFO 2019</t>
  </si>
  <si>
    <t>Debt to EBITDA</t>
  </si>
  <si>
    <t>Debt to Asset</t>
  </si>
  <si>
    <t>Credit Rating (S&amp;P)</t>
  </si>
  <si>
    <t>A-</t>
  </si>
  <si>
    <t>BBB+</t>
  </si>
  <si>
    <t>BBB</t>
  </si>
  <si>
    <t>A</t>
  </si>
  <si>
    <t>BBB-</t>
  </si>
  <si>
    <t>WACC %</t>
  </si>
  <si>
    <t>ROIC %</t>
  </si>
  <si>
    <t>FFO / price</t>
  </si>
  <si>
    <t>Net Current Asset Value (^ is better)</t>
  </si>
  <si>
    <t>- $7.911 billion</t>
  </si>
  <si>
    <t>Fixed vs Floating Rate Debt</t>
  </si>
  <si>
    <t>ROE %</t>
  </si>
  <si>
    <t>Yield %</t>
  </si>
  <si>
    <t>FFO payout ratio</t>
  </si>
  <si>
    <t>Cap Rate</t>
  </si>
  <si>
    <t>Interest Coverage ( ^ is better)</t>
  </si>
  <si>
    <t>Total Shares</t>
  </si>
  <si>
    <t>Shares Short %</t>
  </si>
  <si>
    <t>Interest Expense</t>
  </si>
  <si>
    <t>gurufocus.com</t>
  </si>
  <si>
    <t>Re = Cost of Equity</t>
  </si>
  <si>
    <t>EBITDA = Operating Income + D&amp;A</t>
  </si>
  <si>
    <t>Rd = Cost of Debt</t>
  </si>
  <si>
    <t>WACC = (E/V)*Re + (D/V) * Rd * (1-Tc)</t>
  </si>
  <si>
    <t>Excel</t>
  </si>
  <si>
    <t>E=Market value of the firm's equity</t>
  </si>
  <si>
    <t>ROIC = (net income - dividend) / (debt + equity)</t>
  </si>
  <si>
    <t>D = Market Value of the firm's debt</t>
  </si>
  <si>
    <t>NCAVPS = current assets - (total liabilities + preferred Stock) / Shares</t>
  </si>
  <si>
    <t>V = E + D = Total Market value of the firm's financing</t>
  </si>
  <si>
    <t>E/V = Percentage of financing that is equity</t>
  </si>
  <si>
    <t>D/V = Percentage of the financing that is debt</t>
  </si>
  <si>
    <t>Tc = Corporate Tax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</si>
</sst>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167" formatCode="_([$$-409]* #,##0.00_);_([$$-409]* \(#,##0.00\);_([$$-409]* &quot;-&quot;??_);_(@_)"/>
    <numFmt numFmtId="168" formatCode="0.000E+00"/>
    <numFmt numFmtId="169" formatCode="0.0000%"/>
  </numFmts>
  <fonts count="12" x14ac:knownFonts="1">
    <font>
      <sz val="11"/>
      <color theme="1"/>
      <name val="Calibri"/>
      <family val="2"/>
      <scheme val="minor"/>
    </font>
    <font>
      <sz val="11"/>
      <color theme="1"/>
      <name val="Calibri"/>
      <family val="2"/>
      <scheme val="minor"/>
    </font>
    <font>
      <sz val="10"/>
      <color theme="1"/>
      <name val="Arial Rounded MT Bold"/>
      <family val="2"/>
    </font>
    <font>
      <sz val="10"/>
      <color rgb="FF000000"/>
      <name val="Arial Rounded MT Bold"/>
      <family val="2"/>
    </font>
    <font>
      <sz val="12"/>
      <color theme="1"/>
      <name val="Arial Rounded MT Bold"/>
      <family val="2"/>
    </font>
    <font>
      <sz val="10"/>
      <name val="Arial Rounded MT Bold"/>
      <family val="2"/>
    </font>
    <font>
      <b/>
      <sz val="11"/>
      <color theme="1"/>
      <name val="Calibri"/>
      <family val="2"/>
      <scheme val="minor"/>
    </font>
    <font>
      <b/>
      <sz val="16"/>
      <color rgb="FFC65911"/>
      <name val="Calibri"/>
      <family val="2"/>
      <scheme val="minor"/>
    </font>
    <font>
      <u/>
      <sz val="11"/>
      <color theme="10"/>
      <name val="Calibri"/>
      <family val="2"/>
      <scheme val="minor"/>
    </font>
    <font>
      <sz val="14"/>
      <color theme="8" tint="-0.249977111117893"/>
      <name val="Calibri"/>
      <family val="2"/>
      <scheme val="minor"/>
    </font>
    <font>
      <sz val="14"/>
      <color theme="9" tint="-0.499984740745262"/>
      <name val="Calibri"/>
      <family val="2"/>
      <scheme val="minor"/>
    </font>
    <font>
      <sz val="14"/>
      <color rgb="FFC00000"/>
      <name val="Calibri"/>
      <family val="2"/>
      <scheme val="minor"/>
    </font>
  </fonts>
  <fills count="9">
    <fill>
      <patternFill patternType="none"/>
    </fill>
    <fill>
      <patternFill patternType="gray125"/>
    </fill>
    <fill>
      <patternFill patternType="solid">
        <fgColor rgb="FFFFFFFF"/>
        <bgColor indexed="64"/>
      </patternFill>
    </fill>
    <fill>
      <patternFill patternType="solid">
        <fgColor rgb="FF9BC2E6"/>
        <bgColor indexed="64"/>
      </patternFill>
    </fill>
    <fill>
      <patternFill patternType="solid">
        <fgColor rgb="FF548235"/>
        <bgColor indexed="64"/>
      </patternFill>
    </fill>
    <fill>
      <patternFill patternType="solid">
        <fgColor rgb="FFFF0000"/>
        <bgColor indexed="64"/>
      </patternFill>
    </fill>
    <fill>
      <patternFill patternType="solid">
        <fgColor rgb="FFF4B084"/>
        <bgColor indexed="64"/>
      </patternFill>
    </fill>
    <fill>
      <patternFill patternType="solid">
        <fgColor rgb="FFED7D31"/>
        <bgColor indexed="64"/>
      </patternFill>
    </fill>
    <fill>
      <patternFill patternType="solid">
        <fgColor rgb="FFA9D08E"/>
        <bgColor indexed="64"/>
      </patternFill>
    </fill>
  </fills>
  <borders count="12">
    <border>
      <left/>
      <right/>
      <top/>
      <bottom/>
      <diagonal/>
    </border>
    <border>
      <left/>
      <right/>
      <top/>
      <bottom style="medium">
        <color indexed="64"/>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8" fillId="0" borderId="0" applyNumberFormat="0" applyFill="0" applyBorder="0" applyAlignment="0" applyProtection="0"/>
  </cellStyleXfs>
  <cellXfs count="97">
    <xf numFmtId="0" fontId="0" fillId="0" borderId="0" xfId="0"/>
    <xf numFmtId="0" fontId="4" fillId="0" borderId="1" xfId="0" applyFont="1" applyBorder="1"/>
    <xf numFmtId="0" fontId="2" fillId="0" borderId="0" xfId="0" applyFont="1" applyBorder="1" applyAlignment="1">
      <alignment wrapText="1"/>
    </xf>
    <xf numFmtId="44" fontId="2" fillId="0" borderId="0" xfId="1" applyFont="1" applyBorder="1" applyAlignment="1">
      <alignment horizontal="center" wrapText="1"/>
    </xf>
    <xf numFmtId="0" fontId="2" fillId="0" borderId="0" xfId="0" applyFont="1" applyBorder="1" applyAlignment="1">
      <alignment horizontal="center" wrapText="1"/>
    </xf>
    <xf numFmtId="0" fontId="2" fillId="0" borderId="0" xfId="0" applyFont="1" applyBorder="1"/>
    <xf numFmtId="0" fontId="2" fillId="0" borderId="0" xfId="0" applyFont="1" applyBorder="1" applyAlignment="1">
      <alignment vertical="center"/>
    </xf>
    <xf numFmtId="44" fontId="2" fillId="0" borderId="0" xfId="1" applyFont="1" applyBorder="1" applyAlignment="1">
      <alignment horizontal="center" vertical="center"/>
    </xf>
    <xf numFmtId="0" fontId="2" fillId="0" borderId="0" xfId="0" applyFont="1" applyBorder="1" applyAlignment="1">
      <alignment horizontal="center" vertical="center"/>
    </xf>
    <xf numFmtId="44" fontId="2" fillId="0" borderId="0" xfId="1" applyFont="1" applyBorder="1" applyAlignment="1">
      <alignment horizontal="center"/>
    </xf>
    <xf numFmtId="0" fontId="2" fillId="0" borderId="0" xfId="0" applyFont="1" applyBorder="1" applyAlignment="1">
      <alignment horizontal="center"/>
    </xf>
    <xf numFmtId="0" fontId="4" fillId="0" borderId="1" xfId="0" applyFont="1" applyBorder="1" applyAlignment="1">
      <alignment wrapText="1"/>
    </xf>
    <xf numFmtId="44" fontId="4" fillId="0" borderId="1" xfId="1" applyFont="1" applyBorder="1" applyAlignment="1">
      <alignment horizontal="center" wrapText="1"/>
    </xf>
    <xf numFmtId="0" fontId="4" fillId="0" borderId="1" xfId="0" applyFont="1" applyBorder="1" applyAlignment="1">
      <alignment horizontal="center" wrapText="1"/>
    </xf>
    <xf numFmtId="2" fontId="2" fillId="0" borderId="0" xfId="0" applyNumberFormat="1" applyFont="1" applyBorder="1" applyAlignment="1">
      <alignment horizontal="center" wrapText="1"/>
    </xf>
    <xf numFmtId="2" fontId="2" fillId="0" borderId="0" xfId="0" applyNumberFormat="1" applyFont="1" applyBorder="1" applyAlignment="1">
      <alignment horizontal="center" vertical="center"/>
    </xf>
    <xf numFmtId="2" fontId="2" fillId="0" borderId="0" xfId="0" applyNumberFormat="1" applyFont="1" applyBorder="1" applyAlignment="1">
      <alignment horizontal="center"/>
    </xf>
    <xf numFmtId="2" fontId="2" fillId="0" borderId="0" xfId="0" applyNumberFormat="1" applyFont="1" applyBorder="1"/>
    <xf numFmtId="0" fontId="4" fillId="0" borderId="1" xfId="0" applyNumberFormat="1" applyFont="1" applyBorder="1" applyAlignment="1">
      <alignment wrapText="1"/>
    </xf>
    <xf numFmtId="44" fontId="2" fillId="0" borderId="0" xfId="1" applyFont="1" applyBorder="1"/>
    <xf numFmtId="8" fontId="2" fillId="0" borderId="0" xfId="0" applyNumberFormat="1" applyFont="1" applyBorder="1" applyAlignment="1">
      <alignment horizontal="center" wrapText="1"/>
    </xf>
    <xf numFmtId="9" fontId="0" fillId="0" borderId="0" xfId="0" applyNumberFormat="1"/>
    <xf numFmtId="10" fontId="2" fillId="0" borderId="0" xfId="2" applyNumberFormat="1" applyFont="1" applyBorder="1" applyAlignment="1">
      <alignment wrapText="1"/>
    </xf>
    <xf numFmtId="10" fontId="2" fillId="0" borderId="0" xfId="2" applyNumberFormat="1" applyFont="1" applyBorder="1"/>
    <xf numFmtId="0" fontId="2" fillId="3" borderId="0" xfId="0" applyFont="1" applyFill="1" applyBorder="1" applyAlignment="1">
      <alignment wrapText="1"/>
    </xf>
    <xf numFmtId="0" fontId="2" fillId="5" borderId="0" xfId="0" applyFont="1" applyFill="1" applyBorder="1" applyAlignment="1">
      <alignment wrapText="1"/>
    </xf>
    <xf numFmtId="0" fontId="2" fillId="6" borderId="0" xfId="0" applyFont="1" applyFill="1" applyBorder="1"/>
    <xf numFmtId="10" fontId="2" fillId="0" borderId="0" xfId="0" applyNumberFormat="1" applyFont="1" applyBorder="1" applyAlignment="1">
      <alignment horizontal="center" wrapText="1"/>
    </xf>
    <xf numFmtId="10" fontId="4" fillId="0" borderId="1" xfId="0" applyNumberFormat="1" applyFont="1" applyBorder="1" applyAlignment="1">
      <alignment horizontal="center" wrapText="1"/>
    </xf>
    <xf numFmtId="10" fontId="2" fillId="0" borderId="0" xfId="0" applyNumberFormat="1" applyFont="1" applyBorder="1" applyAlignment="1">
      <alignment horizontal="center" vertical="center"/>
    </xf>
    <xf numFmtId="10" fontId="2" fillId="0" borderId="0" xfId="0" applyNumberFormat="1" applyFont="1" applyBorder="1" applyAlignment="1">
      <alignment horizontal="center"/>
    </xf>
    <xf numFmtId="167" fontId="4" fillId="0" borderId="1" xfId="0" applyNumberFormat="1" applyFont="1" applyBorder="1" applyAlignment="1">
      <alignment horizontal="center" wrapText="1"/>
    </xf>
    <xf numFmtId="167" fontId="2" fillId="0" borderId="0" xfId="0" applyNumberFormat="1" applyFont="1" applyBorder="1" applyAlignment="1">
      <alignment horizontal="center" wrapText="1"/>
    </xf>
    <xf numFmtId="167" fontId="2" fillId="0" borderId="0" xfId="0" applyNumberFormat="1" applyFont="1" applyBorder="1" applyAlignment="1">
      <alignment horizontal="center" vertical="center"/>
    </xf>
    <xf numFmtId="167" fontId="2" fillId="0" borderId="0" xfId="0" applyNumberFormat="1" applyFont="1" applyBorder="1" applyAlignment="1">
      <alignment horizontal="center"/>
    </xf>
    <xf numFmtId="0" fontId="2" fillId="7" borderId="0" xfId="0" applyFont="1" applyFill="1" applyBorder="1" applyAlignment="1">
      <alignment wrapText="1"/>
    </xf>
    <xf numFmtId="0" fontId="2" fillId="8" borderId="0" xfId="0" applyFont="1" applyFill="1" applyBorder="1" applyAlignment="1">
      <alignment wrapText="1"/>
    </xf>
    <xf numFmtId="0" fontId="2" fillId="4" borderId="0" xfId="0" applyFont="1" applyFill="1" applyBorder="1" applyAlignment="1">
      <alignment wrapText="1"/>
    </xf>
    <xf numFmtId="0" fontId="2" fillId="4" borderId="0" xfId="0" applyFont="1" applyFill="1" applyBorder="1"/>
    <xf numFmtId="0" fontId="2" fillId="0" borderId="0" xfId="0" applyFont="1" applyFill="1" applyBorder="1"/>
    <xf numFmtId="0" fontId="2" fillId="0" borderId="0" xfId="0" applyFont="1" applyFill="1" applyBorder="1" applyAlignment="1">
      <alignment wrapText="1"/>
    </xf>
    <xf numFmtId="0" fontId="3" fillId="0" borderId="0" xfId="0" applyFont="1" applyFill="1" applyBorder="1" applyAlignment="1">
      <alignment wrapText="1"/>
    </xf>
    <xf numFmtId="0" fontId="5" fillId="0" borderId="0" xfId="0" applyFont="1" applyBorder="1"/>
    <xf numFmtId="0" fontId="3" fillId="2" borderId="0" xfId="0" applyFont="1" applyFill="1" applyBorder="1" applyAlignment="1">
      <alignment wrapText="1"/>
    </xf>
    <xf numFmtId="0" fontId="2" fillId="0" borderId="2" xfId="0" applyFont="1" applyBorder="1" applyAlignment="1">
      <alignment wrapText="1"/>
    </xf>
    <xf numFmtId="167" fontId="0" fillId="0" borderId="0" xfId="0" applyNumberFormat="1"/>
    <xf numFmtId="0" fontId="4" fillId="0" borderId="0" xfId="0" applyFont="1" applyBorder="1"/>
    <xf numFmtId="8" fontId="2" fillId="0" borderId="0" xfId="1" applyNumberFormat="1" applyFont="1" applyBorder="1"/>
    <xf numFmtId="8" fontId="2" fillId="0" borderId="0" xfId="1" applyNumberFormat="1" applyFont="1" applyBorder="1" applyAlignment="1">
      <alignment horizontal="center" wrapText="1"/>
    </xf>
    <xf numFmtId="10" fontId="0" fillId="0" borderId="0" xfId="0" applyNumberFormat="1"/>
    <xf numFmtId="0" fontId="0" fillId="0" borderId="0" xfId="0" applyAlignment="1">
      <alignment horizontal="center"/>
    </xf>
    <xf numFmtId="10" fontId="0" fillId="0" borderId="0" xfId="0" applyNumberFormat="1" applyAlignment="1">
      <alignment horizontal="center"/>
    </xf>
    <xf numFmtId="0" fontId="0" fillId="0" borderId="0" xfId="0" applyAlignment="1">
      <alignment horizontal="left"/>
    </xf>
    <xf numFmtId="0" fontId="6" fillId="0" borderId="0" xfId="0" applyFont="1" applyAlignment="1">
      <alignment horizontal="left"/>
    </xf>
    <xf numFmtId="0" fontId="6" fillId="0" borderId="0" xfId="0" applyFont="1" applyAlignment="1">
      <alignment horizontal="center"/>
    </xf>
    <xf numFmtId="0" fontId="7" fillId="0" borderId="0" xfId="0" applyFont="1" applyAlignment="1">
      <alignment horizontal="center"/>
    </xf>
    <xf numFmtId="0" fontId="8" fillId="0" borderId="0" xfId="3"/>
    <xf numFmtId="14" fontId="0" fillId="0" borderId="0" xfId="0" applyNumberFormat="1"/>
    <xf numFmtId="8" fontId="0" fillId="0" borderId="0" xfId="0" applyNumberFormat="1"/>
    <xf numFmtId="3" fontId="0" fillId="0" borderId="0" xfId="0" applyNumberFormat="1"/>
    <xf numFmtId="44" fontId="0" fillId="0" borderId="0" xfId="1" applyFont="1"/>
    <xf numFmtId="168" fontId="0" fillId="0" borderId="0" xfId="0" applyNumberFormat="1"/>
    <xf numFmtId="0" fontId="9" fillId="0" borderId="0" xfId="0" applyFont="1"/>
    <xf numFmtId="0" fontId="10" fillId="0" borderId="1" xfId="0" applyFont="1" applyBorder="1" applyAlignment="1">
      <alignment horizontal="center"/>
    </xf>
    <xf numFmtId="0" fontId="11" fillId="0" borderId="1" xfId="0" applyFont="1" applyFill="1" applyBorder="1" applyAlignment="1">
      <alignment horizontal="center"/>
    </xf>
    <xf numFmtId="44" fontId="0" fillId="0" borderId="0" xfId="0" applyNumberFormat="1"/>
    <xf numFmtId="169" fontId="0" fillId="0" borderId="0" xfId="2" applyNumberFormat="1" applyFont="1"/>
    <xf numFmtId="44" fontId="8" fillId="0" borderId="0" xfId="3" applyNumberFormat="1" applyAlignment="1">
      <alignment horizontal="center" vertical="center"/>
    </xf>
    <xf numFmtId="169" fontId="0" fillId="0" borderId="0" xfId="1" applyNumberFormat="1" applyFont="1"/>
    <xf numFmtId="44" fontId="0" fillId="0" borderId="0" xfId="1" applyFont="1" applyAlignment="1">
      <alignment horizontal="center"/>
    </xf>
    <xf numFmtId="44" fontId="0" fillId="0" borderId="0" xfId="1" applyNumberFormat="1" applyFont="1"/>
    <xf numFmtId="44" fontId="0" fillId="0" borderId="0" xfId="0" applyNumberFormat="1" applyAlignment="1">
      <alignment horizontal="center"/>
    </xf>
    <xf numFmtId="0" fontId="8" fillId="0" borderId="0" xfId="3" applyAlignment="1">
      <alignment horizontal="center"/>
    </xf>
    <xf numFmtId="44" fontId="0" fillId="0" borderId="3" xfId="0" applyNumberFormat="1" applyBorder="1"/>
    <xf numFmtId="169" fontId="0" fillId="0" borderId="3" xfId="2" applyNumberFormat="1" applyFont="1" applyBorder="1"/>
    <xf numFmtId="0" fontId="0" fillId="0" borderId="4" xfId="0" applyBorder="1"/>
    <xf numFmtId="44" fontId="0" fillId="0" borderId="5" xfId="1" applyFont="1" applyBorder="1"/>
    <xf numFmtId="44" fontId="0" fillId="0" borderId="6" xfId="1" applyFont="1" applyBorder="1"/>
    <xf numFmtId="0" fontId="0" fillId="0" borderId="7" xfId="0" applyBorder="1"/>
    <xf numFmtId="44" fontId="0" fillId="0" borderId="0" xfId="1" applyFont="1" applyBorder="1"/>
    <xf numFmtId="44" fontId="0" fillId="0" borderId="8" xfId="1" applyFont="1" applyBorder="1"/>
    <xf numFmtId="2" fontId="0" fillId="0" borderId="0" xfId="1" applyNumberFormat="1" applyFont="1" applyBorder="1"/>
    <xf numFmtId="2" fontId="0" fillId="0" borderId="8" xfId="1" applyNumberFormat="1" applyFont="1" applyBorder="1"/>
    <xf numFmtId="0" fontId="0" fillId="0" borderId="0" xfId="0" applyBorder="1"/>
    <xf numFmtId="0" fontId="0" fillId="0" borderId="8" xfId="0" applyBorder="1"/>
    <xf numFmtId="11" fontId="0" fillId="0" borderId="7" xfId="0" applyNumberFormat="1" applyBorder="1"/>
    <xf numFmtId="11" fontId="0" fillId="0" borderId="0" xfId="0" applyNumberFormat="1" applyBorder="1"/>
    <xf numFmtId="11" fontId="0" fillId="0" borderId="8" xfId="0" applyNumberFormat="1" applyBorder="1"/>
    <xf numFmtId="10" fontId="0" fillId="0" borderId="7" xfId="0" applyNumberFormat="1" applyBorder="1"/>
    <xf numFmtId="10" fontId="0" fillId="0" borderId="0" xfId="2" applyNumberFormat="1" applyFont="1" applyBorder="1"/>
    <xf numFmtId="10" fontId="0" fillId="0" borderId="8" xfId="2" applyNumberFormat="1" applyFont="1" applyBorder="1"/>
    <xf numFmtId="10" fontId="0" fillId="0" borderId="0" xfId="0" applyNumberFormat="1" applyBorder="1"/>
    <xf numFmtId="10" fontId="0" fillId="0" borderId="8" xfId="0" applyNumberFormat="1" applyBorder="1"/>
    <xf numFmtId="0" fontId="0" fillId="0" borderId="9" xfId="0" applyBorder="1"/>
    <xf numFmtId="10" fontId="0" fillId="0" borderId="10" xfId="0" applyNumberFormat="1" applyBorder="1"/>
    <xf numFmtId="10" fontId="0" fillId="0" borderId="11" xfId="0" applyNumberFormat="1" applyBorder="1"/>
    <xf numFmtId="44" fontId="0" fillId="0" borderId="0" xfId="0" applyNumberFormat="1" applyBorder="1"/>
  </cellXfs>
  <cellStyles count="4">
    <cellStyle name="Currency" xfId="1" builtinId="4"/>
    <cellStyle name="Hyperlink" xfId="3" builtinId="8"/>
    <cellStyle name="Normal" xfId="0" builtinId="0"/>
    <cellStyle name="Percent" xfId="2"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ustomXml" Target="../customXml/item1.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309">
  <rv s="0">
    <v>http://en.wikipedia.org/wiki/Public_domain</v>
    <v>Public domain</v>
  </rv>
  <rv s="0">
    <v>http://ja.wikipedia.org/wiki/サイモン・プロパティ・グループ</v>
    <v>Wikipedia</v>
  </rv>
  <rv s="1">
    <v>0</v>
    <v>1</v>
  </rv>
  <rv s="2">
    <v>6</v>
    <v>https://www.bing.com/th?id=AMMS_5952a18a5f3a433342f4f2c0e7cd62ba&amp;qlt=95</v>
    <v>2</v>
    <v>https://www.bing.com/images/search?form=xlimg&amp;q=simon+property+group</v>
    <v>Image of SIMON PROPERTY GROUP, INC.</v>
  </rv>
  <rv s="0">
    <v>https://www.bing.com/financeapi/forcetrigger?t=a23d6h&amp;q=XNYS%3aSPG&amp;form=skydnc</v>
    <v>Learn more on Bing</v>
  </rv>
  <rv s="3">
    <v>en-US</v>
    <v>a23d6h</v>
    <v>268435456</v>
    <v>268435457</v>
    <v>1</v>
    <v>Powered by Refinitiv</v>
    <v>0</v>
    <v>SIMON PROPERTY GROUP, INC. (XNYS:SPG)</v>
    <v>3</v>
    <v>4</v>
    <v>Finance</v>
    <v>5</v>
    <v>163.60499999999999</v>
    <v>42.25</v>
    <v>1.3346</v>
    <v>1.24</v>
    <v>-1.036E-3</v>
    <v>1.8693999999999999E-2</v>
    <v>-7.0000000000000007E-2</v>
    <v>USD</v>
    <v>Simon Property Group, Inc. is a self-administered and self-managed real estate investment trust (REIT). The Company owns, develops and manages retail real estate properties, which consist primarily of malls, Premium Outlets and The Mills. Simon Property Group, L.P. (Operating Partnership), is the Company's partnership subsidiary that owns all of its real estate properties and other assets. As of December 31, 2016, the Company owned or held an interest in 206 income-producing properties in the United States, which consisted of 108 malls, 67 Premium Outlets, 14 Mills, four lifestyle centers, and 13 other retail properties in 37 states and Puerto Rico. As of December 31, 2016, it had redevelopment and expansion projects, including the addition of anchors, big box tenants, and restaurants, underway at 27 properties in the United States and it had one outlet and one other retail project under development.</v>
    <v>3000</v>
    <v>New York Stock Exchange</v>
    <v>XNYS</v>
    <v>XNYS</v>
    <v>225 W Washington St, INDIANAPOLIS, IN, 46204-3438 US</v>
    <v>69.069999999999993</v>
    <v>3</v>
    <v>Residential &amp; Commercial REIT</v>
    <v>Stock</v>
    <v>44070.843807870369</v>
    <v>4</v>
    <v>66.69</v>
    <v>20999710000</v>
    <v>SIMON PROPERTY GROUP, INC.</v>
    <v>SIMON PROPERTY GROUP, INC.</v>
    <v>66.97</v>
    <v>11.643599999999999</v>
    <v>66.33</v>
    <v>67.569999999999993</v>
    <v>67.5</v>
    <v>305895200</v>
    <v>SPG</v>
    <v>SIMON PROPERTY GROUP, INC. (XNYS:SPG)</v>
    <v>4198149</v>
    <v>5621932</v>
    <v>1998</v>
  </rv>
  <rv s="4">
    <v>5</v>
  </rv>
  <rv s="0">
    <v>https://www.bing.com/financeapi/forcetrigger?t=a1n4xm&amp;q=XNYS%3aAHH&amp;form=skydnc</v>
    <v>Learn more on Bing</v>
  </rv>
  <rv s="5">
    <v>en-US</v>
    <v>a1n4xm</v>
    <v>268435456</v>
    <v>268435457</v>
    <v>1</v>
    <v>Powered by Refinitiv</v>
    <v>7</v>
    <v>ARMADA HOFFLER PROPERTIES, INC. (XNYS:AHH)</v>
    <v>8</v>
    <v>9</v>
    <v>Finance</v>
    <v>10</v>
    <v>19.43</v>
    <v>6.4</v>
    <v>0.69679999999999997</v>
    <v>0.21</v>
    <v>0</v>
    <v>2.0874999999999998E-2</v>
    <v>0</v>
    <v>USD</v>
    <v>Armada Hoffler Properties, Inc. is a real estate company. The Company is engaged in developing, building, owning and managing institutional-grade office, retail and multifamily properties in various markets throughout the Mid-Atlantic and Southeastern United States. In addition to the ownership of its operating property portfolio, the Company develops and builds properties for its own account and through joint ventures between the Company and unaffiliated partners. It also provides general contracting services to third parties. Its construction and development experience includes mid- and high-rise office buildings, retail strip malls and retail power centers, multifamily apartment communities, hotels and conference centers, single- and multi-tenant industrial, distribution and manufacturing facilities, educational, medical and special purpose facilities, government projects, parking garages and mixed-use town centers.</v>
    <v>169</v>
    <v>New York Stock Exchange</v>
    <v>XNYS</v>
    <v>XNYS</v>
    <v>222 Central Park Ave Ste 2100, VIRGINIA BEACH, VA, 23462-3039 US</v>
    <v>10.4</v>
    <v>Residential &amp; Commercial REIT</v>
    <v>Stock</v>
    <v>44070.840277812502</v>
    <v>7</v>
    <v>10.119999999999999</v>
    <v>811171400</v>
    <v>ARMADA HOFFLER PROPERTIES, INC.</v>
    <v>ARMADA HOFFLER PROPERTIES, INC.</v>
    <v>10.119999999999999</v>
    <v>21.119800000000001</v>
    <v>10.06</v>
    <v>10.27</v>
    <v>10.27</v>
    <v>78449850</v>
    <v>AHH</v>
    <v>ARMADA HOFFLER PROPERTIES, INC. (XNYS:AHH)</v>
    <v>193555</v>
    <v>264786</v>
    <v>2012</v>
  </rv>
  <rv s="4">
    <v>8</v>
  </rv>
  <rv s="0">
    <v>http://en.wikipedia.org/wiki/Realty_Income_Corporation</v>
    <v>Wikipedia</v>
  </rv>
  <rv s="1">
    <v>0</v>
    <v>10</v>
  </rv>
  <rv s="2">
    <v>6</v>
    <v>https://www.bing.com/th?id=AMMS_27a2797c3c38370c90a43ecbcd300403&amp;qlt=95</v>
    <v>11</v>
    <v>https://www.bing.com/images/search?form=xlimg&amp;q=dow+realty+o</v>
    <v>Image of REALTY INCOME CORPORATION</v>
  </rv>
  <rv s="0">
    <v>https://www.bing.com/financeapi/forcetrigger?t=a1z11h&amp;q=XNYS%3aO&amp;form=skydnc</v>
    <v>Learn more on Bing</v>
  </rv>
  <rv s="3">
    <v>en-US</v>
    <v>a1z11h</v>
    <v>268435456</v>
    <v>268435457</v>
    <v>1</v>
    <v>Powered by Refinitiv</v>
    <v>0</v>
    <v>REALTY INCOME CORPORATION (XNYS:O)</v>
    <v>3</v>
    <v>4</v>
    <v>Finance</v>
    <v>5</v>
    <v>84.92</v>
    <v>38</v>
    <v>0.60909999999999997</v>
    <v>0.89</v>
    <v>-3.9969999999999997E-3</v>
    <v>1.4434000000000001E-2</v>
    <v>-0.25</v>
    <v>USD</v>
    <v>Realty Income Corporation is a real estate investment trust (REIT). The Company is engaged in in-house acquisition, portfolio management, asset management, credit research, real estate research, legal, finance and accounting, information technology and capital markets capabilities. As of December 31, 2016, the Company owned a diversified portfolio of 4,944 properties located in 49 states and Puerto Rico, with over 83.0 million square feet of leasable space leased to 248 different commercial tenants doing business in 47 separate industries. As of December 31, 2016, of the 4,944 properties in the portfolio, 4,920, or 99.5%, were single-tenant properties, and the remaining were multi-tenant properties. As of December 31, 2016, of the 4,920 single-tenant properties, 4,836 were leased with a weighted average remaining lease term (excluding rights to extend a lease at the option of the tenant) of approximately 9.8 years.</v>
    <v>194</v>
    <v>New York Stock Exchange</v>
    <v>XNYS</v>
    <v>XNYS</v>
    <v>11995 El Camino Real, SAN DIEGO, CA, 92130-2544 US</v>
    <v>62.68</v>
    <v>12</v>
    <v>Residential &amp; Commercial REIT</v>
    <v>Stock</v>
    <v>44070.851030092592</v>
    <v>13</v>
    <v>61.54</v>
    <v>21589110000</v>
    <v>REALTY INCOME CORPORATION</v>
    <v>REALTY INCOME CORPORATION</v>
    <v>61.84</v>
    <v>42.306800000000003</v>
    <v>61.66</v>
    <v>62.55</v>
    <v>62.3</v>
    <v>345039300</v>
    <v>O</v>
    <v>REALTY INCOME CORPORATION (XNYS:O)</v>
    <v>1676594</v>
    <v>1888813</v>
    <v>1997</v>
  </rv>
  <rv s="4">
    <v>14</v>
  </rv>
  <rv s="0">
    <v>http://en.wikipedia.org/wiki/CVS_Health</v>
    <v>Wikipedia</v>
  </rv>
  <rv s="1">
    <v>0</v>
    <v>16</v>
  </rv>
  <rv s="2">
    <v>6</v>
    <v>https://www.bing.com/th?id=AMMS_de0354b26c9c5f8e1b0e62bd0f836214&amp;qlt=95</v>
    <v>17</v>
    <v>https://www.bing.com/images/search?form=xlimg&amp;q=cvs+health</v>
    <v>Image of CVS HEALTH CORPORATION</v>
  </rv>
  <rv s="0">
    <v>https://www.bing.com/financeapi/forcetrigger?t=a1qlnm&amp;q=XNYS%3aCVS&amp;form=skydnc</v>
    <v>Learn more on Bing</v>
  </rv>
  <rv s="3">
    <v>en-US</v>
    <v>a1qlnm</v>
    <v>268435456</v>
    <v>268435457</v>
    <v>1</v>
    <v>Powered by Refinitiv</v>
    <v>0</v>
    <v>CVS HEALTH CORPORATION (XNYS:CVS)</v>
    <v>3</v>
    <v>4</v>
    <v>Finance</v>
    <v>5</v>
    <v>77.03</v>
    <v>52.04</v>
    <v>0.66390000000000005</v>
    <v>0.74</v>
    <v>-1.5769999999999998E-4</v>
    <v>1.1810000000000001E-2</v>
    <v>-0.01</v>
    <v>USD</v>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v>290000</v>
    <v>New York Stock Exchange</v>
    <v>XNYS</v>
    <v>XNYS</v>
    <v>1 Cvs Dr, WOONSOCKET, RI, 02895-6146 US</v>
    <v>63.61</v>
    <v>18</v>
    <v>Healthcare Providers &amp; Services</v>
    <v>Stock</v>
    <v>44070.849583333336</v>
    <v>19</v>
    <v>62.27</v>
    <v>83063410000</v>
    <v>CVS HEALTH CORPORATION</v>
    <v>CVS HEALTH CORPORATION</v>
    <v>62.6</v>
    <v>9.9506999999999994</v>
    <v>62.66</v>
    <v>63.4</v>
    <v>63.39</v>
    <v>1308703000</v>
    <v>CVS</v>
    <v>CVS HEALTH CORPORATION (XNYS:CVS)</v>
    <v>5066948</v>
    <v>6684899</v>
    <v>1996</v>
  </rv>
  <rv s="4">
    <v>20</v>
  </rv>
  <rv s="0">
    <v>http://en.wikipedia.org/wiki/Intel</v>
    <v>Wikipedia</v>
  </rv>
  <rv s="1">
    <v>0</v>
    <v>22</v>
  </rv>
  <rv s="2">
    <v>6</v>
    <v>https://www.bing.com/th?id=AMMS_c403bf41659acee264fb566dad5acacf&amp;qlt=95</v>
    <v>23</v>
    <v>https://www.bing.com/images/search?form=xlimg&amp;q=intel</v>
    <v>Image of INTEL CORPORATION</v>
  </rv>
  <rv s="0">
    <v>https://www.bing.com/financeapi/forcetrigger?t=a1vmf2&amp;q=XNAS%3aINTC&amp;form=skydnc</v>
    <v>Learn more on Bing</v>
  </rv>
  <rv s="3">
    <v>en-US</v>
    <v>a1vmf2</v>
    <v>268435456</v>
    <v>268435457</v>
    <v>1</v>
    <v>Powered by Refinitiv</v>
    <v>0</v>
    <v>INTEL CORPORATION (XNAS:INTC)</v>
    <v>3</v>
    <v>4</v>
    <v>Finance</v>
    <v>5</v>
    <v>69.290000000000006</v>
    <v>43.63</v>
    <v>0.69910000000000005</v>
    <v>-0.15</v>
    <v>0</v>
    <v>-3.0270000000000002E-3</v>
    <v>0</v>
    <v>USD</v>
    <v>Intel Corporation is engaged in designing and manufacturing products and technologies, such as the cloud. The Company's segments are Client Computing Group (CCG), Data Center Group (DCG), Internet of Things Group (IOTG), Non-Volatile Memory Solutions Group (NSG), Mobileye, Programmable Solutions Group (PSG), All Other and New Technology Group (NTG). It delivers computer, networking and communications platforms to a set of customers, including original equipment manufacturers (OEMs), original design manufacturers (ODMs), cloud and communications service providers, as well as industrial, communications and automotive equipment manufacturers. It offers platforms to integrate various components and technologies, including a microprocessor and chipset, a stand-alone System-on-Chip (SoC), or a multichip package. The CCG operating segment includes platforms that integrates in notebook, two in one systems, desktop computers for consumers and businesses, tablets, and phones.</v>
    <v>110800</v>
    <v>Nasdaq Stock Market</v>
    <v>XNAS</v>
    <v>XNAS</v>
    <v>2200 Mission College Blvd, SANTA CLARA, CA, 95054-1537 US</v>
    <v>49.93</v>
    <v>24</v>
    <v>Semiconductors &amp; Semiconductor Equipment</v>
    <v>Stock</v>
    <v>44070.851041666669</v>
    <v>25</v>
    <v>49.17</v>
    <v>210225800000</v>
    <v>INTEL CORPORATION</v>
    <v>INTEL CORPORATION</v>
    <v>49.77</v>
    <v>9.1160999999999994</v>
    <v>49.55</v>
    <v>49.4</v>
    <v>49.4</v>
    <v>4253000000</v>
    <v>INTC</v>
    <v>INTEL CORPORATION (XNAS:INTC)</v>
    <v>24281608</v>
    <v>44145622</v>
    <v>1989</v>
  </rv>
  <rv s="4">
    <v>26</v>
  </rv>
  <rv s="0">
    <v>http://en.wikipedia.org/wiki/Microsoft</v>
    <v>Wikipedia</v>
  </rv>
  <rv s="1">
    <v>0</v>
    <v>28</v>
  </rv>
  <rv s="2">
    <v>6</v>
    <v>https://www.bing.com/th?id=AMMS_c6939a08cba290c186ef1b935254e91d&amp;qlt=95</v>
    <v>29</v>
    <v>https://www.bing.com/images/search?form=xlimg&amp;q=microsoft</v>
    <v>Image of MICROSOFT CORPORATION</v>
  </rv>
  <rv s="0">
    <v>https://www.bing.com/financeapi/forcetrigger?t=a1xzim&amp;q=XNAS%3aMSFT&amp;form=skydnc</v>
    <v>Learn more on Bing</v>
  </rv>
  <rv s="3">
    <v>en-US</v>
    <v>a1xzim</v>
    <v>268435456</v>
    <v>268435457</v>
    <v>1</v>
    <v>Powered by Refinitiv</v>
    <v>0</v>
    <v>MICROSOFT CORPORATION (XNAS:MSFT)</v>
    <v>3</v>
    <v>4</v>
    <v>Finance</v>
    <v>5</v>
    <v>226.58</v>
    <v>132.52000000000001</v>
    <v>0.88400000000000001</v>
    <v>5.43</v>
    <v>4.0160000000000005E-3</v>
    <v>2.4552999999999998E-2</v>
    <v>0.91</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231.15</v>
    <v>30</v>
    <v>Software &amp; IT Services</v>
    <v>Stock</v>
    <v>44070.850559490624</v>
    <v>31</v>
    <v>219.4</v>
    <v>1638170000000</v>
    <v>MICROSOFT CORPORATION</v>
    <v>MICROSOFT CORPORATION</v>
    <v>222.89</v>
    <v>38.365900000000003</v>
    <v>221.15</v>
    <v>226.58</v>
    <v>227.49</v>
    <v>7567653000</v>
    <v>MSFT</v>
    <v>MICROSOFT CORPORATION (XNAS:MSFT)</v>
    <v>57278391</v>
    <v>33459658</v>
    <v>1993</v>
  </rv>
  <rv s="4">
    <v>32</v>
  </rv>
  <rv s="0">
    <v>http://zh.wikipedia.org/wiki/全球保險集團</v>
    <v>Wikipedia</v>
  </rv>
  <rv s="1">
    <v>0</v>
    <v>34</v>
  </rv>
  <rv s="2">
    <v>6</v>
    <v>https://www.bing.com/th?id=AMMS_85feab66dbab65b2441210085dd5d31c&amp;qlt=95</v>
    <v>35</v>
    <v>https://www.bing.com/images/search?form=xlimg&amp;q=aegon</v>
    <v>Image of Aegon NV</v>
  </rv>
  <rv s="0">
    <v>https://www.bing.com/financeapi/forcetrigger?t=a1mxnm&amp;q=XNYS%3aAEG&amp;form=skydnc</v>
    <v>Learn more on Bing</v>
  </rv>
  <rv s="6">
    <v>en-US</v>
    <v>a1mxnm</v>
    <v>268435456</v>
    <v>268435457</v>
    <v>1</v>
    <v>Powered by Refinitiv</v>
    <v>11</v>
    <v>Aegon NV (XNYS:AEG)</v>
    <v>3</v>
    <v>12</v>
    <v>Finance</v>
    <v>10</v>
    <v>4.7</v>
    <v>1.8</v>
    <v>1.242</v>
    <v>-0.08</v>
    <v>0</v>
    <v>-2.8469999999999999E-2</v>
    <v>0</v>
    <v>USD</v>
    <v>Aegon N.V. (Aegon) is an international life insurance, pensions and asset management company. The Company's segments include the Americas, which includes the United States, Mexico and Brazil; the Netherlands; the United Kingdom; Central &amp; Eastern Europe; Spain &amp; Portugal; Asia, and Aegon Asset Management. It offers protection against mortality, morbidity and longevity risks, including traditional and universal life. It offers products with mortality, morbidity, and longevity risks, including traditional and universal life; mortgages; annuity products, and banking products. It offers individual protection products, such as annuities, term insurance, income protection and international/offshore bonds. It has activities in Hungary, Poland, Romania and Turkey. It offers life insurance marketed to high-net-worth individuals in Hong Kong and Singapore. It also offers investment products covering third-party customers, insurance-linked solutions.</v>
    <v>24000</v>
    <v>New York Stock Exchange</v>
    <v>XNYS</v>
    <v>XNYS</v>
    <v>AEGONplein 50, 'S-GRAVENHAGE, ZUID-HOLLAND, 2591 TV NL</v>
    <v>2.77</v>
    <v>36</v>
    <v>Insurance</v>
    <v>Stock</v>
    <v>44070.840277812502</v>
    <v>37</v>
    <v>2.72</v>
    <v>5855948000</v>
    <v>Aegon NV</v>
    <v>Aegon NV</v>
    <v>2.72</v>
    <v>4.9855</v>
    <v>2.81</v>
    <v>2.73</v>
    <v>2.73</v>
    <v>2105139000</v>
    <v>AEG</v>
    <v>Aegon NV (XNYS:AEG)</v>
    <v>2139784</v>
    <v>2321290</v>
  </rv>
  <rv s="4">
    <v>38</v>
  </rv>
  <rv s="0">
    <v>http://en.wikipedia.org/wiki/Delta_Air_Lines</v>
    <v>Wikipedia</v>
  </rv>
  <rv s="1">
    <v>0</v>
    <v>40</v>
  </rv>
  <rv s="2">
    <v>6</v>
    <v>https://www.bing.com/th?id=AMMS_914babebce972b61c210d9459046d6f7&amp;qlt=95</v>
    <v>41</v>
    <v>https://www.bing.com/images/search?form=xlimg&amp;q=delta+air+lines</v>
    <v>Image of DELTA AIR LINES, INC.</v>
  </rv>
  <rv s="0">
    <v>https://www.bing.com/financeapi/forcetrigger?t=a1qqbh&amp;q=XNYS%3aDAL&amp;form=skydnc</v>
    <v>Learn more on Bing</v>
  </rv>
  <rv s="3">
    <v>en-US</v>
    <v>a1qqbh</v>
    <v>268435456</v>
    <v>268435457</v>
    <v>1</v>
    <v>Powered by Refinitiv</v>
    <v>0</v>
    <v>DELTA AIR LINES, INC. (XNYS:DAL)</v>
    <v>3</v>
    <v>4</v>
    <v>Finance</v>
    <v>5</v>
    <v>62.48</v>
    <v>17.510000000000002</v>
    <v>1.2958000000000001</v>
    <v>0.86</v>
    <v>2.5969999999999999E-3</v>
    <v>2.8715000000000001E-2</v>
    <v>0.08</v>
    <v>USD</v>
    <v>Delta Air Lines, Inc. provides scheduled air transportation for passengers and cargo throughout the United States and across the world. The Company's segments include Airline and Refinery. The Company's route network is centered around a system of hub, international gateway and airports that the Company operates in Amsterdam, Atlanta, Boston, Detroit, London-Heathrow, Los Angeles, Minneapolis-St. Paul, New York-LaGuardia, New York- John F Kennedy International Airport, Paris-Charles de Gaulle, Salt Lake City, Seattle and Tokyo-Narita. Each of these operations includes flights that gather and distribute traffic from markets in the geographic region surrounding the hub or gateway to domestic and international cities and to other hubs or gateways. The Company's route network includes its international joint ventures, its alliances with other foreign airlines, its membership in SkyTeam and agreements with multiple domestic regional carriers that operate as Delta Connection.</v>
    <v>91224</v>
    <v>New York Stock Exchange</v>
    <v>XNYS</v>
    <v>XNYS</v>
    <v>1030 Delta Blvd, ATLANTA, GA, 30354-1989 US</v>
    <v>32.21</v>
    <v>42</v>
    <v>Passenger Transportation Services</v>
    <v>Stock</v>
    <v>44070.850497685184</v>
    <v>43</v>
    <v>30.62</v>
    <v>19199490000</v>
    <v>DELTA AIR LINES, INC.</v>
    <v>DELTA AIR LINES, INC.</v>
    <v>30.78</v>
    <v>0</v>
    <v>29.95</v>
    <v>30.81</v>
    <v>30.89</v>
    <v>637856800</v>
    <v>DAL</v>
    <v>DELTA AIR LINES, INC. (XNYS:DAL)</v>
    <v>31668363</v>
    <v>21038598</v>
    <v>1967</v>
  </rv>
  <rv s="4">
    <v>44</v>
  </rv>
  <rv s="0">
    <v>https://creativecommons.org/licenses/by/2.0</v>
    <v>CC BY 2.0</v>
  </rv>
  <rv s="0">
    <v>http://sv.wikipedia.org/wiki/Las_Vegas_Sands</v>
    <v>Wikipedia</v>
  </rv>
  <rv s="1">
    <v>46</v>
    <v>47</v>
  </rv>
  <rv s="2">
    <v>6</v>
    <v>https://www.bing.com/th?id=AMMS_0906c9459990b0fab2037038e2dfe1bd&amp;qlt=95</v>
    <v>48</v>
    <v>https://www.bing.com/images/search?form=xlimg&amp;q=las+vegas+sands</v>
    <v>Image of LAS VEGAS SANDS CORP.</v>
  </rv>
  <rv s="0">
    <v>https://www.bing.com/financeapi/forcetrigger?t=a1x7im&amp;q=XNYS%3aLVS&amp;form=skydnc</v>
    <v>Learn more on Bing</v>
  </rv>
  <rv s="3">
    <v>en-US</v>
    <v>a1x7im</v>
    <v>268435456</v>
    <v>268435457</v>
    <v>1</v>
    <v>Powered by Refinitiv</v>
    <v>0</v>
    <v>LAS VEGAS SANDS CORP. (XNYS:LVS)</v>
    <v>3</v>
    <v>4</v>
    <v>Finance</v>
    <v>5</v>
    <v>74.290000000000006</v>
    <v>33.299999999999997</v>
    <v>1.5345</v>
    <v>0.65</v>
    <v>3.9600000000000003E-4</v>
    <v>1.3037E-2</v>
    <v>0.02</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51.284999999999997</v>
    <v>49</v>
    <v>Hotels &amp; Entertainment Services</v>
    <v>Stock</v>
    <v>44070.847685185188</v>
    <v>50</v>
    <v>49.82</v>
    <v>38159610000</v>
    <v>LAS VEGAS SANDS CORP.</v>
    <v>LAS VEGAS SANDS CORP.</v>
    <v>49.85</v>
    <v>113.9631</v>
    <v>49.86</v>
    <v>50.51</v>
    <v>50.53</v>
    <v>763803300</v>
    <v>LVS</v>
    <v>LAS VEGAS SANDS CORP. (XNYS:LVS)</v>
    <v>4852440</v>
    <v>6149007</v>
    <v>2004</v>
  </rv>
  <rv s="4">
    <v>51</v>
  </rv>
  <rv s="0">
    <v>http://en.wikipedia.org/wiki/AT&amp;T</v>
    <v>Wikipedia</v>
  </rv>
  <rv s="1">
    <v>0</v>
    <v>53</v>
  </rv>
  <rv s="2">
    <v>6</v>
    <v>https://www.bing.com/th?id=AMMS_22edc37b3d4ca713a66f23973844e621&amp;qlt=95</v>
    <v>54</v>
    <v>https://www.bing.com/images/search?form=xlimg&amp;q=at%26t</v>
    <v>Image of AT&amp;T INC.</v>
  </rv>
  <rv s="0">
    <v>https://www.bing.com/financeapi/forcetrigger?t=a23www&amp;q=XNYS%3aT&amp;form=skydnc</v>
    <v>Learn more on Bing</v>
  </rv>
  <rv s="3">
    <v>en-US</v>
    <v>a23www</v>
    <v>268435456</v>
    <v>268435457</v>
    <v>1</v>
    <v>Powered by Refinitiv</v>
    <v>0</v>
    <v>AT&amp;T INC. (XNYS:T)</v>
    <v>3</v>
    <v>4</v>
    <v>Finance</v>
    <v>5</v>
    <v>39.700000000000003</v>
    <v>26.08</v>
    <v>0.65049999999999997</v>
    <v>-9.5000000000000001E-2</v>
    <v>8.363E-4</v>
    <v>-3.1680000000000002E-3</v>
    <v>2.5000000000000001E-2</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243000</v>
    <v>New York Stock Exchange</v>
    <v>XNYS</v>
    <v>XNYS</v>
    <v>208 S Akard St, DALLAS, TX, 75202-4206 US</v>
    <v>30.17</v>
    <v>55</v>
    <v>Telecommunications Services</v>
    <v>Stock</v>
    <v>44070.849699074075</v>
    <v>56</v>
    <v>29.815000000000001</v>
    <v>213037500000</v>
    <v>AT&amp;T INC.</v>
    <v>AT&amp;T INC.</v>
    <v>30.02</v>
    <v>18.3733</v>
    <v>29.99</v>
    <v>29.895</v>
    <v>29.92</v>
    <v>7125000000</v>
    <v>T</v>
    <v>AT&amp;T INC. (XNYS:T)</v>
    <v>29537171</v>
    <v>29418478</v>
    <v>1983</v>
  </rv>
  <rv s="4">
    <v>57</v>
  </rv>
  <rv s="0">
    <v>http://en.wikipedia.org/wiki/Hanesbrands</v>
    <v>Wikipedia</v>
  </rv>
  <rv s="1">
    <v>0</v>
    <v>59</v>
  </rv>
  <rv s="2">
    <v>6</v>
    <v>https://www.bing.com/th?id=AMMS_c24975ed18339087911e989d5a38f632&amp;qlt=95</v>
    <v>60</v>
    <v>https://www.bing.com/images/search?form=xlimg&amp;q=hanesbrands</v>
    <v>Image of HANESBRANDS INC.</v>
  </rv>
  <rv s="0">
    <v>https://www.bing.com/financeapi/forcetrigger?t=a1uh3m&amp;q=XNYS%3aHBI&amp;form=skydnc</v>
    <v>Learn more on Bing</v>
  </rv>
  <rv s="3">
    <v>en-US</v>
    <v>a1uh3m</v>
    <v>268435456</v>
    <v>268435457</v>
    <v>1</v>
    <v>Powered by Refinitiv</v>
    <v>0</v>
    <v>HANESBRANDS INC. (XNYS:HBI)</v>
    <v>3</v>
    <v>4</v>
    <v>Finance</v>
    <v>10</v>
    <v>16.754999999999999</v>
    <v>6.96</v>
    <v>1.7132000000000001</v>
    <v>0.16</v>
    <v>0</v>
    <v>1.0276E-2</v>
    <v>0</v>
    <v>USD</v>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v>63000</v>
    <v>New York Stock Exchange</v>
    <v>XNYS</v>
    <v>XNYS</v>
    <v>1000 E Hanes Mill Rd, WINSTON SALEM, NC, 27105-1384 US</v>
    <v>16</v>
    <v>61</v>
    <v>Textiles &amp; Apparel</v>
    <v>Stock</v>
    <v>44070.834025601565</v>
    <v>62</v>
    <v>15.68</v>
    <v>5574054000</v>
    <v>HANESBRANDS INC.</v>
    <v>HANESBRANDS INC.</v>
    <v>15.74</v>
    <v>10.797499999999999</v>
    <v>15.57</v>
    <v>15.73</v>
    <v>15.73</v>
    <v>348160800</v>
    <v>HBI</v>
    <v>HANESBRANDS INC. (XNYS:HBI)</v>
    <v>3336778</v>
    <v>6487833</v>
    <v>2005</v>
  </rv>
  <rv s="4">
    <v>63</v>
  </rv>
  <rv s="0">
    <v>https://www.bing.com/financeapi/forcetrigger?t=a1zf5r&amp;q=XNAS%3aOZK&amp;form=skydnc</v>
    <v>Learn more on Bing</v>
  </rv>
  <rv s="5">
    <v>en-US</v>
    <v>a1zf5r</v>
    <v>268435456</v>
    <v>268435457</v>
    <v>1</v>
    <v>Powered by Refinitiv</v>
    <v>7</v>
    <v>Bank Ozk (XNAS:OZK)</v>
    <v>8</v>
    <v>9</v>
    <v>Finance</v>
    <v>10</v>
    <v>31.76</v>
    <v>14.2</v>
    <v>1.9867999999999999</v>
    <v>0.29499999999999998</v>
    <v>4.2629999999999997E-6</v>
    <v>1.2737E-2</v>
    <v>1E-4</v>
    <v>USD</v>
    <v>Bank Ozk, formerly Bank of the Ozarks, Inc., is a state chartered bank that provides retail and commercial banking services. Its deposit services include checking, savings, money market, time deposit and individual retirement accounts. Its loan services include various types of real estate, consumer, commercial, industrial and agricultural loans and various leasing services. It also provides mortgage lending; treasury management services for businesses, individuals and non-profit and governmental entities, including wholesale lock box services; remote deposit capture services; trust and wealth management services for businesses, individuals and non-profit and governmental entities, including financial planning, money management, custodial services and corporate trust services; real estate appraisals; ATMs; telephone banking; online and mobile banking services, including electronic bill pay and consumer mobile deposits, and debit cards, gift cards and safe deposit boxes.</v>
    <v>2774</v>
    <v>Nasdaq Stock Market</v>
    <v>XNAS</v>
    <v>XNAS</v>
    <v>17901 Chenal Pkwy, LITTLE ROCK, AR, 72223-5831 US</v>
    <v>23.75</v>
    <v>Banking Services</v>
    <v>Stock</v>
    <v>44070.839885474219</v>
    <v>65</v>
    <v>23.07</v>
    <v>3037537000</v>
    <v>Bank Ozk</v>
    <v>Bank Ozk</v>
    <v>23.07</v>
    <v>11.206200000000001</v>
    <v>23.16</v>
    <v>23.454999999999998</v>
    <v>23.455100000000002</v>
    <v>128193100</v>
    <v>OZK</v>
    <v>Bank Ozk (XNAS:OZK)</v>
    <v>736833</v>
    <v>968730</v>
    <v>1987</v>
  </rv>
  <rv s="4">
    <v>66</v>
  </rv>
  <rv s="0">
    <v>http://en.wikipedia.org/wiki/Leggett_&amp;_Platt</v>
    <v>Wikipedia</v>
  </rv>
  <rv s="1">
    <v>0</v>
    <v>68</v>
  </rv>
  <rv s="2">
    <v>6</v>
    <v>https://www.bing.com/th?id=AMMS_5f290625ab5819a7bcff05b4ca0a36d2&amp;qlt=95</v>
    <v>69</v>
    <v>https://www.bing.com/images/search?form=xlimg&amp;q=leggett+%26+platt</v>
    <v>Image of LEGGETT &amp; PLATT, INCORPORATED</v>
  </rv>
  <rv s="0">
    <v>https://www.bing.com/financeapi/forcetrigger?t=a1wu4c&amp;q=XNYS%3aLEG&amp;form=skydnc</v>
    <v>Learn more on Bing</v>
  </rv>
  <rv s="3">
    <v>en-US</v>
    <v>a1wu4c</v>
    <v>268435456</v>
    <v>268435457</v>
    <v>1</v>
    <v>Powered by Refinitiv</v>
    <v>0</v>
    <v>LEGGETT &amp; PLATT, INCORPORATED (XNYS:LEG)</v>
    <v>3</v>
    <v>4</v>
    <v>Finance</v>
    <v>10</v>
    <v>55.418500000000002</v>
    <v>22.03</v>
    <v>1.6068</v>
    <v>0.49</v>
    <v>0</v>
    <v>1.2057E-2</v>
    <v>0</v>
    <v>USD</v>
    <v>Leggett &amp; Platt, Incorporated is a manufacturer that conceives, designs and produces a range of engineered components and products found in homes, offices and automobiles. The Company operates in four segments: Residential Furnishings, Commercial Products, Industrial Materials and Specialized Products. Its brands include ComfortCore, Mira-Coil, VertiCoil, Quantum, Nanocoil, Lura-Flex and Active Support Technology, which includes mattress innersprings; Semi-Flex, which includes box spring components and foundations; Spuhl, which includes mattress innerspring manufacturing machines; Wall Hugger, which includes recliner chair mechanisms; Super Sagless, which includes motion and sofa sleeper mechanisms; No-Sag, which includes wire forms used in seating; LPSense, which includes capacitive sensing; Hanes, which includes fabric materials; Schukra, Pullmaflex and Flex-O-Lator, which includes automotive seating products, and Gribetz and Porter, which includes quilting and sewing machines.</v>
    <v>22000</v>
    <v>New York Stock Exchange</v>
    <v>XNYS</v>
    <v>XNYS</v>
    <v>No. 1 Leggett Road, CARTHAGE, MO, 64836 US</v>
    <v>41.33</v>
    <v>70</v>
    <v>Household Goods</v>
    <v>Stock</v>
    <v>44070.833437603906</v>
    <v>71</v>
    <v>40.549999999999997</v>
    <v>5360589000</v>
    <v>LEGGETT &amp; PLATT, INCORPORATED</v>
    <v>LEGGETT &amp; PLATT, INCORPORATED</v>
    <v>40.9</v>
    <v>24.395099999999999</v>
    <v>40.64</v>
    <v>41.13</v>
    <v>41.13</v>
    <v>132392900</v>
    <v>LEG</v>
    <v>LEGGETT &amp; PLATT, INCORPORATED (XNYS:LEG)</v>
    <v>679595</v>
    <v>1324761</v>
    <v>1901</v>
  </rv>
  <rv s="4">
    <v>72</v>
  </rv>
  <rv s="0">
    <v>http://pl.wikipedia.org/wiki/Starbucks</v>
    <v>Wikipedia</v>
  </rv>
  <rv s="1">
    <v>0</v>
    <v>74</v>
  </rv>
  <rv s="2">
    <v>6</v>
    <v>https://www.bing.com/th?id=AMMS_e27b6f4d10a663f3cbffe838112b48be&amp;qlt=95</v>
    <v>75</v>
    <v>https://www.bing.com/images/search?form=xlimg&amp;q=starbucks</v>
    <v>Image of STARBUCKS CORPORATION</v>
  </rv>
  <rv s="0">
    <v>https://www.bing.com/financeapi/forcetrigger?t=a22k9c&amp;q=XNAS%3aSBUX&amp;form=skydnc</v>
    <v>Learn more on Bing</v>
  </rv>
  <rv s="3">
    <v>en-US</v>
    <v>a22k9c</v>
    <v>268435456</v>
    <v>268435457</v>
    <v>1</v>
    <v>Powered by Refinitiv</v>
    <v>0</v>
    <v>STARBUCKS CORPORATION (XNAS:SBUX)</v>
    <v>3</v>
    <v>4</v>
    <v>Finance</v>
    <v>5</v>
    <v>98.14</v>
    <v>50.02</v>
    <v>0.7944</v>
    <v>1</v>
    <v>1.0789999999999999E-3</v>
    <v>1.2134000000000001E-2</v>
    <v>0.09</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346000</v>
    <v>Nasdaq Stock Market</v>
    <v>XNAS</v>
    <v>XNAS</v>
    <v>2401 Utah Ave S, SEATTLE, WA, 98134-1436 US</v>
    <v>83.635000000000005</v>
    <v>76</v>
    <v>Hotels &amp; Entertainment Services</v>
    <v>Stock</v>
    <v>44070.849652777775</v>
    <v>77</v>
    <v>82.5</v>
    <v>96699680000</v>
    <v>STARBUCKS CORPORATION</v>
    <v>STARBUCKS CORPORATION</v>
    <v>82.75</v>
    <v>74.901799999999994</v>
    <v>82.41</v>
    <v>83.41</v>
    <v>83.5</v>
    <v>1169000000</v>
    <v>SBUX</v>
    <v>STARBUCKS CORPORATION (XNAS:SBUX)</v>
    <v>9092374</v>
    <v>7767416</v>
    <v>1985</v>
  </rv>
  <rv s="4">
    <v>78</v>
  </rv>
  <rv s="0">
    <v>https://creativecommons.org/licenses/by-sa/3.0</v>
    <v>CC BY-SA 3.0</v>
  </rv>
  <rv s="0">
    <v>http://en.wikipedia.org/wiki/Franklin_Templeton_Investments</v>
    <v>Wikipedia</v>
  </rv>
  <rv s="1">
    <v>80</v>
    <v>81</v>
  </rv>
  <rv s="2">
    <v>6</v>
    <v>https://www.bing.com/th?id=AMMS_7d8003787edf2285f5798b1ea3865181&amp;qlt=95</v>
    <v>82</v>
    <v>https://www.bing.com/images/search?form=xlimg&amp;q=franklin+templeton+investments</v>
    <v>Image of FRANKLIN RESOURCES, INC.</v>
  </rv>
  <rv s="0">
    <v>https://www.bing.com/financeapi/forcetrigger?t=a1odgh&amp;q=XNYS%3aBEN&amp;form=skydnc</v>
    <v>Learn more on Bing</v>
  </rv>
  <rv s="3">
    <v>en-US</v>
    <v>a1odgh</v>
    <v>268435456</v>
    <v>268435457</v>
    <v>1</v>
    <v>Powered by Refinitiv</v>
    <v>0</v>
    <v>FRANKLIN RESOURCES, INC. (XNYS:BEN)</v>
    <v>3</v>
    <v>4</v>
    <v>Finance</v>
    <v>10</v>
    <v>30.204999999999998</v>
    <v>14.91</v>
    <v>1.2406999999999999</v>
    <v>0.05</v>
    <v>0</v>
    <v>2.3470000000000001E-3</v>
    <v>0</v>
    <v>USD</v>
    <v>Franklin Resources, Inc. is a holding company. The Company, along with its subsidiaries, operates as Franklin Templeton Investments. It is a global investment management company that provides investment management and related services to retail, institutional and high net-worth clients in jurisdictions around the world. The Company offers its investment products and services under the Franklin, Templeton, Franklin Mutual Series, Franklin Bissett, Fiduciary Trust, Darby, Balanced Equity Management, K2 and LibertyShares brand names. Its products include investment funds and institutional, high net-worth and separately managed accounts (collectively, sponsored investment products (SIPs)). It offers various types of SIPs, such as the United States funds, cross-border funds, local/regional funds, and other managed accounts, alternative investment products and trusts. Its investment funds include the United States-registered funds, non-United States-registered funds and unregistered funds.</v>
    <v>9500</v>
    <v>New York Stock Exchange</v>
    <v>XNYS</v>
    <v>XNYS</v>
    <v>1 Franklin Pkwy Bldg 920, SAN MATEO, CA, 94403-1906 US</v>
    <v>21.58</v>
    <v>83</v>
    <v>Investment Banking &amp; Investment Services</v>
    <v>Stock</v>
    <v>44070.833580786719</v>
    <v>84</v>
    <v>21.085000000000001</v>
    <v>10630350000</v>
    <v>FRANKLIN RESOURCES, INC.</v>
    <v>FRANKLIN RESOURCES, INC.</v>
    <v>21.32</v>
    <v>10.3926</v>
    <v>21.3</v>
    <v>21.35</v>
    <v>21.35</v>
    <v>495356600</v>
    <v>BEN</v>
    <v>FRANKLIN RESOURCES, INC. (XNYS:BEN)</v>
    <v>2383785</v>
    <v>3351790</v>
    <v>1969</v>
  </rv>
  <rv s="4">
    <v>85</v>
  </rv>
  <rv s="0">
    <v>http://en.wikipedia.org/wiki/Broadcom_Inc.</v>
    <v>Wikipedia</v>
  </rv>
  <rv s="1">
    <v>0</v>
    <v>87</v>
  </rv>
  <rv s="2">
    <v>6</v>
    <v>https://www.bing.com/th?id=AMMS_223510cc1bd4d829dfc7dee799fda728&amp;qlt=95</v>
    <v>88</v>
    <v>https://www.bing.com/images/search?form=xlimg&amp;q=avago+technologies</v>
    <v>Image of Broadcom Inc.</v>
  </rv>
  <rv s="0">
    <v>https://www.bing.com/financeapi/forcetrigger?t=a1nz8m&amp;q=XNAS%3aAVGO&amp;form=skydnc</v>
    <v>Learn more on Bing</v>
  </rv>
  <rv s="3">
    <v>en-US</v>
    <v>a1nz8m</v>
    <v>268435456</v>
    <v>268435457</v>
    <v>1</v>
    <v>Powered by Refinitiv</v>
    <v>0</v>
    <v>Broadcom Inc. (XNAS:AVGO)</v>
    <v>3</v>
    <v>4</v>
    <v>Finance</v>
    <v>5</v>
    <v>341.51</v>
    <v>155.66999999999999</v>
    <v>0.93979999999999997</v>
    <v>-0.53</v>
    <v>0</v>
    <v>-1.56E-3</v>
    <v>0</v>
    <v>USD</v>
    <v>Broadcom Inc. is a technology company. The Company designs, develops and supplies a range of semiconductor and infrastructure software solutions. It operates through two segments: semiconductor solutions and infrastructure software. Its semiconductor solutions segment includes semiconductor solution product lines, as well as its Internet protocol (IP) licensing. Its infrastructure software segment includes its mainframe and enterprise software solutions and fiber channel storage area networking business. It develops semiconductor devices with a focus on digital and mixed signal complementary metal oxide semiconductor (CMOS) based devices and analog III-V based products. It provides semiconductor solutions for managing the movement of data in data center, telecom, enterprise, and embedded networking applications. Its mainframe software solutions include solutions for the IBM Z mainframe platform, which runs business applications.</v>
    <v>19000</v>
    <v>Nasdaq Stock Market</v>
    <v>XNAS</v>
    <v>XNAS</v>
    <v>1320 Ridder Park Dr, SAN JOSE, CA, 95131-2313 US</v>
    <v>341.3</v>
    <v>89</v>
    <v>Semiconductors &amp; Semiconductor Equipment</v>
    <v>Stock</v>
    <v>44070.847604166665</v>
    <v>90</v>
    <v>336.14</v>
    <v>135190600000</v>
    <v>Broadcom Inc.</v>
    <v>Broadcom Inc.</v>
    <v>340.49</v>
    <v>60.788899999999998</v>
    <v>339.67</v>
    <v>339.14</v>
    <v>339.14</v>
    <v>402185300</v>
    <v>AVGO</v>
    <v>Broadcom Inc. (XNAS:AVGO)</v>
    <v>1252092</v>
    <v>1572463</v>
    <v>2018</v>
  </rv>
  <rv s="4">
    <v>91</v>
  </rv>
  <rv s="0">
    <v>https://creativecommons.org/licenses/by-sa/2.0</v>
    <v>CC BY-SA 2.0</v>
  </rv>
  <rv s="0">
    <v>http://es.wikipedia.org/wiki/Salesforce.com</v>
    <v>Wikipedia</v>
  </rv>
  <rv s="1">
    <v>93</v>
    <v>94</v>
  </rv>
  <rv s="2">
    <v>6</v>
    <v>https://www.bing.com/th?id=AMMS_81636c6c53ba7c535b0ed06dfa3ef9df&amp;qlt=95</v>
    <v>95</v>
    <v>https://www.bing.com/images/search?form=xlimg&amp;q=salesforce+com</v>
    <v>Image of SALESFORCE.COM, INC.</v>
  </rv>
  <rv s="0">
    <v>https://www.bing.com/financeapi/forcetrigger?t=a1qc1h&amp;q=XNYS%3aCRM&amp;form=skydnc</v>
    <v>Learn more on Bing</v>
  </rv>
  <rv s="3">
    <v>en-US</v>
    <v>a1qc1h</v>
    <v>268435456</v>
    <v>268435457</v>
    <v>1</v>
    <v>Powered by Refinitiv</v>
    <v>0</v>
    <v>SALESFORCE.COM, INC. (XNYS:CRM)</v>
    <v>3</v>
    <v>4</v>
    <v>Finance</v>
    <v>5</v>
    <v>277.97000000000003</v>
    <v>115.29</v>
    <v>1.2248000000000001</v>
    <v>3.99</v>
    <v>-3.4380000000000001E-4</v>
    <v>1.4650000000000002E-2</v>
    <v>-9.5000000000000001E-2</v>
    <v>USD</v>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v>49000</v>
    <v>New York Stock Exchange</v>
    <v>XNYS</v>
    <v>XNYS</v>
    <v>415 Mission St Fl 3, SAN FRANCISCO, CA, 94105-2533 US</v>
    <v>278.27</v>
    <v>96</v>
    <v>Software &amp; IT Services</v>
    <v>Stock</v>
    <v>44070.851493055554</v>
    <v>97</v>
    <v>260.88</v>
    <v>194661000000</v>
    <v>SALESFORCE.COM, INC.</v>
    <v>SALESFORCE.COM, INC.</v>
    <v>267</v>
    <v>106.4049</v>
    <v>272.36</v>
    <v>276.35000000000002</v>
    <v>276.255</v>
    <v>901000000</v>
    <v>CRM</v>
    <v>SALESFORCE.COM, INC. (XNYS:CRM)</v>
    <v>22746057</v>
    <v>7874489</v>
    <v>1999</v>
  </rv>
  <rv s="4">
    <v>98</v>
  </rv>
  <rv s="0">
    <v>http://creativecommons.org/licenses/by/3.0</v>
    <v>CC BY 3.0</v>
  </rv>
  <rv s="0">
    <v>http://fr.wikipedia.org/wiki/Medtronic</v>
    <v>Wikipedia</v>
  </rv>
  <rv s="1">
    <v>100</v>
    <v>101</v>
  </rv>
  <rv s="2">
    <v>6</v>
    <v>https://www.bing.com/th?id=AMMS_c7f433aae26aa9d4e8962daf4b86a7b7&amp;qlt=95</v>
    <v>102</v>
    <v>https://www.bing.com/images/search?form=xlimg&amp;q=medtronic</v>
    <v>Image of MEDTRONIC PUBLIC LIMITED COMPANY</v>
  </rv>
  <rv s="0">
    <v>https://www.bing.com/financeapi/forcetrigger?t=a1xg3m&amp;q=XNYS%3aMDT&amp;form=skydnc</v>
    <v>Learn more on Bing</v>
  </rv>
  <rv s="3">
    <v>en-US</v>
    <v>a1xg3m</v>
    <v>268435456</v>
    <v>268435457</v>
    <v>1</v>
    <v>Powered by Refinitiv</v>
    <v>0</v>
    <v>MEDTRONIC PUBLIC LIMITED COMPANY (XNYS:MDT)</v>
    <v>3</v>
    <v>4</v>
    <v>Finance</v>
    <v>5</v>
    <v>122.1477</v>
    <v>72.13</v>
    <v>0.67200000000000004</v>
    <v>2.77</v>
    <v>5.7079999999999995E-3</v>
    <v>2.6612E-2</v>
    <v>0.61</v>
    <v>USD</v>
    <v>Medtronic Public Limited Company (Medtronic) is a medical technology and services company. The Company develops, manufactures and markets its medical devices and technologies to hospitals, physicians, clinicians and patients in approximately 160 countries. The Company operates in four segments: Cardiac and Vascular Group, Minimally Invasive Technologies Group, Restorative Therapies Group and Diabetes Group. The Cardiac and Vascular Group segment includes Cardiac Rhythm &amp; Heart Failure, Coronary &amp; Structural Heart and Aortic &amp; Peripheral Vascula. Its Minimally Invasive Technologies Group segment includes Surgical Solutions and Patient Monitoring and Recovery. Its Restorative Therapies Group segment includes Spine, Neuromodulation, Surgical Technologies and Neurovascular. Its Diabetes Group segment includes Intensive Insulin Management, Non-Intensive Diabetes Therapies and Diabetes Services &amp; Solutions. The Company's subsidiaries include Medtronic, Inc. and HeartWare International, Inc.</v>
    <v>90000</v>
    <v>New York Stock Exchange</v>
    <v>XNYS</v>
    <v>XNYS</v>
    <v>20 On Hatch, Hatch Street Lower, DUBLIN, DUBLIN IE</v>
    <v>107.19499999999999</v>
    <v>103</v>
    <v>Healthcare Equipment &amp; Supplies</v>
    <v>Stock</v>
    <v>44070.847401978906</v>
    <v>104</v>
    <v>104.25</v>
    <v>137808300000</v>
    <v>MEDTRONIC PUBLIC LIMITED COMPANY</v>
    <v>MEDTRONIC PUBLIC LIMITED COMPANY</v>
    <v>104.35</v>
    <v>29.759399999999999</v>
    <v>104.09</v>
    <v>106.86</v>
    <v>107.47</v>
    <v>1343292000</v>
    <v>MDT</v>
    <v>MEDTRONIC PUBLIC LIMITED COMPANY (XNYS:MDT)</v>
    <v>6851000</v>
    <v>4569461</v>
    <v>2014</v>
  </rv>
  <rv s="4">
    <v>105</v>
  </rv>
  <rv s="0">
    <v>http://pl.wikipedia.org/wiki/Nvidia</v>
    <v>Wikipedia</v>
  </rv>
  <rv s="1">
    <v>0</v>
    <v>107</v>
  </rv>
  <rv s="2">
    <v>6</v>
    <v>https://www.bing.com/th?id=AMMS_f30fb24f476da546093e490354468dd0&amp;qlt=95</v>
    <v>108</v>
    <v>https://www.bing.com/images/search?form=xlimg&amp;q=nvidia+drivers</v>
    <v>Image of NVIDIA CORPORATION</v>
  </rv>
  <rv s="0">
    <v>https://www.bing.com/financeapi/forcetrigger?t=a1yv52&amp;q=XNAS%3aNVDA&amp;form=skydnc</v>
    <v>Learn more on Bing</v>
  </rv>
  <rv s="3">
    <v>en-US</v>
    <v>a1yv52</v>
    <v>268435456</v>
    <v>268435457</v>
    <v>1</v>
    <v>Powered by Refinitiv</v>
    <v>0</v>
    <v>NVIDIA CORPORATION (XNAS:NVDA)</v>
    <v>3</v>
    <v>4</v>
    <v>Finance</v>
    <v>5</v>
    <v>516.5</v>
    <v>159</v>
    <v>1.4950000000000001</v>
    <v>-5.79</v>
    <v>5.3449999999999993E-4</v>
    <v>-1.1332E-2</v>
    <v>0.27</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13775</v>
    <v>Nasdaq Stock Market</v>
    <v>XNAS</v>
    <v>XNAS</v>
    <v>2788 San Tomas Expy, SANTA CLARA, CA, 95051-0952 US</v>
    <v>514</v>
    <v>109</v>
    <v>Semiconductors &amp; Semiconductor Equipment</v>
    <v>Stock</v>
    <v>44070.850543981483</v>
    <v>110</v>
    <v>502.65730000000002</v>
    <v>314670000000</v>
    <v>NVIDIA CORPORATION</v>
    <v>NVIDIA CORPORATION</v>
    <v>512</v>
    <v>93.678399999999996</v>
    <v>510.92</v>
    <v>505.13</v>
    <v>505.4</v>
    <v>617000000</v>
    <v>NVDA</v>
    <v>NVIDIA CORPORATION (XNAS:NVDA)</v>
    <v>7855346</v>
    <v>10746733</v>
    <v>1998</v>
  </rv>
  <rv s="4">
    <v>111</v>
  </rv>
  <rv s="0">
    <v>http://ja.wikipedia.org/wiki/アップル_(企業)</v>
    <v>Wikipedia</v>
  </rv>
  <rv s="1">
    <v>0</v>
    <v>113</v>
  </rv>
  <rv s="2">
    <v>6</v>
    <v>https://www.bing.com/th?id=AMMS_4b742b6461de24cfdaeba0c724c4b15e&amp;qlt=95</v>
    <v>114</v>
    <v>https://www.bing.com/images/search?form=xlimg&amp;q=apple+inc</v>
    <v>Image of APPLE INC.</v>
  </rv>
  <rv s="0">
    <v>https://www.bing.com/financeapi/forcetrigger?t=a1mou2&amp;q=XNAS%3aAAPL&amp;form=skydnc</v>
    <v>Learn more on Bing</v>
  </rv>
  <rv s="3">
    <v>en-US</v>
    <v>a1mou2</v>
    <v>268435456</v>
    <v>268435457</v>
    <v>1</v>
    <v>Powered by Refinitiv</v>
    <v>0</v>
    <v>APPLE INC. (XNAS:AAPL)</v>
    <v>3</v>
    <v>4</v>
    <v>Finance</v>
    <v>5</v>
    <v>515.14</v>
    <v>203.32</v>
    <v>1.2702</v>
    <v>-6.05</v>
    <v>1.64E-3</v>
    <v>-1.1953999999999999E-2</v>
    <v>0.82</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509.94</v>
    <v>115</v>
    <v>Computers, Phones &amp; Household Electronics</v>
    <v>Stock</v>
    <v>44070.851469907408</v>
    <v>116</v>
    <v>495.33</v>
    <v>2134824000000</v>
    <v>APPLE INC.</v>
    <v>APPLE INC.</v>
    <v>508.5</v>
    <v>38.464799999999997</v>
    <v>506.09</v>
    <v>500.04</v>
    <v>500.86</v>
    <v>4275634000</v>
    <v>AAPL</v>
    <v>APPLE INC. (XNAS:AAPL)</v>
    <v>38528986</v>
    <v>47314965</v>
    <v>1977</v>
  </rv>
  <rv s="4">
    <v>117</v>
  </rv>
  <rv s="0">
    <v>http://en.wikipedia.org/wiki/CBS_Corporation</v>
    <v>Wikipedia</v>
  </rv>
  <rv s="1">
    <v>0</v>
    <v>119</v>
  </rv>
  <rv s="2">
    <v>6</v>
    <v>https://www.bing.com/th?id=AMMS_f743416e70a1b03524deef274e476089&amp;qlt=95</v>
    <v>120</v>
    <v>https://www.bing.com/images/search?form=xlimg&amp;q=cbs+corporation</v>
    <v>Image of VIACOMCBS INC.</v>
  </rv>
  <rv s="0">
    <v>https://www.bing.com/financeapi/forcetrigger?t=a1pb4c&amp;q=XNAS%3aVIAC&amp;form=skydnc</v>
    <v>Learn more on Bing</v>
  </rv>
  <rv s="3">
    <v>en-US</v>
    <v>a1pb4c</v>
    <v>268435456</v>
    <v>268435457</v>
    <v>1</v>
    <v>Powered by Refinitiv</v>
    <v>0</v>
    <v>VIACOMCBS INC. (XNAS:VIAC)</v>
    <v>3</v>
    <v>4</v>
    <v>Finance</v>
    <v>5</v>
    <v>44.935000000000002</v>
    <v>10.1</v>
    <v>1.8732</v>
    <v>0.38</v>
    <v>7.074999999999999E-4</v>
    <v>1.3625E-2</v>
    <v>0.02</v>
    <v>USD</v>
    <v>ViacomCBS Inc., formerly CBS Corp, is a global media and entertainment company. The Company is focused on creating premium content and experiences for audiences worldwide. It operates through various brands, including CBS, Showtime Networks, Paramount Pictures, Nickelodeon, MTV, Comedy Central, BET, CBS All Access, Pluto TV and Simon &amp; Schuster, among others. It also offers production, distribution and advertising solutions for partners across five continents. BET is the primary channel of BET Networks, that provides entertainment, music, news and public affairs television programming for the African-American audience. CBS Sports brand is a broadcaster of television sports. Its Paramount Pictures brand is a producer and global distributor of filmed entertainment. Its CBS Television Studios is a supplier of programming with more than 70 series in production across broadcast and cable networks, streaming services and other platforms. Its brands also include Bellator MMA and COLORS.</v>
    <v>23990</v>
    <v>Nasdaq Stock Market</v>
    <v>XNAS</v>
    <v>XNAS</v>
    <v>1515 Broadway, NEW YORK, NY, 10036 US</v>
    <v>28.81</v>
    <v>121</v>
    <v>Media &amp; Publishing</v>
    <v>Stock</v>
    <v>44070.849074074074</v>
    <v>122</v>
    <v>27.76</v>
    <v>17145140000</v>
    <v>VIACOMCBS INC.</v>
    <v>VIACOMCBS INC.</v>
    <v>28.24</v>
    <v>0</v>
    <v>27.89</v>
    <v>28.27</v>
    <v>28.29</v>
    <v>616037900</v>
    <v>VIAC</v>
    <v>VIACOMCBS INC. (XNAS:VIAC)</v>
    <v>10167202</v>
    <v>9101994</v>
    <v>1986</v>
  </rv>
  <rv s="4">
    <v>123</v>
  </rv>
  <rv s="0">
    <v>http://en.wikipedia.org/wiki/Netflix</v>
    <v>Wikipedia</v>
  </rv>
  <rv s="1">
    <v>0</v>
    <v>125</v>
  </rv>
  <rv s="2">
    <v>6</v>
    <v>https://www.bing.com/th?id=AMMS_61c0f4eda3ea9d8b58d8696b473015ad&amp;qlt=95</v>
    <v>126</v>
    <v>https://www.bing.com/images/search?form=xlimg&amp;q=netflix</v>
    <v>Image of NETFLIX, INC.</v>
  </rv>
  <rv s="0">
    <v>https://www.bing.com/financeapi/forcetrigger?t=a1ygoc&amp;q=XNAS%3aNFLX&amp;form=skydnc</v>
    <v>Learn more on Bing</v>
  </rv>
  <rv s="3">
    <v>en-US</v>
    <v>a1ygoc</v>
    <v>268435456</v>
    <v>268435457</v>
    <v>1</v>
    <v>Powered by Refinitiv</v>
    <v>0</v>
    <v>NETFLIX, INC. (XNAS:NFLX)</v>
    <v>3</v>
    <v>4</v>
    <v>Finance</v>
    <v>5</v>
    <v>575.37</v>
    <v>252.28</v>
    <v>0.99139999999999995</v>
    <v>-21.26</v>
    <v>5.7000000000000003E-5</v>
    <v>-3.8828999999999995E-2</v>
    <v>0.03</v>
    <v>USD</v>
    <v>Netflix, Inc. is a provider of subscription streaming entertainment service. The Company has paid streaming memberships in over 190 countries and it allows members to watch a variety of television (TV) series, documentaries and feature films across a wide variety of genres and languages. Members can watch as much as they want, anytime, anywhere, on any Internet-connected screen. Members can play, pause and resume watching, without commercials. It offers a variety of streaming membership plans, the price of which varies by country and the features of the plan. Pricing on its plans ranges from $3 to $23 per month. Members can watch content from Netflix through any Internet-connected device that offers the Netflix application, including smart TVs, game consoles, streaming media players, set-top boxes, smartphones and tablets. The Company acquires, licenses and produces content, including original programing.</v>
    <v>8600</v>
    <v>Nasdaq Stock Market</v>
    <v>XNAS</v>
    <v>XNAS</v>
    <v>100 Winchester Cir, LOS GATOS, CA, 95032-1815 US</v>
    <v>541</v>
    <v>127</v>
    <v>Software &amp; IT Services</v>
    <v>Stock</v>
    <v>44070.850347222222</v>
    <v>128</v>
    <v>521.24710000000005</v>
    <v>216353400000</v>
    <v>NETFLIX, INC.</v>
    <v>NETFLIX, INC.</v>
    <v>537.54999999999995</v>
    <v>96.999600000000001</v>
    <v>547.53</v>
    <v>526.27</v>
    <v>526.29999999999995</v>
    <v>441015400</v>
    <v>NFLX</v>
    <v>NETFLIX, INC. (XNAS:NFLX)</v>
    <v>8939636</v>
    <v>5852533</v>
    <v>1997</v>
  </rv>
  <rv s="4">
    <v>129</v>
  </rv>
  <rv s="0">
    <v>http://en.wikipedia.org/wiki/The_Walt_Disney_Company</v>
    <v>Wikipedia</v>
  </rv>
  <rv s="1">
    <v>0</v>
    <v>131</v>
  </rv>
  <rv s="2">
    <v>6</v>
    <v>https://www.bing.com/th?id=AMMS_0aa288ba528f6f45e3de87d97e250136&amp;qlt=95</v>
    <v>132</v>
    <v>https://www.bing.com/images/search?form=xlimg&amp;q=the+walt+disney+company</v>
    <v>Image of THE WALT DISNEY COMPANY</v>
  </rv>
  <rv s="0">
    <v>https://www.bing.com/financeapi/forcetrigger?t=a1r2z2&amp;q=XNYS%3aDIS&amp;form=skydnc</v>
    <v>Learn more on Bing</v>
  </rv>
  <rv s="3">
    <v>en-US</v>
    <v>a1r2z2</v>
    <v>268435456</v>
    <v>268435457</v>
    <v>1</v>
    <v>Powered by Refinitiv</v>
    <v>0</v>
    <v>THE WALT DISNEY COMPANY (XNYS:DIS)</v>
    <v>3</v>
    <v>4</v>
    <v>Finance</v>
    <v>5</v>
    <v>153.41</v>
    <v>79.069999999999993</v>
    <v>1.0829</v>
    <v>1.57</v>
    <v>2.617E-3</v>
    <v>1.1878E-2</v>
    <v>0.35</v>
    <v>USD</v>
    <v>The Walt Disney Company, formerly TWDC Holdco 613 Corp, is a worldwide entertainment company. The Company operates in four business segments: Media Networks, Parks Experiences and Products, Studio Entertainment, and Direct-To-Consumer and International. The media networks segment includes cable and broadcast television networks, television production and distribution operations, domestic television stations, and radio networks and stations. The Company's Walt Disney Imagineering unit designs and develops new theme park concepts and attractions, as well as resort properties. The studio entertainment segment produces and acquires live-action and animated motion pictures, direct-to-video content, musical recordings and live stage plays. The Company also develops and publishes games, primarily for mobile platforms, books, magazines and comic books.</v>
    <v>223000</v>
    <v>New York Stock Exchange</v>
    <v>XNYS</v>
    <v>XNYS</v>
    <v>500 S Buena Vista St, BURBANK, CA, 91521-0001 US</v>
    <v>136.36000000000001</v>
    <v>133</v>
    <v>Media &amp; Publishing</v>
    <v>Stock</v>
    <v>44070.850925925923</v>
    <v>134</v>
    <v>132.85</v>
    <v>234538800000</v>
    <v>THE WALT DISNEY COMPANY</v>
    <v>THE WALT DISNEY COMPANY</v>
    <v>133.13</v>
    <v>0</v>
    <v>132.18</v>
    <v>133.75</v>
    <v>134.1</v>
    <v>1807063000</v>
    <v>DIS</v>
    <v>THE WALT DISNEY COMPANY (XNYS:DIS)</v>
    <v>13644958</v>
    <v>11459790</v>
    <v>2018</v>
  </rv>
  <rv s="4">
    <v>135</v>
  </rv>
  <rv s="0">
    <v>http://en.wikipedia.org/wiki/Amazon_(company)</v>
    <v>Wikipedia</v>
  </rv>
  <rv s="1">
    <v>0</v>
    <v>137</v>
  </rv>
  <rv s="2">
    <v>6</v>
    <v>https://www.bing.com/th?id=AMMS_234d7638413b734c1560bf8e7f642960&amp;qlt=95</v>
    <v>138</v>
    <v>https://www.bing.com/images/search?form=xlimg&amp;q=amazon.com</v>
    <v>Image of AMAZON.COM, INC.</v>
  </rv>
  <rv s="0">
    <v>https://www.bing.com/financeapi/forcetrigger?t=a1nhlh&amp;q=XNAS%3aAMZN&amp;form=skydnc</v>
    <v>Learn more on Bing</v>
  </rv>
  <rv s="3">
    <v>en-US</v>
    <v>a1nhlh</v>
    <v>268435456</v>
    <v>268435457</v>
    <v>1</v>
    <v>Powered by Refinitiv</v>
    <v>0</v>
    <v>AMAZON.COM, INC. (XNAS:AMZN)</v>
    <v>3</v>
    <v>4</v>
    <v>Finance</v>
    <v>5</v>
    <v>3451.7386999999999</v>
    <v>1626.0318</v>
    <v>1.3274999999999999</v>
    <v>-41.85</v>
    <v>5.8819999999999999E-4</v>
    <v>-1.2159E-2</v>
    <v>2</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876800</v>
    <v>Nasdaq Stock Market</v>
    <v>XNAS</v>
    <v>XNAS</v>
    <v>410 Terry Ave N, SEATTLE, WA, 98109-5210 US</v>
    <v>3453</v>
    <v>139</v>
    <v>Diversified Retail</v>
    <v>Stock</v>
    <v>44070.849918981483</v>
    <v>140</v>
    <v>3378</v>
    <v>1676222000000</v>
    <v>AMAZON.COM, INC.</v>
    <v>AMAZON.COM, INC.</v>
    <v>3450.05</v>
    <v>132.298</v>
    <v>3441.85</v>
    <v>3400</v>
    <v>3402</v>
    <v>500889600</v>
    <v>AMZN</v>
    <v>AMAZON.COM, INC. (XNAS:AMZN)</v>
    <v>4245809</v>
    <v>4318389</v>
    <v>1996</v>
  </rv>
  <rv s="4">
    <v>141</v>
  </rv>
  <rv s="0">
    <v>http://en.wikipedia.org/wiki/Boeing</v>
    <v>Wikipedia</v>
  </rv>
  <rv s="1">
    <v>0</v>
    <v>143</v>
  </rv>
  <rv s="2">
    <v>6</v>
    <v>https://www.bing.com/th?id=AMMS_c8c8e7179d9d683a1466fb7a13598c3d&amp;qlt=95</v>
    <v>144</v>
    <v>https://www.bing.com/images/search?form=xlimg&amp;q=boeing</v>
    <v>Image of THE BOEING COMPANY</v>
  </rv>
  <rv s="0">
    <v>https://www.bing.com/financeapi/forcetrigger?t=a1o4ec&amp;q=XNYS%3aBA&amp;form=skydnc</v>
    <v>Learn more on Bing</v>
  </rv>
  <rv s="3">
    <v>en-US</v>
    <v>a1o4ec</v>
    <v>268435456</v>
    <v>268435457</v>
    <v>1</v>
    <v>Powered by Refinitiv</v>
    <v>0</v>
    <v>THE BOEING COMPANY (XNYS:BA)</v>
    <v>3</v>
    <v>4</v>
    <v>Finance</v>
    <v>5</v>
    <v>391</v>
    <v>89</v>
    <v>1.3777999999999999</v>
    <v>2.3199999999999998</v>
    <v>2.1819999999999999E-3</v>
    <v>1.3504E-2</v>
    <v>0.38</v>
    <v>USD</v>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v>161100</v>
    <v>New York Stock Exchange</v>
    <v>XNYS</v>
    <v>XNYS</v>
    <v>100 N Riverside Plz, CHICAGO, IL, 60606-1596 US</v>
    <v>181.3</v>
    <v>145</v>
    <v>Aerospace &amp; Defense</v>
    <v>Stock</v>
    <v>44070.851188772656</v>
    <v>146</v>
    <v>173.56010000000001</v>
    <v>98626130000</v>
    <v>THE BOEING COMPANY</v>
    <v>THE BOEING COMPANY</v>
    <v>174.87</v>
    <v>0</v>
    <v>171.8</v>
    <v>174.12</v>
    <v>174.5</v>
    <v>564448700</v>
    <v>BA</v>
    <v>THE BOEING COMPANY (XNYS:BA)</v>
    <v>29284748</v>
    <v>31337016</v>
    <v>1934</v>
  </rv>
  <rv s="4">
    <v>147</v>
  </rv>
  <rv s="0">
    <v>http://en.wikipedia.org/wiki/International_Paper</v>
    <v>Wikipedia</v>
  </rv>
  <rv s="1">
    <v>0</v>
    <v>149</v>
  </rv>
  <rv s="2">
    <v>6</v>
    <v>https://www.bing.com/th?id=AMMS_ac7ae11591c11b70a032ebd73d2de487&amp;qlt=95</v>
    <v>150</v>
    <v>https://www.bing.com/images/search?form=xlimg&amp;q=international+paper</v>
    <v>Image of INTERNATIONAL PAPER COMPANY</v>
  </rv>
  <rv s="0">
    <v>https://www.bing.com/financeapi/forcetrigger?t=a1vo7w&amp;q=XNYS%3aIP&amp;form=skydnc</v>
    <v>Learn more on Bing</v>
  </rv>
  <rv s="3">
    <v>en-US</v>
    <v>a1vo7w</v>
    <v>268435456</v>
    <v>268435457</v>
    <v>1</v>
    <v>Powered by Refinitiv</v>
    <v>0</v>
    <v>INTERNATIONAL PAPER COMPANY (XNYS:IP)</v>
    <v>3</v>
    <v>4</v>
    <v>Finance</v>
    <v>5</v>
    <v>47.64</v>
    <v>26.38</v>
    <v>1.2915000000000001</v>
    <v>0.42</v>
    <v>-5.9580000000000006E-4</v>
    <v>1.1612000000000001E-2</v>
    <v>-2.18E-2</v>
    <v>USD</v>
    <v>International Paper Company is a paper and packaging company with primary markets and manufacturing operations in North America, Europe, Latin America, Russia, Asia, Africa and the Middle East. The Company operates through it four segments: Industrial Packaging, Global Cellulose Fibers, Printing Papers and Consumer Packaging. The Company is a manufacturer of containerboard in the United States. Its products include linerboard, medium, whitetop, recycled linerboard, recycled medium and saturating kraft. The Company's cellulose fibers product portfolio includes fluff, market and specialty pulps. The Company is a producer of printing and writing papers. The products in Printing Papers segment include uncoated papers.</v>
    <v>51000</v>
    <v>New York Stock Exchange</v>
    <v>XNYS</v>
    <v>XNYS</v>
    <v>6400 Poplar Ave, MEMPHIS, TN, 38197-0100 US</v>
    <v>36.865000000000002</v>
    <v>151</v>
    <v>Containers &amp; Packaging</v>
    <v>Stock</v>
    <v>44070.841014941405</v>
    <v>152</v>
    <v>36.18</v>
    <v>14233890000</v>
    <v>INTERNATIONAL PAPER COMPANY</v>
    <v>INTERNATIONAL PAPER COMPANY</v>
    <v>36.19</v>
    <v>22.517399999999999</v>
    <v>36.17</v>
    <v>36.590000000000003</v>
    <v>36.568199999999997</v>
    <v>393092900</v>
    <v>IP</v>
    <v>INTERNATIONAL PAPER COMPANY (XNYS:IP)</v>
    <v>1754770</v>
    <v>2649394</v>
    <v>1941</v>
  </rv>
  <rv s="4">
    <v>153</v>
  </rv>
  <rv s="0">
    <v>http://commons.wikimedia.org/wiki/File:Agilent-HQ-Lobby.jpg</v>
    <v>Hathaway Dinwiddie Construction Company</v>
  </rv>
  <rv s="0">
    <v>http://pl.wikipedia.org/wiki/Agilent_Technologies</v>
    <v>Wikipedia</v>
  </rv>
  <rv s="1">
    <v>155</v>
    <v>156</v>
  </rv>
  <rv s="2">
    <v>6</v>
    <v>https://www.bing.com/th?id=AMMS_75e359771bf8caa54c0f5b0ee23e8eb8&amp;qlt=95</v>
    <v>157</v>
    <v>https://www.bing.com/images/search?form=xlimg&amp;q=agilent+technologies</v>
    <v>Image of AGILENT TECHNOLOGIES, INC.</v>
  </rv>
  <rv s="0">
    <v>https://www.bing.com/financeapi/forcetrigger?t=a1mnrw&amp;q=XNYS%3aA&amp;form=skydnc</v>
    <v>Learn more on Bing</v>
  </rv>
  <rv s="3">
    <v>en-US</v>
    <v>a1mnrw</v>
    <v>268435456</v>
    <v>268435457</v>
    <v>1</v>
    <v>Powered by Refinitiv</v>
    <v>0</v>
    <v>AGILENT TECHNOLOGIES, INC. (XNYS:A)</v>
    <v>3</v>
    <v>4</v>
    <v>Finance</v>
    <v>5</v>
    <v>99.73</v>
    <v>61.13</v>
    <v>1.0687</v>
    <v>-0.24</v>
    <v>-5.0469999999999996E-4</v>
    <v>-2.4169999999999999E-3</v>
    <v>-0.05</v>
    <v>USD</v>
    <v>Agilent Technologies, Inc. provides application focused solutions that include instruments, software, services and consumables for the entire laboratory workflow. The Company serves the life sciences, diagnostics and applied chemical markets. It has three business segments: life sciences and applied markets business, diagnostics and genomics business, and Agilent CrossLab business. Its life sciences and applied markets business segment offers instruments and software that enable customers to identify, quantify and analyze the physical and biological properties of substances and products, as well as enable customers in the clinical and life sciences research areas to interrogate samples at the molecular level. Its diagnostics and genomics business segment includes the reagent partnership, pathology, companion diagnostics, genomics and the nucleic acid solutions businesses. Its Agilent CrossLab business segment spans the entire lab with its consumables and services portfolio.</v>
    <v>16370</v>
    <v>New York Stock Exchange</v>
    <v>XNYS</v>
    <v>XNYS</v>
    <v>5301 Stevens Creek Blvd, SANTA CLARA, CA, 95051-7201 US</v>
    <v>99.655000000000001</v>
    <v>158</v>
    <v>Healthcare Equipment &amp; Supplies</v>
    <v>Stock</v>
    <v>44070.845173611109</v>
    <v>159</v>
    <v>97.56</v>
    <v>30365170000</v>
    <v>AGILENT TECHNOLOGIES, INC.</v>
    <v>AGILENT TECHNOLOGIES, INC.</v>
    <v>99.2</v>
    <v>44.890500000000003</v>
    <v>99.31</v>
    <v>99.07</v>
    <v>99.02</v>
    <v>308777400</v>
    <v>A</v>
    <v>AGILENT TECHNOLOGIES, INC. (XNYS:A)</v>
    <v>1231889</v>
    <v>1337774</v>
    <v>1999</v>
  </rv>
  <rv s="4">
    <v>160</v>
  </rv>
  <rv s="0">
    <v>https://www.bing.com/financeapi/forcetrigger?t=a1uo77&amp;q=XNYS%3aHHC&amp;form=skydnc</v>
    <v>Learn more on Bing</v>
  </rv>
  <rv s="5">
    <v>en-US</v>
    <v>a1uo77</v>
    <v>268435456</v>
    <v>268435457</v>
    <v>1</v>
    <v>Powered by Refinitiv</v>
    <v>7</v>
    <v>THE HOWARD HUGHES CORPORATION (XNYS:HHC)</v>
    <v>8</v>
    <v>9</v>
    <v>Finance</v>
    <v>5</v>
    <v>134.54</v>
    <v>35.1</v>
    <v>1.6396999999999999</v>
    <v>1.5</v>
    <v>-5.9659999999999999E-3</v>
    <v>2.5943000000000001E-2</v>
    <v>-0.35389999999999999</v>
    <v>USD</v>
    <v>Howard Hughes Corporation is a developer of master planned communities and mixed-use properties. The Company operates through four segments: Master Planned Communities, Seaport District, Operating Assets and Strategic Developments. The Company's Master Planned Communities segment includes the development and sale of residential and commercial land, primarily in large-scale, long-term projects. The Company’s Operating Assets segment generates revenue primarily through rental and hospitality services and is directly impacted by trends in rental and occupancy rates and operating costs. The Company’s Seaport District segment is part non-stabilized operating asset, part development project and part operating business. The Seaport District businesses are comprised of the landlord operations, managed businesses, and events and sponsorships categories. Its Strategic Developments segment consists of over 21 development or redevelopment projects.</v>
    <v>1500</v>
    <v>New York Stock Exchange</v>
    <v>XNYS</v>
    <v>XNYS</v>
    <v>13355 Noel Rd Fl 22, DALLAS, TX, 75240-6602 US</v>
    <v>59.45</v>
    <v>Real Estate Operations</v>
    <v>Stock</v>
    <v>44070.841013738282</v>
    <v>162</v>
    <v>58.08</v>
    <v>3179920000</v>
    <v>THE HOWARD HUGHES CORPORATION</v>
    <v>THE HOWARD HUGHES CORPORATION</v>
    <v>58.28</v>
    <v>0</v>
    <v>57.82</v>
    <v>59.32</v>
    <v>58.966099999999997</v>
    <v>54958860</v>
    <v>HHC</v>
    <v>THE HOWARD HUGHES CORPORATION (XNYS:HHC)</v>
    <v>200210</v>
    <v>307257</v>
    <v>2010</v>
  </rv>
  <rv s="4">
    <v>163</v>
  </rv>
  <rv s="0">
    <v>http://en.wikipedia.org/wiki/Hilton_Worldwide</v>
    <v>Wikipedia</v>
  </rv>
  <rv s="1">
    <v>0</v>
    <v>165</v>
  </rv>
  <rv s="2">
    <v>6</v>
    <v>https://www.bing.com/th?id=AMMS_b2d764f9e8edfae0c4e2d76c6d358d5f&amp;qlt=95</v>
    <v>166</v>
    <v>https://www.bing.com/images/search?form=xlimg&amp;q=hilton+worldwide</v>
    <v>Image of HILTON WORLDWIDE HOLDINGS INC.</v>
  </rv>
  <rv s="0">
    <v>https://www.bing.com/financeapi/forcetrigger?t=a1uqpr&amp;q=XNYS%3aHLT&amp;form=skydnc</v>
    <v>Learn more on Bing</v>
  </rv>
  <rv s="3">
    <v>en-US</v>
    <v>a1uqpr</v>
    <v>268435456</v>
    <v>268435457</v>
    <v>1</v>
    <v>Powered by Refinitiv</v>
    <v>0</v>
    <v>HILTON WORLDWIDE HOLDINGS INC. (XNYS:HLT)</v>
    <v>3</v>
    <v>4</v>
    <v>Finance</v>
    <v>5</v>
    <v>115.48</v>
    <v>44.3</v>
    <v>1.3052999999999999</v>
    <v>2.0299999999999998</v>
    <v>-2.2519999999999997E-4</v>
    <v>2.3390000000000001E-2</v>
    <v>-0.02</v>
    <v>USD</v>
    <v>Hilton Worldwide Holdings Inc. is a hospitality company. The Company is engaged in owning, leasing, managing and franchising hotels and resorts. The Company's segments include ownership, and management and franchise. Its global portfolio of owned and leased properties includes a range of hotels in gateway cities, such as New York City, London, San Francisco, Chicago, Sao Paolo and Tokyo. The Company's management and franchise segment manages hotels and licenses its brands to franchisees. Its brand portfolio includes Hilton Hotels &amp; Resorts, Waldorf Astoria Hotels &amp; Resorts, Conrad Hotels &amp; Resorts, Canopy by Hilton, Curio-A Collection by Hilton, DoubleTree by Hilton, Embassy Suites by Hilton, Hilton Garden Inn, Hampton by Hilton, Tru by Hilton, Homewood Suites by Hilton and Home2 Suites by Hilton. As of December 31, 2016, the Company owned, leased, managed or franchised 4,875 hotel and resort properties, totaling 796,440 rooms in 104 countries and territories.</v>
    <v>173000</v>
    <v>New York Stock Exchange</v>
    <v>XNYS</v>
    <v>XNYS</v>
    <v>7930 Jones Branch Dr Ste 1100, MC LEAN, VA, 22102-3313 US</v>
    <v>89.292699999999996</v>
    <v>167</v>
    <v>Hotels &amp; Entertainment Services</v>
    <v>Stock</v>
    <v>44070.850023148145</v>
    <v>168</v>
    <v>87.584999999999994</v>
    <v>24525240000</v>
    <v>HILTON WORLDWIDE HOLDINGS INC.</v>
    <v>HILTON WORLDWIDE HOLDINGS INC.</v>
    <v>87.584999999999994</v>
    <v>677.38409999999999</v>
    <v>86.79</v>
    <v>88.82</v>
    <v>88.8</v>
    <v>277309400</v>
    <v>HLT</v>
    <v>HILTON WORLDWIDE HOLDINGS INC. (XNYS:HLT)</v>
    <v>3369345</v>
    <v>2596343</v>
    <v>2010</v>
  </rv>
  <rv s="4">
    <v>169</v>
  </rv>
  <rv s="0">
    <v>http://en.wikipedia.org/wiki/Lowe's</v>
    <v>Wikipedia</v>
  </rv>
  <rv s="1">
    <v>0</v>
    <v>171</v>
  </rv>
  <rv s="2">
    <v>6</v>
    <v>https://www.bing.com/th?id=AMMS_4afbc0a090454dfb219470553edb70e4&amp;qlt=95</v>
    <v>172</v>
    <v>https://www.bing.com/images/search?form=xlimg&amp;q=lowe%27s</v>
    <v>Image of LOWE'S COMPANIES, INC.</v>
  </rv>
  <rv s="0">
    <v>https://www.bing.com/financeapi/forcetrigger?t=a1x2ur&amp;q=XNYS%3aLOW&amp;form=skydnc</v>
    <v>Learn more on Bing</v>
  </rv>
  <rv s="3">
    <v>en-US</v>
    <v>a1x2ur</v>
    <v>268435456</v>
    <v>268435457</v>
    <v>1</v>
    <v>Powered by Refinitiv</v>
    <v>0</v>
    <v>LOWE'S COMPANIES, INC. (XNYS:LOW)</v>
    <v>3</v>
    <v>4</v>
    <v>Finance</v>
    <v>5</v>
    <v>170.5</v>
    <v>60</v>
    <v>1.5105999999999999</v>
    <v>-4.09</v>
    <v>1.323E-3</v>
    <v>-2.4003999999999998E-2</v>
    <v>0.22</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171.32</v>
    <v>173</v>
    <v>Specialty Retailers</v>
    <v>Stock</v>
    <v>44070.849386574075</v>
    <v>174</v>
    <v>165.34</v>
    <v>125270100000</v>
    <v>LOWE'S COMPANIES, INC.</v>
    <v>LOWE'S COMPANIES, INC.</v>
    <v>170.78</v>
    <v>22.588899999999999</v>
    <v>170.39</v>
    <v>166.3</v>
    <v>166.52</v>
    <v>755002800</v>
    <v>LOW</v>
    <v>LOWE'S COMPANIES, INC. (XNYS:LOW)</v>
    <v>4415150</v>
    <v>3854210</v>
    <v>1952</v>
  </rv>
  <rv s="4">
    <v>175</v>
  </rv>
  <rv s="0">
    <v>http://en.wikipedia.org/wiki/PNC_Financial_Services</v>
    <v>Wikipedia</v>
  </rv>
  <rv s="1">
    <v>0</v>
    <v>177</v>
  </rv>
  <rv s="2">
    <v>6</v>
    <v>https://www.bing.com/th?id=AMMS_407a3ffca86670418fb853744400b901&amp;qlt=95</v>
    <v>178</v>
    <v>https://www.bing.com/images/search?form=xlimg&amp;q=pnc+com</v>
    <v>Image of THE PNC FINANCIAL SERVICES GROUP, INC.</v>
  </rv>
  <rv s="0">
    <v>https://www.bing.com/financeapi/forcetrigger?t=a21277&amp;q=XNYS%3aPNC&amp;form=skydnc</v>
    <v>Learn more on Bing</v>
  </rv>
  <rv s="3">
    <v>en-US</v>
    <v>a21277</v>
    <v>268435456</v>
    <v>268435457</v>
    <v>1</v>
    <v>Powered by Refinitiv</v>
    <v>0</v>
    <v>THE PNC FINANCIAL SERVICES GROUP, INC. (XNYS:PNC)</v>
    <v>3</v>
    <v>4</v>
    <v>Finance</v>
    <v>5</v>
    <v>161.79</v>
    <v>79.41</v>
    <v>1.232</v>
    <v>2.21</v>
    <v>-8.8880000000000003E-5</v>
    <v>2.0036000000000002E-2</v>
    <v>-0.01</v>
    <v>USD</v>
    <v>PNC Financial Services Group, Inc. is a diversified financial services company. The Company has businesses engaged in retail banking, including residential mortgage, corporate and institutional banking and asset management. The Company's segments include Retail Banking, Corporate &amp; Institutional Banking and Asset Management Group. Retail Banking provides deposit, lending, brokerage, investment management and cash management products and services. Corporate &amp; Institutional Banking provides lending, treasury management and capital markets-related products and services. Asset Management Group includes personal wealth management for high net worth and ultra-high net worth clients and institutional asset management.</v>
    <v>50017</v>
    <v>New York Stock Exchange</v>
    <v>XNYS</v>
    <v>XNYS</v>
    <v>300 5th Ave, PITTSBURGH, PA, 15222-2401 US</v>
    <v>113.48</v>
    <v>179</v>
    <v>Banking Services</v>
    <v>Stock</v>
    <v>44070.848356481481</v>
    <v>180</v>
    <v>109.65389999999999</v>
    <v>47022180000</v>
    <v>THE PNC FINANCIAL SERVICES GROUP, INC.</v>
    <v>THE PNC FINANCIAL SERVICES GROUP, INC.</v>
    <v>110.01</v>
    <v>19.636700000000001</v>
    <v>110.3</v>
    <v>112.51</v>
    <v>112.5</v>
    <v>424502800</v>
    <v>PNC</v>
    <v>THE PNC FINANCIAL SERVICES GROUP, INC. (XNYS:PNC)</v>
    <v>1857163</v>
    <v>2040842</v>
    <v>1983</v>
  </rv>
  <rv s="4">
    <v>181</v>
  </rv>
  <rv s="0">
    <v>https://www.bing.com/financeapi/forcetrigger?t=a1pidm&amp;q=XNYS%3aCF&amp;form=skydnc</v>
    <v>Learn more on Bing</v>
  </rv>
  <rv s="5">
    <v>en-US</v>
    <v>a1pidm</v>
    <v>268435456</v>
    <v>268435457</v>
    <v>1</v>
    <v>Powered by Refinitiv</v>
    <v>7</v>
    <v>CF INDUSTRIES HOLDINGS, INC. (XNYS:CF)</v>
    <v>8</v>
    <v>9</v>
    <v>Finance</v>
    <v>5</v>
    <v>52.3</v>
    <v>19.73</v>
    <v>1.1796</v>
    <v>-0.26</v>
    <v>3.009E-4</v>
    <v>-7.7640000000000001E-3</v>
    <v>0.01</v>
    <v>USD</v>
    <v>CF Industries Holdings, Inc. manufactures and distributes nitrogen fertilizer, and other nitrogen products. The Company's nitrogen fertilizer products are ammonia, granular urea, urea ammonium nitrate solution (UAN) and ammonium nitrate (AN). Its other nitrogen products include diesel exhaust fluid (DEF), urea liquor, nitric acid and aqua ammonia, which are sold primarily to the Company's industrial customers, and compound fertilizer products (nitrogen, phosphorus and potassium or NPKs). The Company's segments include ammonia, granular urea, UAN, AN and other. The Company's ammonia segment produces anhydrous ammonia (ammonia), which is concentrated nitrogen fertilizer as it contains 82% nitrogen. The granular urea segment produces granular urea, which contains 46% nitrogen. The UAN segment produces urea ammonium nitrate solution. The Other segment includes DEF, urea liquor, nitric acid and NPKs. The Company's primary nitrogen fertilizer products are ammonia, granular urea, UAN and AN.</v>
    <v>3000</v>
    <v>New York Stock Exchange</v>
    <v>XNYS</v>
    <v>XNYS</v>
    <v>4 Parkway N Ste 400, DEERFIELD, IL, 60015-2542 US</v>
    <v>33.56</v>
    <v>Chemicals</v>
    <v>Stock</v>
    <v>44070.845179941403</v>
    <v>183</v>
    <v>32.909999999999997</v>
    <v>7150006000</v>
    <v>CF INDUSTRIES HOLDINGS, INC.</v>
    <v>CF INDUSTRIES HOLDINGS, INC.</v>
    <v>33.53</v>
    <v>19.190999999999999</v>
    <v>33.49</v>
    <v>33.229999999999997</v>
    <v>33.24</v>
    <v>213879900</v>
    <v>CF</v>
    <v>CF INDUSTRIES HOLDINGS, INC. (XNYS:CF)</v>
    <v>2322645</v>
    <v>2798285</v>
    <v>2005</v>
  </rv>
  <rv s="4">
    <v>184</v>
  </rv>
  <rv s="0">
    <v>http://de.wikipedia.org/wiki/Gildan_Activewear</v>
    <v>Wikipedia</v>
  </rv>
  <rv s="1">
    <v>0</v>
    <v>186</v>
  </rv>
  <rv s="2">
    <v>6</v>
    <v>https://www.bing.com/th?id=AMMS_e61401af6dd8a027800f01f082400d83&amp;qlt=95</v>
    <v>187</v>
    <v>https://www.bing.com/images/search?form=xlimg&amp;q=gildan+activewear</v>
    <v>Image of GILDAN ACTIVEWEAR INC.</v>
  </rv>
  <rv s="0">
    <v>https://www.bing.com/financeapi/forcetrigger?t=a1tvlh&amp;q=XNYS%3aGIL&amp;form=skydnc</v>
    <v>Learn more on Bing</v>
  </rv>
  <rv s="3">
    <v>en-US</v>
    <v>a1tvlh</v>
    <v>268435456</v>
    <v>268435457</v>
    <v>1</v>
    <v>Powered by Refinitiv</v>
    <v>0</v>
    <v>GILDAN ACTIVEWEAR INC. (XNYS:GIL)</v>
    <v>3</v>
    <v>4</v>
    <v>Finance</v>
    <v>10</v>
    <v>37.9</v>
    <v>9.42</v>
    <v>1.6553</v>
    <v>0.28000000000000003</v>
    <v>0</v>
    <v>1.3882E-2</v>
    <v>0</v>
    <v>USD</v>
    <v>Gildan Activewear Inc. is a manufacturer of everyday basic apparel, including activewear, underwear, socks, hosiery, and legwear products. The Company’s products are sold in North America, Europe, Asia-Pacific, and Latin America to wholesale distributors, screen printers or embellishers, as well as to retailers in North America, and directly to consumers, primarily through its own e-commerce platforms. The products it manufactures and sells are marketed under its Company-owned brands, including Gildan, American Apparel, Comfort Colors, Gildan Hammer, Gold Toe, Anvil, Alstyle, Secret, Silks, Kushyfoot, Secret Silky, Therapy Plus, Peds and MediPeds. Through a sock licensing agreement providing exclusive distribution rights in the United States and Canada, it also sells socks under the Under Armour brand.</v>
    <v>46000</v>
    <v>New York Stock Exchange</v>
    <v>XNYS</v>
    <v>XNYS</v>
    <v>33rd, 600 De Maisonneuve Blvd W Floor, MONTREAL, QC, H3A 3J2 CA</v>
    <v>20.75</v>
    <v>188</v>
    <v>Textiles &amp; Apparel</v>
    <v>Stock</v>
    <v>44070.840277812502</v>
    <v>189</v>
    <v>20.25</v>
    <v>5247700000</v>
    <v>GILDAN ACTIVEWEAR INC.</v>
    <v>GILDAN ACTIVEWEAR INC.</v>
    <v>20.29</v>
    <v>0</v>
    <v>20.170000000000002</v>
    <v>20.45</v>
    <v>20.45</v>
    <v>198224700</v>
    <v>GIL</v>
    <v>GILDAN ACTIVEWEAR INC. (XNYS:GIL)</v>
    <v>352802</v>
    <v>663363</v>
    <v>1984</v>
  </rv>
  <rv s="4">
    <v>190</v>
  </rv>
  <rv s="0">
    <v>https://www.bing.com/financeapi/forcetrigger?t=buv2z2&amp;q=XNYS%3aLMND&amp;form=skydnc</v>
    <v>Learn more on Bing</v>
  </rv>
  <rv s="7">
    <v>en-US</v>
    <v>buv2z2</v>
    <v>268435456</v>
    <v>268435457</v>
    <v>1</v>
    <v>Powered by Refinitiv</v>
    <v>13</v>
    <v>LEMONADE, INC. (XNYS:LMND)</v>
    <v>8</v>
    <v>14</v>
    <v>Finance</v>
    <v>5</v>
    <v>96.51</v>
    <v>49.02</v>
    <v>-2.85</v>
    <v>8.9090000000000003E-3</v>
    <v>-4.6553000000000004E-2</v>
    <v>0.52</v>
    <v>USD</v>
    <v>Lemonade, Inc. is a peer-to-peer property and casualty insurance company. The Company offer its products to renters and homeowners in the United States and contents and liability insurance in Germany and the Netherlands. The insurance it offers in the United States covers stolen or damaged property, and also covers personal liability, which protects its customers if they are responsible for an accident or damage to another person or their property. It also offers landlord insurance policies to condo and co-op owners who rent out their property less than five times a year, to protect their real and personal properties. The Company enables homeowners and renters to get insured and settle claims from various devices through its Lemonade application. It uses bots to deliver insurance to consumers through its chatbot-driven application and at lemonade.com. It enables consumers to chat with artificial intelligence to file claims.</v>
    <v>381</v>
    <v>New York Stock Exchange</v>
    <v>XNYS</v>
    <v>XNYS</v>
    <v>5 CROSBY STREET, 3RD FLOOR, NEW YORK, NY, 10013 US</v>
    <v>62.66</v>
    <v>Insurance</v>
    <v>Stock</v>
    <v>44070.848275462966</v>
    <v>192</v>
    <v>58.21</v>
    <v>3451751000</v>
    <v>LEMONADE, INC.</v>
    <v>LEMONADE, INC.</v>
    <v>62.1</v>
    <v>0</v>
    <v>61.22</v>
    <v>58.37</v>
    <v>58.89</v>
    <v>56576810</v>
    <v>LMND</v>
    <v>LEMONADE, INC. (XNYS:LMND)</v>
    <v>1283790</v>
    <v>1161109</v>
    <v>2015</v>
  </rv>
  <rv s="4">
    <v>193</v>
  </rv>
  <rv s="0">
    <v>http://en.wikipedia.org/wiki/Zillow</v>
    <v>Wikipedia</v>
  </rv>
  <rv s="1">
    <v>0</v>
    <v>195</v>
  </rv>
  <rv s="2">
    <v>6</v>
    <v>https://www.bing.com/th?id=AMMS_66c7cc0d1d7e311c31b7691f3046610a&amp;qlt=95</v>
    <v>196</v>
    <v>https://www.bing.com/images/search?form=xlimg&amp;q=zillow</v>
    <v>Image of ZILLOW GROUP, INC.</v>
  </rv>
  <rv s="0">
    <v>https://www.bing.com/financeapi/forcetrigger?t=a26f77&amp;q=XNAS%3aZ&amp;form=skydnc</v>
    <v>Learn more on Bing</v>
  </rv>
  <rv s="8">
    <v>en-US</v>
    <v>a26f77</v>
    <v>268435456</v>
    <v>268435457</v>
    <v>1</v>
    <v>Powered by Refinitiv</v>
    <v>15</v>
    <v>ZILLOW GROUP, INC. (XNAS:Z)</v>
    <v>3</v>
    <v>16</v>
    <v>Finance</v>
    <v>5</v>
    <v>85.68</v>
    <v>20.04</v>
    <v>1.3392999999999999</v>
    <v>1.39</v>
    <v>1.0560000000000001E-3</v>
    <v>1.6576999999999998E-2</v>
    <v>0.09</v>
    <v>USD</v>
    <v>Zillow Group, Inc. owns and operates a portfolio of real estate and home related brands on mobile and Web. The Company's brands focus on all stages of the home lifecycle: renting, buying, selling and financing. The Company also provides consumers with data to find around homes, and connects them with the local professionals to help. The Company’s portfolio of consumer brands includes real estate and rental marketplaces Zillow, Trulia, StreetEasy, HotPads, Naked Apartments and RealEstate.com. In addition, Zillow Group provides a comprehensive suite of marketing software and technology solutions to help real estate, rental and mortgage professionals. The Company operates a number of business brands for real estate, rental and mortgage professionals, including Mortech, dotloop and Bridge Interactive.</v>
    <v>5344</v>
    <v>Nasdaq Stock Market</v>
    <v>XNAS</v>
    <v>XNAS</v>
    <v>1301 2nd Ave Fl 31, SEATTLE, WA, 98101-0003 US</v>
    <v>86.795000000000002</v>
    <v>197</v>
    <v>Real Estate Operations</v>
    <v>Stock</v>
    <v>44070.843645833331</v>
    <v>198</v>
    <v>83.07</v>
    <v>18788010000</v>
    <v>ZILLOW GROUP, INC.</v>
    <v>ZILLOW GROUP, INC.</v>
    <v>84.32</v>
    <v>83.85</v>
    <v>85.24</v>
    <v>85.33</v>
    <v>226986000</v>
    <v>Z</v>
    <v>ZILLOW GROUP, INC. (XNAS:Z)</v>
    <v>2496110</v>
    <v>4225953</v>
    <v>2014</v>
  </rv>
  <rv s="4">
    <v>199</v>
  </rv>
  <rv s="0">
    <v>http://en.wikipedia.org/wiki/Cisco_Systems</v>
    <v>Wikipedia</v>
  </rv>
  <rv s="1">
    <v>0</v>
    <v>201</v>
  </rv>
  <rv s="2">
    <v>6</v>
    <v>https://www.bing.com/th?id=AMMS_260a2f4e042134ccb72dfe738e09a885&amp;qlt=95</v>
    <v>202</v>
    <v>https://www.bing.com/images/search?form=xlimg&amp;q=cisco+systems</v>
    <v>Image of CISCO SYSTEMS, INC.</v>
  </rv>
  <rv s="0">
    <v>https://www.bing.com/financeapi/forcetrigger?t=a1qe5r&amp;q=XNAS%3aCSCO&amp;form=skydnc</v>
    <v>Learn more on Bing</v>
  </rv>
  <rv s="3">
    <v>en-US</v>
    <v>a1qe5r</v>
    <v>268435456</v>
    <v>268435457</v>
    <v>1</v>
    <v>Powered by Refinitiv</v>
    <v>0</v>
    <v>CISCO SYSTEMS, INC. (XNAS:CSCO)</v>
    <v>3</v>
    <v>4</v>
    <v>Finance</v>
    <v>5</v>
    <v>50.3</v>
    <v>32.400100000000002</v>
    <v>0.83250000000000002</v>
    <v>0.04</v>
    <v>2.601E-3</v>
    <v>9.4670000000000008E-4</v>
    <v>0.11</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 infrastructure platforms; applications; security and other products.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unified threat management products, threat security products and Web security products. Its subsidiary, ThousandEyes, Inc., offers Internet and cloud intelligence platform.</v>
    <v>75900</v>
    <v>Nasdaq Stock Market</v>
    <v>XNAS</v>
    <v>XNAS</v>
    <v>170 W Tasman Dr, SAN JOSE, CA, 95134-1706 US</v>
    <v>42.47</v>
    <v>203</v>
    <v>Communications &amp; Networking</v>
    <v>Stock</v>
    <v>44070.850856481484</v>
    <v>204</v>
    <v>42.020099999999999</v>
    <v>177167500000</v>
    <v>CISCO SYSTEMS, INC.</v>
    <v>CISCO SYSTEMS, INC.</v>
    <v>42.4</v>
    <v>16.032699999999998</v>
    <v>42.25</v>
    <v>42.29</v>
    <v>42.4</v>
    <v>4222296000</v>
    <v>CSCO</v>
    <v>CISCO SYSTEMS, INC. (XNAS:CSCO)</v>
    <v>22433821</v>
    <v>21445772</v>
    <v>1984</v>
  </rv>
  <rv s="4">
    <v>205</v>
  </rv>
  <rv s="0">
    <v>https://www.bing.com/financeapi/forcetrigger?t=a1y6yc&amp;q=XNAS%3aMXIM&amp;form=skydnc</v>
    <v>Learn more on Bing</v>
  </rv>
  <rv s="5">
    <v>en-US</v>
    <v>a1y6yc</v>
    <v>268435456</v>
    <v>268435457</v>
    <v>1</v>
    <v>Powered by Refinitiv</v>
    <v>7</v>
    <v>MAXIM INTEGRATED PRODUCTS, INC. (XNAS:MXIM)</v>
    <v>8</v>
    <v>9</v>
    <v>Finance</v>
    <v>5</v>
    <v>73.52</v>
    <v>41.93</v>
    <v>1.3602000000000001</v>
    <v>-0.26500000000000001</v>
    <v>-5.7109999999999992E-6</v>
    <v>-3.7690000000000002E-3</v>
    <v>-4.0000000000000002E-4</v>
    <v>USD</v>
    <v>Maxim Integrated Products, Inc. is engaged in designing, developing, manufacturing and marketing a range of linear and mixed-signal integrated circuits, referred to as analog circuits. The Company also provides a range of high-frequency process technologies and capabilities for use in custom designs. The Company caters to automotive, communications and data center, computing, consumer and industrial markets. It offers a range of products, such as switching regulators, battery management, isolated power, charge pumps, linear regulators, light emitting diode (LED) drivers, motor driver integrated circuits (ICs), monitors and sequencers, transceivers, controllers and expanders, level translators, signal line protection ICs, broadband switches, powerline communications, real-time clocks, embedded security, microcontrollers, 1-Wire, iButton, data loggers, clock generation and distribution, memory products, optical, signal integrity, high-speed signaling, and display power and control.</v>
    <v>7115</v>
    <v>Nasdaq Stock Market</v>
    <v>XNAS</v>
    <v>XNAS</v>
    <v>160 RIO ROBLES, SAN JOSE, CA, 95134-1813 US</v>
    <v>70.94</v>
    <v>Semiconductors &amp; Semiconductor Equipment</v>
    <v>Stock</v>
    <v>44070.839904142966</v>
    <v>207</v>
    <v>69.349999999999994</v>
    <v>18887360000</v>
    <v>MAXIM INTEGRATED PRODUCTS, INC.</v>
    <v>MAXIM INTEGRATED PRODUCTS, INC.</v>
    <v>70.94</v>
    <v>29.1648</v>
    <v>70.305000000000007</v>
    <v>70.040000000000006</v>
    <v>70.039599999999993</v>
    <v>266695200</v>
    <v>MXIM</v>
    <v>MAXIM INTEGRATED PRODUCTS, INC. (XNAS:MXIM)</v>
    <v>1905505</v>
    <v>3644090</v>
    <v>1987</v>
  </rv>
  <rv s="4">
    <v>208</v>
  </rv>
  <rv s="0">
    <v>https://www.bing.com/financeapi/forcetrigger?t=a24p1h&amp;q=XNAS%3aTXN&amp;form=skydnc</v>
    <v>Learn more on Bing</v>
  </rv>
  <rv s="5">
    <v>en-US</v>
    <v>a24p1h</v>
    <v>268435456</v>
    <v>268435457</v>
    <v>1</v>
    <v>Powered by Refinitiv</v>
    <v>7</v>
    <v>TEXAS INSTRUMENTS INCORPORATED (XNAS:TXN)</v>
    <v>8</v>
    <v>9</v>
    <v>Finance</v>
    <v>5</v>
    <v>142.69</v>
    <v>93.09</v>
    <v>1.1299999999999999</v>
    <v>-0.96</v>
    <v>-9.8949999999999993E-4</v>
    <v>-6.7390000000000002E-3</v>
    <v>-0.14000000000000001</v>
    <v>USD</v>
    <v>Texas Instruments Incorporated designs, makes and sells semiconductors to electronics designers and manufacturers across the world. The Company operates through two segments: Analog and Embedded Processing. As of December 31, 2016, the Company had design, manufacturing or sales operations in more than 30 countries. The Company's Analog segment's product line includes High Volume Analog &amp; Logic (HVAL), Power Management (Power), High Performance Analog (HPA) and Silicon Valley Analog (SVA). HVAL products support applications, such as automotive safety devices, touchscreen controllers, low-voltage motor drivers and integrated motor controllers. The Company's Embedded Processing segment's product line includes Processor, Microcontrollers and Connectivity. Processor products include digital signal processors (DSPs) and applications processors. DSPs perform mathematical computations to process digital data.</v>
    <v>29768</v>
    <v>Nasdaq Stock Market</v>
    <v>XNAS</v>
    <v>XNAS</v>
    <v>12500 T I Blvd, DALLAS, TX, 75243-0592 US</v>
    <v>143.21</v>
    <v>Semiconductors &amp; Semiconductor Equipment</v>
    <v>Stock</v>
    <v>44070.848657407405</v>
    <v>210</v>
    <v>140.52000000000001</v>
    <v>129752600000</v>
    <v>TEXAS INSTRUMENTS INCORPORATED</v>
    <v>TEXAS INSTRUMENTS INCORPORATED</v>
    <v>143.06</v>
    <v>26.7136</v>
    <v>142.44999999999999</v>
    <v>141.49</v>
    <v>141.35</v>
    <v>915943800</v>
    <v>TXN</v>
    <v>TEXAS INSTRUMENTS INCORPORATED (XNAS:TXN)</v>
    <v>2796454</v>
    <v>3955945</v>
    <v>1938</v>
  </rv>
  <rv s="4">
    <v>211</v>
  </rv>
  <rv s="0">
    <v>http://en.wikipedia.org/wiki/Activision_Blizzard</v>
    <v>Wikipedia</v>
  </rv>
  <rv s="1">
    <v>0</v>
    <v>213</v>
  </rv>
  <rv s="2">
    <v>6</v>
    <v>https://www.bing.com/th?id=AMMS_eb453375bdf3af024dec0a3b4be34c46&amp;qlt=95</v>
    <v>214</v>
    <v>https://www.bing.com/images/search?form=xlimg&amp;q=activision+blizzard</v>
    <v>Image of ACTIVISION BLIZZARD, INC.</v>
  </rv>
  <rv s="0">
    <v>https://www.bing.com/financeapi/forcetrigger?t=a1nxoc&amp;q=XNAS%3aATVI&amp;form=skydnc</v>
    <v>Learn more on Bing</v>
  </rv>
  <rv s="3">
    <v>en-US</v>
    <v>a1nxoc</v>
    <v>268435456</v>
    <v>268435457</v>
    <v>1</v>
    <v>Powered by Refinitiv</v>
    <v>0</v>
    <v>ACTIVISION BLIZZARD, INC. (XNAS:ATVI)</v>
    <v>3</v>
    <v>4</v>
    <v>Finance</v>
    <v>5</v>
    <v>87.726500000000001</v>
    <v>49.54</v>
    <v>0.68930000000000002</v>
    <v>-0.57999999999999996</v>
    <v>1.1919999999999999E-3</v>
    <v>-6.8659999999999997E-3</v>
    <v>0.1</v>
    <v>USD</v>
    <v>Activision Blizzard, Inc. is a developer and publisher of interactive entertainment content and services. The Company develops and distributes content and services across various gaming platforms, including video game consoles, personal computers (PC) and mobile devices. Its segments include Activision Publishing, Inc. (Activision), Blizzard Entertainment, Inc. (Blizzard), King Digital Entertainment (King) and Other. Activision is a developer and publisher of interactive software products and content. Blizzard is engaged in developing and publishing of interactive software products and entertainment content, particularly in PC gaming. King is a mobile entertainment company. It is engaged in other businesses, including The Major League Gaming (MLG) business; The Activision Blizzard Studios (Studios) business, and The Activision Blizzard Distribution (Distribution) business. It also develops products spanning other genres, including action/adventure, role-playing and simulation.</v>
    <v>9200</v>
    <v>Nasdaq Stock Market</v>
    <v>XNAS</v>
    <v>XNAS</v>
    <v>3100 OCEAN PARK BLVD, SANTA MONICA, CA, 90405-3032 US</v>
    <v>85</v>
    <v>215</v>
    <v>Software &amp; IT Services</v>
    <v>Stock</v>
    <v>44070.847766203704</v>
    <v>216</v>
    <v>82.78</v>
    <v>64543940000</v>
    <v>ACTIVISION BLIZZARD, INC.</v>
    <v>ACTIVISION BLIZZARD, INC.</v>
    <v>84.9</v>
    <v>36.060200000000002</v>
    <v>84.48</v>
    <v>83.9</v>
    <v>84</v>
    <v>771872100</v>
    <v>ATVI</v>
    <v>ACTIVISION BLIZZARD, INC. (XNAS:ATVI)</v>
    <v>4215126</v>
    <v>6822229</v>
    <v>2000</v>
  </rv>
  <rv s="4">
    <v>217</v>
  </rv>
  <rv s="0">
    <v>http://en.wikipedia.org/wiki/Alphabet_Inc.</v>
    <v>Wikipedia</v>
  </rv>
  <rv s="1">
    <v>0</v>
    <v>219</v>
  </rv>
  <rv s="2">
    <v>6</v>
    <v>https://www.bing.com/th?id=AMMS_91f59ff6c9305ce24b1cf0389cd856f8&amp;qlt=95</v>
    <v>220</v>
    <v>https://www.bing.com/images/search?form=xlimg&amp;q=alphabet+inc.</v>
    <v>Image of ALPHABET INC.</v>
  </rv>
  <rv s="0">
    <v>https://www.bing.com/financeapi/forcetrigger?t=a1u3p2&amp;q=XNAS%3aGOOG&amp;form=skydnc</v>
    <v>Learn more on Bing</v>
  </rv>
  <rv s="3">
    <v>en-US</v>
    <v>a1u3p2</v>
    <v>268435456</v>
    <v>268435457</v>
    <v>1</v>
    <v>Powered by Refinitiv</v>
    <v>0</v>
    <v>ALPHABET INC. (XNAS:GOOG)</v>
    <v>3</v>
    <v>4</v>
    <v>Finance</v>
    <v>5</v>
    <v>1659.22</v>
    <v>1013.5361</v>
    <v>1.0823</v>
    <v>-18.05</v>
    <v>2.2459999999999997E-3</v>
    <v>-1.0924E-2</v>
    <v>3.67</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127498</v>
    <v>Nasdaq Stock Market</v>
    <v>XNAS</v>
    <v>XNAS</v>
    <v>1600 Amphitheatre Pkwy, MOUNTAIN VIEW, CA, 94043-1351 US</v>
    <v>1654.91</v>
    <v>221</v>
    <v>Software &amp; IT Services</v>
    <v>Stock</v>
    <v>44070.850081018521</v>
    <v>222</v>
    <v>1625.75</v>
    <v>1093032000000</v>
    <v>ALPHABET INC.</v>
    <v>ALPHABET INC.</v>
    <v>1653.68</v>
    <v>36.327800000000003</v>
    <v>1652.38</v>
    <v>1634.33</v>
    <v>1638</v>
    <v>680163600</v>
    <v>GOOG</v>
    <v>ALPHABET INC. (XNAS:GOOG)</v>
    <v>1849654</v>
    <v>1778011</v>
    <v>2015</v>
  </rv>
  <rv s="4">
    <v>223</v>
  </rv>
  <rv s="0">
    <v>http://en.wikipedia.org/wiki/General_Electric</v>
    <v>Wikipedia</v>
  </rv>
  <rv s="1">
    <v>0</v>
    <v>225</v>
  </rv>
  <rv s="2">
    <v>6</v>
    <v>https://www.bing.com/th?id=AMMS_301c5fbc1963a22028790c2c83b0dc3c&amp;qlt=95</v>
    <v>226</v>
    <v>https://www.bing.com/images/search?form=xlimg&amp;q=general+electric</v>
    <v>Image of GENERAL ELECTRIC COMPANY</v>
  </rv>
  <rv s="0">
    <v>https://www.bing.com/financeapi/forcetrigger?t=a1tr1h&amp;q=XNYS%3aGE&amp;form=skydnc</v>
    <v>Learn more on Bing</v>
  </rv>
  <rv s="3">
    <v>en-US</v>
    <v>a1tr1h</v>
    <v>268435456</v>
    <v>268435457</v>
    <v>1</v>
    <v>Powered by Refinitiv</v>
    <v>0</v>
    <v>GENERAL ELECTRIC COMPANY (XNYS:GE)</v>
    <v>3</v>
    <v>4</v>
    <v>Finance</v>
    <v>5</v>
    <v>13.26</v>
    <v>5.48</v>
    <v>0.94589999999999996</v>
    <v>0</v>
    <v>-1.5740000000000001E-3</v>
    <v>0</v>
    <v>-1.0200000000000001E-2</v>
    <v>USD</v>
    <v>General Electric Company is a global digital industrial company. The Company's products and services range from aircraft engines, power generation, and oil and gas production equipment to medical imaging, financing and industrial products. Its segments include Power, which includes products and services related to energy production; Renewable Energy, which offers renewable power sources; Oil &amp; Gas, including liquefied natural gas and pipelines; Aviation, which includes commercial and military aircraft engines, and integrated digital components, among others; Healthcare, which provides healthcare technologies in medical imaging, digital solutions, patient monitoring and diagnostics, and drug discovery, among others; Transportation, which is a supplier to the railroad, mining, marine, stationary power and drilling industries; Energy Connections &amp; Lighting, which includes Energy Connections and Lighting businesses, and Capital, which is a financial services division.</v>
    <v>205000</v>
    <v>New York Stock Exchange</v>
    <v>XNYS</v>
    <v>XNYS</v>
    <v>5 NECCO STREET, BOSTON, MA, 02210 US</v>
    <v>6.63</v>
    <v>227</v>
    <v>Industrial Conglomerates</v>
    <v>Stock</v>
    <v>44070.851064814815</v>
    <v>228</v>
    <v>6.45</v>
    <v>57684180000</v>
    <v>GENERAL ELECTRIC COMPANY</v>
    <v>GENERAL ELECTRIC COMPANY</v>
    <v>6.54</v>
    <v>17.004300000000001</v>
    <v>6.48</v>
    <v>6.48</v>
    <v>6.4698000000000002</v>
    <v>8753289000</v>
    <v>GE</v>
    <v>GENERAL ELECTRIC COMPANY (XNYS:GE)</v>
    <v>72746556</v>
    <v>79626044</v>
    <v>1892</v>
  </rv>
  <rv s="4">
    <v>229</v>
  </rv>
  <rv s="0">
    <v>http://commons.wikimedia.org/wiki/File:Adobe_Systems_logo_and_wordmark.svg</v>
    <v>commons.wikimedia.org</v>
  </rv>
  <rv s="1">
    <v>0</v>
    <v>231</v>
  </rv>
  <rv s="2">
    <v>6</v>
    <v>https://www.bing.com/th?id=AMMS_8f9887bbe9a0de55785480179eb55aa9&amp;qlt=95</v>
    <v>232</v>
    <v>https://www.bing.com/images/search?form=xlimg&amp;q=adobe+systems</v>
    <v>Image of ADOBE INC.</v>
  </rv>
  <rv s="0">
    <v>https://www.bing.com/financeapi/forcetrigger?t=a1mv7w&amp;q=XNAS%3aADBE&amp;form=skydnc</v>
    <v>Learn more on Bing</v>
  </rv>
  <rv s="3">
    <v>en-US</v>
    <v>a1mv7w</v>
    <v>268435456</v>
    <v>268435457</v>
    <v>1</v>
    <v>Powered by Refinitiv</v>
    <v>0</v>
    <v>ADOBE INC. (XNAS:ADBE)</v>
    <v>3</v>
    <v>4</v>
    <v>Finance</v>
    <v>5</v>
    <v>533.6979</v>
    <v>255.13140000000001</v>
    <v>0.95750000000000002</v>
    <v>-18.170000000000002</v>
    <v>1.0149999999999999E-2</v>
    <v>-3.4381000000000002E-2</v>
    <v>5.18</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22634</v>
    <v>Nasdaq Stock Market</v>
    <v>XNAS</v>
    <v>XNAS</v>
    <v>345 PARK AVE, SAN JOSE, CA, 95110-2704 US</v>
    <v>521.03779999999995</v>
    <v>233</v>
    <v>Software &amp; IT Services</v>
    <v>Stock</v>
    <v>44070.848414351851</v>
    <v>234</v>
    <v>504.46</v>
    <v>232364200000</v>
    <v>ADOBE INC.</v>
    <v>ADOBE INC.</v>
    <v>519.01</v>
    <v>69.629300000000001</v>
    <v>528.49</v>
    <v>510.32</v>
    <v>515.5</v>
    <v>479665300</v>
    <v>ADBE</v>
    <v>ADOBE INC. (XNAS:ADBE)</v>
    <v>3617204</v>
    <v>2355633</v>
    <v>1997</v>
  </rv>
  <rv s="4">
    <v>235</v>
  </rv>
  <rv s="0">
    <v>http://en.wikipedia.org/wiki/Costco</v>
    <v>Wikipedia</v>
  </rv>
  <rv s="1">
    <v>0</v>
    <v>237</v>
  </rv>
  <rv s="2">
    <v>6</v>
    <v>https://www.bing.com/th?id=AMMS_90a82bf7d9bf620ad2bd5ec79a4882af&amp;qlt=95</v>
    <v>238</v>
    <v>https://www.bing.com/images/search?form=xlimg&amp;q=costco</v>
    <v>Image of COSTCO WHOLESALE CORPORATION</v>
  </rv>
  <rv s="0">
    <v>https://www.bing.com/financeapi/forcetrigger?t=a1q6k2&amp;q=XNAS%3aCOST&amp;form=skydnc</v>
    <v>Learn more on Bing</v>
  </rv>
  <rv s="3">
    <v>en-US</v>
    <v>a1q6k2</v>
    <v>268435456</v>
    <v>268435457</v>
    <v>1</v>
    <v>Powered by Refinitiv</v>
    <v>0</v>
    <v>COSTCO WHOLESALE CORPORATION (XNAS:COST)</v>
    <v>3</v>
    <v>4</v>
    <v>Finance</v>
    <v>5</v>
    <v>346.36</v>
    <v>271.27999999999997</v>
    <v>0.68640000000000001</v>
    <v>2.09</v>
    <v>-1.1840000000000002E-3</v>
    <v>6.071E-3</v>
    <v>-0.41</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347.74200000000002</v>
    <v>239</v>
    <v>Diversified Retail</v>
    <v>Stock</v>
    <v>44070.85019675926</v>
    <v>240</v>
    <v>342.55009999999999</v>
    <v>152197600000</v>
    <v>COSTCO WHOLESALE CORPORATION</v>
    <v>COSTCO WHOLESALE CORPORATION</v>
    <v>345.61</v>
    <v>40.718000000000004</v>
    <v>344.27</v>
    <v>346.36</v>
    <v>345.95</v>
    <v>441523700</v>
    <v>COST</v>
    <v>COSTCO WHOLESALE CORPORATION (XNAS:COST)</v>
    <v>2217328</v>
    <v>1848941</v>
    <v>1987</v>
  </rv>
  <rv s="4">
    <v>241</v>
  </rv>
  <rv s="0">
    <v>http://en.wikipedia.org/wiki/Fastenal</v>
    <v>Wikipedia</v>
  </rv>
  <rv s="1">
    <v>0</v>
    <v>243</v>
  </rv>
  <rv s="2">
    <v>6</v>
    <v>https://www.bing.com/th?id=AMMS_f049fad18410b76b6c7973a054ec9842&amp;qlt=95</v>
    <v>244</v>
    <v>https://www.bing.com/images/search?form=xlimg&amp;q=fastenal</v>
    <v>Image of Fastenal Company</v>
  </rv>
  <rv s="0">
    <v>https://www.bing.com/financeapi/forcetrigger?t=a1sl52&amp;q=XNAS%3aFAST&amp;form=skydnc</v>
    <v>Learn more on Bing</v>
  </rv>
  <rv s="3">
    <v>en-US</v>
    <v>a1sl52</v>
    <v>268435456</v>
    <v>268435457</v>
    <v>1</v>
    <v>Powered by Refinitiv</v>
    <v>0</v>
    <v>Fastenal Company (XNAS:FAST)</v>
    <v>3</v>
    <v>4</v>
    <v>Finance</v>
    <v>5</v>
    <v>48.89</v>
    <v>26.715</v>
    <v>1.1556999999999999</v>
    <v>0.26</v>
    <v>-4.1370000000000004E-6</v>
    <v>5.4069999999999995E-3</v>
    <v>-2.0000000000000001E-4</v>
    <v>USD</v>
    <v>Fastenal Company is engaged in wholesale distribution of industrial and construction supplies. The Company is engaged in fastener distribution, and non-fastener maintenance and supply business. As of December 31, 2016, it distributed these supplies through a network of approximately 2,500 stores. Its customers are in the manufacturing and non-residential construction markets. The manufacturing market includes both original equipment manufacturers (OEM) and maintenance, repair, and operations (MRO). The non-residential construction market includes general, electrical, plumbing, sheet metal and road contractors. Other users of its products include farmers, truckers, railroads, oil exploration, production and refinement companies, mining companies, federal, state, and local governmental entities, schools and certain retail trades. Its original product offerings are fasteners and other industrial and construction supplies, many of which are sold under the Fastenal product name.</v>
    <v>20667</v>
    <v>Nasdaq Stock Market</v>
    <v>XNAS</v>
    <v>XNAS</v>
    <v>2001 Theurer Blvd, WINONA, MN, 55987-1500 US</v>
    <v>48.71</v>
    <v>245</v>
    <v>Machinery, Equipment &amp; Components</v>
    <v>Stock</v>
    <v>44070.83988738359</v>
    <v>246</v>
    <v>48.034999999999997</v>
    <v>27470960000</v>
    <v>Fastenal Company</v>
    <v>Fastenal Company</v>
    <v>48.36</v>
    <v>33.152700000000003</v>
    <v>48.09</v>
    <v>48.35</v>
    <v>48.349800000000002</v>
    <v>573626300</v>
    <v>FAST</v>
    <v>Fastenal Company (XNAS:FAST)</v>
    <v>2521594</v>
    <v>2934499</v>
    <v>1968</v>
  </rv>
  <rv s="4">
    <v>247</v>
  </rv>
  <rv s="0">
    <v>https://www.bing.com/financeapi/forcetrigger?t=a1uv7w&amp;q=XNYS%3aHRL&amp;form=skydnc</v>
    <v>Learn more on Bing</v>
  </rv>
  <rv s="5">
    <v>en-US</v>
    <v>a1uv7w</v>
    <v>268435456</v>
    <v>268435457</v>
    <v>1</v>
    <v>Powered by Refinitiv</v>
    <v>7</v>
    <v>HORMEL FOODS CORPORATION (XNYS:HRL)</v>
    <v>8</v>
    <v>9</v>
    <v>Finance</v>
    <v>5</v>
    <v>52.97</v>
    <v>39.01</v>
    <v>-4.7800000000000002E-2</v>
    <v>0.28999999999999998</v>
    <v>5.8650000000000004E-3</v>
    <v>5.6849999999999999E-3</v>
    <v>0.3009</v>
    <v>USD</v>
    <v>Hormel Foods Corporation is engaged in the production of a range of meat and food products. The Company operates through four segments: Grocery Products, which is engaged in the processing, marketing and sale of shelf-stable food products sold for the retail market and health and also consists of nutrition products, including Muscle Milk protein products.; Refrigerated Foods, which consists of the processing, marketing and sale of branded and unbranded pork, beef, chicken and turkey products for retail, foodservice and fresh product customers; Jennie-O Turkey Store (JOTS), which consists of the processing, marketing and sale of branded and unbranded turkey products for retail, foodservice and fresh product customers; and International &amp; Other, which includes Hormel Foods International Corporation, which manufactures, markets and sells the Company products internationally.</v>
    <v>18700</v>
    <v>New York Stock Exchange</v>
    <v>XNYS</v>
    <v>XNYS</v>
    <v>1 Hormel Pl, AUSTIN, MN, 55912-3680 US</v>
    <v>52.11</v>
    <v>Food &amp; Tobacco</v>
    <v>Stock</v>
    <v>44070.841014953126</v>
    <v>249</v>
    <v>51.12</v>
    <v>27777580000</v>
    <v>HORMEL FOODS CORPORATION</v>
    <v>HORMEL FOODS CORPORATION</v>
    <v>51.2</v>
    <v>29.923500000000001</v>
    <v>51.01</v>
    <v>51.3</v>
    <v>51.600900000000003</v>
    <v>538951800</v>
    <v>HRL</v>
    <v>HORMEL FOODS CORPORATION (XNYS:HRL)</v>
    <v>1398285</v>
    <v>1325325</v>
    <v>1928</v>
  </rv>
  <rv s="4">
    <v>250</v>
  </rv>
  <rv s="0">
    <v>https://www.bing.com/financeapi/forcetrigger?t=a1vt77&amp;q=XNAS%3aISRG&amp;form=skydnc</v>
    <v>Learn more on Bing</v>
  </rv>
  <rv s="5">
    <v>en-US</v>
    <v>a1vt77</v>
    <v>268435456</v>
    <v>268435457</v>
    <v>1</v>
    <v>Powered by Refinitiv</v>
    <v>7</v>
    <v>INTUITIVE SURGICAL, INC. (XNAS:ISRG)</v>
    <v>8</v>
    <v>9</v>
    <v>Finance</v>
    <v>5</v>
    <v>709.39</v>
    <v>360.5</v>
    <v>0.95340000000000003</v>
    <v>9.4</v>
    <v>0</v>
    <v>1.3429E-2</v>
    <v>0</v>
    <v>USD</v>
    <v>Intuitive Surgical, Inc. (Intuitive) designs, manufactures and markets da Vinci Surgical Systems, and related instruments and accessories. The Company's da Vinci Surgical System consists of a surgeon's console, a patient-side cart and a vision system. The da Vinci Surgical System translates a surgeon's hand movements, which are performed on instrument controls at a console, into corresponding micro-movements of instruments positioned inside the patient through small incisions or ports. The da Vinci Surgical System provides its operating surgeons with control, range of motion, tissue manipulation capability and three-dimensional (3-D), high-definition (HD) vision. Intuitive has four generations of da Vinci Surgical System: the da Vinci Xi Surgical System, the da Vinci Si Surgical System, the da Vinci S Surgical System and the standard da Vinci Surgical System. The Company's instruments and accessories include EndoWrist Instruments and da Vinci Single-Site.</v>
    <v>7326</v>
    <v>Nasdaq Stock Market</v>
    <v>XNAS</v>
    <v>XNAS</v>
    <v>1020 Kifer Rd, SUNNYVALE, CA, 94086-5301 US</v>
    <v>718.11</v>
    <v>Healthcare Equipment &amp; Supplies</v>
    <v>Stock</v>
    <v>44070.845150462963</v>
    <v>252</v>
    <v>692.11500000000001</v>
    <v>81859600000</v>
    <v>INTUITIVE SURGICAL, INC.</v>
    <v>INTUITIVE SURGICAL, INC.</v>
    <v>700.83</v>
    <v>73.692899999999995</v>
    <v>699.99</v>
    <v>709.39</v>
    <v>709.39</v>
    <v>117025900</v>
    <v>ISRG</v>
    <v>INTUITIVE SURGICAL, INC. (XNAS:ISRG)</v>
    <v>863411</v>
    <v>477489</v>
    <v>1995</v>
  </rv>
  <rv s="4">
    <v>253</v>
  </rv>
  <rv s="0">
    <v>http://en.wikipedia.org/wiki/Johnson_&amp;_Johnson</v>
    <v>Wikipedia</v>
  </rv>
  <rv s="1">
    <v>0</v>
    <v>255</v>
  </rv>
  <rv s="2">
    <v>6</v>
    <v>https://www.bing.com/th?id=AMMS_6df82b737cffcdedd4864f6970bd0c24&amp;qlt=95</v>
    <v>256</v>
    <v>https://www.bing.com/images/search?form=xlimg&amp;q=johnson+%26+johnson</v>
    <v>Image of JOHNSON &amp; JOHNSON</v>
  </rv>
  <rv s="0">
    <v>https://www.bing.com/financeapi/forcetrigger?t=a1w8ec&amp;q=XNYS%3aJNJ&amp;form=skydnc</v>
    <v>Learn more on Bing</v>
  </rv>
  <rv s="3">
    <v>en-US</v>
    <v>a1w8ec</v>
    <v>268435456</v>
    <v>268435457</v>
    <v>1</v>
    <v>Powered by Refinitiv</v>
    <v>0</v>
    <v>JOHNSON &amp; JOHNSON (XNYS:JNJ)</v>
    <v>3</v>
    <v>4</v>
    <v>Finance</v>
    <v>5</v>
    <v>157</v>
    <v>109.16</v>
    <v>0.67969999999999997</v>
    <v>0.62</v>
    <v>6.5379999999999995E-4</v>
    <v>4.0699999999999998E-3</v>
    <v>0.1</v>
    <v>USD</v>
    <v>Johnson &amp;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The Consumer segment includes a range of products used in the baby care, oral care, skin care, over-the-counter pharmaceutical, women's health and wound care markets. The Pharmaceutical segment is focused on five therapeutic areas, including immunology, infectious diseases, neuroscience, oncology, and cardiovascular and metabolic diseases. The Medical Devices segment includes a range of products used in the orthopedic, surgery, cardiovascular, diabetes care and vision care fields. Its research facilities are located in the United States, Belgium, Brazil, Canada, China, France, Germany, India, Israel, Japan, the Netherlands, Singapore, Switzerland and the United Kingdom.</v>
    <v>132200</v>
    <v>New York Stock Exchange</v>
    <v>XNYS</v>
    <v>XNYS</v>
    <v>1 Johnson And Johnson Plz, NEW BRUNSWICK, NJ, 08933-0001 US</v>
    <v>153.25</v>
    <v>257</v>
    <v>Pharmaceuticals</v>
    <v>Stock</v>
    <v>44070.849293981482</v>
    <v>258</v>
    <v>151.88999999999999</v>
    <v>400347100000</v>
    <v>JOHNSON &amp; JOHNSON</v>
    <v>JOHNSON &amp; JOHNSON</v>
    <v>152.36000000000001</v>
    <v>27.319199999999999</v>
    <v>152.33000000000001</v>
    <v>152.94999999999999</v>
    <v>153.05000000000001</v>
    <v>2632823000</v>
    <v>JNJ</v>
    <v>JOHNSON &amp; JOHNSON (XNYS:JNJ)</v>
    <v>5421535</v>
    <v>5352354</v>
    <v>1887</v>
  </rv>
  <rv s="4">
    <v>259</v>
  </rv>
  <rv s="0">
    <v>https://www.bing.com/financeapi/forcetrigger?t=bqsylh&amp;q=XNAS%3aLVGO&amp;form=skydnc</v>
    <v>Learn more on Bing</v>
  </rv>
  <rv s="9">
    <v>en-US</v>
    <v>bqsylh</v>
    <v>268435456</v>
    <v>268435457</v>
    <v>1</v>
    <v>Powered by Refinitiv</v>
    <v>17</v>
    <v>LIVONGO HEALTH, INC. (XNAS:LVGO)</v>
    <v>8</v>
    <v>18</v>
    <v>Finance</v>
    <v>5</v>
    <v>150</v>
    <v>15.12</v>
    <v>1.49</v>
    <v>9.5109999999999986E-3</v>
    <v>1.1022000000000001E-2</v>
    <v>1.3</v>
    <v>USD</v>
    <v>Livongo Health, Inc. is a consumer digital health company. The Company offers Enter Livongo platform, which leverages data science and technology, creates a personalized experience for people with chronic conditions. The Company focuses on developing an approach for diabetes management that combines technology with coaching. The Company’s Livongo platform offers a range of solutions, such as Livongo for Diabetes, Livongo for Hypertension, Livongo for Prediabetes and Weight Management and Livongo for Behavioral Health by myStrength. The Company uses a digital approach to delivering evidence-based interventions including cognitive behavioral therapy, acceptance and commitment therapy, positive psychology, mindfulness, and motivational interviewing to help resolve clinical conditions, build resiliency, manage stress, improve mood, sleep better, or simply find daily inspiration.</v>
    <v>671</v>
    <v>Nasdaq Stock Market</v>
    <v>XNAS</v>
    <v>XNAS</v>
    <v>150 W Evelyn Ave, MOUNTAIN VIEW, CA, 94041-1555 US</v>
    <v>138.05500000000001</v>
    <v>Healthcare Equipment &amp; Supplies</v>
    <v>Stock</v>
    <v>44070.849687499998</v>
    <v>261</v>
    <v>132.20009999999999</v>
    <v>13286250000</v>
    <v>LIVONGO HEALTH, INC.</v>
    <v>LIVONGO HEALTH, INC.</v>
    <v>134.58000000000001</v>
    <v>135.19</v>
    <v>136.68</v>
    <v>137.97999999999999</v>
    <v>99040280</v>
    <v>LVGO</v>
    <v>LIVONGO HEALTH, INC. (XNAS:LVGO)</v>
    <v>1709934</v>
    <v>5746041</v>
    <v>2008</v>
  </rv>
  <rv s="4">
    <v>262</v>
  </rv>
  <rv s="0">
    <v>https://www.bing.com/financeapi/forcetrigger?t=a2yjlh&amp;q=OTCM%3aTMICY&amp;form=skydnc</v>
    <v>Learn more on Bing</v>
  </rv>
  <rv s="10">
    <v>en-US</v>
    <v>a2yjlh</v>
    <v>268435456</v>
    <v>268435457</v>
    <v>1</v>
    <v>Powered by Refinitiv</v>
    <v>19</v>
    <v>Trend Micro Incorporated (OTCM:TMICY)</v>
    <v>8</v>
    <v>20</v>
    <v>Finance</v>
    <v>21</v>
    <v>64.245000000000005</v>
    <v>34.21</v>
    <v>0.4536</v>
    <v>-0.56000000000000005</v>
    <v>-8.7460000000000003E-3</v>
    <v>USD</v>
    <v>Trend Micro Incorporated is a Japan-based company principally engaged in the development and sale of computer security products, as well as the provision of related services. The Company conducts product research, development, sale, and operational support through five geographical segments: Japan, North America, Europe, Asia Pacific, and Latin America. The Company’s main products include personal computer (PC) client products, local area network (LAN) server products, Internet server products, integrated products, as well as other products, among others. The Company also provides total solutions for mobile device platforms and mobile Internet services.</v>
    <v>6854</v>
    <v>OTC Markets</v>
    <v>OTCM</v>
    <v>OTCM</v>
    <v>Shinjuku Maynds Tower, 2-1-1, Yoyogi, SHIBUYA-KU, TOKYO-TO, 151-0053 JP</v>
    <v>63.78</v>
    <v>Software &amp; IT Services</v>
    <v>Stock</v>
    <v>44070.833333333336</v>
    <v>264</v>
    <v>63.47</v>
    <v>9058545000</v>
    <v>Trend Micro Incorporated</v>
    <v>Trend Micro Incorporated</v>
    <v>63.78</v>
    <v>32.752600000000001</v>
    <v>64.03</v>
    <v>63.47</v>
    <v>63.06</v>
    <v>140546700</v>
    <v>TMICY</v>
    <v>Trend Micro Incorporated (OTCM:TMICY)</v>
    <v>839</v>
    <v>1989</v>
  </rv>
  <rv s="4">
    <v>265</v>
  </rv>
  <rv s="0">
    <v>http://en.wikipedia.org/wiki/Waste_Management_(corporation)</v>
    <v>Wikipedia</v>
  </rv>
  <rv s="1">
    <v>0</v>
    <v>267</v>
  </rv>
  <rv s="2">
    <v>6</v>
    <v>https://www.bing.com/th?id=AMMS_5e7d3642a4c7b151c5a535b3122e2f24&amp;qlt=95</v>
    <v>268</v>
    <v>https://www.bing.com/images/search?form=xlimg&amp;q=waste+management+inc</v>
    <v>Image of WASTE MANAGEMENT, INC.</v>
  </rv>
  <rv s="0">
    <v>https://www.bing.com/financeapi/forcetrigger?t=a25xjc&amp;q=XNYS%3aWM&amp;form=skydnc</v>
    <v>Learn more on Bing</v>
  </rv>
  <rv s="3">
    <v>en-US</v>
    <v>a25xjc</v>
    <v>268435456</v>
    <v>268435457</v>
    <v>1</v>
    <v>Powered by Refinitiv</v>
    <v>0</v>
    <v>WASTE MANAGEMENT, INC. (XNYS:WM)</v>
    <v>3</v>
    <v>4</v>
    <v>Finance</v>
    <v>5</v>
    <v>126.79</v>
    <v>85.34</v>
    <v>0.73150000000000004</v>
    <v>0.36</v>
    <v>8.7519999999999989E-5</v>
    <v>3.1609999999999997E-3</v>
    <v>0.01</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v>44900</v>
    <v>New York Stock Exchange</v>
    <v>XNYS</v>
    <v>XNYS</v>
    <v>1001 Fannin St, HOUSTON, TX, 77002-6706 US</v>
    <v>115.01</v>
    <v>269</v>
    <v>Professional &amp; Commercial Services</v>
    <v>Stock</v>
    <v>44070.844287928128</v>
    <v>270</v>
    <v>113.82</v>
    <v>47818380000</v>
    <v>WASTE MANAGEMENT, INC.</v>
    <v>WASTE MANAGEMENT, INC.</v>
    <v>114.11</v>
    <v>30.1525</v>
    <v>113.9</v>
    <v>114.26</v>
    <v>114.27</v>
    <v>422461200</v>
    <v>WM</v>
    <v>WASTE MANAGEMENT, INC. (XNYS:WM)</v>
    <v>1289014</v>
    <v>1451938</v>
    <v>1995</v>
  </rv>
  <rv s="4">
    <v>271</v>
  </rv>
  <rv s="0">
    <v>http://en.wikipedia.org/wiki/Xilinx</v>
    <v>Wikipedia</v>
  </rv>
  <rv s="1">
    <v>0</v>
    <v>273</v>
  </rv>
  <rv s="2">
    <v>6</v>
    <v>https://www.bing.com/th?id=AMMS_1e4ba6450fd78823aee810c8310ef848&amp;qlt=95</v>
    <v>274</v>
    <v>https://www.bing.com/images/search?form=xlimg&amp;q=xilinx</v>
    <v>Image of XILINX, INC.</v>
  </rv>
  <rv s="0">
    <v>https://www.bing.com/financeapi/forcetrigger?t=a2683m&amp;q=XNAS%3aXLNX&amp;form=skydnc</v>
    <v>Learn more on Bing</v>
  </rv>
  <rv s="3">
    <v>en-US</v>
    <v>a2683m</v>
    <v>268435456</v>
    <v>268435457</v>
    <v>1</v>
    <v>Powered by Refinitiv</v>
    <v>0</v>
    <v>XILINX, INC. (XNAS:XLNX)</v>
    <v>3</v>
    <v>4</v>
    <v>Finance</v>
    <v>5</v>
    <v>112.17</v>
    <v>67.680000000000007</v>
    <v>0.97650000000000003</v>
    <v>-1.26</v>
    <v>0</v>
    <v>-1.2001999999999999E-2</v>
    <v>0</v>
    <v>USD</v>
    <v>Xilinx, Inc. (Xilinx) is engaged in designing and developing programmable devices and associated technologies. The Company's programmable devices and associated technologies include integrated circuits (ICs) in the form of programmable logic devices (PLDs), including programmable System on Chips (SoCs) and three-dimensional ICs (3D ICs); software design tools to program the PLDs; targeted reference designs; printed circuit boards, and intellectual property (IP), which consists of Xilinx, and various third-party verification and IP cores. The Company provides design services, customer training, field engineering and technical support. Its PLDs include field programmable gate arrays (FPGAs), complex programmable logic devices (CPLDs) that its customers program to perform desired logic functions, and programmable SoCs, which combine (Advanced reduced instruction set computing (RISC) Machines (ARM)) processor-based systems with programmable logic in a single device.</v>
    <v>4891</v>
    <v>Nasdaq Stock Market</v>
    <v>XNAS</v>
    <v>XNAS</v>
    <v>2100 LOGIC DR, SAN JOSE, CA, 95124-3450 US</v>
    <v>105.3</v>
    <v>275</v>
    <v>Semiconductors &amp; Semiconductor Equipment</v>
    <v>Stock</v>
    <v>44070.845960648148</v>
    <v>276</v>
    <v>103.09</v>
    <v>25259630000</v>
    <v>XILINX, INC.</v>
    <v>XILINX, INC.</v>
    <v>105.22</v>
    <v>41.090499999999999</v>
    <v>104.98</v>
    <v>103.72</v>
    <v>103.72</v>
    <v>244314000</v>
    <v>XLNX</v>
    <v>XILINX, INC. (XNAS:XLNX)</v>
    <v>1807259</v>
    <v>2370924</v>
    <v>1990</v>
  </rv>
  <rv s="4">
    <v>277</v>
  </rv>
  <rv s="0">
    <v>http://en.wikipedia.org/wiki/IBM</v>
    <v>Wikipedia</v>
  </rv>
  <rv s="1">
    <v>0</v>
    <v>279</v>
  </rv>
  <rv s="2">
    <v>6</v>
    <v>https://www.bing.com/th?id=AMMS_41da901be1b295dc42c72dadb9c0f67d&amp;qlt=95</v>
    <v>280</v>
    <v>https://www.bing.com/images/search?form=xlimg&amp;q=ibm</v>
    <v>Image of INTERNATIONAL BUSINESS MACHINES CORPORATION</v>
  </rv>
  <rv s="0">
    <v>https://www.bing.com/financeapi/forcetrigger?t=a1v6nm&amp;q=XNYS%3aIBM&amp;form=skydnc</v>
    <v>Learn more on Bing</v>
  </rv>
  <rv s="3">
    <v>en-US</v>
    <v>a1v6nm</v>
    <v>268435456</v>
    <v>268435457</v>
    <v>1</v>
    <v>Powered by Refinitiv</v>
    <v>0</v>
    <v>INTERNATIONAL BUSINESS MACHINES CORPORATION (XNYS:IBM)</v>
    <v>3</v>
    <v>4</v>
    <v>Finance</v>
    <v>5</v>
    <v>158.75</v>
    <v>90.56</v>
    <v>1.1811</v>
    <v>0.5</v>
    <v>3.6089999999999998E-3</v>
    <v>4.0260000000000001E-3</v>
    <v>0.45</v>
    <v>USD</v>
    <v>International Business Machines Corporation (IBM) is a technology company. The Company operates through five segments: Cognitive Solutions, Global Business Services (GBS), Technology Services &amp; Cloud Platforms, Systems and Global Financing. The Cognitive Solutions segment delivers a spectrum of capabilities, from descriptive, predictive and prescriptive analytics to cognitive systems. Cognitive Solutions includes Watson, a cognitive computing platform that has the ability to interact in natural language, process big data, and learn from interactions with people and computers. The GBS segment provides clients with consulting, application management services and global process services. The Technology Services &amp; Cloud Platforms segment provides information technology infrastructure services. The Systems segment provides clients with infrastructure technologies. The Global Financing segment includes client financing, commercial financing, and remanufacturing and remarketing.</v>
    <v>352600</v>
    <v>New York Stock Exchange</v>
    <v>XNYS</v>
    <v>XNYS</v>
    <v>1 New Orchard Rd, ARMONK, NY, 10504-1722 US</v>
    <v>125.1</v>
    <v>281</v>
    <v>Software &amp; IT Services</v>
    <v>Stock</v>
    <v>44070.848287037035</v>
    <v>282</v>
    <v>123.985</v>
    <v>111001700000</v>
    <v>INTERNATIONAL BUSINESS MACHINES CORPORATION</v>
    <v>INTERNATIONAL BUSINESS MACHINES CORPORATION</v>
    <v>124.49</v>
    <v>13.840400000000001</v>
    <v>124.18</v>
    <v>124.68</v>
    <v>125.13</v>
    <v>890578700</v>
    <v>IBM</v>
    <v>INTERNATIONAL BUSINESS MACHINES CORPORATION (XNYS:IBM)</v>
    <v>3386707</v>
    <v>3618717</v>
    <v>1911</v>
  </rv>
  <rv s="4">
    <v>283</v>
  </rv>
  <rv s="0">
    <v>http://en.wikipedia.org/wiki/Qualcomm</v>
    <v>Wikipedia</v>
  </rv>
  <rv s="1">
    <v>0</v>
    <v>285</v>
  </rv>
  <rv s="2">
    <v>6</v>
    <v>https://www.bing.com/th?id=AMMS_2b1c176dae370ecc0d55a1517537f595&amp;qlt=95</v>
    <v>286</v>
    <v>https://www.bing.com/images/search?form=xlimg&amp;q=qualcomm</v>
    <v>Image of QUALCOMM INCORPORATED</v>
  </rv>
  <rv s="0">
    <v>https://www.bing.com/financeapi/forcetrigger?t=a21k2w&amp;q=XNAS%3aQCOM&amp;form=skydnc</v>
    <v>Learn more on Bing</v>
  </rv>
  <rv s="3">
    <v>en-US</v>
    <v>a21k2w</v>
    <v>268435456</v>
    <v>268435457</v>
    <v>1</v>
    <v>Powered by Refinitiv</v>
    <v>0</v>
    <v>QUALCOMM INCORPORATED (XNAS:QCOM)</v>
    <v>3</v>
    <v>4</v>
    <v>Finance</v>
    <v>5</v>
    <v>117.1</v>
    <v>58</v>
    <v>1.3729</v>
    <v>-0.02</v>
    <v>1.2929999999999999E-3</v>
    <v>-1.7239999999999999E-4</v>
    <v>0.15</v>
    <v>USD</v>
    <v>Qualcomm Incorporated is a wireless technology company. The Company is engaged in the development, launch and expansion of technologies like fifth-generation (5G). The Company operates through three segments: QCT (Qualcomm CDMA Technologies) segment, QTL (Qualcomm Technology Licensing) segment and QSI (Qualcomm Strategic Initiatives) segment. It is specialized in offering third-generation (3G), fourth-generation (4G) wireless technologies and 5G wireless technologies. Its offered technologies and products are used in mobile devices and other wireless products, including network equipment, broadband gateway equipment, consumer electronic devices and other connected devices. Its technologies and products are also used in industry segments and applications beyond mobile, including automotive, computing, Internet of Things (IoT) and networking.</v>
    <v>37000</v>
    <v>Nasdaq Stock Market</v>
    <v>XNAS</v>
    <v>XNAS</v>
    <v>5775 Morehouse Dr, SAN DIEGO, CA, 92121-1714 US</v>
    <v>118.18</v>
    <v>287</v>
    <v>Semiconductors &amp; Semiconductor Equipment</v>
    <v>Stock</v>
    <v>44070.848599537036</v>
    <v>288</v>
    <v>115.35</v>
    <v>130822400000</v>
    <v>QUALCOMM INCORPORATED</v>
    <v>QUALCOMM INCORPORATED</v>
    <v>116.43</v>
    <v>49.056199999999997</v>
    <v>116.04</v>
    <v>116.02</v>
    <v>116.17</v>
    <v>1128266000</v>
    <v>QCOM</v>
    <v>QUALCOMM INCORPORATED (XNAS:QCOM)</v>
    <v>7999145</v>
    <v>11401152</v>
    <v>1991</v>
  </rv>
  <rv s="4">
    <v>289</v>
  </rv>
  <rv s="0">
    <v>https://www.bing.com/financeapi/forcetrigger?t=a1xdvh&amp;q=XNAS%3aMCHP&amp;form=skydnc</v>
    <v>Learn more on Bing</v>
  </rv>
  <rv s="5">
    <v>en-US</v>
    <v>a1xdvh</v>
    <v>268435456</v>
    <v>268435457</v>
    <v>1</v>
    <v>Powered by Refinitiv</v>
    <v>7</v>
    <v>MICROCHIP TECHNOLOGY INCORPORATED (XNAS:MCHP)</v>
    <v>8</v>
    <v>9</v>
    <v>Finance</v>
    <v>10</v>
    <v>113.28</v>
    <v>53.15</v>
    <v>1.6015999999999999</v>
    <v>-0.22</v>
    <v>-4.6549999999999995E-6</v>
    <v>-2.0439999999999998E-3</v>
    <v>-5.0000000000000001E-4</v>
    <v>USD</v>
    <v>Microchip Technology Incorporated is engaged in developing, manufacturing and selling specialized semiconductor products used by its customers for a range of embedded control applications. The Company operates through two segments: semiconductor products and technology licensing. In the semiconductor products segment, the Company designs, develops, manufactures and markets microcontrollers, development tools and analog, interface, mixed signal and timing products. Its functional activities include sales, marketing, manufacturing, information technology, human resources, legal and finance. Its product portfolio comprises general purpose and specialized 8-bit, 16-bit, and 32-bit microcontrollers, a spectrum of linear, mixed-signal, power management, thermal management, radio frequency (RF), timing, safety, security, wired connectivity and wireless connectivity devices, as well as serial electrically erasable programmable read-only memories (EEPROMs) and serial flash memories.</v>
    <v>18000</v>
    <v>Nasdaq Stock Market</v>
    <v>XNAS</v>
    <v>XNAS</v>
    <v>2355 W CHANDLER BLVD, CHANDLER, AZ, 85224-6199 US</v>
    <v>109.32</v>
    <v>Semiconductors &amp; Semiconductor Equipment</v>
    <v>Stock</v>
    <v>44070.839903957814</v>
    <v>291</v>
    <v>106.41</v>
    <v>27517210000</v>
    <v>MICROCHIP TECHNOLOGY INCORPORATED</v>
    <v>MICROCHIP TECHNOLOGY INCORPORATED</v>
    <v>109.32</v>
    <v>43.077500000000001</v>
    <v>107.63</v>
    <v>107.41</v>
    <v>107.40949999999999</v>
    <v>252451500</v>
    <v>MCHP</v>
    <v>MICROCHIP TECHNOLOGY INCORPORATED (XNAS:MCHP)</v>
    <v>1292328</v>
    <v>2633025</v>
    <v>1989</v>
  </rv>
  <rv s="4">
    <v>292</v>
  </rv>
  <rv s="0">
    <v>http://en.wikipedia.org/wiki/Clorox</v>
    <v>Wikipedia</v>
  </rv>
  <rv s="1">
    <v>0</v>
    <v>294</v>
  </rv>
  <rv s="2">
    <v>6</v>
    <v>https://www.bing.com/th?id=AMMS_1a47fe208ff48a2035e2645926968045&amp;qlt=95</v>
    <v>295</v>
    <v>https://www.bing.com/images/search?form=xlimg&amp;q=clorox</v>
    <v>Image of THE CLOROX COMPANY</v>
  </rv>
  <rv s="0">
    <v>https://www.bing.com/financeapi/forcetrigger?t=a1pvu2&amp;q=XNYS%3aCLX&amp;form=skydnc</v>
    <v>Learn more on Bing</v>
  </rv>
  <rv s="3">
    <v>en-US</v>
    <v>a1pvu2</v>
    <v>268435456</v>
    <v>268435457</v>
    <v>1</v>
    <v>Powered by Refinitiv</v>
    <v>0</v>
    <v>THE CLOROX COMPANY (XNYS:CLX)</v>
    <v>3</v>
    <v>4</v>
    <v>Finance</v>
    <v>5</v>
    <v>239.87</v>
    <v>144.12</v>
    <v>0.21390000000000001</v>
    <v>0.4</v>
    <v>2.719E-4</v>
    <v>1.8160000000000001E-3</v>
    <v>0.06</v>
    <v>USD</v>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v>8800</v>
    <v>New York Stock Exchange</v>
    <v>XNYS</v>
    <v>XNYS</v>
    <v>1221 Broadway, OAKLAND, CA, 94612-1888 US</v>
    <v>223.4</v>
    <v>296</v>
    <v>Personal &amp; Household Products &amp; Services</v>
    <v>Stock</v>
    <v>44070.850011574075</v>
    <v>297</v>
    <v>219.66499999999999</v>
    <v>27662220000</v>
    <v>THE CLOROX COMPANY</v>
    <v>THE CLOROX COMPANY</v>
    <v>220.06</v>
    <v>29.983799999999999</v>
    <v>220.23</v>
    <v>220.63</v>
    <v>220.69</v>
    <v>126213500</v>
    <v>CLX</v>
    <v>THE CLOROX COMPANY (XNYS:CLX)</v>
    <v>1283788</v>
    <v>1449233</v>
    <v>1986</v>
  </rv>
  <rv s="4">
    <v>298</v>
  </rv>
  <rv s="0">
    <v>http://en.wikipedia.org/wiki/Caterpillar_Inc.</v>
    <v>Wikipedia</v>
  </rv>
  <rv s="1">
    <v>0</v>
    <v>300</v>
  </rv>
  <rv s="2">
    <v>6</v>
    <v>https://www.bing.com/th?id=AMMS_5f946e09982396613622ebabae1bd253&amp;qlt=95</v>
    <v>301</v>
    <v>https://www.bing.com/images/search?form=xlimg&amp;q=caterpillar+inc.</v>
    <v>Image of CATERPILLAR INC.</v>
  </rv>
  <rv s="0">
    <v>https://www.bing.com/financeapi/forcetrigger?t=a1p7zr&amp;q=XNYS%3aCAT&amp;form=skydnc</v>
    <v>Learn more on Bing</v>
  </rv>
  <rv s="3">
    <v>en-US</v>
    <v>a1p7zr</v>
    <v>268435456</v>
    <v>268435457</v>
    <v>1</v>
    <v>Powered by Refinitiv</v>
    <v>0</v>
    <v>CATERPILLAR INC. (XNYS:CAT)</v>
    <v>3</v>
    <v>4</v>
    <v>Finance</v>
    <v>5</v>
    <v>150.55000000000001</v>
    <v>87.5</v>
    <v>1.1086</v>
    <v>1.55</v>
    <v>2.0920000000000002E-4</v>
    <v>1.0926E-2</v>
    <v>0.03</v>
    <v>USD</v>
    <v>Caterpillar Inc. is a manufacturer of construction and mining equipment, diesel and natural gas engines, industrial gas turbines and diesel-electric locomotives. The Company operates through segments, including Construction Industries, which is engaged in supporting customers using machinery in infrastructure, forestry and building construction; Resource Industries, which is engaged in supporting customers using machinery in mining, quarry, waste and material handling applications; Energy &amp; Transportation, which supports customers in oil and gas, power generation, marine, rail and industrial applications, including Cat machines; Financial Products segment, which provides financing and related services, and All Other operating segments, which includes activities, such as product management and development, and manufacturing of filters and fluids, undercarriage, tires and rims, ground engaging tools, fluid transfer products, and sealing and connecting components for Cat products.</v>
    <v>102300</v>
    <v>New York Stock Exchange</v>
    <v>XNYS</v>
    <v>XNYS</v>
    <v>510 Lake Cook Rd Ste 100, DEERFIELD, IL, 60015-4971 US</v>
    <v>144.34</v>
    <v>302</v>
    <v>Machinery, Equipment &amp; Components</v>
    <v>Stock</v>
    <v>44070.84884259259</v>
    <v>303</v>
    <v>141.28</v>
    <v>76433660000</v>
    <v>CATERPILLAR INC.</v>
    <v>CATERPILLAR INC.</v>
    <v>142.19999999999999</v>
    <v>19.102399999999999</v>
    <v>141.86000000000001</v>
    <v>143.41</v>
    <v>143.44</v>
    <v>541506600</v>
    <v>CAT</v>
    <v>CATERPILLAR INC. (XNYS:CAT)</v>
    <v>2892399</v>
    <v>2727380</v>
    <v>1986</v>
  </rv>
  <rv s="4">
    <v>304</v>
  </rv>
  <rv s="0">
    <v>https://www.bing.com/financeapi/forcetrigger?t=a22oc7&amp;q=XNYS%3aSCL&amp;form=skydnc</v>
    <v>Learn more on Bing</v>
  </rv>
  <rv s="5">
    <v>en-US</v>
    <v>a22oc7</v>
    <v>268435456</v>
    <v>268435457</v>
    <v>1</v>
    <v>Powered by Refinitiv</v>
    <v>7</v>
    <v>STEPAN COMPANY (XNYS:SCL)</v>
    <v>8</v>
    <v>9</v>
    <v>Finance</v>
    <v>10</v>
    <v>118.82</v>
    <v>69.33</v>
    <v>1.0159</v>
    <v>-1.05</v>
    <v>0</v>
    <v>-9.0629999999999999E-3</v>
    <v>0</v>
    <v>USD</v>
    <v>Stepan Company produces specialty and intermediate chemicals, which are sold to other manufacturers and used in a range of end products. The Company operates through three segments: Surfactants, Polymers and Specialty Products. The Company's principal markets include manufacturers of cleaning and washing compounds (including detergents, shampoos, fabric softeners, toothpastes and household cleaners), paints, cosmetics, food, beverages, nutritional supplements, agricultural products and plastics. Its Surfactants segment offers products, which are principal ingredients in consumer and industrial cleaning products, such as detergents for washing clothes, dishes, carpets, floors and walls, as well as shampoos and body washes. Its Polymers segment includes polyurethane polyols, polyester resins and phthalic anhydride. Its Specialty Products segment includes flavors, emulsifiers and solubilizers used in food, flavoring, nutritional supplement and pharmaceutical applications.</v>
    <v>2284</v>
    <v>New York Stock Exchange</v>
    <v>XNYS</v>
    <v>XNYS</v>
    <v>Edens &amp; Winnetka Road, NORTHFIELD, IL, 60093 US</v>
    <v>116.75</v>
    <v>Chemicals</v>
    <v>Stock</v>
    <v>44070.840277823438</v>
    <v>306</v>
    <v>113.76</v>
    <v>2615688000</v>
    <v>STEPAN COMPANY</v>
    <v>STEPAN COMPANY</v>
    <v>116.75</v>
    <v>24.239000000000001</v>
    <v>115.86</v>
    <v>114.81</v>
    <v>114.81</v>
    <v>22413780</v>
    <v>SCL</v>
    <v>STEPAN COMPANY (XNYS:SCL)</v>
    <v>54610</v>
    <v>88607</v>
    <v>1959</v>
  </rv>
  <rv s="4">
    <v>307</v>
  </rv>
</rvData>
</file>

<file path=xl/richData/rdrichvaluestructure.xml><?xml version="1.0" encoding="utf-8"?>
<rvStructures xmlns="http://schemas.microsoft.com/office/spreadsheetml/2017/richdata" count="11">
  <s t="_hyperlink">
    <k n="Address" t="s"/>
    <k n="Text" t="s"/>
  </s>
  <s t="_sourceattribution">
    <k n="License" t="r"/>
    <k n="Source" t="r"/>
  </s>
  <s t="_imageurl">
    <k n="_Provider" t="spb"/>
    <k n="Address" t="s"/>
    <k n="Attribution" t="r"/>
    <k n="More Images 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7">
    <a count="47">
      <v t="s">%EntityServiceId</v>
      <v t="s">_Format</v>
      <v t="s">%EntitySubDomainId</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6">
      <v t="s">%EntityServiceId</v>
      <v t="s">_Format</v>
      <v t="s">%EntitySubDomainId</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%EntitySubDomainId</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Image</v>
      <v t="s">ExchangeID</v>
      <v t="s">%ProviderInfo</v>
    </a>
    <a count="45">
      <v t="s">%EntityServiceId</v>
      <v t="s">_Format</v>
      <v t="s">%EntitySubDomainId</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%EntitySubDomainId</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%EntitySubDomainId</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%EntitySubDomainId</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22">
    <spb s="0">
      <v>0</v>
      <v>Name</v>
    </spb>
    <spb s="1">
      <v>0</v>
      <v>0</v>
    </spb>
    <spb s="2">
      <v>0</v>
      <v>0</v>
      <v>0</v>
    </spb>
    <spb s="3">
      <v>1</v>
      <v>2</v>
      <v>2</v>
      <v>2</v>
    </spb>
    <spb s="4">
      <v>1</v>
      <v>2</v>
      <v>2</v>
      <v>1</v>
      <v>3</v>
      <v>1</v>
      <v>4</v>
      <v>1</v>
      <v>1</v>
      <v>5</v>
      <v>5</v>
      <v>6</v>
      <v>7</v>
      <v>1</v>
      <v>1</v>
      <v>1</v>
      <v>5</v>
      <v>8</v>
      <v>9</v>
      <v>10</v>
      <v>11</v>
      <v>5</v>
      <v>11</v>
      <v>1</v>
      <v>1</v>
      <v>6</v>
    </spb>
    <spb s="5">
      <v>at close</v>
      <v>from previous close</v>
      <v>from previous close</v>
      <v>Source: Nasdaq Last Sale</v>
      <v>GMT</v>
      <v>Real-Time Nasdaq Last Sale</v>
      <v>from close</v>
      <v>from close</v>
    </spb>
    <spb s="6">
      <v>Powered by Refinitiv</v>
    </spb>
    <spb s="0">
      <v>1</v>
      <v>Name</v>
    </spb>
    <spb s="7">
      <v>2</v>
      <v>2</v>
      <v>2</v>
    </spb>
    <spb s="8">
      <v>1</v>
      <v>2</v>
      <v>2</v>
      <v>1</v>
      <v>3</v>
      <v>1</v>
      <v>1</v>
      <v>1</v>
      <v>5</v>
      <v>5</v>
      <v>6</v>
      <v>7</v>
      <v>1</v>
      <v>1</v>
      <v>1</v>
      <v>5</v>
      <v>8</v>
      <v>9</v>
      <v>10</v>
      <v>11</v>
      <v>5</v>
      <v>11</v>
      <v>1</v>
      <v>1</v>
      <v>6</v>
    </spb>
    <spb s="5">
      <v>at close</v>
      <v>from previous close</v>
      <v>from previous close</v>
      <v>Source: Nasdaq</v>
      <v>GMT</v>
      <v>Delayed 15 minutes</v>
      <v>from close</v>
      <v>from close</v>
    </spb>
    <spb s="0">
      <v>2</v>
      <v>Name</v>
    </spb>
    <spb s="9">
      <v>1</v>
      <v>2</v>
      <v>2</v>
      <v>1</v>
      <v>3</v>
      <v>1</v>
      <v>4</v>
      <v>1</v>
      <v>1</v>
      <v>5</v>
      <v>5</v>
      <v>6</v>
      <v>12</v>
      <v>1</v>
      <v>1</v>
      <v>1</v>
      <v>5</v>
      <v>8</v>
      <v>9</v>
      <v>11</v>
      <v>5</v>
      <v>11</v>
      <v>1</v>
      <v>1</v>
      <v>6</v>
    </spb>
    <spb s="0">
      <v>3</v>
      <v>Name</v>
    </spb>
    <spb s="10">
      <v>1</v>
      <v>2</v>
      <v>1</v>
      <v>3</v>
      <v>1</v>
      <v>1</v>
      <v>1</v>
      <v>5</v>
      <v>5</v>
      <v>6</v>
      <v>7</v>
      <v>1</v>
      <v>1</v>
      <v>1</v>
      <v>5</v>
      <v>8</v>
      <v>9</v>
      <v>10</v>
      <v>11</v>
      <v>5</v>
      <v>11</v>
      <v>1</v>
      <v>1</v>
      <v>6</v>
    </spb>
    <spb s="0">
      <v>4</v>
      <v>Name</v>
    </spb>
    <spb s="11">
      <v>1</v>
      <v>2</v>
      <v>1</v>
      <v>3</v>
      <v>1</v>
      <v>4</v>
      <v>1</v>
      <v>1</v>
      <v>5</v>
      <v>5</v>
      <v>6</v>
      <v>7</v>
      <v>1</v>
      <v>1</v>
      <v>1</v>
      <v>5</v>
      <v>8</v>
      <v>9</v>
      <v>10</v>
      <v>11</v>
      <v>5</v>
      <v>11</v>
      <v>1</v>
      <v>1</v>
      <v>6</v>
    </spb>
    <spb s="0">
      <v>5</v>
      <v>Name</v>
    </spb>
    <spb s="12">
      <v>1</v>
      <v>1</v>
      <v>3</v>
      <v>1</v>
      <v>1</v>
      <v>1</v>
      <v>5</v>
      <v>5</v>
      <v>6</v>
      <v>7</v>
      <v>1</v>
      <v>1</v>
      <v>1</v>
      <v>5</v>
      <v>8</v>
      <v>9</v>
      <v>10</v>
      <v>11</v>
      <v>5</v>
      <v>11</v>
      <v>1</v>
      <v>1</v>
      <v>6</v>
    </spb>
    <spb s="0">
      <v>6</v>
      <v>Name</v>
    </spb>
    <spb s="13">
      <v>1</v>
      <v>2</v>
      <v>2</v>
      <v>1</v>
      <v>3</v>
      <v>1</v>
      <v>1</v>
      <v>1</v>
      <v>5</v>
      <v>5</v>
      <v>6</v>
      <v>13</v>
      <v>1</v>
      <v>1</v>
      <v>1</v>
      <v>8</v>
      <v>9</v>
      <v>10</v>
      <v>11</v>
      <v>5</v>
      <v>11</v>
      <v>1</v>
    </spb>
    <spb s="14">
      <v>at close</v>
      <v>from previous close</v>
      <v>from previous close</v>
      <v>GMT</v>
      <v>Delayed 15 minutes</v>
    </spb>
  </spbData>
</supportingPropertyBags>
</file>

<file path=xl/richData/rdsupportingpropertybagstructure.xml><?xml version="1.0" encoding="utf-8"?>
<spbStructures xmlns="http://schemas.microsoft.com/office/spreadsheetml/2017/richdata2" count="15">
  <s>
    <k n="^Order" t="spba"/>
    <k n="TitleProperty" t="s"/>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EntitySubDomainId"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EntitySubDomainId" t="i"/>
    <k n="Price (Extended hours)" t="i"/>
    <k n="Change (Extended hours)" t="i"/>
    <k n="Change % (Extended hours)" t="i"/>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EntityServiceId" t="i"/>
    <k n="Shares outstanding" t="i"/>
    <k n="`%EntitySubDomainId"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EntitySubDomainId"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EntitySubDomainId"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EntitySubDomainId"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k n="`%EntitySubDomainId" t="i"/>
    <k n="Price (Extended hours)" t="i"/>
  </s>
  <s>
    <k n="Price" t="s"/>
    <k n="Change" t="s"/>
    <k n="Change (%)" t="s"/>
    <k n="Last trade time" t="s"/>
    <k n="Price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7" formatCode="_([$$-409]* #,##0.00_);_([$$-409]* \(#,##0.00\);_([$$-409]* &quot;-&quot;??_);_(@_)"/>
    </x:dxf>
    <x:dxf>
      <x:numFmt numFmtId="4" formatCode="#,##0.00"/>
    </x:dxf>
    <x:dxf>
      <x:numFmt numFmtId="3" formatCode="#,##0"/>
    </x:dxf>
    <x:dxf>
      <x:numFmt numFmtId="14" formatCode="0.00%"/>
    </x:dxf>
    <x:dxf>
      <x:numFmt numFmtId="166" formatCode="_([$$-409]* #,##0_);_([$$-409]* \(#,##0\);_([$$-409]* &quot;-&quot;_);_(@_)"/>
    </x:dxf>
    <x:dxf>
      <x:numFmt numFmtId="27" formatCode="m/d/yyyy\ h:mm"/>
    </x:dxf>
    <x:dxf>
      <x:numFmt numFmtId="1" formatCode="0"/>
    </x:dxf>
    <x:dxf>
      <x:numFmt numFmtId="2" formatCode="0.00"/>
    </x:dxf>
    <x:dxf>
      <x:numFmt numFmtId="165" formatCode="_([$€-2]\ * #,##0_);_([$€-2]\ * \(#,##0\);_([$€-2]\ * &quot;-&quot;_);_(@_)"/>
    </x:dxf>
    <x:dxf>
      <x:numFmt numFmtId="164" formatCode="_-[$¥-411]* #,##0_-;\-[$¥-411]* #,##0_-;_-[$¥-411]* &quot;-&quot;_-;_-@_-"/>
    </x:dxf>
  </dxfs>
  <richProperties>
    <rPr n="IsTitleField" t="b"/>
    <rPr n="IsHeroField" t="b"/>
    <rPr n="ShouldShowInCell" t="b"/>
  </richProperties>
  <richStyles>
    <rSty dxfid="0"/>
    <rSty dxfid="1"/>
    <rSty>
      <rpv i="0">1</rpv>
    </rSty>
    <rSty>
      <rpv i="1">1</rpv>
    </rSty>
    <rSty dxfid="2"/>
    <rSty dxfid="3"/>
    <rSty dxfid="4"/>
    <rSty dxfid="5"/>
    <rSty>
      <rpv i="2">1</rpv>
    </rSty>
    <rSty dxfid="6"/>
    <rSty dxfid="7"/>
    <rSty dxfid="8"/>
    <rSty dxfid="9"/>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seekingalpha.com/symbol/INTC/ratings/sell-side-ratings" TargetMode="External"/><Relationship Id="rId7" Type="http://schemas.openxmlformats.org/officeDocument/2006/relationships/hyperlink" Target="https://fintel.io/" TargetMode="External"/><Relationship Id="rId2" Type="http://schemas.openxmlformats.org/officeDocument/2006/relationships/hyperlink" Target="https://finance.yahoo.com/quote/INTC/analysis?p=INTC" TargetMode="External"/><Relationship Id="rId1" Type="http://schemas.openxmlformats.org/officeDocument/2006/relationships/hyperlink" Target="https://www.youtube.com/watch?v=1dlki1vZ5IM" TargetMode="External"/><Relationship Id="rId6" Type="http://schemas.openxmlformats.org/officeDocument/2006/relationships/hyperlink" Target="https://www.insider-monitor.com/" TargetMode="External"/><Relationship Id="rId5" Type="http://schemas.openxmlformats.org/officeDocument/2006/relationships/hyperlink" Target="https://www.youtube.com/watch?time_continue=2&amp;v=N7gyJS9cryA&amp;feature=emb_logo" TargetMode="External"/><Relationship Id="rId4" Type="http://schemas.openxmlformats.org/officeDocument/2006/relationships/hyperlink" Target="https://www.vaneck.com/etf/equity/moat/holding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seekingalpha.com/symbol/INTC/ratings/sell-side-ratings" TargetMode="External"/><Relationship Id="rId7" Type="http://schemas.openxmlformats.org/officeDocument/2006/relationships/hyperlink" Target="https://fintel.io/" TargetMode="External"/><Relationship Id="rId2" Type="http://schemas.openxmlformats.org/officeDocument/2006/relationships/hyperlink" Target="https://finance.yahoo.com/quote/INTC/analysis?p=INTC" TargetMode="External"/><Relationship Id="rId1" Type="http://schemas.openxmlformats.org/officeDocument/2006/relationships/hyperlink" Target="https://www.youtube.com/watch?v=1dlki1vZ5IM" TargetMode="External"/><Relationship Id="rId6" Type="http://schemas.openxmlformats.org/officeDocument/2006/relationships/hyperlink" Target="https://www.insider-monitor.com/" TargetMode="External"/><Relationship Id="rId5" Type="http://schemas.openxmlformats.org/officeDocument/2006/relationships/hyperlink" Target="https://www.youtube.com/watch?time_continue=2&amp;v=N7gyJS9cryA&amp;feature=emb_logo" TargetMode="External"/><Relationship Id="rId4" Type="http://schemas.openxmlformats.org/officeDocument/2006/relationships/hyperlink" Target="https://www.vaneck.com/etf/equity/moat/holding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youtube.com/watch?v=CuvWVed0eCE" TargetMode="External"/><Relationship Id="rId13" Type="http://schemas.openxmlformats.org/officeDocument/2006/relationships/hyperlink" Target="https://www.youtube.com/watch?v=MLgn_kVKjCE" TargetMode="External"/><Relationship Id="rId3" Type="http://schemas.openxmlformats.org/officeDocument/2006/relationships/hyperlink" Target="https://www.youtube.com/watch?v=WEDIj9JBTC8" TargetMode="External"/><Relationship Id="rId7" Type="http://schemas.openxmlformats.org/officeDocument/2006/relationships/hyperlink" Target="https://www.youtube.com/watch?v=qQfe02XD2MQ" TargetMode="External"/><Relationship Id="rId12" Type="http://schemas.openxmlformats.org/officeDocument/2006/relationships/hyperlink" Target="https://www.youtube.com/watch?v=2MHIcabnjrA" TargetMode="External"/><Relationship Id="rId2" Type="http://schemas.openxmlformats.org/officeDocument/2006/relationships/hyperlink" Target="https://docs.aws.amazon.com/elasticbeanstalk/latest/dg/create-deploy-python-django.html" TargetMode="External"/><Relationship Id="rId1" Type="http://schemas.openxmlformats.org/officeDocument/2006/relationships/hyperlink" Target="https://www.great-option-trading-strategies.com/selling-puts.html" TargetMode="External"/><Relationship Id="rId6" Type="http://schemas.openxmlformats.org/officeDocument/2006/relationships/hyperlink" Target="https://www.youtube.com/watch?v=7KgsI8hd19U" TargetMode="External"/><Relationship Id="rId11" Type="http://schemas.openxmlformats.org/officeDocument/2006/relationships/hyperlink" Target="https://www.youtube.com/watch?v=cRMpgaBv-U4" TargetMode="External"/><Relationship Id="rId5" Type="http://schemas.openxmlformats.org/officeDocument/2006/relationships/hyperlink" Target="https://www.youtube.com/watch?v=Q6BKMa5ZUF0" TargetMode="External"/><Relationship Id="rId10" Type="http://schemas.openxmlformats.org/officeDocument/2006/relationships/hyperlink" Target="https://www.youtube.com/watch?v=WEDIj9JBTC8&amp;t=8s" TargetMode="External"/><Relationship Id="rId4" Type="http://schemas.openxmlformats.org/officeDocument/2006/relationships/hyperlink" Target="https://marketchameleon.com/" TargetMode="External"/><Relationship Id="rId9" Type="http://schemas.openxmlformats.org/officeDocument/2006/relationships/hyperlink" Target="https://www.youtube.com/watch?v=sU83fZF6HcU" TargetMode="External"/><Relationship Id="rId14" Type="http://schemas.openxmlformats.org/officeDocument/2006/relationships/hyperlink" Target="https://www.youtube.com/watch?v=l1EMkanyz5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166D4-BE40-4F07-9021-59FBA833EDBB}">
  <dimension ref="A1:H261"/>
  <sheetViews>
    <sheetView workbookViewId="0">
      <pane ySplit="1" topLeftCell="A2" activePane="bottomLeft" state="frozen"/>
      <selection pane="bottomLeft"/>
    </sheetView>
  </sheetViews>
  <sheetFormatPr defaultRowHeight="14.5" x14ac:dyDescent="0.35"/>
  <cols>
    <col min="1" max="1" width="15.453125" customWidth="1"/>
    <col min="2" max="2" width="17.7265625" customWidth="1"/>
    <col min="3" max="3" width="22.1796875" customWidth="1"/>
    <col min="4" max="4" width="6.26953125" customWidth="1"/>
    <col min="5" max="5" width="11.81640625" customWidth="1"/>
    <col min="6" max="6" width="12" customWidth="1"/>
    <col min="7" max="7" width="29.453125" customWidth="1"/>
    <col min="8" max="8" width="32.26953125" customWidth="1"/>
  </cols>
  <sheetData>
    <row r="1" spans="1:8" x14ac:dyDescent="0.35">
      <c r="A1" t="s">
        <v>0</v>
      </c>
      <c r="B1" t="s">
        <v>1</v>
      </c>
      <c r="C1" t="s">
        <v>2</v>
      </c>
      <c r="D1" t="s">
        <v>3</v>
      </c>
      <c r="E1" t="s">
        <v>4</v>
      </c>
      <c r="F1" t="s">
        <v>5</v>
      </c>
      <c r="G1" t="s">
        <v>6</v>
      </c>
      <c r="H1" t="s">
        <v>7</v>
      </c>
    </row>
    <row r="2" spans="1:8" x14ac:dyDescent="0.35">
      <c r="A2" s="57">
        <v>44063</v>
      </c>
      <c r="B2" t="s">
        <v>8</v>
      </c>
      <c r="C2" t="s">
        <v>9</v>
      </c>
      <c r="D2" t="s">
        <v>10</v>
      </c>
      <c r="E2">
        <v>31</v>
      </c>
      <c r="F2" s="58">
        <v>49.15</v>
      </c>
      <c r="G2" s="58">
        <v>0.03</v>
      </c>
      <c r="H2" s="58">
        <v>1523.62</v>
      </c>
    </row>
    <row r="3" spans="1:8" x14ac:dyDescent="0.35">
      <c r="A3" s="57">
        <v>44063</v>
      </c>
      <c r="B3" t="s">
        <v>11</v>
      </c>
      <c r="C3" t="s">
        <v>12</v>
      </c>
      <c r="D3" t="s">
        <v>13</v>
      </c>
      <c r="E3">
        <v>1</v>
      </c>
      <c r="F3" s="58">
        <v>2.36</v>
      </c>
      <c r="G3" s="58">
        <v>0.66</v>
      </c>
      <c r="H3" s="58">
        <v>235.34</v>
      </c>
    </row>
    <row r="4" spans="1:8" x14ac:dyDescent="0.35">
      <c r="A4" s="57">
        <v>44062</v>
      </c>
      <c r="B4" t="s">
        <v>8</v>
      </c>
      <c r="C4" t="s">
        <v>14</v>
      </c>
      <c r="D4" t="s">
        <v>15</v>
      </c>
      <c r="E4">
        <v>9</v>
      </c>
      <c r="F4" s="58">
        <v>21.77</v>
      </c>
      <c r="H4" s="58">
        <v>195.93</v>
      </c>
    </row>
    <row r="5" spans="1:8" x14ac:dyDescent="0.35">
      <c r="A5" s="57">
        <v>44062</v>
      </c>
      <c r="B5" t="s">
        <v>8</v>
      </c>
      <c r="C5" t="s">
        <v>16</v>
      </c>
      <c r="D5" t="s">
        <v>17</v>
      </c>
      <c r="E5">
        <v>3</v>
      </c>
      <c r="F5" s="58">
        <v>78.865899999999996</v>
      </c>
      <c r="G5" s="58">
        <v>0.01</v>
      </c>
      <c r="H5" s="58">
        <v>236.59</v>
      </c>
    </row>
    <row r="6" spans="1:8" x14ac:dyDescent="0.35">
      <c r="A6" s="57">
        <v>44062</v>
      </c>
      <c r="B6" t="s">
        <v>8</v>
      </c>
      <c r="C6" t="s">
        <v>18</v>
      </c>
      <c r="D6" t="s">
        <v>19</v>
      </c>
      <c r="E6">
        <v>6</v>
      </c>
      <c r="F6" s="58">
        <v>39.615000000000002</v>
      </c>
      <c r="G6" s="58">
        <v>0.01</v>
      </c>
      <c r="H6" s="58">
        <v>237.68</v>
      </c>
    </row>
    <row r="7" spans="1:8" x14ac:dyDescent="0.35">
      <c r="A7" s="57">
        <v>44062</v>
      </c>
      <c r="B7" t="s">
        <v>8</v>
      </c>
      <c r="C7" t="s">
        <v>20</v>
      </c>
      <c r="D7" t="s">
        <v>21</v>
      </c>
      <c r="E7">
        <v>3</v>
      </c>
      <c r="F7" s="58">
        <v>99.6233</v>
      </c>
      <c r="G7" s="58">
        <v>0.01</v>
      </c>
      <c r="H7" s="58">
        <v>298.86</v>
      </c>
    </row>
    <row r="8" spans="1:8" x14ac:dyDescent="0.35">
      <c r="A8" s="57">
        <v>44062</v>
      </c>
      <c r="B8" t="s">
        <v>8</v>
      </c>
      <c r="C8" t="s">
        <v>22</v>
      </c>
      <c r="D8" t="s">
        <v>23</v>
      </c>
      <c r="E8">
        <v>6</v>
      </c>
      <c r="F8" s="58">
        <v>53.697800000000001</v>
      </c>
      <c r="G8" s="58">
        <v>0.01</v>
      </c>
      <c r="H8" s="58">
        <v>322.18</v>
      </c>
    </row>
    <row r="9" spans="1:8" x14ac:dyDescent="0.35">
      <c r="A9" s="57">
        <v>44062</v>
      </c>
      <c r="B9" t="s">
        <v>8</v>
      </c>
      <c r="C9" t="s">
        <v>24</v>
      </c>
      <c r="D9" t="s">
        <v>25</v>
      </c>
      <c r="E9">
        <v>49</v>
      </c>
      <c r="F9" s="58">
        <v>15.9946</v>
      </c>
      <c r="G9" s="58">
        <v>0.02</v>
      </c>
      <c r="H9" s="58">
        <v>783.72</v>
      </c>
    </row>
    <row r="10" spans="1:8" x14ac:dyDescent="0.35">
      <c r="A10" s="57">
        <v>44062</v>
      </c>
      <c r="B10" t="s">
        <v>8</v>
      </c>
      <c r="C10" t="s">
        <v>26</v>
      </c>
      <c r="D10" t="s">
        <v>27</v>
      </c>
      <c r="E10">
        <v>26</v>
      </c>
      <c r="F10" s="58">
        <v>47.95</v>
      </c>
      <c r="G10" s="58">
        <v>0.03</v>
      </c>
      <c r="H10" s="58">
        <v>1246.67</v>
      </c>
    </row>
    <row r="11" spans="1:8" x14ac:dyDescent="0.35">
      <c r="A11" s="57">
        <v>44062</v>
      </c>
      <c r="B11" t="s">
        <v>8</v>
      </c>
      <c r="C11" t="s">
        <v>28</v>
      </c>
      <c r="D11" t="s">
        <v>29</v>
      </c>
      <c r="E11">
        <v>30</v>
      </c>
      <c r="F11" s="58">
        <v>28.5703</v>
      </c>
      <c r="G11" s="58">
        <v>0.02</v>
      </c>
      <c r="H11" s="58">
        <v>857.09</v>
      </c>
    </row>
    <row r="12" spans="1:8" x14ac:dyDescent="0.35">
      <c r="A12" s="57">
        <v>44062</v>
      </c>
      <c r="B12" t="s">
        <v>11</v>
      </c>
      <c r="C12" t="s">
        <v>30</v>
      </c>
      <c r="D12" t="s">
        <v>31</v>
      </c>
      <c r="E12">
        <v>1</v>
      </c>
      <c r="F12" s="58">
        <v>0.12</v>
      </c>
      <c r="G12" s="58">
        <v>0.65</v>
      </c>
      <c r="H12" s="58">
        <v>11.35</v>
      </c>
    </row>
    <row r="13" spans="1:8" x14ac:dyDescent="0.35">
      <c r="A13" s="57">
        <v>44060</v>
      </c>
      <c r="B13" t="s">
        <v>32</v>
      </c>
      <c r="C13" t="s">
        <v>33</v>
      </c>
      <c r="D13" t="s">
        <v>34</v>
      </c>
      <c r="E13">
        <v>14</v>
      </c>
      <c r="F13" s="58">
        <v>67.694999999999993</v>
      </c>
      <c r="H13" s="58">
        <v>-947.73</v>
      </c>
    </row>
    <row r="14" spans="1:8" x14ac:dyDescent="0.35">
      <c r="A14" s="57">
        <v>44057</v>
      </c>
      <c r="B14" t="s">
        <v>35</v>
      </c>
      <c r="C14" t="s">
        <v>36</v>
      </c>
      <c r="D14" t="s">
        <v>37</v>
      </c>
      <c r="H14" s="58">
        <v>5.14</v>
      </c>
    </row>
    <row r="15" spans="1:8" x14ac:dyDescent="0.35">
      <c r="A15" s="57">
        <v>44057</v>
      </c>
      <c r="B15" t="s">
        <v>35</v>
      </c>
      <c r="C15" t="s">
        <v>38</v>
      </c>
      <c r="D15" t="s">
        <v>39</v>
      </c>
      <c r="H15" s="58">
        <v>0.52</v>
      </c>
    </row>
    <row r="16" spans="1:8" x14ac:dyDescent="0.35">
      <c r="A16" s="57">
        <v>44057</v>
      </c>
      <c r="B16" t="s">
        <v>8</v>
      </c>
      <c r="C16" t="s">
        <v>40</v>
      </c>
      <c r="D16" t="s">
        <v>41</v>
      </c>
      <c r="E16">
        <v>8</v>
      </c>
      <c r="F16" s="58">
        <v>11.11</v>
      </c>
      <c r="H16" s="58">
        <v>88.88</v>
      </c>
    </row>
    <row r="17" spans="1:8" x14ac:dyDescent="0.35">
      <c r="A17" s="57">
        <v>44057</v>
      </c>
      <c r="B17" t="s">
        <v>8</v>
      </c>
      <c r="C17" t="s">
        <v>42</v>
      </c>
      <c r="D17" t="s">
        <v>43</v>
      </c>
      <c r="E17">
        <v>2</v>
      </c>
      <c r="F17" s="58">
        <v>19.430099999999999</v>
      </c>
      <c r="H17" s="58">
        <v>38.86</v>
      </c>
    </row>
    <row r="18" spans="1:8" x14ac:dyDescent="0.35">
      <c r="A18" s="57">
        <v>44057</v>
      </c>
      <c r="B18" t="s">
        <v>8</v>
      </c>
      <c r="C18" t="s">
        <v>44</v>
      </c>
      <c r="D18" t="s">
        <v>45</v>
      </c>
      <c r="E18">
        <v>4</v>
      </c>
      <c r="F18" s="58">
        <v>22.16</v>
      </c>
      <c r="H18" s="58">
        <v>88.64</v>
      </c>
    </row>
    <row r="19" spans="1:8" x14ac:dyDescent="0.35">
      <c r="A19" s="57">
        <v>44057</v>
      </c>
      <c r="B19" t="s">
        <v>8</v>
      </c>
      <c r="C19" t="s">
        <v>46</v>
      </c>
      <c r="D19" t="s">
        <v>47</v>
      </c>
      <c r="E19">
        <v>5</v>
      </c>
      <c r="F19" s="58">
        <v>37.274999999999999</v>
      </c>
      <c r="H19" s="58">
        <v>186.38</v>
      </c>
    </row>
    <row r="20" spans="1:8" x14ac:dyDescent="0.35">
      <c r="A20" s="57">
        <v>44057</v>
      </c>
      <c r="B20" t="s">
        <v>8</v>
      </c>
      <c r="C20" t="s">
        <v>48</v>
      </c>
      <c r="D20" t="s">
        <v>49</v>
      </c>
      <c r="E20">
        <v>5</v>
      </c>
      <c r="F20" s="58">
        <v>40.384999999999998</v>
      </c>
      <c r="H20" s="58">
        <v>201.93</v>
      </c>
    </row>
    <row r="21" spans="1:8" x14ac:dyDescent="0.35">
      <c r="A21" s="57">
        <v>44057</v>
      </c>
      <c r="B21" t="s">
        <v>8</v>
      </c>
      <c r="C21" t="s">
        <v>50</v>
      </c>
      <c r="D21" t="s">
        <v>51</v>
      </c>
      <c r="E21">
        <v>23</v>
      </c>
      <c r="F21" s="58">
        <v>6.391</v>
      </c>
      <c r="H21" s="58">
        <v>146.99</v>
      </c>
    </row>
    <row r="22" spans="1:8" x14ac:dyDescent="0.35">
      <c r="A22" s="57">
        <v>44057</v>
      </c>
      <c r="B22" t="s">
        <v>8</v>
      </c>
      <c r="C22" t="s">
        <v>52</v>
      </c>
      <c r="D22" t="s">
        <v>53</v>
      </c>
      <c r="E22">
        <v>22</v>
      </c>
      <c r="F22" s="58">
        <v>11.430099999999999</v>
      </c>
      <c r="G22" s="58">
        <v>0.01</v>
      </c>
      <c r="H22" s="58">
        <v>251.45</v>
      </c>
    </row>
    <row r="23" spans="1:8" x14ac:dyDescent="0.35">
      <c r="A23" s="57">
        <v>44057</v>
      </c>
      <c r="B23" t="s">
        <v>8</v>
      </c>
      <c r="C23" t="s">
        <v>54</v>
      </c>
      <c r="D23" t="s">
        <v>55</v>
      </c>
      <c r="E23">
        <v>1</v>
      </c>
      <c r="F23" s="58">
        <v>21.93</v>
      </c>
      <c r="H23" s="58">
        <v>21.93</v>
      </c>
    </row>
    <row r="24" spans="1:8" x14ac:dyDescent="0.35">
      <c r="A24" s="57">
        <v>44050</v>
      </c>
      <c r="B24" t="s">
        <v>8</v>
      </c>
      <c r="C24" t="s">
        <v>56</v>
      </c>
      <c r="D24" t="s">
        <v>57</v>
      </c>
      <c r="E24">
        <v>2</v>
      </c>
      <c r="F24" s="58">
        <v>25.774999999999999</v>
      </c>
      <c r="H24" s="58">
        <v>51.55</v>
      </c>
    </row>
    <row r="25" spans="1:8" x14ac:dyDescent="0.35">
      <c r="A25" s="57">
        <v>44046</v>
      </c>
      <c r="B25" t="s">
        <v>58</v>
      </c>
      <c r="C25" t="s">
        <v>59</v>
      </c>
      <c r="D25" t="s">
        <v>60</v>
      </c>
      <c r="H25" s="58">
        <v>7.8</v>
      </c>
    </row>
    <row r="26" spans="1:8" x14ac:dyDescent="0.35">
      <c r="A26" s="57">
        <v>44043</v>
      </c>
      <c r="B26" t="s">
        <v>61</v>
      </c>
      <c r="C26" t="s">
        <v>46</v>
      </c>
      <c r="D26" t="s">
        <v>47</v>
      </c>
      <c r="H26" s="58">
        <v>0.95</v>
      </c>
    </row>
    <row r="27" spans="1:8" x14ac:dyDescent="0.35">
      <c r="A27" s="57">
        <v>44043</v>
      </c>
      <c r="B27" t="s">
        <v>58</v>
      </c>
      <c r="C27" t="s">
        <v>20</v>
      </c>
      <c r="D27" t="s">
        <v>21</v>
      </c>
      <c r="H27" s="58">
        <v>0.9</v>
      </c>
    </row>
    <row r="28" spans="1:8" x14ac:dyDescent="0.35">
      <c r="A28" s="57">
        <v>44043</v>
      </c>
      <c r="B28" t="s">
        <v>8</v>
      </c>
      <c r="C28" t="s">
        <v>62</v>
      </c>
      <c r="D28" t="s">
        <v>63</v>
      </c>
      <c r="E28">
        <v>1</v>
      </c>
      <c r="F28" s="58">
        <v>76.64</v>
      </c>
      <c r="H28" s="58">
        <v>76.64</v>
      </c>
    </row>
    <row r="29" spans="1:8" x14ac:dyDescent="0.35">
      <c r="A29" s="57">
        <v>44043</v>
      </c>
      <c r="B29" t="s">
        <v>8</v>
      </c>
      <c r="C29" t="s">
        <v>38</v>
      </c>
      <c r="D29" t="s">
        <v>39</v>
      </c>
      <c r="E29">
        <v>1</v>
      </c>
      <c r="F29" s="58">
        <v>35.380000000000003</v>
      </c>
      <c r="H29" s="58">
        <v>35.380000000000003</v>
      </c>
    </row>
    <row r="30" spans="1:8" x14ac:dyDescent="0.35">
      <c r="A30" s="57">
        <v>44041</v>
      </c>
      <c r="B30" t="s">
        <v>32</v>
      </c>
      <c r="C30" t="s">
        <v>9</v>
      </c>
      <c r="D30" t="s">
        <v>10</v>
      </c>
      <c r="E30">
        <v>31</v>
      </c>
      <c r="F30" s="58">
        <v>48.147799999999997</v>
      </c>
      <c r="H30" s="58">
        <v>-1492.58</v>
      </c>
    </row>
    <row r="31" spans="1:8" x14ac:dyDescent="0.35">
      <c r="A31" s="57">
        <v>44041</v>
      </c>
      <c r="B31" t="s">
        <v>8</v>
      </c>
      <c r="C31" t="s">
        <v>64</v>
      </c>
      <c r="D31" t="s">
        <v>65</v>
      </c>
      <c r="E31">
        <v>3</v>
      </c>
      <c r="F31" s="58">
        <v>27.733699999999999</v>
      </c>
      <c r="H31" s="58">
        <v>83.2</v>
      </c>
    </row>
    <row r="32" spans="1:8" x14ac:dyDescent="0.35">
      <c r="A32" s="57">
        <v>44041</v>
      </c>
      <c r="B32" t="s">
        <v>8</v>
      </c>
      <c r="C32" t="s">
        <v>66</v>
      </c>
      <c r="D32" t="s">
        <v>67</v>
      </c>
      <c r="E32">
        <v>709</v>
      </c>
      <c r="F32" s="58">
        <v>0.4</v>
      </c>
      <c r="G32" s="58">
        <v>0.01</v>
      </c>
      <c r="H32" s="58">
        <v>283.58999999999997</v>
      </c>
    </row>
    <row r="33" spans="1:8" x14ac:dyDescent="0.35">
      <c r="A33" s="57">
        <v>44039</v>
      </c>
      <c r="B33" t="s">
        <v>58</v>
      </c>
      <c r="C33" t="s">
        <v>14</v>
      </c>
      <c r="D33" t="s">
        <v>15</v>
      </c>
      <c r="H33" s="58">
        <v>2.4300000000000002</v>
      </c>
    </row>
    <row r="34" spans="1:8" x14ac:dyDescent="0.35">
      <c r="A34" s="57">
        <v>44036</v>
      </c>
      <c r="B34" t="s">
        <v>32</v>
      </c>
      <c r="C34" t="s">
        <v>36</v>
      </c>
      <c r="D34" t="s">
        <v>37</v>
      </c>
      <c r="E34">
        <v>3</v>
      </c>
      <c r="F34" s="58">
        <v>57.729100000000003</v>
      </c>
      <c r="H34" s="58">
        <v>-173.19</v>
      </c>
    </row>
    <row r="35" spans="1:8" x14ac:dyDescent="0.35">
      <c r="A35" s="57">
        <v>44036</v>
      </c>
      <c r="B35" t="s">
        <v>32</v>
      </c>
      <c r="C35" t="s">
        <v>33</v>
      </c>
      <c r="D35" t="s">
        <v>34</v>
      </c>
      <c r="E35">
        <v>4</v>
      </c>
      <c r="F35" s="58">
        <v>60.848100000000002</v>
      </c>
      <c r="H35" s="58">
        <v>-243.39</v>
      </c>
    </row>
    <row r="36" spans="1:8" x14ac:dyDescent="0.35">
      <c r="A36" s="57">
        <v>44036</v>
      </c>
      <c r="B36" t="s">
        <v>32</v>
      </c>
      <c r="C36" t="s">
        <v>68</v>
      </c>
      <c r="D36" t="s">
        <v>69</v>
      </c>
      <c r="E36">
        <v>20</v>
      </c>
      <c r="F36" s="58">
        <v>9.5027000000000008</v>
      </c>
      <c r="H36" s="58">
        <v>-190.05</v>
      </c>
    </row>
    <row r="37" spans="1:8" x14ac:dyDescent="0.35">
      <c r="A37" s="57">
        <v>44036</v>
      </c>
      <c r="B37" t="s">
        <v>32</v>
      </c>
      <c r="C37" t="s">
        <v>59</v>
      </c>
      <c r="D37" t="s">
        <v>60</v>
      </c>
      <c r="E37">
        <v>16</v>
      </c>
      <c r="F37" s="58">
        <v>29.6999</v>
      </c>
      <c r="H37" s="58">
        <v>-475.2</v>
      </c>
    </row>
    <row r="38" spans="1:8" x14ac:dyDescent="0.35">
      <c r="A38" s="57">
        <v>44036</v>
      </c>
      <c r="B38" t="s">
        <v>32</v>
      </c>
      <c r="C38" t="s">
        <v>70</v>
      </c>
      <c r="D38" t="s">
        <v>71</v>
      </c>
      <c r="E38">
        <v>19</v>
      </c>
      <c r="F38" s="58">
        <v>25.302</v>
      </c>
      <c r="H38" s="58">
        <v>-480.74</v>
      </c>
    </row>
    <row r="39" spans="1:8" x14ac:dyDescent="0.35">
      <c r="A39" s="57">
        <v>44036</v>
      </c>
      <c r="B39" t="s">
        <v>32</v>
      </c>
      <c r="C39" t="s">
        <v>72</v>
      </c>
      <c r="D39" t="s">
        <v>73</v>
      </c>
      <c r="E39">
        <v>20</v>
      </c>
      <c r="F39" s="58">
        <v>26.318999999999999</v>
      </c>
      <c r="H39" s="58">
        <v>-526.38</v>
      </c>
    </row>
    <row r="40" spans="1:8" x14ac:dyDescent="0.35">
      <c r="A40" s="57">
        <v>44036</v>
      </c>
      <c r="B40" t="s">
        <v>32</v>
      </c>
      <c r="C40" t="s">
        <v>26</v>
      </c>
      <c r="D40" t="s">
        <v>27</v>
      </c>
      <c r="E40">
        <v>22</v>
      </c>
      <c r="F40" s="58">
        <v>44.129800000000003</v>
      </c>
      <c r="H40" s="58">
        <v>-970.86</v>
      </c>
    </row>
    <row r="41" spans="1:8" x14ac:dyDescent="0.35">
      <c r="A41" s="57">
        <v>44036</v>
      </c>
      <c r="B41" t="s">
        <v>35</v>
      </c>
      <c r="C41" t="s">
        <v>33</v>
      </c>
      <c r="D41" t="s">
        <v>34</v>
      </c>
      <c r="H41" s="58">
        <v>2.6</v>
      </c>
    </row>
    <row r="42" spans="1:8" x14ac:dyDescent="0.35">
      <c r="A42" s="57">
        <v>44034</v>
      </c>
      <c r="B42" t="s">
        <v>32</v>
      </c>
      <c r="C42" t="s">
        <v>28</v>
      </c>
      <c r="D42" t="s">
        <v>29</v>
      </c>
      <c r="E42">
        <v>30</v>
      </c>
      <c r="F42" s="58">
        <v>26.399000000000001</v>
      </c>
      <c r="H42" s="58">
        <v>-791.97</v>
      </c>
    </row>
    <row r="43" spans="1:8" x14ac:dyDescent="0.35">
      <c r="A43" s="57">
        <v>44032</v>
      </c>
      <c r="B43" t="s">
        <v>32</v>
      </c>
      <c r="C43" t="s">
        <v>68</v>
      </c>
      <c r="D43" t="s">
        <v>69</v>
      </c>
      <c r="E43">
        <v>32</v>
      </c>
      <c r="F43" s="58">
        <v>9.1999999999999993</v>
      </c>
      <c r="H43" s="58">
        <v>-294.39999999999998</v>
      </c>
    </row>
    <row r="44" spans="1:8" x14ac:dyDescent="0.35">
      <c r="A44" s="57">
        <v>44032</v>
      </c>
      <c r="B44" t="s">
        <v>32</v>
      </c>
      <c r="C44" t="s">
        <v>33</v>
      </c>
      <c r="D44" t="s">
        <v>34</v>
      </c>
      <c r="E44">
        <v>5</v>
      </c>
      <c r="F44" s="58">
        <v>60.82</v>
      </c>
      <c r="H44" s="58">
        <v>-304.10000000000002</v>
      </c>
    </row>
    <row r="45" spans="1:8" x14ac:dyDescent="0.35">
      <c r="A45" s="57">
        <v>44032</v>
      </c>
      <c r="B45" t="s">
        <v>32</v>
      </c>
      <c r="C45" t="s">
        <v>22</v>
      </c>
      <c r="D45" t="s">
        <v>23</v>
      </c>
      <c r="E45">
        <v>4</v>
      </c>
      <c r="F45" s="58">
        <v>50.725000000000001</v>
      </c>
      <c r="H45" s="58">
        <v>-202.9</v>
      </c>
    </row>
    <row r="46" spans="1:8" x14ac:dyDescent="0.35">
      <c r="A46" s="57">
        <v>44032</v>
      </c>
      <c r="B46" t="s">
        <v>32</v>
      </c>
      <c r="C46" t="s">
        <v>26</v>
      </c>
      <c r="D46" t="s">
        <v>27</v>
      </c>
      <c r="E46">
        <v>3</v>
      </c>
      <c r="F46" s="58">
        <v>47.27</v>
      </c>
      <c r="H46" s="58">
        <v>-141.81</v>
      </c>
    </row>
    <row r="47" spans="1:8" x14ac:dyDescent="0.35">
      <c r="A47" s="57">
        <v>44032</v>
      </c>
      <c r="B47" t="s">
        <v>32</v>
      </c>
      <c r="C47" t="s">
        <v>20</v>
      </c>
      <c r="D47" t="s">
        <v>21</v>
      </c>
      <c r="E47">
        <v>1</v>
      </c>
      <c r="F47" s="58">
        <v>98.008700000000005</v>
      </c>
      <c r="H47" s="58">
        <v>-98.01</v>
      </c>
    </row>
    <row r="48" spans="1:8" x14ac:dyDescent="0.35">
      <c r="A48" s="57">
        <v>44028</v>
      </c>
      <c r="B48" t="s">
        <v>32</v>
      </c>
      <c r="C48" t="s">
        <v>68</v>
      </c>
      <c r="D48" t="s">
        <v>69</v>
      </c>
      <c r="E48">
        <v>12</v>
      </c>
      <c r="F48" s="58">
        <v>9.23</v>
      </c>
      <c r="H48" s="58">
        <v>-110.76</v>
      </c>
    </row>
    <row r="49" spans="1:8" x14ac:dyDescent="0.35">
      <c r="A49" s="57">
        <v>44028</v>
      </c>
      <c r="B49" t="s">
        <v>32</v>
      </c>
      <c r="C49" t="s">
        <v>33</v>
      </c>
      <c r="D49" t="s">
        <v>34</v>
      </c>
      <c r="E49">
        <v>2</v>
      </c>
      <c r="F49" s="58">
        <v>63.506399999999999</v>
      </c>
      <c r="H49" s="58">
        <v>-127.01</v>
      </c>
    </row>
    <row r="50" spans="1:8" x14ac:dyDescent="0.35">
      <c r="A50" s="57">
        <v>44027</v>
      </c>
      <c r="B50" t="s">
        <v>32</v>
      </c>
      <c r="C50" t="s">
        <v>33</v>
      </c>
      <c r="D50" t="s">
        <v>34</v>
      </c>
      <c r="E50">
        <v>8</v>
      </c>
      <c r="F50" s="58">
        <v>64.869299999999996</v>
      </c>
      <c r="H50" s="58">
        <v>-518.95000000000005</v>
      </c>
    </row>
    <row r="51" spans="1:8" x14ac:dyDescent="0.35">
      <c r="A51" s="57">
        <v>44027</v>
      </c>
      <c r="B51" t="s">
        <v>35</v>
      </c>
      <c r="C51" t="s">
        <v>36</v>
      </c>
      <c r="D51" t="s">
        <v>37</v>
      </c>
      <c r="H51" s="58">
        <v>4.2</v>
      </c>
    </row>
    <row r="52" spans="1:8" x14ac:dyDescent="0.35">
      <c r="A52" s="57">
        <v>44027</v>
      </c>
      <c r="B52" t="s">
        <v>35</v>
      </c>
      <c r="C52" t="s">
        <v>74</v>
      </c>
      <c r="D52" t="s">
        <v>75</v>
      </c>
      <c r="H52" s="58">
        <v>6.36</v>
      </c>
    </row>
    <row r="53" spans="1:8" x14ac:dyDescent="0.35">
      <c r="A53" s="57">
        <v>44027</v>
      </c>
      <c r="B53" t="s">
        <v>35</v>
      </c>
      <c r="C53" t="s">
        <v>62</v>
      </c>
      <c r="D53" t="s">
        <v>63</v>
      </c>
      <c r="H53" s="58">
        <v>1.05</v>
      </c>
    </row>
    <row r="54" spans="1:8" x14ac:dyDescent="0.35">
      <c r="A54" s="57">
        <v>44027</v>
      </c>
      <c r="B54" t="s">
        <v>58</v>
      </c>
      <c r="C54" t="s">
        <v>18</v>
      </c>
      <c r="D54" t="s">
        <v>19</v>
      </c>
      <c r="H54" s="58">
        <v>2.4</v>
      </c>
    </row>
    <row r="55" spans="1:8" x14ac:dyDescent="0.35">
      <c r="A55" s="57">
        <v>44026</v>
      </c>
      <c r="B55" t="s">
        <v>32</v>
      </c>
      <c r="C55" t="s">
        <v>22</v>
      </c>
      <c r="D55" t="s">
        <v>23</v>
      </c>
      <c r="E55">
        <v>1</v>
      </c>
      <c r="F55" s="58">
        <v>48.76</v>
      </c>
      <c r="H55" s="58">
        <v>-48.76</v>
      </c>
    </row>
    <row r="56" spans="1:8" x14ac:dyDescent="0.35">
      <c r="A56" s="57">
        <v>44026</v>
      </c>
      <c r="B56" t="s">
        <v>35</v>
      </c>
      <c r="C56" t="s">
        <v>48</v>
      </c>
      <c r="D56" t="s">
        <v>49</v>
      </c>
      <c r="H56" s="58">
        <v>2.25</v>
      </c>
    </row>
    <row r="57" spans="1:8" x14ac:dyDescent="0.35">
      <c r="A57" s="57">
        <v>44025</v>
      </c>
      <c r="B57" t="s">
        <v>32</v>
      </c>
      <c r="C57" t="s">
        <v>68</v>
      </c>
      <c r="D57" t="s">
        <v>69</v>
      </c>
      <c r="E57">
        <v>50</v>
      </c>
      <c r="F57" s="58">
        <v>9.4499999999999993</v>
      </c>
      <c r="H57" s="58">
        <v>-472.5</v>
      </c>
    </row>
    <row r="58" spans="1:8" x14ac:dyDescent="0.35">
      <c r="A58" s="57">
        <v>44025</v>
      </c>
      <c r="B58" t="s">
        <v>8</v>
      </c>
      <c r="C58" t="s">
        <v>76</v>
      </c>
      <c r="D58" t="s">
        <v>77</v>
      </c>
      <c r="E58">
        <v>2</v>
      </c>
      <c r="F58" s="58">
        <v>77.150000000000006</v>
      </c>
      <c r="H58" s="58">
        <v>154.30000000000001</v>
      </c>
    </row>
    <row r="59" spans="1:8" x14ac:dyDescent="0.35">
      <c r="A59" s="57">
        <v>44025</v>
      </c>
      <c r="B59" t="s">
        <v>8</v>
      </c>
      <c r="C59" t="s">
        <v>78</v>
      </c>
      <c r="D59" t="s">
        <v>79</v>
      </c>
      <c r="E59">
        <v>10</v>
      </c>
      <c r="F59" s="58">
        <v>32.28</v>
      </c>
      <c r="G59" s="58">
        <v>0.01</v>
      </c>
      <c r="H59" s="58">
        <v>322.79000000000002</v>
      </c>
    </row>
    <row r="60" spans="1:8" x14ac:dyDescent="0.35">
      <c r="A60" s="57">
        <v>44025</v>
      </c>
      <c r="B60" t="s">
        <v>8</v>
      </c>
      <c r="C60" t="s">
        <v>80</v>
      </c>
      <c r="D60" t="s">
        <v>81</v>
      </c>
      <c r="E60">
        <v>1</v>
      </c>
      <c r="F60" s="58">
        <v>26.88</v>
      </c>
      <c r="H60" s="58">
        <v>26.88</v>
      </c>
    </row>
    <row r="61" spans="1:8" x14ac:dyDescent="0.35">
      <c r="A61" s="57">
        <v>44025</v>
      </c>
      <c r="B61" t="s">
        <v>8</v>
      </c>
      <c r="C61" t="s">
        <v>82</v>
      </c>
      <c r="D61" t="s">
        <v>83</v>
      </c>
      <c r="E61">
        <v>2</v>
      </c>
      <c r="F61" s="58">
        <v>50.75</v>
      </c>
      <c r="H61" s="58">
        <v>101.5</v>
      </c>
    </row>
    <row r="62" spans="1:8" x14ac:dyDescent="0.35">
      <c r="A62" s="57">
        <v>44025</v>
      </c>
      <c r="B62" t="s">
        <v>8</v>
      </c>
      <c r="C62" t="s">
        <v>84</v>
      </c>
      <c r="D62" t="s">
        <v>85</v>
      </c>
      <c r="E62">
        <v>1</v>
      </c>
      <c r="F62" s="58">
        <v>49.08</v>
      </c>
      <c r="H62" s="58">
        <v>49.08</v>
      </c>
    </row>
    <row r="63" spans="1:8" x14ac:dyDescent="0.35">
      <c r="A63" s="57">
        <v>44025</v>
      </c>
      <c r="B63" t="s">
        <v>8</v>
      </c>
      <c r="C63" t="s">
        <v>84</v>
      </c>
      <c r="D63" t="s">
        <v>85</v>
      </c>
      <c r="E63">
        <v>5</v>
      </c>
      <c r="F63" s="58">
        <v>49.08</v>
      </c>
      <c r="G63" s="58">
        <v>0.01</v>
      </c>
      <c r="H63" s="58">
        <v>245.39</v>
      </c>
    </row>
    <row r="64" spans="1:8" x14ac:dyDescent="0.35">
      <c r="A64" s="57">
        <v>44025</v>
      </c>
      <c r="B64" t="s">
        <v>8</v>
      </c>
      <c r="C64" t="s">
        <v>74</v>
      </c>
      <c r="D64" t="s">
        <v>75</v>
      </c>
      <c r="E64">
        <v>6</v>
      </c>
      <c r="F64" s="58">
        <v>90.87</v>
      </c>
      <c r="G64" s="58">
        <v>0.01</v>
      </c>
      <c r="H64" s="58">
        <v>545.21</v>
      </c>
    </row>
    <row r="65" spans="1:8" x14ac:dyDescent="0.35">
      <c r="A65" s="57">
        <v>44022</v>
      </c>
      <c r="B65" t="s">
        <v>35</v>
      </c>
      <c r="C65" t="s">
        <v>76</v>
      </c>
      <c r="D65" t="s">
        <v>77</v>
      </c>
      <c r="H65" s="58">
        <v>1</v>
      </c>
    </row>
    <row r="66" spans="1:8" x14ac:dyDescent="0.35">
      <c r="A66" s="57">
        <v>44021</v>
      </c>
      <c r="B66" t="s">
        <v>86</v>
      </c>
      <c r="C66" t="s">
        <v>87</v>
      </c>
      <c r="D66" t="s">
        <v>88</v>
      </c>
      <c r="H66" s="58">
        <v>-0.01</v>
      </c>
    </row>
    <row r="67" spans="1:8" x14ac:dyDescent="0.35">
      <c r="A67" s="57">
        <v>44021</v>
      </c>
      <c r="B67" t="s">
        <v>61</v>
      </c>
      <c r="C67" t="s">
        <v>52</v>
      </c>
      <c r="D67" t="s">
        <v>53</v>
      </c>
      <c r="H67" s="58">
        <v>1.1399999999999999</v>
      </c>
    </row>
    <row r="68" spans="1:8" x14ac:dyDescent="0.35">
      <c r="A68" s="57">
        <v>44021</v>
      </c>
      <c r="B68" t="s">
        <v>58</v>
      </c>
      <c r="C68" t="s">
        <v>87</v>
      </c>
      <c r="D68" t="s">
        <v>88</v>
      </c>
      <c r="H68" s="58">
        <v>0.47</v>
      </c>
    </row>
    <row r="69" spans="1:8" x14ac:dyDescent="0.35">
      <c r="A69" s="57">
        <v>44020</v>
      </c>
      <c r="B69" t="s">
        <v>32</v>
      </c>
      <c r="C69" t="s">
        <v>36</v>
      </c>
      <c r="D69" t="s">
        <v>37</v>
      </c>
      <c r="E69">
        <v>1</v>
      </c>
      <c r="F69" s="58">
        <v>58.5</v>
      </c>
      <c r="H69" s="58">
        <v>-58.5</v>
      </c>
    </row>
    <row r="70" spans="1:8" x14ac:dyDescent="0.35">
      <c r="A70" s="57">
        <v>44020</v>
      </c>
      <c r="B70" t="s">
        <v>32</v>
      </c>
      <c r="C70" t="s">
        <v>56</v>
      </c>
      <c r="D70" t="s">
        <v>57</v>
      </c>
      <c r="E70">
        <v>2</v>
      </c>
      <c r="F70" s="58">
        <v>22.38</v>
      </c>
      <c r="H70" s="58">
        <v>-44.76</v>
      </c>
    </row>
    <row r="71" spans="1:8" x14ac:dyDescent="0.35">
      <c r="A71" s="57">
        <v>44020</v>
      </c>
      <c r="B71" t="s">
        <v>32</v>
      </c>
      <c r="C71" t="s">
        <v>20</v>
      </c>
      <c r="D71" t="s">
        <v>21</v>
      </c>
      <c r="E71">
        <v>1</v>
      </c>
      <c r="F71" s="58">
        <v>92</v>
      </c>
      <c r="H71" s="58">
        <v>-92</v>
      </c>
    </row>
    <row r="72" spans="1:8" x14ac:dyDescent="0.35">
      <c r="A72" s="57">
        <v>44020</v>
      </c>
      <c r="B72" t="s">
        <v>32</v>
      </c>
      <c r="C72" t="s">
        <v>26</v>
      </c>
      <c r="D72" t="s">
        <v>27</v>
      </c>
      <c r="E72">
        <v>1</v>
      </c>
      <c r="F72" s="58">
        <v>44.5</v>
      </c>
      <c r="H72" s="58">
        <v>-44.5</v>
      </c>
    </row>
    <row r="73" spans="1:8" x14ac:dyDescent="0.35">
      <c r="A73" s="57">
        <v>44020</v>
      </c>
      <c r="B73" t="s">
        <v>32</v>
      </c>
      <c r="C73" t="s">
        <v>22</v>
      </c>
      <c r="D73" t="s">
        <v>23</v>
      </c>
      <c r="E73">
        <v>1</v>
      </c>
      <c r="F73" s="58">
        <v>49.5</v>
      </c>
      <c r="H73" s="58">
        <v>-49.5</v>
      </c>
    </row>
    <row r="74" spans="1:8" x14ac:dyDescent="0.35">
      <c r="A74" s="57">
        <v>44020</v>
      </c>
      <c r="B74" t="s">
        <v>32</v>
      </c>
      <c r="C74" t="s">
        <v>54</v>
      </c>
      <c r="D74" t="s">
        <v>55</v>
      </c>
      <c r="E74">
        <v>1</v>
      </c>
      <c r="F74" s="58">
        <v>20.350000000000001</v>
      </c>
      <c r="H74" s="58">
        <v>-20.350000000000001</v>
      </c>
    </row>
    <row r="75" spans="1:8" x14ac:dyDescent="0.35">
      <c r="A75" s="57">
        <v>44020</v>
      </c>
      <c r="B75" t="s">
        <v>61</v>
      </c>
      <c r="C75" t="s">
        <v>40</v>
      </c>
      <c r="D75" t="s">
        <v>41</v>
      </c>
      <c r="H75" s="58">
        <v>1.03</v>
      </c>
    </row>
    <row r="76" spans="1:8" x14ac:dyDescent="0.35">
      <c r="A76" s="57">
        <v>44014</v>
      </c>
      <c r="B76" t="s">
        <v>61</v>
      </c>
      <c r="C76" t="s">
        <v>80</v>
      </c>
      <c r="D76" t="s">
        <v>81</v>
      </c>
      <c r="H76" s="58">
        <v>0.62</v>
      </c>
    </row>
    <row r="77" spans="1:8" x14ac:dyDescent="0.35">
      <c r="A77" s="57">
        <v>44013</v>
      </c>
      <c r="B77" t="s">
        <v>58</v>
      </c>
      <c r="C77" t="s">
        <v>89</v>
      </c>
      <c r="D77" t="s">
        <v>90</v>
      </c>
      <c r="H77" s="58">
        <v>1.3</v>
      </c>
    </row>
    <row r="78" spans="1:8" x14ac:dyDescent="0.35">
      <c r="A78" s="57">
        <v>44012</v>
      </c>
      <c r="B78" t="s">
        <v>32</v>
      </c>
      <c r="C78" t="s">
        <v>20</v>
      </c>
      <c r="D78" t="s">
        <v>21</v>
      </c>
      <c r="E78">
        <v>1</v>
      </c>
      <c r="F78" s="58">
        <v>92.65</v>
      </c>
      <c r="H78" s="58">
        <v>-92.65</v>
      </c>
    </row>
    <row r="79" spans="1:8" x14ac:dyDescent="0.35">
      <c r="A79" s="57">
        <v>44012</v>
      </c>
      <c r="B79" t="s">
        <v>61</v>
      </c>
      <c r="C79" t="s">
        <v>46</v>
      </c>
      <c r="D79" t="s">
        <v>47</v>
      </c>
      <c r="H79" s="58">
        <v>0.95</v>
      </c>
    </row>
    <row r="80" spans="1:8" x14ac:dyDescent="0.35">
      <c r="A80" s="57">
        <v>44012</v>
      </c>
      <c r="B80" t="s">
        <v>35</v>
      </c>
      <c r="C80" t="s">
        <v>84</v>
      </c>
      <c r="D80" t="s">
        <v>85</v>
      </c>
      <c r="H80" s="58">
        <v>1.73</v>
      </c>
    </row>
    <row r="81" spans="1:8" x14ac:dyDescent="0.35">
      <c r="A81" s="57">
        <v>44012</v>
      </c>
      <c r="B81" t="s">
        <v>91</v>
      </c>
      <c r="C81" t="s">
        <v>84</v>
      </c>
      <c r="D81" t="s">
        <v>85</v>
      </c>
      <c r="H81" s="58">
        <v>0.94</v>
      </c>
    </row>
    <row r="82" spans="1:8" x14ac:dyDescent="0.35">
      <c r="A82" s="57">
        <v>44012</v>
      </c>
      <c r="B82" t="s">
        <v>8</v>
      </c>
      <c r="C82" t="s">
        <v>89</v>
      </c>
      <c r="D82" t="s">
        <v>90</v>
      </c>
      <c r="E82">
        <v>5</v>
      </c>
      <c r="F82" s="58">
        <v>14.15</v>
      </c>
      <c r="H82" s="58">
        <v>70.75</v>
      </c>
    </row>
    <row r="83" spans="1:8" x14ac:dyDescent="0.35">
      <c r="A83" s="57">
        <v>44012</v>
      </c>
      <c r="B83" t="s">
        <v>92</v>
      </c>
      <c r="C83" t="s">
        <v>84</v>
      </c>
      <c r="D83" t="s">
        <v>85</v>
      </c>
      <c r="H83" s="58">
        <v>0.57999999999999996</v>
      </c>
    </row>
    <row r="84" spans="1:8" x14ac:dyDescent="0.35">
      <c r="A84" s="57">
        <v>44008</v>
      </c>
      <c r="B84" t="s">
        <v>58</v>
      </c>
      <c r="C84" t="s">
        <v>93</v>
      </c>
      <c r="D84" t="s">
        <v>94</v>
      </c>
      <c r="H84" s="58">
        <v>0.54</v>
      </c>
    </row>
    <row r="85" spans="1:8" x14ac:dyDescent="0.35">
      <c r="A85" s="57">
        <v>44008</v>
      </c>
      <c r="B85" t="s">
        <v>8</v>
      </c>
      <c r="C85" t="s">
        <v>28</v>
      </c>
      <c r="D85" t="s">
        <v>29</v>
      </c>
      <c r="E85">
        <v>1</v>
      </c>
      <c r="F85" s="58">
        <v>27.94</v>
      </c>
      <c r="H85" s="58">
        <v>27.94</v>
      </c>
    </row>
    <row r="86" spans="1:8" x14ac:dyDescent="0.35">
      <c r="A86" s="57">
        <v>44007</v>
      </c>
      <c r="B86" t="s">
        <v>32</v>
      </c>
      <c r="C86" t="s">
        <v>28</v>
      </c>
      <c r="D86" t="s">
        <v>29</v>
      </c>
      <c r="E86">
        <v>1</v>
      </c>
      <c r="F86" s="58">
        <v>27.596399999999999</v>
      </c>
      <c r="H86" s="58">
        <v>-27.6</v>
      </c>
    </row>
    <row r="87" spans="1:8" x14ac:dyDescent="0.35">
      <c r="A87" s="57">
        <v>44006</v>
      </c>
      <c r="B87" t="s">
        <v>95</v>
      </c>
      <c r="C87" t="s">
        <v>96</v>
      </c>
      <c r="D87" t="s">
        <v>97</v>
      </c>
      <c r="H87" s="58">
        <v>-0.16</v>
      </c>
    </row>
    <row r="88" spans="1:8" x14ac:dyDescent="0.35">
      <c r="A88" s="57">
        <v>44006</v>
      </c>
      <c r="B88" t="s">
        <v>58</v>
      </c>
      <c r="C88" t="s">
        <v>96</v>
      </c>
      <c r="D88" t="s">
        <v>97</v>
      </c>
      <c r="H88" s="58">
        <v>1.05</v>
      </c>
    </row>
    <row r="89" spans="1:8" x14ac:dyDescent="0.35">
      <c r="A89" s="57">
        <v>44001</v>
      </c>
      <c r="B89" t="s">
        <v>61</v>
      </c>
      <c r="C89" t="s">
        <v>64</v>
      </c>
      <c r="D89" t="s">
        <v>65</v>
      </c>
      <c r="H89" s="58">
        <v>1.63</v>
      </c>
    </row>
    <row r="90" spans="1:8" x14ac:dyDescent="0.35">
      <c r="A90" s="57">
        <v>44001</v>
      </c>
      <c r="B90" t="s">
        <v>61</v>
      </c>
      <c r="C90" t="s">
        <v>42</v>
      </c>
      <c r="D90" t="s">
        <v>43</v>
      </c>
      <c r="H90" s="58">
        <v>0.44</v>
      </c>
    </row>
    <row r="91" spans="1:8" x14ac:dyDescent="0.35">
      <c r="A91" s="57">
        <v>44001</v>
      </c>
      <c r="B91" t="s">
        <v>61</v>
      </c>
      <c r="C91" t="s">
        <v>44</v>
      </c>
      <c r="D91" t="s">
        <v>45</v>
      </c>
      <c r="H91" s="58">
        <v>1.1599999999999999</v>
      </c>
    </row>
    <row r="92" spans="1:8" x14ac:dyDescent="0.35">
      <c r="A92" s="57">
        <v>43998</v>
      </c>
      <c r="B92" t="s">
        <v>8</v>
      </c>
      <c r="C92" t="s">
        <v>98</v>
      </c>
      <c r="D92" t="s">
        <v>99</v>
      </c>
      <c r="E92">
        <v>4</v>
      </c>
      <c r="F92" s="58">
        <v>54.363199999999999</v>
      </c>
      <c r="H92" s="58">
        <v>217.45</v>
      </c>
    </row>
    <row r="93" spans="1:8" x14ac:dyDescent="0.35">
      <c r="A93" s="57">
        <v>43998</v>
      </c>
      <c r="B93" t="s">
        <v>8</v>
      </c>
      <c r="C93" t="s">
        <v>20</v>
      </c>
      <c r="D93" t="s">
        <v>100</v>
      </c>
      <c r="E93">
        <v>5</v>
      </c>
      <c r="F93" s="58">
        <v>102.5313</v>
      </c>
      <c r="G93" s="58">
        <v>0.01</v>
      </c>
      <c r="H93" s="58">
        <v>512.65</v>
      </c>
    </row>
    <row r="94" spans="1:8" x14ac:dyDescent="0.35">
      <c r="A94" s="57">
        <v>43997</v>
      </c>
      <c r="B94" t="s">
        <v>35</v>
      </c>
      <c r="C94" t="s">
        <v>36</v>
      </c>
      <c r="D94" t="s">
        <v>37</v>
      </c>
      <c r="H94" s="58">
        <v>4.1900000000000004</v>
      </c>
    </row>
    <row r="95" spans="1:8" x14ac:dyDescent="0.35">
      <c r="A95" s="57">
        <v>43994</v>
      </c>
      <c r="B95" t="s">
        <v>58</v>
      </c>
      <c r="C95" t="s">
        <v>101</v>
      </c>
      <c r="D95" t="s">
        <v>102</v>
      </c>
      <c r="H95" s="58">
        <v>1.47</v>
      </c>
    </row>
    <row r="96" spans="1:8" x14ac:dyDescent="0.35">
      <c r="A96" s="57">
        <v>43991</v>
      </c>
      <c r="B96" t="s">
        <v>32</v>
      </c>
      <c r="C96" t="s">
        <v>66</v>
      </c>
      <c r="D96" t="s">
        <v>67</v>
      </c>
      <c r="E96">
        <v>709</v>
      </c>
      <c r="F96" s="58">
        <v>1.4098999999999999</v>
      </c>
      <c r="H96" s="58">
        <v>-999.62</v>
      </c>
    </row>
    <row r="97" spans="1:8" x14ac:dyDescent="0.35">
      <c r="A97" s="57">
        <v>43991</v>
      </c>
      <c r="B97" t="s">
        <v>58</v>
      </c>
      <c r="C97" t="s">
        <v>24</v>
      </c>
      <c r="D97" t="s">
        <v>25</v>
      </c>
      <c r="H97" s="58">
        <v>4.8</v>
      </c>
    </row>
    <row r="98" spans="1:8" x14ac:dyDescent="0.35">
      <c r="A98" s="57">
        <v>43991</v>
      </c>
      <c r="B98" t="s">
        <v>8</v>
      </c>
      <c r="C98" t="s">
        <v>96</v>
      </c>
      <c r="D98" t="s">
        <v>97</v>
      </c>
      <c r="E98">
        <v>4</v>
      </c>
      <c r="F98" s="58">
        <v>23.58</v>
      </c>
      <c r="G98" s="58">
        <v>50</v>
      </c>
      <c r="H98" s="58">
        <v>44.32</v>
      </c>
    </row>
    <row r="99" spans="1:8" x14ac:dyDescent="0.35">
      <c r="A99" s="57">
        <v>43991</v>
      </c>
      <c r="B99" t="s">
        <v>8</v>
      </c>
      <c r="C99" t="s">
        <v>87</v>
      </c>
      <c r="D99" t="s">
        <v>88</v>
      </c>
      <c r="E99">
        <v>1</v>
      </c>
      <c r="F99" s="58">
        <v>42.0336</v>
      </c>
      <c r="H99" s="58">
        <v>42.03</v>
      </c>
    </row>
    <row r="100" spans="1:8" x14ac:dyDescent="0.35">
      <c r="A100" s="57">
        <v>43991</v>
      </c>
      <c r="B100" t="s">
        <v>8</v>
      </c>
      <c r="C100" t="s">
        <v>101</v>
      </c>
      <c r="D100" t="s">
        <v>102</v>
      </c>
      <c r="E100">
        <v>1</v>
      </c>
      <c r="F100" s="58">
        <v>165.58500000000001</v>
      </c>
      <c r="H100" s="58">
        <v>165.59</v>
      </c>
    </row>
    <row r="101" spans="1:8" x14ac:dyDescent="0.35">
      <c r="A101" s="57">
        <v>43991</v>
      </c>
      <c r="B101" t="s">
        <v>8</v>
      </c>
      <c r="C101" t="s">
        <v>103</v>
      </c>
      <c r="D101" t="s">
        <v>104</v>
      </c>
      <c r="E101">
        <v>3</v>
      </c>
      <c r="F101" s="58">
        <v>34.201500000000003</v>
      </c>
      <c r="H101" s="58">
        <v>102.6</v>
      </c>
    </row>
    <row r="102" spans="1:8" x14ac:dyDescent="0.35">
      <c r="A102" s="57">
        <v>43991</v>
      </c>
      <c r="B102" t="s">
        <v>8</v>
      </c>
      <c r="C102" t="s">
        <v>105</v>
      </c>
      <c r="D102" t="s">
        <v>106</v>
      </c>
      <c r="E102">
        <v>2</v>
      </c>
      <c r="F102" s="58">
        <v>40.695</v>
      </c>
      <c r="H102" s="58">
        <v>81.39</v>
      </c>
    </row>
    <row r="103" spans="1:8" x14ac:dyDescent="0.35">
      <c r="A103" s="57">
        <v>43991</v>
      </c>
      <c r="B103" t="s">
        <v>8</v>
      </c>
      <c r="C103" t="s">
        <v>107</v>
      </c>
      <c r="D103" t="s">
        <v>108</v>
      </c>
      <c r="E103">
        <v>1</v>
      </c>
      <c r="F103" s="58">
        <v>200.3</v>
      </c>
      <c r="H103" s="58">
        <v>200.3</v>
      </c>
    </row>
    <row r="104" spans="1:8" x14ac:dyDescent="0.35">
      <c r="A104" s="57">
        <v>43991</v>
      </c>
      <c r="B104" t="s">
        <v>8</v>
      </c>
      <c r="C104" t="s">
        <v>109</v>
      </c>
      <c r="D104" t="s">
        <v>110</v>
      </c>
      <c r="E104">
        <v>30</v>
      </c>
      <c r="F104" s="58">
        <v>1.8149999999999999</v>
      </c>
      <c r="H104" s="58">
        <v>54.45</v>
      </c>
    </row>
    <row r="105" spans="1:8" x14ac:dyDescent="0.35">
      <c r="A105" s="57">
        <v>43991</v>
      </c>
      <c r="B105" t="s">
        <v>8</v>
      </c>
      <c r="C105" t="s">
        <v>111</v>
      </c>
      <c r="D105" t="s">
        <v>112</v>
      </c>
      <c r="E105">
        <v>2</v>
      </c>
      <c r="F105" s="58">
        <v>222.04</v>
      </c>
      <c r="G105" s="58">
        <v>0.01</v>
      </c>
      <c r="H105" s="58">
        <v>444.07</v>
      </c>
    </row>
    <row r="106" spans="1:8" x14ac:dyDescent="0.35">
      <c r="A106" s="57">
        <v>43991</v>
      </c>
      <c r="B106" t="s">
        <v>8</v>
      </c>
      <c r="C106" t="s">
        <v>28</v>
      </c>
      <c r="D106" t="s">
        <v>29</v>
      </c>
      <c r="E106">
        <v>22</v>
      </c>
      <c r="F106" s="58">
        <v>34.49</v>
      </c>
      <c r="G106" s="58">
        <v>0.02</v>
      </c>
      <c r="H106" s="58">
        <v>758.76</v>
      </c>
    </row>
    <row r="107" spans="1:8" x14ac:dyDescent="0.35">
      <c r="A107" s="57">
        <v>43991</v>
      </c>
      <c r="B107" t="s">
        <v>8</v>
      </c>
      <c r="C107" t="s">
        <v>113</v>
      </c>
      <c r="D107" t="s">
        <v>114</v>
      </c>
      <c r="E107">
        <v>52</v>
      </c>
      <c r="F107" s="58">
        <v>8.18</v>
      </c>
      <c r="G107" s="58">
        <v>0.01</v>
      </c>
      <c r="H107" s="58">
        <v>425.35</v>
      </c>
    </row>
    <row r="108" spans="1:8" x14ac:dyDescent="0.35">
      <c r="A108" s="57">
        <v>43991</v>
      </c>
      <c r="B108" t="s">
        <v>8</v>
      </c>
      <c r="C108" t="s">
        <v>113</v>
      </c>
      <c r="D108" t="s">
        <v>114</v>
      </c>
      <c r="E108">
        <v>1</v>
      </c>
      <c r="F108" s="58">
        <v>8.18</v>
      </c>
      <c r="H108" s="58">
        <v>8.18</v>
      </c>
    </row>
    <row r="109" spans="1:8" x14ac:dyDescent="0.35">
      <c r="A109" s="57">
        <v>43991</v>
      </c>
      <c r="B109" t="s">
        <v>8</v>
      </c>
      <c r="C109" t="s">
        <v>113</v>
      </c>
      <c r="D109" t="s">
        <v>114</v>
      </c>
      <c r="E109">
        <v>1</v>
      </c>
      <c r="F109" s="58">
        <v>8.18</v>
      </c>
      <c r="H109" s="58">
        <v>8.18</v>
      </c>
    </row>
    <row r="110" spans="1:8" x14ac:dyDescent="0.35">
      <c r="A110" s="57">
        <v>43991</v>
      </c>
      <c r="B110" t="s">
        <v>8</v>
      </c>
      <c r="C110" t="s">
        <v>113</v>
      </c>
      <c r="D110" t="s">
        <v>114</v>
      </c>
      <c r="E110">
        <v>11</v>
      </c>
      <c r="F110" s="58">
        <v>8.18</v>
      </c>
      <c r="H110" s="58">
        <v>89.98</v>
      </c>
    </row>
    <row r="111" spans="1:8" x14ac:dyDescent="0.35">
      <c r="A111" s="57">
        <v>43990</v>
      </c>
      <c r="B111" t="s">
        <v>8</v>
      </c>
      <c r="C111" t="s">
        <v>115</v>
      </c>
      <c r="D111" t="s">
        <v>116</v>
      </c>
      <c r="E111">
        <v>3</v>
      </c>
      <c r="F111" s="58">
        <v>24.6615</v>
      </c>
      <c r="H111" s="58">
        <v>73.98</v>
      </c>
    </row>
    <row r="112" spans="1:8" x14ac:dyDescent="0.35">
      <c r="A112" s="57">
        <v>43990</v>
      </c>
      <c r="B112" t="s">
        <v>8</v>
      </c>
      <c r="C112" t="s">
        <v>93</v>
      </c>
      <c r="D112" t="s">
        <v>94</v>
      </c>
      <c r="E112">
        <v>3</v>
      </c>
      <c r="F112" s="58">
        <v>28.6</v>
      </c>
      <c r="H112" s="58">
        <v>85.8</v>
      </c>
    </row>
    <row r="113" spans="1:8" x14ac:dyDescent="0.35">
      <c r="A113" s="57">
        <v>43990</v>
      </c>
      <c r="B113" t="s">
        <v>8</v>
      </c>
      <c r="C113" t="s">
        <v>117</v>
      </c>
      <c r="D113" t="s">
        <v>118</v>
      </c>
      <c r="E113">
        <v>1</v>
      </c>
      <c r="F113" s="58">
        <v>22.75</v>
      </c>
      <c r="H113" s="58">
        <v>22.75</v>
      </c>
    </row>
    <row r="114" spans="1:8" x14ac:dyDescent="0.35">
      <c r="A114" s="57">
        <v>43990</v>
      </c>
      <c r="B114" t="s">
        <v>8</v>
      </c>
      <c r="C114" t="s">
        <v>119</v>
      </c>
      <c r="D114" t="s">
        <v>120</v>
      </c>
      <c r="E114">
        <v>65</v>
      </c>
      <c r="F114" s="58">
        <v>2.1</v>
      </c>
      <c r="H114" s="58">
        <v>136.5</v>
      </c>
    </row>
    <row r="115" spans="1:8" x14ac:dyDescent="0.35">
      <c r="A115" s="57">
        <v>43990</v>
      </c>
      <c r="B115" t="s">
        <v>8</v>
      </c>
      <c r="C115" t="s">
        <v>121</v>
      </c>
      <c r="D115" t="s">
        <v>122</v>
      </c>
      <c r="E115">
        <v>4</v>
      </c>
      <c r="F115" s="58">
        <v>50.5</v>
      </c>
      <c r="H115" s="58">
        <v>202</v>
      </c>
    </row>
    <row r="116" spans="1:8" x14ac:dyDescent="0.35">
      <c r="A116" s="57">
        <v>43990</v>
      </c>
      <c r="B116" t="s">
        <v>8</v>
      </c>
      <c r="C116" t="s">
        <v>123</v>
      </c>
      <c r="D116" t="s">
        <v>124</v>
      </c>
      <c r="E116">
        <v>6</v>
      </c>
      <c r="F116" s="58">
        <v>24.71</v>
      </c>
      <c r="H116" s="58">
        <v>148.26</v>
      </c>
    </row>
    <row r="117" spans="1:8" x14ac:dyDescent="0.35">
      <c r="A117" s="57">
        <v>43990</v>
      </c>
      <c r="B117" t="s">
        <v>8</v>
      </c>
      <c r="C117" t="s">
        <v>125</v>
      </c>
      <c r="D117" t="s">
        <v>126</v>
      </c>
      <c r="E117">
        <v>25</v>
      </c>
      <c r="F117" s="58">
        <v>7.57</v>
      </c>
      <c r="H117" s="58">
        <v>189.25</v>
      </c>
    </row>
    <row r="118" spans="1:8" x14ac:dyDescent="0.35">
      <c r="A118" s="57">
        <v>43990</v>
      </c>
      <c r="B118" t="s">
        <v>8</v>
      </c>
      <c r="C118" t="s">
        <v>127</v>
      </c>
      <c r="D118" t="s">
        <v>128</v>
      </c>
      <c r="E118">
        <v>8</v>
      </c>
      <c r="F118" s="58">
        <v>64.41</v>
      </c>
      <c r="G118" s="58">
        <v>0.01</v>
      </c>
      <c r="H118" s="58">
        <v>515.27</v>
      </c>
    </row>
    <row r="119" spans="1:8" x14ac:dyDescent="0.35">
      <c r="A119" s="57">
        <v>43986</v>
      </c>
      <c r="B119" t="s">
        <v>58</v>
      </c>
      <c r="C119" t="s">
        <v>127</v>
      </c>
      <c r="D119" t="s">
        <v>128</v>
      </c>
      <c r="H119" s="58">
        <v>3.52</v>
      </c>
    </row>
    <row r="120" spans="1:8" x14ac:dyDescent="0.35">
      <c r="A120" s="57">
        <v>43985</v>
      </c>
      <c r="B120" t="s">
        <v>32</v>
      </c>
      <c r="C120" t="s">
        <v>119</v>
      </c>
      <c r="D120" t="s">
        <v>120</v>
      </c>
      <c r="E120">
        <v>65</v>
      </c>
      <c r="F120" s="58">
        <v>3.05</v>
      </c>
      <c r="H120" s="58">
        <v>-198.25</v>
      </c>
    </row>
    <row r="121" spans="1:8" x14ac:dyDescent="0.35">
      <c r="A121" s="57">
        <v>43985</v>
      </c>
      <c r="B121" t="s">
        <v>32</v>
      </c>
      <c r="C121" t="s">
        <v>24</v>
      </c>
      <c r="D121" t="s">
        <v>25</v>
      </c>
      <c r="E121">
        <v>17</v>
      </c>
      <c r="F121" s="58">
        <v>11.09</v>
      </c>
      <c r="H121" s="58">
        <v>-188.53</v>
      </c>
    </row>
    <row r="122" spans="1:8" x14ac:dyDescent="0.35">
      <c r="A122" s="57">
        <v>43985</v>
      </c>
      <c r="B122" t="s">
        <v>32</v>
      </c>
      <c r="C122" t="s">
        <v>16</v>
      </c>
      <c r="D122" t="s">
        <v>17</v>
      </c>
      <c r="E122">
        <v>3</v>
      </c>
      <c r="F122" s="58">
        <v>78.45</v>
      </c>
      <c r="H122" s="58">
        <v>-235.35</v>
      </c>
    </row>
    <row r="123" spans="1:8" x14ac:dyDescent="0.35">
      <c r="A123" s="57">
        <v>43984</v>
      </c>
      <c r="B123" t="s">
        <v>58</v>
      </c>
      <c r="C123" t="s">
        <v>107</v>
      </c>
      <c r="D123" t="s">
        <v>108</v>
      </c>
      <c r="H123" s="58">
        <v>0.3</v>
      </c>
    </row>
    <row r="124" spans="1:8" x14ac:dyDescent="0.35">
      <c r="A124" s="57">
        <v>43980</v>
      </c>
      <c r="B124" t="s">
        <v>61</v>
      </c>
      <c r="C124" t="s">
        <v>46</v>
      </c>
      <c r="D124" t="s">
        <v>47</v>
      </c>
      <c r="H124" s="58">
        <v>0.95</v>
      </c>
    </row>
    <row r="125" spans="1:8" x14ac:dyDescent="0.35">
      <c r="A125" s="57">
        <v>43979</v>
      </c>
      <c r="B125" t="s">
        <v>61</v>
      </c>
      <c r="C125" t="s">
        <v>82</v>
      </c>
      <c r="D125" t="s">
        <v>83</v>
      </c>
      <c r="H125" s="58">
        <v>1.22</v>
      </c>
    </row>
    <row r="126" spans="1:8" x14ac:dyDescent="0.35">
      <c r="A126" s="57">
        <v>43973</v>
      </c>
      <c r="B126" t="s">
        <v>58</v>
      </c>
      <c r="C126" t="s">
        <v>105</v>
      </c>
      <c r="D126" t="s">
        <v>106</v>
      </c>
      <c r="H126" s="58">
        <v>0.36</v>
      </c>
    </row>
    <row r="127" spans="1:8" x14ac:dyDescent="0.35">
      <c r="A127" s="57">
        <v>43973</v>
      </c>
      <c r="B127" t="s">
        <v>58</v>
      </c>
      <c r="C127" t="s">
        <v>98</v>
      </c>
      <c r="D127" t="s">
        <v>99</v>
      </c>
      <c r="H127" s="58">
        <v>2.04</v>
      </c>
    </row>
    <row r="128" spans="1:8" x14ac:dyDescent="0.35">
      <c r="A128" s="57">
        <v>43966</v>
      </c>
      <c r="B128" t="s">
        <v>61</v>
      </c>
      <c r="C128" t="s">
        <v>50</v>
      </c>
      <c r="D128" t="s">
        <v>51</v>
      </c>
      <c r="H128" s="58">
        <v>8.2200000000000006</v>
      </c>
    </row>
    <row r="129" spans="1:8" x14ac:dyDescent="0.35">
      <c r="A129" s="57">
        <v>43966</v>
      </c>
      <c r="B129" t="s">
        <v>61</v>
      </c>
      <c r="C129" t="s">
        <v>129</v>
      </c>
      <c r="D129" t="s">
        <v>130</v>
      </c>
      <c r="H129" s="58">
        <v>1.55</v>
      </c>
    </row>
    <row r="130" spans="1:8" x14ac:dyDescent="0.35">
      <c r="A130" s="57">
        <v>43966</v>
      </c>
      <c r="B130" t="s">
        <v>35</v>
      </c>
      <c r="C130" t="s">
        <v>36</v>
      </c>
      <c r="D130" t="s">
        <v>37</v>
      </c>
      <c r="H130" s="58">
        <v>4.1900000000000004</v>
      </c>
    </row>
    <row r="131" spans="1:8" x14ac:dyDescent="0.35">
      <c r="A131" s="57">
        <v>43966</v>
      </c>
      <c r="B131" t="s">
        <v>35</v>
      </c>
      <c r="C131" t="s">
        <v>78</v>
      </c>
      <c r="D131" t="s">
        <v>79</v>
      </c>
      <c r="H131" s="58">
        <v>3.83</v>
      </c>
    </row>
    <row r="132" spans="1:8" x14ac:dyDescent="0.35">
      <c r="A132" s="57">
        <v>43966</v>
      </c>
      <c r="B132" t="s">
        <v>58</v>
      </c>
      <c r="C132" t="s">
        <v>121</v>
      </c>
      <c r="D132" t="s">
        <v>122</v>
      </c>
      <c r="H132" s="58">
        <v>1.4</v>
      </c>
    </row>
    <row r="133" spans="1:8" x14ac:dyDescent="0.35">
      <c r="A133" s="57">
        <v>43965</v>
      </c>
      <c r="B133" t="s">
        <v>32</v>
      </c>
      <c r="C133" t="s">
        <v>38</v>
      </c>
      <c r="D133" t="s">
        <v>39</v>
      </c>
      <c r="E133">
        <v>1</v>
      </c>
      <c r="F133" s="58">
        <v>27.316099999999999</v>
      </c>
      <c r="H133" s="58">
        <v>-27.32</v>
      </c>
    </row>
    <row r="134" spans="1:8" x14ac:dyDescent="0.35">
      <c r="A134" s="57">
        <v>43965</v>
      </c>
      <c r="B134" t="s">
        <v>32</v>
      </c>
      <c r="C134" t="s">
        <v>62</v>
      </c>
      <c r="D134" t="s">
        <v>63</v>
      </c>
      <c r="E134">
        <v>1</v>
      </c>
      <c r="F134" s="58">
        <v>68.739999999999995</v>
      </c>
      <c r="H134" s="58">
        <v>-68.739999999999995</v>
      </c>
    </row>
    <row r="135" spans="1:8" x14ac:dyDescent="0.35">
      <c r="A135" s="57">
        <v>43965</v>
      </c>
      <c r="B135" t="s">
        <v>32</v>
      </c>
      <c r="C135" t="s">
        <v>80</v>
      </c>
      <c r="D135" t="s">
        <v>81</v>
      </c>
      <c r="E135">
        <v>1</v>
      </c>
      <c r="F135" s="58">
        <v>22.285</v>
      </c>
      <c r="H135" s="58">
        <v>-22.29</v>
      </c>
    </row>
    <row r="136" spans="1:8" x14ac:dyDescent="0.35">
      <c r="A136" s="57">
        <v>43965</v>
      </c>
      <c r="B136" t="s">
        <v>32</v>
      </c>
      <c r="C136" t="s">
        <v>82</v>
      </c>
      <c r="D136" t="s">
        <v>83</v>
      </c>
      <c r="E136">
        <v>1</v>
      </c>
      <c r="F136" s="58">
        <v>37.796999999999997</v>
      </c>
      <c r="H136" s="58">
        <v>-37.799999999999997</v>
      </c>
    </row>
    <row r="137" spans="1:8" x14ac:dyDescent="0.35">
      <c r="A137" s="57">
        <v>43957</v>
      </c>
      <c r="B137" t="s">
        <v>32</v>
      </c>
      <c r="C137" t="s">
        <v>28</v>
      </c>
      <c r="D137" t="s">
        <v>29</v>
      </c>
      <c r="E137">
        <v>5</v>
      </c>
      <c r="F137" s="58">
        <v>20.962499999999999</v>
      </c>
      <c r="H137" s="58">
        <v>-104.81</v>
      </c>
    </row>
    <row r="138" spans="1:8" x14ac:dyDescent="0.35">
      <c r="A138" s="57">
        <v>43956</v>
      </c>
      <c r="B138" t="s">
        <v>32</v>
      </c>
      <c r="C138" t="s">
        <v>18</v>
      </c>
      <c r="D138" t="s">
        <v>19</v>
      </c>
      <c r="E138">
        <v>2</v>
      </c>
      <c r="F138" s="58">
        <v>30.939299999999999</v>
      </c>
      <c r="H138" s="58">
        <v>-61.88</v>
      </c>
    </row>
    <row r="139" spans="1:8" x14ac:dyDescent="0.35">
      <c r="A139" s="57">
        <v>43952</v>
      </c>
      <c r="B139" t="s">
        <v>58</v>
      </c>
      <c r="C139" t="s">
        <v>103</v>
      </c>
      <c r="D139" t="s">
        <v>104</v>
      </c>
      <c r="H139" s="58">
        <v>1.2</v>
      </c>
    </row>
    <row r="140" spans="1:8" x14ac:dyDescent="0.35">
      <c r="A140" s="57">
        <v>43952</v>
      </c>
      <c r="B140" t="s">
        <v>58</v>
      </c>
      <c r="C140" t="s">
        <v>59</v>
      </c>
      <c r="D140" t="s">
        <v>60</v>
      </c>
      <c r="H140" s="58">
        <v>5.2</v>
      </c>
    </row>
    <row r="141" spans="1:8" x14ac:dyDescent="0.35">
      <c r="A141" s="57">
        <v>43951</v>
      </c>
      <c r="B141" t="s">
        <v>61</v>
      </c>
      <c r="C141" t="s">
        <v>46</v>
      </c>
      <c r="D141" t="s">
        <v>47</v>
      </c>
      <c r="H141" s="58">
        <v>0.95</v>
      </c>
    </row>
    <row r="142" spans="1:8" x14ac:dyDescent="0.35">
      <c r="A142" s="57">
        <v>43949</v>
      </c>
      <c r="B142" t="s">
        <v>8</v>
      </c>
      <c r="C142" t="s">
        <v>131</v>
      </c>
      <c r="D142" t="s">
        <v>132</v>
      </c>
      <c r="E142">
        <v>1</v>
      </c>
      <c r="F142" s="58">
        <v>8.0411999999999999</v>
      </c>
      <c r="H142" s="58">
        <v>8.0399999999999991</v>
      </c>
    </row>
    <row r="143" spans="1:8" x14ac:dyDescent="0.35">
      <c r="A143" s="57">
        <v>43949</v>
      </c>
      <c r="B143" t="s">
        <v>8</v>
      </c>
      <c r="C143" t="s">
        <v>133</v>
      </c>
      <c r="D143" t="s">
        <v>134</v>
      </c>
      <c r="E143">
        <v>1</v>
      </c>
      <c r="F143" s="58">
        <v>33.594999999999999</v>
      </c>
      <c r="H143" s="58">
        <v>33.6</v>
      </c>
    </row>
    <row r="144" spans="1:8" x14ac:dyDescent="0.35">
      <c r="A144" s="57">
        <v>43949</v>
      </c>
      <c r="B144" t="s">
        <v>8</v>
      </c>
      <c r="C144" t="s">
        <v>135</v>
      </c>
      <c r="D144" t="s">
        <v>136</v>
      </c>
      <c r="E144">
        <v>1</v>
      </c>
      <c r="F144" s="58">
        <v>30.215399999999999</v>
      </c>
      <c r="H144" s="58">
        <v>30.22</v>
      </c>
    </row>
    <row r="145" spans="1:8" x14ac:dyDescent="0.35">
      <c r="A145" s="57">
        <v>43948</v>
      </c>
      <c r="B145" t="s">
        <v>8</v>
      </c>
      <c r="C145" t="s">
        <v>137</v>
      </c>
      <c r="D145" t="s">
        <v>138</v>
      </c>
      <c r="E145">
        <v>10</v>
      </c>
      <c r="F145" s="58">
        <v>2.81</v>
      </c>
      <c r="H145" s="58">
        <v>28.1</v>
      </c>
    </row>
    <row r="146" spans="1:8" x14ac:dyDescent="0.35">
      <c r="A146" s="57">
        <v>43948</v>
      </c>
      <c r="B146" t="s">
        <v>8</v>
      </c>
      <c r="C146" t="s">
        <v>139</v>
      </c>
      <c r="D146" t="s">
        <v>140</v>
      </c>
      <c r="E146">
        <v>25</v>
      </c>
      <c r="F146" s="58">
        <v>2.1234999999999999</v>
      </c>
      <c r="H146" s="58">
        <v>53.09</v>
      </c>
    </row>
    <row r="147" spans="1:8" x14ac:dyDescent="0.35">
      <c r="A147" s="57">
        <v>43948</v>
      </c>
      <c r="B147" t="s">
        <v>8</v>
      </c>
      <c r="C147" t="s">
        <v>129</v>
      </c>
      <c r="D147" t="s">
        <v>130</v>
      </c>
      <c r="E147">
        <v>31</v>
      </c>
      <c r="F147" s="58">
        <v>5.64</v>
      </c>
      <c r="H147" s="58">
        <v>174.84</v>
      </c>
    </row>
    <row r="148" spans="1:8" x14ac:dyDescent="0.35">
      <c r="A148" s="57">
        <v>43945</v>
      </c>
      <c r="B148" t="s">
        <v>32</v>
      </c>
      <c r="C148" t="s">
        <v>36</v>
      </c>
      <c r="D148" t="s">
        <v>37</v>
      </c>
      <c r="E148">
        <v>3</v>
      </c>
      <c r="F148" s="58">
        <v>49.6</v>
      </c>
      <c r="H148" s="58">
        <v>-148.80000000000001</v>
      </c>
    </row>
    <row r="149" spans="1:8" x14ac:dyDescent="0.35">
      <c r="A149" s="57">
        <v>43943</v>
      </c>
      <c r="B149" t="s">
        <v>32</v>
      </c>
      <c r="C149" t="s">
        <v>113</v>
      </c>
      <c r="D149" t="s">
        <v>114</v>
      </c>
      <c r="E149">
        <v>15</v>
      </c>
      <c r="F149" s="58">
        <v>6.4450000000000003</v>
      </c>
      <c r="H149" s="58">
        <v>-96.68</v>
      </c>
    </row>
    <row r="150" spans="1:8" x14ac:dyDescent="0.35">
      <c r="A150" s="57">
        <v>43942</v>
      </c>
      <c r="B150" t="s">
        <v>32</v>
      </c>
      <c r="C150" t="s">
        <v>98</v>
      </c>
      <c r="D150" t="s">
        <v>99</v>
      </c>
      <c r="E150">
        <v>3</v>
      </c>
      <c r="F150" s="58">
        <v>41.1965</v>
      </c>
      <c r="H150" s="58">
        <v>-123.59</v>
      </c>
    </row>
    <row r="151" spans="1:8" x14ac:dyDescent="0.35">
      <c r="A151" s="57">
        <v>43941</v>
      </c>
      <c r="B151" t="s">
        <v>32</v>
      </c>
      <c r="C151" t="s">
        <v>36</v>
      </c>
      <c r="D151" t="s">
        <v>37</v>
      </c>
      <c r="E151">
        <v>3</v>
      </c>
      <c r="F151" s="58">
        <v>51.066600000000001</v>
      </c>
      <c r="H151" s="58">
        <v>-153.19999999999999</v>
      </c>
    </row>
    <row r="152" spans="1:8" x14ac:dyDescent="0.35">
      <c r="A152" s="57">
        <v>43941</v>
      </c>
      <c r="B152" t="s">
        <v>32</v>
      </c>
      <c r="C152" t="s">
        <v>59</v>
      </c>
      <c r="D152" t="s">
        <v>60</v>
      </c>
      <c r="E152">
        <v>5</v>
      </c>
      <c r="F152" s="58">
        <v>31.1052</v>
      </c>
      <c r="H152" s="58">
        <v>-155.53</v>
      </c>
    </row>
    <row r="153" spans="1:8" x14ac:dyDescent="0.35">
      <c r="A153" s="57">
        <v>43941</v>
      </c>
      <c r="B153" t="s">
        <v>32</v>
      </c>
      <c r="C153" t="s">
        <v>127</v>
      </c>
      <c r="D153" t="s">
        <v>128</v>
      </c>
      <c r="E153">
        <v>5</v>
      </c>
      <c r="F153" s="58">
        <v>34.1</v>
      </c>
      <c r="H153" s="58">
        <v>-170.5</v>
      </c>
    </row>
    <row r="154" spans="1:8" x14ac:dyDescent="0.35">
      <c r="A154" s="57">
        <v>43941</v>
      </c>
      <c r="B154" t="s">
        <v>32</v>
      </c>
      <c r="C154" t="s">
        <v>24</v>
      </c>
      <c r="D154" t="s">
        <v>25</v>
      </c>
      <c r="E154">
        <v>20</v>
      </c>
      <c r="F154" s="58">
        <v>8.7051999999999996</v>
      </c>
      <c r="H154" s="58">
        <v>-174.1</v>
      </c>
    </row>
    <row r="155" spans="1:8" x14ac:dyDescent="0.35">
      <c r="A155" s="57">
        <v>43941</v>
      </c>
      <c r="B155" t="s">
        <v>32</v>
      </c>
      <c r="C155" t="s">
        <v>20</v>
      </c>
      <c r="D155" t="s">
        <v>100</v>
      </c>
      <c r="E155">
        <v>4</v>
      </c>
      <c r="F155" s="58">
        <v>90.927999999999997</v>
      </c>
      <c r="H155" s="58">
        <v>-363.71</v>
      </c>
    </row>
    <row r="156" spans="1:8" x14ac:dyDescent="0.35">
      <c r="A156" s="57">
        <v>43937</v>
      </c>
      <c r="B156" t="s">
        <v>32</v>
      </c>
      <c r="C156" t="s">
        <v>36</v>
      </c>
      <c r="D156" t="s">
        <v>37</v>
      </c>
      <c r="E156">
        <v>4</v>
      </c>
      <c r="F156" s="58">
        <v>50.445</v>
      </c>
      <c r="H156" s="58">
        <v>-201.78</v>
      </c>
    </row>
    <row r="157" spans="1:8" x14ac:dyDescent="0.35">
      <c r="A157" s="57">
        <v>43937</v>
      </c>
      <c r="B157" t="s">
        <v>32</v>
      </c>
      <c r="C157" t="s">
        <v>105</v>
      </c>
      <c r="D157" t="s">
        <v>106</v>
      </c>
      <c r="E157">
        <v>2</v>
      </c>
      <c r="F157" s="58">
        <v>34.51</v>
      </c>
      <c r="H157" s="58">
        <v>-69.02</v>
      </c>
    </row>
    <row r="158" spans="1:8" x14ac:dyDescent="0.35">
      <c r="A158" s="57">
        <v>43937</v>
      </c>
      <c r="B158" t="s">
        <v>32</v>
      </c>
      <c r="C158" t="s">
        <v>121</v>
      </c>
      <c r="D158" t="s">
        <v>122</v>
      </c>
      <c r="E158">
        <v>4</v>
      </c>
      <c r="F158" s="58">
        <v>38.327500000000001</v>
      </c>
      <c r="H158" s="58">
        <v>-153.31</v>
      </c>
    </row>
    <row r="159" spans="1:8" x14ac:dyDescent="0.35">
      <c r="A159" s="57">
        <v>43937</v>
      </c>
      <c r="B159" t="s">
        <v>32</v>
      </c>
      <c r="C159" t="s">
        <v>89</v>
      </c>
      <c r="D159" t="s">
        <v>90</v>
      </c>
      <c r="E159">
        <v>5</v>
      </c>
      <c r="F159" s="58">
        <v>13.63</v>
      </c>
      <c r="H159" s="58">
        <v>-68.150000000000006</v>
      </c>
    </row>
    <row r="160" spans="1:8" x14ac:dyDescent="0.35">
      <c r="A160" s="57">
        <v>43937</v>
      </c>
      <c r="B160" t="s">
        <v>32</v>
      </c>
      <c r="C160" t="s">
        <v>20</v>
      </c>
      <c r="D160" t="s">
        <v>100</v>
      </c>
      <c r="E160">
        <v>1</v>
      </c>
      <c r="F160" s="58">
        <v>87.18</v>
      </c>
      <c r="H160" s="58">
        <v>-87.18</v>
      </c>
    </row>
    <row r="161" spans="1:8" x14ac:dyDescent="0.35">
      <c r="A161" s="57">
        <v>43937</v>
      </c>
      <c r="B161" t="s">
        <v>32</v>
      </c>
      <c r="C161" t="s">
        <v>107</v>
      </c>
      <c r="D161" t="s">
        <v>108</v>
      </c>
      <c r="E161">
        <v>1</v>
      </c>
      <c r="F161" s="58">
        <v>160.75</v>
      </c>
      <c r="H161" s="58">
        <v>-160.75</v>
      </c>
    </row>
    <row r="162" spans="1:8" x14ac:dyDescent="0.35">
      <c r="A162" s="57">
        <v>43937</v>
      </c>
      <c r="B162" t="s">
        <v>32</v>
      </c>
      <c r="C162" t="s">
        <v>113</v>
      </c>
      <c r="D162" t="s">
        <v>114</v>
      </c>
      <c r="E162">
        <v>5</v>
      </c>
      <c r="F162" s="58">
        <v>6.2472000000000003</v>
      </c>
      <c r="H162" s="58">
        <v>-31.24</v>
      </c>
    </row>
    <row r="163" spans="1:8" x14ac:dyDescent="0.35">
      <c r="A163" s="57">
        <v>43937</v>
      </c>
      <c r="B163" t="s">
        <v>32</v>
      </c>
      <c r="C163" t="s">
        <v>14</v>
      </c>
      <c r="D163" t="s">
        <v>15</v>
      </c>
      <c r="E163">
        <v>3</v>
      </c>
      <c r="F163" s="58">
        <v>15.265000000000001</v>
      </c>
      <c r="H163" s="58">
        <v>-45.8</v>
      </c>
    </row>
    <row r="164" spans="1:8" x14ac:dyDescent="0.35">
      <c r="A164" s="57">
        <v>43937</v>
      </c>
      <c r="B164" t="s">
        <v>32</v>
      </c>
      <c r="C164" t="s">
        <v>111</v>
      </c>
      <c r="D164" t="s">
        <v>112</v>
      </c>
      <c r="E164">
        <v>1</v>
      </c>
      <c r="F164" s="58">
        <v>135.22</v>
      </c>
      <c r="H164" s="58">
        <v>-135.22</v>
      </c>
    </row>
    <row r="165" spans="1:8" x14ac:dyDescent="0.35">
      <c r="A165" s="57">
        <v>43937</v>
      </c>
      <c r="B165" t="s">
        <v>32</v>
      </c>
      <c r="C165" t="s">
        <v>123</v>
      </c>
      <c r="D165" t="s">
        <v>124</v>
      </c>
      <c r="E165">
        <v>5</v>
      </c>
      <c r="F165" s="58">
        <v>11.6288</v>
      </c>
      <c r="H165" s="58">
        <v>-58.14</v>
      </c>
    </row>
    <row r="166" spans="1:8" x14ac:dyDescent="0.35">
      <c r="A166" s="57">
        <v>43937</v>
      </c>
      <c r="B166" t="s">
        <v>32</v>
      </c>
      <c r="C166" t="s">
        <v>28</v>
      </c>
      <c r="D166" t="s">
        <v>29</v>
      </c>
      <c r="E166">
        <v>3</v>
      </c>
      <c r="F166" s="58">
        <v>22.8186</v>
      </c>
      <c r="H166" s="58">
        <v>-68.459999999999994</v>
      </c>
    </row>
    <row r="167" spans="1:8" x14ac:dyDescent="0.35">
      <c r="A167" s="57">
        <v>43936</v>
      </c>
      <c r="B167" t="s">
        <v>32</v>
      </c>
      <c r="C167" t="s">
        <v>14</v>
      </c>
      <c r="D167" t="s">
        <v>15</v>
      </c>
      <c r="E167">
        <v>6</v>
      </c>
      <c r="F167" s="58">
        <v>15.459</v>
      </c>
      <c r="H167" s="58">
        <v>-92.75</v>
      </c>
    </row>
    <row r="168" spans="1:8" x14ac:dyDescent="0.35">
      <c r="A168" s="57">
        <v>43936</v>
      </c>
      <c r="B168" t="s">
        <v>32</v>
      </c>
      <c r="C168" t="s">
        <v>18</v>
      </c>
      <c r="D168" t="s">
        <v>19</v>
      </c>
      <c r="E168">
        <v>4</v>
      </c>
      <c r="F168" s="58">
        <v>26.523099999999999</v>
      </c>
      <c r="H168" s="58">
        <v>-106.09</v>
      </c>
    </row>
    <row r="169" spans="1:8" x14ac:dyDescent="0.35">
      <c r="A169" s="57">
        <v>43936</v>
      </c>
      <c r="B169" t="s">
        <v>35</v>
      </c>
      <c r="C169" t="s">
        <v>36</v>
      </c>
      <c r="D169" t="s">
        <v>37</v>
      </c>
      <c r="H169" s="58">
        <v>1.86</v>
      </c>
    </row>
    <row r="170" spans="1:8" x14ac:dyDescent="0.35">
      <c r="A170" s="57">
        <v>43936</v>
      </c>
      <c r="B170" t="s">
        <v>35</v>
      </c>
      <c r="C170" t="s">
        <v>74</v>
      </c>
      <c r="D170" t="s">
        <v>75</v>
      </c>
      <c r="H170" s="58">
        <v>6</v>
      </c>
    </row>
    <row r="171" spans="1:8" x14ac:dyDescent="0.35">
      <c r="A171" s="57">
        <v>43936</v>
      </c>
      <c r="B171" t="s">
        <v>35</v>
      </c>
      <c r="C171" t="s">
        <v>78</v>
      </c>
      <c r="D171" t="s">
        <v>79</v>
      </c>
      <c r="H171" s="58">
        <v>3.83</v>
      </c>
    </row>
    <row r="172" spans="1:8" x14ac:dyDescent="0.35">
      <c r="A172" s="57">
        <v>43935</v>
      </c>
      <c r="B172" t="s">
        <v>35</v>
      </c>
      <c r="C172" t="s">
        <v>48</v>
      </c>
      <c r="D172" t="s">
        <v>49</v>
      </c>
      <c r="H172" s="58">
        <v>3.96</v>
      </c>
    </row>
    <row r="173" spans="1:8" x14ac:dyDescent="0.35">
      <c r="A173" s="57">
        <v>43934</v>
      </c>
      <c r="B173" t="s">
        <v>32</v>
      </c>
      <c r="C173" t="s">
        <v>127</v>
      </c>
      <c r="D173" t="s">
        <v>128</v>
      </c>
      <c r="E173">
        <v>3</v>
      </c>
      <c r="F173" s="58">
        <v>35.719000000000001</v>
      </c>
      <c r="H173" s="58">
        <v>-107.16</v>
      </c>
    </row>
    <row r="174" spans="1:8" x14ac:dyDescent="0.35">
      <c r="A174" s="57">
        <v>43931</v>
      </c>
      <c r="B174" t="s">
        <v>35</v>
      </c>
      <c r="C174" t="s">
        <v>76</v>
      </c>
      <c r="D174" t="s">
        <v>77</v>
      </c>
      <c r="H174" s="58">
        <v>1</v>
      </c>
    </row>
    <row r="175" spans="1:8" x14ac:dyDescent="0.35">
      <c r="A175" s="57">
        <v>43928</v>
      </c>
      <c r="B175" t="s">
        <v>32</v>
      </c>
      <c r="C175" t="s">
        <v>137</v>
      </c>
      <c r="D175" t="s">
        <v>138</v>
      </c>
      <c r="E175">
        <v>10</v>
      </c>
      <c r="F175" s="58">
        <v>2.4138999999999999</v>
      </c>
      <c r="H175" s="58">
        <v>-24.14</v>
      </c>
    </row>
    <row r="176" spans="1:8" x14ac:dyDescent="0.35">
      <c r="A176" s="57">
        <v>43928</v>
      </c>
      <c r="B176" t="s">
        <v>32</v>
      </c>
      <c r="C176" t="s">
        <v>139</v>
      </c>
      <c r="D176" t="s">
        <v>140</v>
      </c>
      <c r="E176">
        <v>25</v>
      </c>
      <c r="F176" s="58">
        <v>1.369</v>
      </c>
      <c r="H176" s="58">
        <v>-34.229999999999997</v>
      </c>
    </row>
    <row r="177" spans="1:8" x14ac:dyDescent="0.35">
      <c r="A177" s="57">
        <v>43928</v>
      </c>
      <c r="B177" t="s">
        <v>32</v>
      </c>
      <c r="C177" t="s">
        <v>129</v>
      </c>
      <c r="D177" t="s">
        <v>130</v>
      </c>
      <c r="E177">
        <v>15</v>
      </c>
      <c r="F177" s="58">
        <v>3.9539</v>
      </c>
      <c r="H177" s="58">
        <v>-59.31</v>
      </c>
    </row>
    <row r="178" spans="1:8" x14ac:dyDescent="0.35">
      <c r="A178" s="57">
        <v>43924</v>
      </c>
      <c r="B178" t="s">
        <v>61</v>
      </c>
      <c r="C178" t="s">
        <v>52</v>
      </c>
      <c r="D178" t="s">
        <v>53</v>
      </c>
      <c r="H178" s="58">
        <v>6.35</v>
      </c>
    </row>
    <row r="179" spans="1:8" x14ac:dyDescent="0.35">
      <c r="A179" s="57">
        <v>43923</v>
      </c>
      <c r="B179" t="s">
        <v>32</v>
      </c>
      <c r="C179" t="s">
        <v>52</v>
      </c>
      <c r="D179" t="s">
        <v>53</v>
      </c>
      <c r="E179">
        <v>1</v>
      </c>
      <c r="F179" s="58">
        <v>7.5125000000000002</v>
      </c>
      <c r="H179" s="58">
        <v>-7.51</v>
      </c>
    </row>
    <row r="180" spans="1:8" x14ac:dyDescent="0.35">
      <c r="A180" s="57">
        <v>43923</v>
      </c>
      <c r="B180" t="s">
        <v>32</v>
      </c>
      <c r="C180" t="s">
        <v>52</v>
      </c>
      <c r="D180" t="s">
        <v>53</v>
      </c>
      <c r="E180">
        <v>1</v>
      </c>
      <c r="F180" s="58">
        <v>7.78</v>
      </c>
      <c r="H180" s="58">
        <v>-7.78</v>
      </c>
    </row>
    <row r="181" spans="1:8" x14ac:dyDescent="0.35">
      <c r="A181" s="57">
        <v>43923</v>
      </c>
      <c r="B181" t="s">
        <v>32</v>
      </c>
      <c r="C181" t="s">
        <v>123</v>
      </c>
      <c r="D181" t="s">
        <v>124</v>
      </c>
      <c r="E181">
        <v>1</v>
      </c>
      <c r="F181" s="58">
        <v>8.1999999999999993</v>
      </c>
      <c r="H181" s="58">
        <v>-8.1999999999999993</v>
      </c>
    </row>
    <row r="182" spans="1:8" x14ac:dyDescent="0.35">
      <c r="A182" s="57">
        <v>43923</v>
      </c>
      <c r="B182" t="s">
        <v>32</v>
      </c>
      <c r="C182" t="s">
        <v>131</v>
      </c>
      <c r="D182" t="s">
        <v>132</v>
      </c>
      <c r="E182">
        <v>1</v>
      </c>
      <c r="F182" s="58">
        <v>5.3</v>
      </c>
      <c r="H182" s="58">
        <v>-5.3</v>
      </c>
    </row>
    <row r="183" spans="1:8" x14ac:dyDescent="0.35">
      <c r="A183" s="57">
        <v>43921</v>
      </c>
      <c r="B183" t="s">
        <v>61</v>
      </c>
      <c r="C183" t="s">
        <v>46</v>
      </c>
      <c r="D183" t="s">
        <v>47</v>
      </c>
      <c r="H183" s="58">
        <v>0.95</v>
      </c>
    </row>
    <row r="184" spans="1:8" x14ac:dyDescent="0.35">
      <c r="A184" s="57">
        <v>43920</v>
      </c>
      <c r="B184" t="s">
        <v>35</v>
      </c>
      <c r="C184" t="s">
        <v>84</v>
      </c>
      <c r="D184" t="s">
        <v>85</v>
      </c>
      <c r="H184" s="58">
        <v>2.41</v>
      </c>
    </row>
    <row r="185" spans="1:8" x14ac:dyDescent="0.35">
      <c r="A185" s="57">
        <v>43920</v>
      </c>
      <c r="B185" t="s">
        <v>91</v>
      </c>
      <c r="C185" t="s">
        <v>84</v>
      </c>
      <c r="D185" t="s">
        <v>85</v>
      </c>
      <c r="H185" s="58">
        <v>0.85</v>
      </c>
    </row>
    <row r="186" spans="1:8" x14ac:dyDescent="0.35">
      <c r="A186" s="57">
        <v>43917</v>
      </c>
      <c r="B186" t="s">
        <v>32</v>
      </c>
      <c r="C186" t="s">
        <v>50</v>
      </c>
      <c r="D186" t="s">
        <v>51</v>
      </c>
      <c r="E186">
        <v>8</v>
      </c>
      <c r="F186" s="58">
        <v>5.8849999999999998</v>
      </c>
      <c r="H186" s="58">
        <v>-47.08</v>
      </c>
    </row>
    <row r="187" spans="1:8" x14ac:dyDescent="0.35">
      <c r="A187" s="57">
        <v>43917</v>
      </c>
      <c r="B187" t="s">
        <v>32</v>
      </c>
      <c r="C187" t="s">
        <v>24</v>
      </c>
      <c r="D187" t="s">
        <v>25</v>
      </c>
      <c r="E187">
        <v>12</v>
      </c>
      <c r="F187" s="58">
        <v>7.8941999999999997</v>
      </c>
      <c r="H187" s="58">
        <v>-94.73</v>
      </c>
    </row>
    <row r="188" spans="1:8" x14ac:dyDescent="0.35">
      <c r="A188" s="57">
        <v>43913</v>
      </c>
      <c r="B188" t="s">
        <v>32</v>
      </c>
      <c r="C188" t="s">
        <v>36</v>
      </c>
      <c r="D188" t="s">
        <v>37</v>
      </c>
      <c r="E188">
        <v>2</v>
      </c>
      <c r="F188" s="58">
        <v>42.964700000000001</v>
      </c>
      <c r="H188" s="58">
        <v>-85.93</v>
      </c>
    </row>
    <row r="189" spans="1:8" x14ac:dyDescent="0.35">
      <c r="A189" s="57">
        <v>43913</v>
      </c>
      <c r="B189" t="s">
        <v>32</v>
      </c>
      <c r="C189" t="s">
        <v>103</v>
      </c>
      <c r="D189" t="s">
        <v>104</v>
      </c>
      <c r="E189">
        <v>3</v>
      </c>
      <c r="F189" s="58">
        <v>17.734999999999999</v>
      </c>
      <c r="H189" s="58">
        <v>-53.21</v>
      </c>
    </row>
    <row r="190" spans="1:8" x14ac:dyDescent="0.35">
      <c r="A190" s="57">
        <v>43910</v>
      </c>
      <c r="B190" t="s">
        <v>32</v>
      </c>
      <c r="C190" t="s">
        <v>59</v>
      </c>
      <c r="D190" t="s">
        <v>60</v>
      </c>
      <c r="E190">
        <v>4</v>
      </c>
      <c r="F190" s="58">
        <v>28.817599999999999</v>
      </c>
      <c r="H190" s="58">
        <v>-115.27</v>
      </c>
    </row>
    <row r="191" spans="1:8" x14ac:dyDescent="0.35">
      <c r="A191" s="57">
        <v>43910</v>
      </c>
      <c r="B191" t="s">
        <v>61</v>
      </c>
      <c r="C191" t="s">
        <v>115</v>
      </c>
      <c r="D191" t="s">
        <v>116</v>
      </c>
      <c r="H191" s="58">
        <v>1.02</v>
      </c>
    </row>
    <row r="192" spans="1:8" x14ac:dyDescent="0.35">
      <c r="A192" s="57">
        <v>43909</v>
      </c>
      <c r="B192" t="s">
        <v>32</v>
      </c>
      <c r="C192" t="s">
        <v>129</v>
      </c>
      <c r="D192" t="s">
        <v>130</v>
      </c>
      <c r="E192">
        <v>8</v>
      </c>
      <c r="F192" s="58">
        <v>6.0091000000000001</v>
      </c>
      <c r="H192" s="58">
        <v>-48.07</v>
      </c>
    </row>
    <row r="193" spans="1:8" x14ac:dyDescent="0.35">
      <c r="A193" s="57">
        <v>43909</v>
      </c>
      <c r="B193" t="s">
        <v>32</v>
      </c>
      <c r="C193" t="s">
        <v>129</v>
      </c>
      <c r="D193" t="s">
        <v>130</v>
      </c>
      <c r="E193">
        <v>8</v>
      </c>
      <c r="F193" s="58">
        <v>6.0049999999999999</v>
      </c>
      <c r="H193" s="58">
        <v>-48.04</v>
      </c>
    </row>
    <row r="194" spans="1:8" x14ac:dyDescent="0.35">
      <c r="A194" s="57">
        <v>43909</v>
      </c>
      <c r="B194" t="s">
        <v>32</v>
      </c>
      <c r="C194" t="s">
        <v>28</v>
      </c>
      <c r="D194" t="s">
        <v>29</v>
      </c>
      <c r="E194">
        <v>10</v>
      </c>
      <c r="F194" s="58">
        <v>21.815000000000001</v>
      </c>
      <c r="H194" s="58">
        <v>-218.15</v>
      </c>
    </row>
    <row r="195" spans="1:8" x14ac:dyDescent="0.35">
      <c r="A195" s="57">
        <v>43909</v>
      </c>
      <c r="B195" t="s">
        <v>32</v>
      </c>
      <c r="C195" t="s">
        <v>59</v>
      </c>
      <c r="D195" t="s">
        <v>60</v>
      </c>
      <c r="E195">
        <v>6</v>
      </c>
      <c r="F195" s="58">
        <v>30.765000000000001</v>
      </c>
      <c r="H195" s="58">
        <v>-184.59</v>
      </c>
    </row>
    <row r="196" spans="1:8" x14ac:dyDescent="0.35">
      <c r="A196" s="57">
        <v>43909</v>
      </c>
      <c r="B196" t="s">
        <v>32</v>
      </c>
      <c r="C196" t="s">
        <v>109</v>
      </c>
      <c r="D196" t="s">
        <v>110</v>
      </c>
      <c r="E196">
        <v>30</v>
      </c>
      <c r="F196" s="58">
        <v>0.79059999999999997</v>
      </c>
      <c r="H196" s="58">
        <v>-23.72</v>
      </c>
    </row>
    <row r="197" spans="1:8" x14ac:dyDescent="0.35">
      <c r="A197" s="57">
        <v>43908</v>
      </c>
      <c r="B197" t="s">
        <v>32</v>
      </c>
      <c r="C197" t="s">
        <v>36</v>
      </c>
      <c r="D197" t="s">
        <v>37</v>
      </c>
      <c r="E197">
        <v>3</v>
      </c>
      <c r="F197" s="58">
        <v>41.225000000000001</v>
      </c>
      <c r="H197" s="58">
        <v>-123.68</v>
      </c>
    </row>
    <row r="198" spans="1:8" x14ac:dyDescent="0.35">
      <c r="A198" s="57">
        <v>43908</v>
      </c>
      <c r="B198" t="s">
        <v>32</v>
      </c>
      <c r="C198" t="s">
        <v>78</v>
      </c>
      <c r="D198" t="s">
        <v>79</v>
      </c>
      <c r="E198">
        <v>10</v>
      </c>
      <c r="F198" s="58">
        <v>13.872400000000001</v>
      </c>
      <c r="H198" s="58">
        <v>-138.72</v>
      </c>
    </row>
    <row r="199" spans="1:8" x14ac:dyDescent="0.35">
      <c r="A199" s="57">
        <v>43907</v>
      </c>
      <c r="B199" t="s">
        <v>32</v>
      </c>
      <c r="C199" t="s">
        <v>36</v>
      </c>
      <c r="D199" t="s">
        <v>37</v>
      </c>
      <c r="E199">
        <v>1</v>
      </c>
      <c r="F199" s="58">
        <v>54.795000000000002</v>
      </c>
      <c r="H199" s="58">
        <v>-54.8</v>
      </c>
    </row>
    <row r="200" spans="1:8" x14ac:dyDescent="0.35">
      <c r="A200" s="57">
        <v>43907</v>
      </c>
      <c r="B200" t="s">
        <v>32</v>
      </c>
      <c r="C200" t="s">
        <v>48</v>
      </c>
      <c r="D200" t="s">
        <v>49</v>
      </c>
      <c r="E200">
        <v>1</v>
      </c>
      <c r="F200" s="58">
        <v>21.344999999999999</v>
      </c>
      <c r="H200" s="58">
        <v>-21.35</v>
      </c>
    </row>
    <row r="201" spans="1:8" x14ac:dyDescent="0.35">
      <c r="A201" s="57">
        <v>43907</v>
      </c>
      <c r="B201" t="s">
        <v>32</v>
      </c>
      <c r="C201" t="s">
        <v>33</v>
      </c>
      <c r="D201" t="s">
        <v>34</v>
      </c>
      <c r="E201">
        <v>1</v>
      </c>
      <c r="F201" s="58">
        <v>57.3093</v>
      </c>
      <c r="H201" s="58">
        <v>-57.31</v>
      </c>
    </row>
    <row r="202" spans="1:8" x14ac:dyDescent="0.35">
      <c r="A202" s="57">
        <v>43907</v>
      </c>
      <c r="B202" t="s">
        <v>32</v>
      </c>
      <c r="C202" t="s">
        <v>101</v>
      </c>
      <c r="D202" t="s">
        <v>102</v>
      </c>
      <c r="E202">
        <v>1</v>
      </c>
      <c r="F202" s="58">
        <v>131.0735</v>
      </c>
      <c r="H202" s="58">
        <v>-131.07</v>
      </c>
    </row>
    <row r="203" spans="1:8" x14ac:dyDescent="0.35">
      <c r="A203" s="57">
        <v>43903</v>
      </c>
      <c r="B203" t="s">
        <v>32</v>
      </c>
      <c r="C203" t="s">
        <v>87</v>
      </c>
      <c r="D203" t="s">
        <v>88</v>
      </c>
      <c r="E203">
        <v>1</v>
      </c>
      <c r="F203" s="58">
        <v>36.888800000000003</v>
      </c>
      <c r="H203" s="58">
        <v>-36.89</v>
      </c>
    </row>
    <row r="204" spans="1:8" x14ac:dyDescent="0.35">
      <c r="A204" s="57">
        <v>43903</v>
      </c>
      <c r="B204" t="s">
        <v>32</v>
      </c>
      <c r="C204" t="s">
        <v>133</v>
      </c>
      <c r="D204" t="s">
        <v>134</v>
      </c>
      <c r="E204">
        <v>1</v>
      </c>
      <c r="F204" s="58">
        <v>23.29</v>
      </c>
      <c r="H204" s="58">
        <v>-23.29</v>
      </c>
    </row>
    <row r="205" spans="1:8" x14ac:dyDescent="0.35">
      <c r="A205" s="57">
        <v>43903</v>
      </c>
      <c r="B205" t="s">
        <v>32</v>
      </c>
      <c r="C205" t="s">
        <v>135</v>
      </c>
      <c r="D205" t="s">
        <v>136</v>
      </c>
      <c r="E205">
        <v>1</v>
      </c>
      <c r="F205" s="58">
        <v>21.984999999999999</v>
      </c>
      <c r="H205" s="58">
        <v>-21.99</v>
      </c>
    </row>
    <row r="206" spans="1:8" x14ac:dyDescent="0.35">
      <c r="A206" s="57">
        <v>43903</v>
      </c>
      <c r="B206" t="s">
        <v>32</v>
      </c>
      <c r="C206" t="s">
        <v>117</v>
      </c>
      <c r="D206" t="s">
        <v>118</v>
      </c>
      <c r="E206">
        <v>1</v>
      </c>
      <c r="F206" s="58">
        <v>14.605</v>
      </c>
      <c r="H206" s="58">
        <v>-14.61</v>
      </c>
    </row>
    <row r="207" spans="1:8" x14ac:dyDescent="0.35">
      <c r="A207" s="57">
        <v>43903</v>
      </c>
      <c r="B207" t="s">
        <v>35</v>
      </c>
      <c r="C207" t="s">
        <v>36</v>
      </c>
      <c r="D207" t="s">
        <v>37</v>
      </c>
      <c r="H207" s="58">
        <v>0.47</v>
      </c>
    </row>
    <row r="208" spans="1:8" x14ac:dyDescent="0.35">
      <c r="A208" s="57">
        <v>43902</v>
      </c>
      <c r="B208" t="s">
        <v>32</v>
      </c>
      <c r="C208" t="s">
        <v>82</v>
      </c>
      <c r="D208" t="s">
        <v>83</v>
      </c>
      <c r="E208">
        <v>1</v>
      </c>
      <c r="F208" s="58">
        <v>43.075000000000003</v>
      </c>
      <c r="H208" s="58">
        <v>-43.08</v>
      </c>
    </row>
    <row r="209" spans="1:8" x14ac:dyDescent="0.35">
      <c r="A209" s="57">
        <v>43902</v>
      </c>
      <c r="B209" t="s">
        <v>32</v>
      </c>
      <c r="C209" t="s">
        <v>48</v>
      </c>
      <c r="D209" t="s">
        <v>49</v>
      </c>
      <c r="E209">
        <v>1</v>
      </c>
      <c r="F209" s="58">
        <v>27.3873</v>
      </c>
      <c r="H209" s="58">
        <v>-27.39</v>
      </c>
    </row>
    <row r="210" spans="1:8" x14ac:dyDescent="0.35">
      <c r="A210" s="57">
        <v>43902</v>
      </c>
      <c r="B210" t="s">
        <v>32</v>
      </c>
      <c r="C210" t="s">
        <v>98</v>
      </c>
      <c r="D210" t="s">
        <v>99</v>
      </c>
      <c r="E210">
        <v>1</v>
      </c>
      <c r="F210" s="58">
        <v>43.905000000000001</v>
      </c>
      <c r="H210" s="58">
        <v>-43.91</v>
      </c>
    </row>
    <row r="211" spans="1:8" x14ac:dyDescent="0.35">
      <c r="A211" s="57">
        <v>43902</v>
      </c>
      <c r="B211" t="s">
        <v>32</v>
      </c>
      <c r="C211" t="s">
        <v>28</v>
      </c>
      <c r="D211" t="s">
        <v>29</v>
      </c>
      <c r="E211">
        <v>1</v>
      </c>
      <c r="F211" s="58">
        <v>35.290799999999997</v>
      </c>
      <c r="H211" s="58">
        <v>-35.29</v>
      </c>
    </row>
    <row r="212" spans="1:8" x14ac:dyDescent="0.35">
      <c r="A212" s="57">
        <v>43900</v>
      </c>
      <c r="B212" t="s">
        <v>32</v>
      </c>
      <c r="C212" t="s">
        <v>141</v>
      </c>
      <c r="D212" t="s">
        <v>142</v>
      </c>
      <c r="E212">
        <v>20</v>
      </c>
      <c r="F212" s="58">
        <v>5.25</v>
      </c>
      <c r="H212" s="58">
        <v>-105</v>
      </c>
    </row>
    <row r="213" spans="1:8" x14ac:dyDescent="0.35">
      <c r="A213" s="57">
        <v>43900</v>
      </c>
      <c r="B213" t="s">
        <v>32</v>
      </c>
      <c r="C213" t="s">
        <v>93</v>
      </c>
      <c r="D213" t="s">
        <v>94</v>
      </c>
      <c r="E213">
        <v>3</v>
      </c>
      <c r="F213" s="58">
        <v>23.465599999999998</v>
      </c>
      <c r="H213" s="58">
        <v>-70.400000000000006</v>
      </c>
    </row>
    <row r="214" spans="1:8" x14ac:dyDescent="0.35">
      <c r="A214" s="57">
        <v>43900</v>
      </c>
      <c r="B214" t="s">
        <v>32</v>
      </c>
      <c r="C214" t="s">
        <v>113</v>
      </c>
      <c r="D214" t="s">
        <v>114</v>
      </c>
      <c r="E214">
        <v>45</v>
      </c>
      <c r="F214" s="58">
        <v>8.5456000000000003</v>
      </c>
      <c r="H214" s="58">
        <v>-384.55</v>
      </c>
    </row>
    <row r="215" spans="1:8" x14ac:dyDescent="0.35">
      <c r="A215" s="57">
        <v>43900</v>
      </c>
      <c r="B215" t="s">
        <v>32</v>
      </c>
      <c r="C215" t="s">
        <v>28</v>
      </c>
      <c r="D215" t="s">
        <v>29</v>
      </c>
      <c r="E215">
        <v>3</v>
      </c>
      <c r="F215" s="58">
        <v>45.259900000000002</v>
      </c>
      <c r="H215" s="58">
        <v>-135.78</v>
      </c>
    </row>
    <row r="216" spans="1:8" x14ac:dyDescent="0.35">
      <c r="A216" s="57">
        <v>43900</v>
      </c>
      <c r="B216" t="s">
        <v>32</v>
      </c>
      <c r="C216" t="s">
        <v>111</v>
      </c>
      <c r="D216" t="s">
        <v>112</v>
      </c>
      <c r="E216">
        <v>1</v>
      </c>
      <c r="F216" s="58">
        <v>221.92840000000001</v>
      </c>
      <c r="H216" s="58">
        <v>-221.93</v>
      </c>
    </row>
    <row r="217" spans="1:8" x14ac:dyDescent="0.35">
      <c r="A217" s="57">
        <v>43900</v>
      </c>
      <c r="B217" t="s">
        <v>32</v>
      </c>
      <c r="C217" t="s">
        <v>125</v>
      </c>
      <c r="D217" t="s">
        <v>126</v>
      </c>
      <c r="E217">
        <v>25</v>
      </c>
      <c r="F217" s="58">
        <v>6.1772</v>
      </c>
      <c r="H217" s="58">
        <v>-154.43</v>
      </c>
    </row>
    <row r="218" spans="1:8" x14ac:dyDescent="0.35">
      <c r="A218" s="57">
        <v>43900</v>
      </c>
      <c r="B218" t="s">
        <v>8</v>
      </c>
      <c r="C218" t="s">
        <v>141</v>
      </c>
      <c r="D218" t="s">
        <v>142</v>
      </c>
      <c r="E218">
        <v>20</v>
      </c>
      <c r="F218" s="58">
        <v>4.0179999999999998</v>
      </c>
      <c r="H218" s="58">
        <v>80.36</v>
      </c>
    </row>
    <row r="219" spans="1:8" x14ac:dyDescent="0.35">
      <c r="A219" s="57">
        <v>43892</v>
      </c>
      <c r="B219" t="s">
        <v>58</v>
      </c>
      <c r="C219" t="s">
        <v>143</v>
      </c>
      <c r="D219" t="s">
        <v>144</v>
      </c>
      <c r="H219" s="58">
        <v>4.26</v>
      </c>
    </row>
    <row r="220" spans="1:8" x14ac:dyDescent="0.35">
      <c r="A220" s="57">
        <v>43889</v>
      </c>
      <c r="B220" t="s">
        <v>61</v>
      </c>
      <c r="C220" t="s">
        <v>46</v>
      </c>
      <c r="D220" t="s">
        <v>47</v>
      </c>
      <c r="H220" s="58">
        <v>0.95</v>
      </c>
    </row>
    <row r="221" spans="1:8" x14ac:dyDescent="0.35">
      <c r="A221" s="57">
        <v>43880</v>
      </c>
      <c r="B221" t="s">
        <v>8</v>
      </c>
      <c r="C221" t="s">
        <v>145</v>
      </c>
      <c r="D221" t="s">
        <v>146</v>
      </c>
      <c r="E221">
        <v>6</v>
      </c>
      <c r="F221" s="58">
        <v>23.51</v>
      </c>
      <c r="H221" s="58">
        <v>141.06</v>
      </c>
    </row>
    <row r="222" spans="1:8" x14ac:dyDescent="0.35">
      <c r="A222" s="57">
        <v>43880</v>
      </c>
      <c r="B222" t="s">
        <v>8</v>
      </c>
      <c r="C222" t="s">
        <v>145</v>
      </c>
      <c r="D222" t="s">
        <v>146</v>
      </c>
      <c r="E222">
        <v>2</v>
      </c>
      <c r="F222" s="58">
        <v>23.51</v>
      </c>
      <c r="H222" s="58">
        <v>47.02</v>
      </c>
    </row>
    <row r="223" spans="1:8" x14ac:dyDescent="0.35">
      <c r="A223" s="57">
        <v>43879</v>
      </c>
      <c r="B223" t="s">
        <v>32</v>
      </c>
      <c r="C223" t="s">
        <v>33</v>
      </c>
      <c r="D223" t="s">
        <v>34</v>
      </c>
      <c r="E223">
        <v>1</v>
      </c>
      <c r="F223" s="58">
        <v>138.96</v>
      </c>
      <c r="H223" s="58">
        <v>-138.96</v>
      </c>
    </row>
    <row r="224" spans="1:8" x14ac:dyDescent="0.35">
      <c r="A224" s="57">
        <v>43875</v>
      </c>
      <c r="B224" t="s">
        <v>61</v>
      </c>
      <c r="C224" t="s">
        <v>50</v>
      </c>
      <c r="D224" t="s">
        <v>51</v>
      </c>
      <c r="H224" s="58">
        <v>5.33</v>
      </c>
    </row>
    <row r="225" spans="1:8" x14ac:dyDescent="0.35">
      <c r="A225" s="57">
        <v>43875</v>
      </c>
      <c r="B225" t="s">
        <v>35</v>
      </c>
      <c r="C225" t="s">
        <v>36</v>
      </c>
      <c r="D225" t="s">
        <v>37</v>
      </c>
      <c r="H225" s="58">
        <v>0.47</v>
      </c>
    </row>
    <row r="226" spans="1:8" x14ac:dyDescent="0.35">
      <c r="A226" s="57">
        <v>43874</v>
      </c>
      <c r="B226" t="s">
        <v>32</v>
      </c>
      <c r="C226" t="s">
        <v>44</v>
      </c>
      <c r="D226" t="s">
        <v>45</v>
      </c>
      <c r="E226">
        <v>4</v>
      </c>
      <c r="F226" s="58">
        <v>23.7</v>
      </c>
      <c r="H226" s="58">
        <v>-94.8</v>
      </c>
    </row>
    <row r="227" spans="1:8" x14ac:dyDescent="0.35">
      <c r="A227" s="57">
        <v>43874</v>
      </c>
      <c r="B227" t="s">
        <v>32</v>
      </c>
      <c r="C227" t="s">
        <v>40</v>
      </c>
      <c r="D227" t="s">
        <v>41</v>
      </c>
      <c r="E227">
        <v>8</v>
      </c>
      <c r="F227" s="58">
        <v>11.8</v>
      </c>
      <c r="H227" s="58">
        <v>-94.4</v>
      </c>
    </row>
    <row r="228" spans="1:8" x14ac:dyDescent="0.35">
      <c r="A228" s="57">
        <v>43874</v>
      </c>
      <c r="B228" t="s">
        <v>8</v>
      </c>
      <c r="C228" t="s">
        <v>143</v>
      </c>
      <c r="D228" t="s">
        <v>144</v>
      </c>
      <c r="E228">
        <v>6</v>
      </c>
      <c r="F228" s="58">
        <v>45.347999999999999</v>
      </c>
      <c r="G228" s="58">
        <v>0.01</v>
      </c>
      <c r="H228" s="58">
        <v>272.08</v>
      </c>
    </row>
    <row r="229" spans="1:8" x14ac:dyDescent="0.35">
      <c r="A229" s="57">
        <v>43871</v>
      </c>
      <c r="B229" t="s">
        <v>32</v>
      </c>
      <c r="C229" t="s">
        <v>64</v>
      </c>
      <c r="D229" t="s">
        <v>65</v>
      </c>
      <c r="E229">
        <v>3</v>
      </c>
      <c r="F229" s="58">
        <v>26.89</v>
      </c>
      <c r="H229" s="58">
        <v>-80.67</v>
      </c>
    </row>
    <row r="230" spans="1:8" x14ac:dyDescent="0.35">
      <c r="A230" s="57">
        <v>43871</v>
      </c>
      <c r="B230" t="s">
        <v>32</v>
      </c>
      <c r="C230" t="s">
        <v>42</v>
      </c>
      <c r="D230" t="s">
        <v>43</v>
      </c>
      <c r="E230">
        <v>2</v>
      </c>
      <c r="F230" s="58">
        <v>22.7</v>
      </c>
      <c r="H230" s="58">
        <v>-45.4</v>
      </c>
    </row>
    <row r="231" spans="1:8" x14ac:dyDescent="0.35">
      <c r="A231" s="57">
        <v>43861</v>
      </c>
      <c r="B231" t="s">
        <v>61</v>
      </c>
      <c r="C231" t="s">
        <v>46</v>
      </c>
      <c r="D231" t="s">
        <v>47</v>
      </c>
      <c r="H231" s="58">
        <v>0.95</v>
      </c>
    </row>
    <row r="232" spans="1:8" x14ac:dyDescent="0.35">
      <c r="A232" s="57">
        <v>43860</v>
      </c>
      <c r="B232" t="s">
        <v>147</v>
      </c>
      <c r="C232" t="s">
        <v>145</v>
      </c>
      <c r="D232" t="s">
        <v>146</v>
      </c>
      <c r="H232" s="58">
        <v>3.76</v>
      </c>
    </row>
    <row r="233" spans="1:8" x14ac:dyDescent="0.35">
      <c r="A233" s="57">
        <v>43854</v>
      </c>
      <c r="B233" t="s">
        <v>8</v>
      </c>
      <c r="C233" t="s">
        <v>148</v>
      </c>
      <c r="D233" t="s">
        <v>149</v>
      </c>
      <c r="E233">
        <v>8</v>
      </c>
      <c r="F233" s="58">
        <v>25.92</v>
      </c>
      <c r="H233" s="58">
        <v>207.36</v>
      </c>
    </row>
    <row r="234" spans="1:8" x14ac:dyDescent="0.35">
      <c r="A234" s="57">
        <v>43845</v>
      </c>
      <c r="B234" t="s">
        <v>35</v>
      </c>
      <c r="C234" t="s">
        <v>36</v>
      </c>
      <c r="D234" t="s">
        <v>37</v>
      </c>
      <c r="H234" s="58">
        <v>0.46</v>
      </c>
    </row>
    <row r="235" spans="1:8" x14ac:dyDescent="0.35">
      <c r="A235" s="57">
        <v>43845</v>
      </c>
      <c r="B235" t="s">
        <v>35</v>
      </c>
      <c r="C235" t="s">
        <v>148</v>
      </c>
      <c r="D235" t="s">
        <v>149</v>
      </c>
      <c r="H235" s="58">
        <v>4</v>
      </c>
    </row>
    <row r="236" spans="1:8" x14ac:dyDescent="0.35">
      <c r="A236" s="57">
        <v>43845</v>
      </c>
      <c r="B236" t="s">
        <v>147</v>
      </c>
      <c r="C236" t="s">
        <v>74</v>
      </c>
      <c r="D236" t="s">
        <v>75</v>
      </c>
      <c r="H236" s="58">
        <v>6</v>
      </c>
    </row>
    <row r="237" spans="1:8" x14ac:dyDescent="0.35">
      <c r="A237" s="57">
        <v>43843</v>
      </c>
      <c r="B237" t="s">
        <v>35</v>
      </c>
      <c r="C237" t="s">
        <v>48</v>
      </c>
      <c r="D237" t="s">
        <v>49</v>
      </c>
      <c r="H237" s="58">
        <v>2.38</v>
      </c>
    </row>
    <row r="238" spans="1:8" x14ac:dyDescent="0.35">
      <c r="A238" s="57">
        <v>43840</v>
      </c>
      <c r="B238" t="s">
        <v>35</v>
      </c>
      <c r="C238" t="s">
        <v>76</v>
      </c>
      <c r="D238" t="s">
        <v>77</v>
      </c>
      <c r="H238" s="58">
        <v>1</v>
      </c>
    </row>
    <row r="239" spans="1:8" x14ac:dyDescent="0.35">
      <c r="A239" s="57">
        <v>43826</v>
      </c>
      <c r="B239" t="s">
        <v>32</v>
      </c>
      <c r="C239" t="s">
        <v>96</v>
      </c>
      <c r="D239" t="s">
        <v>97</v>
      </c>
      <c r="E239">
        <v>4</v>
      </c>
      <c r="F239" s="58">
        <v>25.15</v>
      </c>
      <c r="G239" s="58">
        <v>50</v>
      </c>
      <c r="H239" s="58">
        <v>-150.6</v>
      </c>
    </row>
    <row r="240" spans="1:8" x14ac:dyDescent="0.35">
      <c r="A240" s="57">
        <v>43826</v>
      </c>
      <c r="B240" t="s">
        <v>8</v>
      </c>
      <c r="C240" t="s">
        <v>143</v>
      </c>
      <c r="D240" t="s">
        <v>144</v>
      </c>
      <c r="E240">
        <v>2</v>
      </c>
      <c r="F240" s="58">
        <v>45.065800000000003</v>
      </c>
      <c r="H240" s="58">
        <v>90.13</v>
      </c>
    </row>
    <row r="241" spans="1:8" x14ac:dyDescent="0.35">
      <c r="A241" s="57">
        <v>43825</v>
      </c>
      <c r="B241" t="s">
        <v>32</v>
      </c>
      <c r="C241" t="s">
        <v>76</v>
      </c>
      <c r="D241" t="s">
        <v>77</v>
      </c>
      <c r="E241">
        <v>3</v>
      </c>
      <c r="F241" s="58">
        <v>64.64</v>
      </c>
      <c r="H241" s="58">
        <v>-193.92</v>
      </c>
    </row>
    <row r="242" spans="1:8" x14ac:dyDescent="0.35">
      <c r="A242" s="57">
        <v>43825</v>
      </c>
      <c r="B242" t="s">
        <v>32</v>
      </c>
      <c r="C242" t="s">
        <v>74</v>
      </c>
      <c r="D242" t="s">
        <v>75</v>
      </c>
      <c r="E242">
        <v>6</v>
      </c>
      <c r="F242" s="58">
        <v>78.766499999999994</v>
      </c>
      <c r="H242" s="58">
        <v>-472.6</v>
      </c>
    </row>
    <row r="243" spans="1:8" x14ac:dyDescent="0.35">
      <c r="A243" s="57">
        <v>43825</v>
      </c>
      <c r="B243" t="s">
        <v>32</v>
      </c>
      <c r="C243" t="s">
        <v>52</v>
      </c>
      <c r="D243" t="s">
        <v>53</v>
      </c>
      <c r="E243">
        <v>20</v>
      </c>
      <c r="F243" s="58">
        <v>18.98</v>
      </c>
      <c r="H243" s="58">
        <v>-379.6</v>
      </c>
    </row>
    <row r="244" spans="1:8" x14ac:dyDescent="0.35">
      <c r="A244" s="57">
        <v>43825</v>
      </c>
      <c r="B244" t="s">
        <v>32</v>
      </c>
      <c r="C244" t="s">
        <v>145</v>
      </c>
      <c r="D244" t="s">
        <v>146</v>
      </c>
      <c r="E244">
        <v>8</v>
      </c>
      <c r="F244" s="58">
        <v>23.0959</v>
      </c>
      <c r="H244" s="58">
        <v>-184.77</v>
      </c>
    </row>
    <row r="245" spans="1:8" x14ac:dyDescent="0.35">
      <c r="A245" s="57">
        <v>43825</v>
      </c>
      <c r="B245" t="s">
        <v>32</v>
      </c>
      <c r="C245" t="s">
        <v>143</v>
      </c>
      <c r="D245" t="s">
        <v>144</v>
      </c>
      <c r="E245">
        <v>8</v>
      </c>
      <c r="F245" s="58">
        <v>45.317100000000003</v>
      </c>
      <c r="H245" s="58">
        <v>-362.54</v>
      </c>
    </row>
    <row r="246" spans="1:8" x14ac:dyDescent="0.35">
      <c r="A246" s="57">
        <v>43825</v>
      </c>
      <c r="B246" t="s">
        <v>32</v>
      </c>
      <c r="C246" t="s">
        <v>148</v>
      </c>
      <c r="D246" t="s">
        <v>149</v>
      </c>
      <c r="E246">
        <v>8</v>
      </c>
      <c r="F246" s="58">
        <v>25.376799999999999</v>
      </c>
      <c r="H246" s="58">
        <v>-203.01</v>
      </c>
    </row>
    <row r="247" spans="1:8" x14ac:dyDescent="0.35">
      <c r="A247" s="57">
        <v>43825</v>
      </c>
      <c r="B247" t="s">
        <v>8</v>
      </c>
      <c r="C247" t="s">
        <v>76</v>
      </c>
      <c r="D247" t="s">
        <v>77</v>
      </c>
      <c r="E247">
        <v>1</v>
      </c>
      <c r="F247" s="58">
        <v>64.625</v>
      </c>
      <c r="H247" s="58">
        <v>64.63</v>
      </c>
    </row>
    <row r="248" spans="1:8" x14ac:dyDescent="0.35">
      <c r="A248" s="57">
        <v>43819</v>
      </c>
      <c r="B248" t="s">
        <v>32</v>
      </c>
      <c r="C248" t="s">
        <v>84</v>
      </c>
      <c r="D248" t="s">
        <v>85</v>
      </c>
      <c r="E248">
        <v>6</v>
      </c>
      <c r="F248" s="58">
        <v>46.432000000000002</v>
      </c>
      <c r="H248" s="58">
        <v>-278.58999999999997</v>
      </c>
    </row>
    <row r="249" spans="1:8" x14ac:dyDescent="0.35">
      <c r="A249" s="57">
        <v>43819</v>
      </c>
      <c r="B249" t="s">
        <v>32</v>
      </c>
      <c r="C249" t="s">
        <v>115</v>
      </c>
      <c r="D249" t="s">
        <v>116</v>
      </c>
      <c r="E249">
        <v>3</v>
      </c>
      <c r="F249" s="58">
        <v>30.146000000000001</v>
      </c>
      <c r="H249" s="58">
        <v>-90.44</v>
      </c>
    </row>
    <row r="250" spans="1:8" x14ac:dyDescent="0.35">
      <c r="A250" s="57">
        <v>43819</v>
      </c>
      <c r="B250" t="s">
        <v>32</v>
      </c>
      <c r="C250" t="s">
        <v>48</v>
      </c>
      <c r="D250" t="s">
        <v>49</v>
      </c>
      <c r="E250">
        <v>3</v>
      </c>
      <c r="F250" s="58">
        <v>57.478999999999999</v>
      </c>
      <c r="H250" s="58">
        <v>-172.44</v>
      </c>
    </row>
    <row r="251" spans="1:8" x14ac:dyDescent="0.35">
      <c r="A251" s="57">
        <v>43819</v>
      </c>
      <c r="B251" t="s">
        <v>32</v>
      </c>
      <c r="C251" t="s">
        <v>46</v>
      </c>
      <c r="D251" t="s">
        <v>47</v>
      </c>
      <c r="E251">
        <v>5</v>
      </c>
      <c r="F251" s="58">
        <v>44.444800000000001</v>
      </c>
      <c r="H251" s="58">
        <v>-222.22</v>
      </c>
    </row>
    <row r="252" spans="1:8" x14ac:dyDescent="0.35">
      <c r="A252" s="57">
        <v>43819</v>
      </c>
      <c r="B252" t="s">
        <v>32</v>
      </c>
      <c r="C252" t="s">
        <v>50</v>
      </c>
      <c r="D252" t="s">
        <v>51</v>
      </c>
      <c r="E252">
        <v>15</v>
      </c>
      <c r="F252" s="58">
        <v>14.846299999999999</v>
      </c>
      <c r="H252" s="58">
        <v>-222.69</v>
      </c>
    </row>
    <row r="253" spans="1:8" x14ac:dyDescent="0.35">
      <c r="A253" s="57">
        <v>43819</v>
      </c>
      <c r="B253" t="s">
        <v>8</v>
      </c>
      <c r="C253" t="s">
        <v>150</v>
      </c>
      <c r="D253" t="s">
        <v>151</v>
      </c>
      <c r="E253">
        <v>13</v>
      </c>
      <c r="F253" s="58">
        <v>47.634</v>
      </c>
      <c r="G253" s="58">
        <v>0.01</v>
      </c>
      <c r="H253" s="58">
        <v>619.23</v>
      </c>
    </row>
    <row r="254" spans="1:8" x14ac:dyDescent="0.35">
      <c r="A254" s="57">
        <v>43819</v>
      </c>
      <c r="B254" t="s">
        <v>8</v>
      </c>
      <c r="C254" t="s">
        <v>152</v>
      </c>
      <c r="D254" t="s">
        <v>153</v>
      </c>
      <c r="E254">
        <v>1</v>
      </c>
      <c r="F254" s="58">
        <v>135.8356</v>
      </c>
      <c r="H254" s="58">
        <v>135.84</v>
      </c>
    </row>
    <row r="255" spans="1:8" x14ac:dyDescent="0.35">
      <c r="A255" s="57">
        <v>43812</v>
      </c>
      <c r="B255" t="s">
        <v>35</v>
      </c>
      <c r="C255" t="s">
        <v>36</v>
      </c>
      <c r="D255" t="s">
        <v>37</v>
      </c>
      <c r="H255" s="58">
        <v>0.45</v>
      </c>
    </row>
    <row r="256" spans="1:8" x14ac:dyDescent="0.35">
      <c r="A256" s="57">
        <v>43809</v>
      </c>
      <c r="B256" t="s">
        <v>32</v>
      </c>
      <c r="C256" t="s">
        <v>152</v>
      </c>
      <c r="D256" t="s">
        <v>153</v>
      </c>
      <c r="E256">
        <v>1</v>
      </c>
      <c r="F256" s="58">
        <v>134.12</v>
      </c>
      <c r="H256" s="58">
        <v>-134.12</v>
      </c>
    </row>
    <row r="257" spans="1:8" x14ac:dyDescent="0.35">
      <c r="A257" s="57">
        <v>43784</v>
      </c>
      <c r="B257" t="s">
        <v>35</v>
      </c>
      <c r="C257" t="s">
        <v>36</v>
      </c>
      <c r="D257" t="s">
        <v>37</v>
      </c>
      <c r="H257" s="58">
        <v>0.45</v>
      </c>
    </row>
    <row r="258" spans="1:8" x14ac:dyDescent="0.35">
      <c r="A258" s="57">
        <v>43783</v>
      </c>
      <c r="B258" t="s">
        <v>32</v>
      </c>
      <c r="C258" t="s">
        <v>150</v>
      </c>
      <c r="D258" t="s">
        <v>151</v>
      </c>
      <c r="E258">
        <v>13</v>
      </c>
      <c r="F258" s="58">
        <v>44.666200000000003</v>
      </c>
      <c r="H258" s="58">
        <v>-580.66</v>
      </c>
    </row>
    <row r="259" spans="1:8" x14ac:dyDescent="0.35">
      <c r="A259" s="57">
        <v>43776</v>
      </c>
      <c r="B259" t="s">
        <v>8</v>
      </c>
      <c r="C259" t="s">
        <v>113</v>
      </c>
      <c r="D259" t="s">
        <v>114</v>
      </c>
      <c r="E259">
        <v>70</v>
      </c>
      <c r="F259" s="58">
        <v>11.260999999999999</v>
      </c>
      <c r="G259" s="58">
        <v>0.02</v>
      </c>
      <c r="H259" s="58">
        <v>788.25</v>
      </c>
    </row>
    <row r="260" spans="1:8" x14ac:dyDescent="0.35">
      <c r="A260" s="57">
        <v>43761</v>
      </c>
      <c r="B260" t="s">
        <v>32</v>
      </c>
      <c r="C260" t="s">
        <v>113</v>
      </c>
      <c r="D260" t="s">
        <v>114</v>
      </c>
      <c r="E260">
        <v>70</v>
      </c>
      <c r="F260" s="58">
        <v>9.0885999999999996</v>
      </c>
      <c r="H260" s="58">
        <v>-636.20000000000005</v>
      </c>
    </row>
    <row r="261" spans="1:8" x14ac:dyDescent="0.35">
      <c r="A261" s="57">
        <v>43755</v>
      </c>
      <c r="B261" t="s">
        <v>32</v>
      </c>
      <c r="C261" t="s">
        <v>36</v>
      </c>
      <c r="D261" t="s">
        <v>37</v>
      </c>
      <c r="E261">
        <v>2</v>
      </c>
      <c r="F261" s="58">
        <v>78.689300000000003</v>
      </c>
      <c r="H261" s="58">
        <v>-157.38</v>
      </c>
    </row>
  </sheetData>
  <autoFilter ref="A1:H1" xr:uid="{1E129FFC-F442-408C-AB0F-34BCEBB6B6DB}">
    <sortState xmlns:xlrd2="http://schemas.microsoft.com/office/spreadsheetml/2017/richdata2" ref="A2:H261">
      <sortCondition descending="1"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E4F4-644B-4E2E-8022-67BD5864E7C9}">
  <dimension ref="A1:Y7"/>
  <sheetViews>
    <sheetView topLeftCell="A3" workbookViewId="0">
      <selection activeCell="A3" sqref="A3"/>
    </sheetView>
  </sheetViews>
  <sheetFormatPr defaultRowHeight="14.5" x14ac:dyDescent="0.35"/>
  <cols>
    <col min="7" max="7" width="19.1796875" customWidth="1"/>
    <col min="10" max="10" width="14.453125" customWidth="1"/>
    <col min="18" max="18" width="15.1796875" customWidth="1"/>
    <col min="20" max="20" width="15.453125" customWidth="1"/>
    <col min="21" max="21" width="14.81640625" customWidth="1"/>
    <col min="22" max="22" width="12.26953125" customWidth="1"/>
    <col min="23" max="23" width="8.26953125" customWidth="1"/>
    <col min="24" max="24" width="15.7265625" customWidth="1"/>
  </cols>
  <sheetData>
    <row r="1" spans="1:25" x14ac:dyDescent="0.35">
      <c r="A1" t="s">
        <v>2</v>
      </c>
      <c r="B1" t="s">
        <v>3</v>
      </c>
      <c r="C1" t="s">
        <v>4</v>
      </c>
      <c r="D1" t="s">
        <v>5</v>
      </c>
      <c r="E1" t="s">
        <v>154</v>
      </c>
      <c r="F1" t="s">
        <v>155</v>
      </c>
      <c r="G1" t="s">
        <v>156</v>
      </c>
      <c r="H1" t="s">
        <v>157</v>
      </c>
      <c r="I1" t="s">
        <v>158</v>
      </c>
      <c r="J1" t="s">
        <v>159</v>
      </c>
      <c r="K1" t="s">
        <v>160</v>
      </c>
      <c r="L1" t="s">
        <v>161</v>
      </c>
      <c r="M1" t="s">
        <v>162</v>
      </c>
      <c r="N1" t="s">
        <v>163</v>
      </c>
      <c r="O1" t="s">
        <v>164</v>
      </c>
      <c r="P1" t="s">
        <v>165</v>
      </c>
      <c r="Q1" t="s">
        <v>166</v>
      </c>
      <c r="R1" t="s">
        <v>167</v>
      </c>
      <c r="S1" t="s">
        <v>168</v>
      </c>
      <c r="T1" t="s">
        <v>169</v>
      </c>
      <c r="U1" t="s">
        <v>170</v>
      </c>
      <c r="V1" t="s">
        <v>171</v>
      </c>
      <c r="W1" t="s">
        <v>172</v>
      </c>
      <c r="X1" t="s">
        <v>173</v>
      </c>
      <c r="Y1" t="s">
        <v>174</v>
      </c>
    </row>
    <row r="2" spans="1:25" x14ac:dyDescent="0.35">
      <c r="A2" t="s">
        <v>68</v>
      </c>
      <c r="B2" t="s">
        <v>69</v>
      </c>
      <c r="C2">
        <v>114</v>
      </c>
      <c r="D2" s="58">
        <v>10.164899999999999</v>
      </c>
      <c r="E2" s="58">
        <v>0.18</v>
      </c>
      <c r="F2" s="49">
        <v>1.8499999999999999E-2</v>
      </c>
      <c r="G2" s="58">
        <v>1158.8</v>
      </c>
      <c r="H2" s="58">
        <v>21.08</v>
      </c>
      <c r="I2" s="49">
        <v>1.8499999999999999E-2</v>
      </c>
      <c r="J2" s="58">
        <v>1067.71</v>
      </c>
      <c r="K2" s="58">
        <v>91.09</v>
      </c>
      <c r="L2" s="49">
        <v>8.5300000000000001E-2</v>
      </c>
      <c r="M2" t="s">
        <v>175</v>
      </c>
      <c r="N2" t="s">
        <v>176</v>
      </c>
      <c r="O2" s="49">
        <v>0.2218</v>
      </c>
      <c r="P2" s="49">
        <v>4.3999999999999997E-2</v>
      </c>
      <c r="Q2" s="58">
        <v>0.11</v>
      </c>
      <c r="R2" s="57">
        <v>44103</v>
      </c>
      <c r="S2">
        <v>20.79</v>
      </c>
      <c r="T2" s="58">
        <v>6.4</v>
      </c>
      <c r="U2" s="58">
        <v>19.43</v>
      </c>
      <c r="V2" s="59">
        <v>155202</v>
      </c>
      <c r="W2" t="s">
        <v>176</v>
      </c>
      <c r="X2" t="s">
        <v>176</v>
      </c>
      <c r="Y2" t="s">
        <v>177</v>
      </c>
    </row>
    <row r="3" spans="1:25" x14ac:dyDescent="0.35">
      <c r="A3" t="s">
        <v>36</v>
      </c>
      <c r="B3" t="s">
        <v>37</v>
      </c>
      <c r="C3">
        <v>22</v>
      </c>
      <c r="D3" s="58">
        <v>61.09</v>
      </c>
      <c r="E3" s="58">
        <v>1.04</v>
      </c>
      <c r="F3" s="49">
        <v>1.7299999999999999E-2</v>
      </c>
      <c r="G3" s="58">
        <v>1343.98</v>
      </c>
      <c r="H3" s="58">
        <v>22.88</v>
      </c>
      <c r="I3" s="49">
        <v>1.7299999999999999E-2</v>
      </c>
      <c r="J3" s="58">
        <v>1157.26</v>
      </c>
      <c r="K3" s="58">
        <v>186.72</v>
      </c>
      <c r="L3" s="49">
        <v>0.1613</v>
      </c>
      <c r="M3" t="s">
        <v>175</v>
      </c>
      <c r="N3" t="s">
        <v>176</v>
      </c>
      <c r="O3" s="49">
        <v>0.25719999999999998</v>
      </c>
      <c r="P3" s="49">
        <v>4.7E-2</v>
      </c>
      <c r="Q3" s="58">
        <v>0.23</v>
      </c>
      <c r="R3" s="57">
        <v>44074</v>
      </c>
      <c r="S3">
        <v>41.13</v>
      </c>
      <c r="T3" s="58">
        <v>38</v>
      </c>
      <c r="U3" s="58">
        <v>84.92</v>
      </c>
      <c r="V3" s="59">
        <v>1013078</v>
      </c>
      <c r="W3" t="s">
        <v>176</v>
      </c>
      <c r="X3" t="s">
        <v>176</v>
      </c>
      <c r="Y3" t="s">
        <v>177</v>
      </c>
    </row>
    <row r="4" spans="1:25" x14ac:dyDescent="0.35">
      <c r="A4" t="s">
        <v>33</v>
      </c>
      <c r="B4" t="s">
        <v>34</v>
      </c>
      <c r="C4">
        <v>35</v>
      </c>
      <c r="D4" s="58">
        <v>64.930000000000007</v>
      </c>
      <c r="E4" s="58">
        <v>1.05</v>
      </c>
      <c r="F4" s="49">
        <v>1.6400000000000001E-2</v>
      </c>
      <c r="G4" s="58">
        <v>2272.5500000000002</v>
      </c>
      <c r="H4" s="58">
        <v>36.75</v>
      </c>
      <c r="I4" s="49">
        <v>1.6400000000000001E-2</v>
      </c>
      <c r="J4" s="58">
        <v>2337.4499999999998</v>
      </c>
      <c r="K4" s="58">
        <v>-64.900000000000006</v>
      </c>
      <c r="L4" s="49">
        <v>-2.7799999999999998E-2</v>
      </c>
      <c r="M4" t="s">
        <v>175</v>
      </c>
      <c r="N4" t="s">
        <v>176</v>
      </c>
      <c r="O4" s="49">
        <v>0.43490000000000001</v>
      </c>
      <c r="P4" s="49">
        <v>8.1000000000000003E-2</v>
      </c>
      <c r="Q4" s="58">
        <v>1.3</v>
      </c>
      <c r="R4" s="57">
        <v>44021</v>
      </c>
      <c r="S4">
        <v>11.23</v>
      </c>
      <c r="T4" s="58">
        <v>42.25</v>
      </c>
      <c r="U4" s="58">
        <v>163.61000000000001</v>
      </c>
      <c r="V4" s="59">
        <v>3507378</v>
      </c>
      <c r="W4" t="s">
        <v>176</v>
      </c>
      <c r="X4" t="s">
        <v>176</v>
      </c>
      <c r="Y4" t="s">
        <v>177</v>
      </c>
    </row>
    <row r="5" spans="1:25" x14ac:dyDescent="0.35">
      <c r="A5" t="s">
        <v>59</v>
      </c>
      <c r="B5" t="s">
        <v>60</v>
      </c>
      <c r="C5">
        <v>31</v>
      </c>
      <c r="D5" s="58">
        <v>29.695</v>
      </c>
      <c r="E5" s="58">
        <v>-0.04</v>
      </c>
      <c r="F5" s="49">
        <v>-1.1999999999999999E-3</v>
      </c>
      <c r="G5" s="58">
        <v>920.55</v>
      </c>
      <c r="H5" s="58">
        <v>-1.0900000000000001</v>
      </c>
      <c r="I5" s="49">
        <v>-1.1999999999999999E-3</v>
      </c>
      <c r="J5" s="58">
        <v>930.59</v>
      </c>
      <c r="K5" s="58">
        <v>-10.039999999999999</v>
      </c>
      <c r="L5" s="49">
        <v>-1.0800000000000001E-2</v>
      </c>
      <c r="M5" t="s">
        <v>175</v>
      </c>
      <c r="N5" t="s">
        <v>176</v>
      </c>
      <c r="O5" s="49">
        <v>0.1129</v>
      </c>
      <c r="P5" s="21">
        <v>7.0000000000000007E-2</v>
      </c>
      <c r="Q5" s="58">
        <v>0.52</v>
      </c>
      <c r="R5" s="57">
        <v>44021</v>
      </c>
      <c r="S5">
        <v>18.13</v>
      </c>
      <c r="T5" s="58">
        <v>26.08</v>
      </c>
      <c r="U5" s="58">
        <v>39.700000000000003</v>
      </c>
      <c r="V5" s="59">
        <v>17345252</v>
      </c>
      <c r="W5" t="s">
        <v>176</v>
      </c>
      <c r="X5" t="s">
        <v>176</v>
      </c>
      <c r="Y5" t="s">
        <v>177</v>
      </c>
    </row>
    <row r="6" spans="1:25" x14ac:dyDescent="0.35">
      <c r="A6" t="s">
        <v>70</v>
      </c>
      <c r="B6" t="s">
        <v>71</v>
      </c>
      <c r="C6">
        <v>19</v>
      </c>
      <c r="D6" s="58">
        <v>23.355</v>
      </c>
      <c r="E6" s="58">
        <v>-0.94</v>
      </c>
      <c r="F6" s="49">
        <v>-3.85E-2</v>
      </c>
      <c r="G6" s="58">
        <v>443.75</v>
      </c>
      <c r="H6" s="58">
        <v>-17.77</v>
      </c>
      <c r="I6" s="49">
        <v>-3.85E-2</v>
      </c>
      <c r="J6" s="58">
        <v>480.74</v>
      </c>
      <c r="K6" s="58">
        <v>-36.99</v>
      </c>
      <c r="L6" s="49">
        <v>-7.6899999999999996E-2</v>
      </c>
      <c r="M6" t="s">
        <v>175</v>
      </c>
      <c r="N6" t="s">
        <v>176</v>
      </c>
      <c r="O6" s="49">
        <v>5.4399999999999997E-2</v>
      </c>
      <c r="P6" s="49">
        <v>4.4999999999999998E-2</v>
      </c>
      <c r="Q6" s="58">
        <v>0.27</v>
      </c>
      <c r="R6" s="57">
        <v>44022</v>
      </c>
      <c r="S6">
        <v>11.73</v>
      </c>
      <c r="T6" s="58">
        <v>14.2</v>
      </c>
      <c r="U6" s="58">
        <v>31.76</v>
      </c>
      <c r="V6" s="59">
        <v>710034</v>
      </c>
      <c r="W6" t="s">
        <v>176</v>
      </c>
      <c r="X6" t="s">
        <v>176</v>
      </c>
      <c r="Y6" t="s">
        <v>177</v>
      </c>
    </row>
    <row r="7" spans="1:25" x14ac:dyDescent="0.35">
      <c r="A7" t="s">
        <v>72</v>
      </c>
      <c r="B7" t="s">
        <v>73</v>
      </c>
      <c r="C7">
        <v>20</v>
      </c>
      <c r="D7" s="58">
        <v>23.732800000000001</v>
      </c>
      <c r="E7" s="58">
        <v>-0.34</v>
      </c>
      <c r="F7" s="49">
        <v>-1.4E-2</v>
      </c>
      <c r="G7" s="58">
        <v>474.66</v>
      </c>
      <c r="H7" s="58">
        <v>-6.74</v>
      </c>
      <c r="I7" s="49">
        <v>-1.4E-2</v>
      </c>
      <c r="J7" s="58">
        <v>526.38</v>
      </c>
      <c r="K7" s="58">
        <v>-51.72</v>
      </c>
      <c r="L7" s="49">
        <v>-9.8299999999999998E-2</v>
      </c>
      <c r="M7" t="s">
        <v>175</v>
      </c>
      <c r="N7" t="s">
        <v>176</v>
      </c>
      <c r="O7" s="49">
        <v>5.8200000000000002E-2</v>
      </c>
      <c r="P7" s="49">
        <v>1.7000000000000001E-2</v>
      </c>
      <c r="Q7" s="58">
        <v>0.1</v>
      </c>
      <c r="R7" s="57">
        <v>44049</v>
      </c>
      <c r="S7">
        <v>25.88</v>
      </c>
      <c r="T7" s="58">
        <v>22</v>
      </c>
      <c r="U7" s="58">
        <v>54.75</v>
      </c>
      <c r="V7" s="59">
        <v>29953911</v>
      </c>
      <c r="W7" t="s">
        <v>176</v>
      </c>
      <c r="X7" t="s">
        <v>176</v>
      </c>
      <c r="Y7"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2C451-F3BF-4F18-BF6D-8C4F7EF34718}">
  <dimension ref="B2:C2"/>
  <sheetViews>
    <sheetView workbookViewId="0"/>
  </sheetViews>
  <sheetFormatPr defaultRowHeight="14.5" x14ac:dyDescent="0.35"/>
  <cols>
    <col min="2" max="2" width="15" customWidth="1"/>
    <col min="3" max="3" width="17.453125" customWidth="1"/>
  </cols>
  <sheetData>
    <row r="2" spans="2:3" x14ac:dyDescent="0.35">
      <c r="B2" t="s">
        <v>178</v>
      </c>
      <c r="C2" s="58">
        <f>SUM(Tracker!H2:H1059)+SUM(Current!G2:G7)</f>
        <v>1557.4600000000028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D27DA-F882-40DB-9A2D-A9B0C71BD327}">
  <dimension ref="A1:L131"/>
  <sheetViews>
    <sheetView tabSelected="1" workbookViewId="0">
      <pane ySplit="1" topLeftCell="A2" activePane="bottomLeft" state="frozen"/>
      <selection pane="bottomLeft" activeCell="A2" sqref="A2"/>
    </sheetView>
  </sheetViews>
  <sheetFormatPr defaultRowHeight="14.5" x14ac:dyDescent="0.35"/>
  <cols>
    <col min="1" max="1" width="31.54296875" customWidth="1"/>
    <col min="2" max="2" width="11.81640625" customWidth="1"/>
    <col min="3" max="3" width="9.1796875" customWidth="1"/>
    <col min="4" max="4" width="8.81640625" customWidth="1"/>
    <col min="5" max="5" width="9.54296875" customWidth="1"/>
    <col min="6" max="6" width="9.7265625" customWidth="1"/>
    <col min="7" max="7" width="9.54296875" customWidth="1"/>
    <col min="8" max="8" width="10.54296875" customWidth="1"/>
    <col min="9" max="9" width="10.1796875" customWidth="1"/>
    <col min="10" max="11" width="9.81640625" customWidth="1"/>
    <col min="12" max="12" width="10" customWidth="1"/>
  </cols>
  <sheetData>
    <row r="1" spans="1:12" ht="21" x14ac:dyDescent="0.5">
      <c r="A1" s="55" t="s">
        <v>59</v>
      </c>
      <c r="B1" t="s">
        <v>179</v>
      </c>
      <c r="C1">
        <v>2019</v>
      </c>
      <c r="D1">
        <v>2018</v>
      </c>
      <c r="E1">
        <v>2017</v>
      </c>
      <c r="F1">
        <v>2016</v>
      </c>
      <c r="G1">
        <v>2015</v>
      </c>
      <c r="H1">
        <v>2014</v>
      </c>
      <c r="I1">
        <v>2013</v>
      </c>
      <c r="J1">
        <v>2012</v>
      </c>
      <c r="K1">
        <v>2011</v>
      </c>
      <c r="L1">
        <v>2010</v>
      </c>
    </row>
    <row r="2" spans="1:12" ht="18.5" x14ac:dyDescent="0.45">
      <c r="A2" s="62" t="s">
        <v>180</v>
      </c>
    </row>
    <row r="3" spans="1:12" x14ac:dyDescent="0.35">
      <c r="A3" t="s">
        <v>181</v>
      </c>
      <c r="B3" s="75"/>
      <c r="C3" s="76">
        <v>9.42</v>
      </c>
      <c r="D3" s="76">
        <v>8.4600000000000009</v>
      </c>
      <c r="E3" s="76">
        <v>6.8</v>
      </c>
      <c r="F3" s="76">
        <v>9.01</v>
      </c>
      <c r="G3" s="76">
        <v>9.6999999999999993</v>
      </c>
      <c r="H3" s="76">
        <v>8.5399999999999991</v>
      </c>
      <c r="I3" s="76">
        <v>8.58</v>
      </c>
      <c r="J3" s="76">
        <v>7.13</v>
      </c>
      <c r="K3" s="76">
        <v>6.08</v>
      </c>
      <c r="L3" s="77">
        <v>7.99</v>
      </c>
    </row>
    <row r="4" spans="1:12" x14ac:dyDescent="0.35">
      <c r="A4" t="s">
        <v>182</v>
      </c>
      <c r="B4" s="78"/>
      <c r="C4" s="79">
        <v>3.83</v>
      </c>
      <c r="D4" s="79">
        <v>3.09</v>
      </c>
      <c r="E4" s="79">
        <v>2.2000000000000002</v>
      </c>
      <c r="F4" s="79">
        <v>2.58</v>
      </c>
      <c r="G4" s="79">
        <v>2.4700000000000002</v>
      </c>
      <c r="H4" s="79">
        <v>2.1</v>
      </c>
      <c r="I4" s="79">
        <v>2.02</v>
      </c>
      <c r="J4" s="79">
        <v>1.41</v>
      </c>
      <c r="K4" s="79">
        <v>1.93</v>
      </c>
      <c r="L4" s="80">
        <v>2.06</v>
      </c>
    </row>
    <row r="5" spans="1:12" x14ac:dyDescent="0.35">
      <c r="A5" t="s">
        <v>183</v>
      </c>
      <c r="B5" s="78"/>
      <c r="C5" s="79">
        <v>4.71</v>
      </c>
      <c r="D5" s="79">
        <v>4.4800000000000004</v>
      </c>
      <c r="E5" s="79">
        <v>1.99</v>
      </c>
      <c r="F5" s="79">
        <v>2.12</v>
      </c>
      <c r="G5" s="79">
        <v>2.33</v>
      </c>
      <c r="H5" s="79">
        <v>2.31</v>
      </c>
      <c r="I5" s="79">
        <v>1.89</v>
      </c>
      <c r="J5" s="79">
        <v>2.13</v>
      </c>
      <c r="K5" s="79">
        <v>2.39</v>
      </c>
      <c r="L5" s="80">
        <v>2.0099999999999998</v>
      </c>
    </row>
    <row r="6" spans="1:12" x14ac:dyDescent="0.35">
      <c r="A6" t="s">
        <v>184</v>
      </c>
      <c r="B6" s="78"/>
      <c r="C6" s="79">
        <v>1.26</v>
      </c>
      <c r="D6" s="79">
        <v>1.2</v>
      </c>
      <c r="E6" s="79">
        <v>1.08</v>
      </c>
      <c r="F6" s="79">
        <v>1.04</v>
      </c>
      <c r="G6" s="79">
        <v>0.96</v>
      </c>
      <c r="H6" s="79">
        <v>0.9</v>
      </c>
      <c r="I6" s="79">
        <v>0.9</v>
      </c>
      <c r="J6" s="79">
        <v>0.87</v>
      </c>
      <c r="K6" s="79">
        <v>0.78</v>
      </c>
      <c r="L6" s="80">
        <v>0.63</v>
      </c>
    </row>
    <row r="7" spans="1:12" x14ac:dyDescent="0.35">
      <c r="A7" t="s">
        <v>185</v>
      </c>
      <c r="B7" s="78"/>
      <c r="C7" s="81">
        <v>12.8</v>
      </c>
      <c r="D7" s="81">
        <v>12.9</v>
      </c>
      <c r="E7" s="81">
        <v>23.9</v>
      </c>
      <c r="F7" s="81">
        <v>18.100000000000001</v>
      </c>
      <c r="G7" s="81">
        <v>16.2</v>
      </c>
      <c r="H7" s="81">
        <v>16.399999999999999</v>
      </c>
      <c r="I7" s="81">
        <v>13.7</v>
      </c>
      <c r="J7" s="81">
        <v>13.7</v>
      </c>
      <c r="K7" s="81">
        <v>10.8</v>
      </c>
      <c r="L7" s="82">
        <v>12.1</v>
      </c>
    </row>
    <row r="8" spans="1:12" x14ac:dyDescent="0.35">
      <c r="A8" t="s">
        <v>186</v>
      </c>
      <c r="B8" s="78"/>
      <c r="C8" s="81">
        <v>9.1</v>
      </c>
      <c r="D8" s="81">
        <v>9.4</v>
      </c>
      <c r="E8" s="81">
        <v>16.7</v>
      </c>
      <c r="F8" s="81">
        <v>13.1</v>
      </c>
      <c r="G8" s="81">
        <v>10.7</v>
      </c>
      <c r="H8" s="81">
        <v>10.199999999999999</v>
      </c>
      <c r="I8" s="81">
        <v>10.6</v>
      </c>
      <c r="J8" s="81">
        <v>9</v>
      </c>
      <c r="K8" s="81">
        <v>8</v>
      </c>
      <c r="L8" s="82">
        <v>8.8000000000000007</v>
      </c>
    </row>
    <row r="9" spans="1:12" x14ac:dyDescent="0.35">
      <c r="B9" s="78"/>
      <c r="C9" s="83"/>
      <c r="D9" s="83"/>
      <c r="E9" s="83"/>
      <c r="F9" s="83"/>
      <c r="G9" s="83"/>
      <c r="H9" s="83"/>
      <c r="I9" s="83"/>
      <c r="J9" s="83"/>
      <c r="K9" s="83"/>
      <c r="L9" s="84"/>
    </row>
    <row r="10" spans="1:12" x14ac:dyDescent="0.35">
      <c r="A10" t="s">
        <v>187</v>
      </c>
      <c r="B10" s="85">
        <v>78955000000</v>
      </c>
      <c r="C10" s="86">
        <v>71965000000</v>
      </c>
      <c r="D10" s="86">
        <v>70848000000</v>
      </c>
      <c r="E10" s="86">
        <v>62761000000</v>
      </c>
      <c r="F10" s="86">
        <v>59387000000</v>
      </c>
      <c r="G10" s="86">
        <v>55355000000</v>
      </c>
      <c r="H10" s="86">
        <v>55870000000</v>
      </c>
      <c r="I10" s="86">
        <v>52708000000</v>
      </c>
      <c r="J10" s="86">
        <v>53341000000</v>
      </c>
      <c r="K10" s="86">
        <v>53999000000</v>
      </c>
      <c r="L10" s="87">
        <v>43623000000</v>
      </c>
    </row>
    <row r="11" spans="1:12" x14ac:dyDescent="0.35">
      <c r="A11" t="s">
        <v>188</v>
      </c>
      <c r="B11" s="85"/>
      <c r="C11" s="86">
        <v>22428000000</v>
      </c>
      <c r="D11" s="86">
        <v>23244000000</v>
      </c>
      <c r="E11" s="86">
        <v>18434000000</v>
      </c>
      <c r="F11" s="86">
        <v>15005000000</v>
      </c>
      <c r="G11" s="86">
        <v>14356000000</v>
      </c>
      <c r="H11" s="86">
        <v>15642000000</v>
      </c>
      <c r="I11" s="86">
        <v>12531000000</v>
      </c>
      <c r="J11" s="86">
        <v>14638000000</v>
      </c>
      <c r="K11" s="86">
        <v>17477000000</v>
      </c>
      <c r="L11" s="87">
        <v>15588000000</v>
      </c>
    </row>
    <row r="12" spans="1:12" x14ac:dyDescent="0.35">
      <c r="A12" t="s">
        <v>189</v>
      </c>
      <c r="B12" s="85"/>
      <c r="C12" s="86">
        <v>10826000000</v>
      </c>
      <c r="D12" s="86">
        <v>9085000000</v>
      </c>
      <c r="E12" s="86">
        <v>8129000000</v>
      </c>
      <c r="F12" s="86">
        <v>7790000000</v>
      </c>
      <c r="G12" s="86">
        <v>8711000000</v>
      </c>
      <c r="H12" s="86">
        <v>8549000000</v>
      </c>
      <c r="I12" s="86">
        <v>8032000000</v>
      </c>
      <c r="J12" s="86">
        <v>7522000000</v>
      </c>
      <c r="K12" s="86">
        <v>6064000000</v>
      </c>
      <c r="L12" s="87">
        <v>4638000000</v>
      </c>
    </row>
    <row r="13" spans="1:12" x14ac:dyDescent="0.35">
      <c r="A13" t="s">
        <v>190</v>
      </c>
      <c r="B13" s="88" t="s">
        <v>191</v>
      </c>
      <c r="C13" s="89">
        <v>0.125</v>
      </c>
      <c r="D13" s="89">
        <v>9.7000000000000003E-2</v>
      </c>
      <c r="E13" s="89">
        <v>0.52800000000000002</v>
      </c>
      <c r="F13" s="89">
        <v>0.20300000000000001</v>
      </c>
      <c r="G13" s="89">
        <v>0.19600000000000001</v>
      </c>
      <c r="H13" s="89">
        <v>0.25900000000000001</v>
      </c>
      <c r="I13" s="89">
        <v>0.23699999999999999</v>
      </c>
      <c r="J13" s="89">
        <v>0.26</v>
      </c>
      <c r="K13" s="89">
        <v>0.27200000000000002</v>
      </c>
      <c r="L13" s="90">
        <v>0.28599999999999998</v>
      </c>
    </row>
    <row r="14" spans="1:12" x14ac:dyDescent="0.35">
      <c r="A14" t="s">
        <v>192</v>
      </c>
      <c r="B14" s="85">
        <v>23661000000</v>
      </c>
      <c r="C14" s="86">
        <v>21048000000</v>
      </c>
      <c r="D14" s="86">
        <v>21053000000</v>
      </c>
      <c r="E14" s="86">
        <v>9601000000</v>
      </c>
      <c r="F14" s="86">
        <v>10316000000</v>
      </c>
      <c r="G14" s="86">
        <v>11420000000</v>
      </c>
      <c r="H14" s="86">
        <v>11704000000</v>
      </c>
      <c r="I14" s="86">
        <v>9620000000</v>
      </c>
      <c r="J14" s="86">
        <v>11005000000</v>
      </c>
      <c r="K14" s="86">
        <v>12942000000</v>
      </c>
      <c r="L14" s="87">
        <v>11464000000</v>
      </c>
    </row>
    <row r="15" spans="1:12" x14ac:dyDescent="0.35">
      <c r="B15" s="78"/>
      <c r="C15" s="83"/>
      <c r="D15" s="83"/>
      <c r="E15" s="83"/>
      <c r="F15" s="83"/>
      <c r="G15" s="83"/>
      <c r="H15" s="83"/>
      <c r="I15" s="83"/>
      <c r="J15" s="83"/>
      <c r="K15" s="83"/>
      <c r="L15" s="84"/>
    </row>
    <row r="16" spans="1:12" x14ac:dyDescent="0.35">
      <c r="A16" t="s">
        <v>193</v>
      </c>
      <c r="B16" s="78"/>
      <c r="C16" s="86">
        <v>13123000000</v>
      </c>
      <c r="D16" s="86">
        <v>11650000000</v>
      </c>
      <c r="E16" s="86">
        <v>14002000000</v>
      </c>
      <c r="F16" s="86">
        <v>17099000000</v>
      </c>
      <c r="G16" s="86">
        <v>25313000000</v>
      </c>
      <c r="H16" s="86">
        <v>14401000000</v>
      </c>
      <c r="I16" s="86">
        <v>20216000000</v>
      </c>
      <c r="J16" s="86">
        <v>18195000000</v>
      </c>
      <c r="K16" s="86">
        <v>14881000000</v>
      </c>
      <c r="L16" s="87">
        <v>21951000000</v>
      </c>
    </row>
    <row r="17" spans="1:12" x14ac:dyDescent="0.35">
      <c r="A17" t="s">
        <v>194</v>
      </c>
      <c r="B17" s="85"/>
      <c r="C17" s="86">
        <v>31239000000</v>
      </c>
      <c r="D17" s="86">
        <v>28787000000</v>
      </c>
      <c r="E17" s="86">
        <v>29500000000</v>
      </c>
      <c r="F17" s="86">
        <v>35508000000</v>
      </c>
      <c r="G17" s="86">
        <v>38320000000</v>
      </c>
      <c r="H17" s="86">
        <v>27730000000</v>
      </c>
      <c r="I17" s="86">
        <v>32084000000</v>
      </c>
      <c r="J17" s="86">
        <v>31358000000</v>
      </c>
      <c r="K17" s="86">
        <v>25872000000</v>
      </c>
      <c r="L17" s="87">
        <v>31611000000</v>
      </c>
    </row>
    <row r="18" spans="1:12" x14ac:dyDescent="0.35">
      <c r="A18" t="s">
        <v>195</v>
      </c>
      <c r="B18" s="85"/>
      <c r="C18" s="86">
        <v>136524000000</v>
      </c>
      <c r="D18" s="86">
        <v>127963000000</v>
      </c>
      <c r="E18" s="86">
        <v>123249000000</v>
      </c>
      <c r="F18" s="86">
        <v>113327000000</v>
      </c>
      <c r="G18" s="86">
        <v>101459000000</v>
      </c>
      <c r="H18" s="86">
        <v>91900000000</v>
      </c>
      <c r="I18" s="86">
        <v>92358000000</v>
      </c>
      <c r="J18" s="86">
        <v>84351000000</v>
      </c>
      <c r="K18" s="86">
        <v>71119000000</v>
      </c>
      <c r="L18" s="87">
        <v>63186000000</v>
      </c>
    </row>
    <row r="19" spans="1:12" x14ac:dyDescent="0.35">
      <c r="A19" t="s">
        <v>196</v>
      </c>
      <c r="B19" s="85"/>
      <c r="C19" s="86">
        <v>22310000000</v>
      </c>
      <c r="D19" s="86">
        <v>16626000000</v>
      </c>
      <c r="E19" s="86">
        <v>17421000000</v>
      </c>
      <c r="F19" s="86">
        <v>20302000000</v>
      </c>
      <c r="G19" s="86">
        <v>15646000000</v>
      </c>
      <c r="H19" s="86">
        <v>16011000000</v>
      </c>
      <c r="I19" s="86">
        <v>13568000000</v>
      </c>
      <c r="J19" s="86">
        <v>12898000000</v>
      </c>
      <c r="K19" s="86">
        <v>12028000000</v>
      </c>
      <c r="L19" s="87">
        <v>9327000000</v>
      </c>
    </row>
    <row r="20" spans="1:12" x14ac:dyDescent="0.35">
      <c r="A20" t="s">
        <v>197</v>
      </c>
      <c r="B20" s="85"/>
      <c r="C20" s="86">
        <v>25308000000</v>
      </c>
      <c r="D20" s="86">
        <v>25098000000</v>
      </c>
      <c r="E20" s="86">
        <v>25037000000</v>
      </c>
      <c r="F20" s="86">
        <v>20649000000</v>
      </c>
      <c r="G20" s="86">
        <v>20036000000</v>
      </c>
      <c r="H20" s="86">
        <v>12059000000</v>
      </c>
      <c r="I20" s="86">
        <v>13194000000</v>
      </c>
      <c r="J20" s="86">
        <v>13150000000</v>
      </c>
      <c r="K20" s="86">
        <v>7094000000</v>
      </c>
      <c r="L20" s="87">
        <v>2090000000</v>
      </c>
    </row>
    <row r="21" spans="1:12" x14ac:dyDescent="0.35">
      <c r="A21" t="s">
        <v>198</v>
      </c>
      <c r="B21" s="85"/>
      <c r="C21" s="86">
        <v>107055000000</v>
      </c>
      <c r="D21" s="86">
        <v>100922000000</v>
      </c>
      <c r="E21" s="86">
        <v>95832000000</v>
      </c>
      <c r="F21" s="86">
        <v>91509000000</v>
      </c>
      <c r="G21" s="86">
        <v>83755000000</v>
      </c>
      <c r="H21" s="86">
        <v>69538000000</v>
      </c>
      <c r="I21" s="86">
        <v>71922000000</v>
      </c>
      <c r="J21" s="86">
        <v>64771000000</v>
      </c>
      <c r="K21" s="86">
        <v>53326000000</v>
      </c>
      <c r="L21" s="87">
        <v>51701000000</v>
      </c>
    </row>
    <row r="22" spans="1:12" x14ac:dyDescent="0.35">
      <c r="A22" t="s">
        <v>199</v>
      </c>
      <c r="B22" s="85"/>
      <c r="C22" s="86">
        <v>16213000000</v>
      </c>
      <c r="D22" s="86">
        <v>15181000000</v>
      </c>
      <c r="E22" s="86">
        <v>11778000000</v>
      </c>
      <c r="F22" s="86">
        <v>9625000000</v>
      </c>
      <c r="G22" s="86">
        <v>7326000000</v>
      </c>
      <c r="H22" s="86">
        <v>10105000000</v>
      </c>
      <c r="I22" s="86">
        <v>10711000000</v>
      </c>
      <c r="J22" s="86">
        <v>11027000000</v>
      </c>
      <c r="K22" s="86">
        <v>10764000000</v>
      </c>
      <c r="L22" s="87">
        <v>5207000000</v>
      </c>
    </row>
    <row r="23" spans="1:12" x14ac:dyDescent="0.35">
      <c r="A23" t="s">
        <v>200</v>
      </c>
      <c r="B23" s="78"/>
      <c r="C23" s="86">
        <v>33145000000</v>
      </c>
      <c r="D23" s="86">
        <v>29432000000</v>
      </c>
      <c r="E23" s="86">
        <v>22110000000</v>
      </c>
      <c r="F23" s="86">
        <v>21808000000</v>
      </c>
      <c r="G23" s="86">
        <v>19018000000</v>
      </c>
      <c r="H23" s="86">
        <v>20418000000</v>
      </c>
      <c r="I23" s="86">
        <v>20776000000</v>
      </c>
      <c r="J23" s="86">
        <v>18884000000</v>
      </c>
      <c r="K23" s="86">
        <v>20963000000</v>
      </c>
      <c r="L23" s="87">
        <v>16692000000</v>
      </c>
    </row>
    <row r="24" spans="1:12" x14ac:dyDescent="0.35">
      <c r="A24" t="s">
        <v>201</v>
      </c>
      <c r="B24" s="78"/>
      <c r="C24" s="91">
        <v>0.24</v>
      </c>
      <c r="D24" s="91">
        <v>0.249</v>
      </c>
      <c r="E24" s="91">
        <v>0.26100000000000001</v>
      </c>
      <c r="F24" s="91">
        <v>0.22600000000000001</v>
      </c>
      <c r="G24" s="91">
        <v>0.23899999999999999</v>
      </c>
      <c r="H24" s="91">
        <v>0.17299999999999999</v>
      </c>
      <c r="I24" s="91">
        <v>0.183</v>
      </c>
      <c r="J24" s="91">
        <v>0.20300000000000001</v>
      </c>
      <c r="K24" s="91">
        <v>0.13300000000000001</v>
      </c>
      <c r="L24" s="92">
        <v>0.04</v>
      </c>
    </row>
    <row r="25" spans="1:12" x14ac:dyDescent="0.35">
      <c r="A25" t="s">
        <v>202</v>
      </c>
      <c r="B25" s="78"/>
      <c r="C25" s="91">
        <v>0.29199999999999998</v>
      </c>
      <c r="D25" s="91">
        <v>0.29699999999999999</v>
      </c>
      <c r="E25" s="91">
        <v>0.153</v>
      </c>
      <c r="F25" s="91">
        <v>0.17399999999999999</v>
      </c>
      <c r="G25" s="91">
        <v>0.20599999999999999</v>
      </c>
      <c r="H25" s="91">
        <v>0.20899999999999999</v>
      </c>
      <c r="I25" s="91">
        <v>0.183</v>
      </c>
      <c r="J25" s="91">
        <v>0.20599999999999999</v>
      </c>
      <c r="K25" s="91">
        <v>0.24</v>
      </c>
      <c r="L25" s="92">
        <v>0.26300000000000001</v>
      </c>
    </row>
    <row r="26" spans="1:12" x14ac:dyDescent="0.35">
      <c r="A26" t="s">
        <v>203</v>
      </c>
      <c r="B26" s="78"/>
      <c r="C26" s="91">
        <v>0.106</v>
      </c>
      <c r="D26" s="91">
        <v>0.1157</v>
      </c>
      <c r="E26" s="91">
        <v>9.74E-2</v>
      </c>
      <c r="F26" s="91">
        <v>8.7300000000000003E-2</v>
      </c>
      <c r="G26" s="91">
        <v>9.2799999999999994E-2</v>
      </c>
      <c r="H26" s="91">
        <v>0.1061</v>
      </c>
      <c r="I26" s="91">
        <v>8.8599999999999998E-2</v>
      </c>
      <c r="J26" s="91">
        <v>0.1177</v>
      </c>
      <c r="K26" s="91">
        <v>0.16270000000000001</v>
      </c>
      <c r="L26" s="92">
        <v>0.1676</v>
      </c>
    </row>
    <row r="27" spans="1:12" x14ac:dyDescent="0.35">
      <c r="A27" t="s">
        <v>204</v>
      </c>
      <c r="B27" s="78"/>
      <c r="C27" s="91" t="s">
        <v>205</v>
      </c>
      <c r="D27" s="91"/>
      <c r="E27" s="91"/>
      <c r="F27" s="96"/>
      <c r="G27" s="91"/>
      <c r="H27" s="91"/>
      <c r="I27" s="91"/>
      <c r="J27" s="91"/>
      <c r="K27" s="91"/>
      <c r="L27" s="92"/>
    </row>
    <row r="28" spans="1:12" x14ac:dyDescent="0.35">
      <c r="A28" t="s">
        <v>206</v>
      </c>
      <c r="B28" s="93"/>
      <c r="C28" s="94">
        <v>0.27700000000000002</v>
      </c>
      <c r="D28" s="94">
        <v>0.29299999999999998</v>
      </c>
      <c r="E28" s="94">
        <v>0.14199999999999999</v>
      </c>
      <c r="F28" s="94">
        <v>0.16200000000000001</v>
      </c>
      <c r="G28" s="94">
        <v>0.19500000000000001</v>
      </c>
      <c r="H28" s="94">
        <v>0.20499999999999999</v>
      </c>
      <c r="I28" s="94">
        <v>0.17599999999999999</v>
      </c>
      <c r="J28" s="94">
        <v>0.22700000000000001</v>
      </c>
      <c r="K28" s="94">
        <v>0.27100000000000002</v>
      </c>
      <c r="L28" s="95">
        <v>0.252</v>
      </c>
    </row>
    <row r="29" spans="1:12" x14ac:dyDescent="0.35">
      <c r="A29" t="s">
        <v>177</v>
      </c>
      <c r="B29" s="86"/>
      <c r="C29" s="86"/>
      <c r="D29" s="86"/>
      <c r="E29" s="86"/>
      <c r="F29" s="86"/>
      <c r="G29" s="86"/>
      <c r="H29" s="86"/>
      <c r="I29" s="86"/>
      <c r="J29" s="86"/>
      <c r="K29" s="86"/>
      <c r="L29" s="86"/>
    </row>
    <row r="30" spans="1:12" x14ac:dyDescent="0.35">
      <c r="A30" t="s">
        <v>207</v>
      </c>
      <c r="B30" s="86">
        <v>70529000000</v>
      </c>
      <c r="C30" s="86">
        <v>59020000000</v>
      </c>
      <c r="D30" s="86">
        <v>53400000000</v>
      </c>
      <c r="E30" s="86"/>
      <c r="F30" s="86"/>
      <c r="G30" s="86"/>
      <c r="H30" s="86"/>
      <c r="I30" s="86"/>
      <c r="J30" s="86"/>
      <c r="K30" s="86"/>
      <c r="L30" s="86"/>
    </row>
    <row r="32" spans="1:12" x14ac:dyDescent="0.35">
      <c r="A32" t="s">
        <v>170</v>
      </c>
      <c r="B32" s="60">
        <f>'Full List'!C6</f>
        <v>69.290000000000006</v>
      </c>
      <c r="C32" s="60">
        <v>60.48</v>
      </c>
      <c r="D32" s="60">
        <v>57.6</v>
      </c>
      <c r="E32" s="60">
        <v>47.64</v>
      </c>
      <c r="F32" s="60">
        <v>38.36</v>
      </c>
      <c r="G32" s="60">
        <v>37.74</v>
      </c>
      <c r="H32" s="60">
        <v>37.9</v>
      </c>
      <c r="I32" s="60">
        <v>25.98</v>
      </c>
      <c r="J32" s="60">
        <v>29.27</v>
      </c>
      <c r="K32" s="60">
        <v>25.78</v>
      </c>
      <c r="L32" s="60">
        <v>24.37</v>
      </c>
    </row>
    <row r="33" spans="1:12" x14ac:dyDescent="0.35">
      <c r="A33" t="s">
        <v>169</v>
      </c>
      <c r="B33" s="60">
        <f>'Full List'!D6</f>
        <v>43.63</v>
      </c>
      <c r="C33" s="60">
        <v>42.86</v>
      </c>
      <c r="D33" s="60">
        <v>42.04</v>
      </c>
      <c r="E33" s="60">
        <v>33.229999999999997</v>
      </c>
      <c r="F33" s="60">
        <v>27.68</v>
      </c>
      <c r="G33" s="60">
        <v>24.87</v>
      </c>
      <c r="H33" s="60">
        <v>23.5</v>
      </c>
      <c r="I33" s="60">
        <v>20.100000000000001</v>
      </c>
      <c r="J33" s="60">
        <v>19.23</v>
      </c>
      <c r="K33" s="60">
        <v>19.16</v>
      </c>
      <c r="L33" s="60">
        <v>17.600000000000001</v>
      </c>
    </row>
    <row r="34" spans="1:12" x14ac:dyDescent="0.35">
      <c r="A34" t="s">
        <v>208</v>
      </c>
      <c r="B34" s="61">
        <f>'Full List'!E6</f>
        <v>4253000000</v>
      </c>
      <c r="C34" s="60"/>
      <c r="D34" s="60"/>
      <c r="E34" s="60"/>
      <c r="F34" s="60"/>
      <c r="G34" s="60"/>
      <c r="H34" s="60"/>
      <c r="I34" s="60"/>
      <c r="J34" s="60"/>
      <c r="K34" s="60"/>
      <c r="L34" s="60"/>
    </row>
    <row r="35" spans="1:12" x14ac:dyDescent="0.35">
      <c r="B35" s="61"/>
      <c r="C35" s="60"/>
      <c r="D35" s="60"/>
      <c r="E35" s="60"/>
      <c r="F35" s="60"/>
      <c r="G35" s="60"/>
      <c r="H35" s="60"/>
      <c r="I35" s="60"/>
      <c r="J35" s="60"/>
      <c r="K35" s="60"/>
      <c r="L35" s="60"/>
    </row>
    <row r="36" spans="1:12" x14ac:dyDescent="0.35">
      <c r="A36" t="s">
        <v>209</v>
      </c>
      <c r="B36" s="66">
        <f>(C10/L10)^(1/10)-1</f>
        <v>5.1333686243683951E-2</v>
      </c>
      <c r="C36" s="60"/>
      <c r="D36" s="68"/>
      <c r="E36" s="60"/>
      <c r="F36" s="60"/>
      <c r="G36" s="60"/>
      <c r="H36" s="60"/>
      <c r="I36" s="60"/>
      <c r="J36" s="60"/>
      <c r="K36" s="60"/>
      <c r="L36" s="60"/>
    </row>
    <row r="37" spans="1:12" x14ac:dyDescent="0.35">
      <c r="A37" t="s">
        <v>210</v>
      </c>
      <c r="B37" s="66">
        <f>(C5/L5)^(1/10)-1</f>
        <v>8.888617783706243E-2</v>
      </c>
      <c r="C37" s="60"/>
      <c r="D37" s="68"/>
      <c r="E37" s="60"/>
      <c r="F37" s="60"/>
      <c r="G37" s="60"/>
      <c r="H37" s="60"/>
      <c r="I37" s="60"/>
      <c r="J37" s="60"/>
      <c r="K37" s="60"/>
      <c r="L37" s="60"/>
    </row>
    <row r="38" spans="1:12" x14ac:dyDescent="0.35">
      <c r="A38" t="s">
        <v>211</v>
      </c>
      <c r="B38" s="66">
        <f>(C3/L3)^(1/10)-1</f>
        <v>1.6600718584313334E-2</v>
      </c>
      <c r="C38" s="60"/>
      <c r="D38" s="60"/>
      <c r="E38" s="60"/>
      <c r="F38" s="60"/>
      <c r="G38" s="60"/>
      <c r="H38" s="60"/>
      <c r="I38" s="60"/>
      <c r="J38" s="60"/>
      <c r="K38" s="60"/>
      <c r="L38" s="60"/>
    </row>
    <row r="39" spans="1:12" x14ac:dyDescent="0.35">
      <c r="A39" t="s">
        <v>212</v>
      </c>
      <c r="B39" s="66">
        <f>(C4/L4)^(1/10)-1</f>
        <v>6.3979242753787746E-2</v>
      </c>
      <c r="C39" s="60"/>
      <c r="D39" s="60"/>
      <c r="E39" s="60"/>
      <c r="F39" s="60"/>
      <c r="G39" s="60"/>
      <c r="H39" s="60"/>
      <c r="I39" s="60"/>
      <c r="J39" s="60"/>
      <c r="K39" s="60"/>
      <c r="L39" s="60"/>
    </row>
    <row r="40" spans="1:12" x14ac:dyDescent="0.35">
      <c r="A40" t="s">
        <v>213</v>
      </c>
      <c r="B40" s="74">
        <v>8.6199999999999999E-2</v>
      </c>
      <c r="C40" s="67" t="s">
        <v>214</v>
      </c>
      <c r="D40" s="60"/>
      <c r="E40" s="60"/>
      <c r="F40" s="60"/>
      <c r="G40" s="60"/>
      <c r="H40" s="60"/>
      <c r="I40" s="60"/>
      <c r="J40" s="60"/>
      <c r="K40" s="60"/>
      <c r="L40" s="60"/>
    </row>
    <row r="42" spans="1:12" ht="18.5" x14ac:dyDescent="0.45">
      <c r="A42" s="62" t="s">
        <v>215</v>
      </c>
    </row>
    <row r="43" spans="1:12" ht="18.5" x14ac:dyDescent="0.45">
      <c r="A43" s="62"/>
    </row>
    <row r="45" spans="1:12" ht="18.5" x14ac:dyDescent="0.45">
      <c r="A45" s="62" t="s">
        <v>216</v>
      </c>
    </row>
    <row r="48" spans="1:12" ht="18.5" x14ac:dyDescent="0.45">
      <c r="A48" s="62" t="s">
        <v>217</v>
      </c>
    </row>
    <row r="49" spans="1:12" x14ac:dyDescent="0.35">
      <c r="A49" t="s">
        <v>218</v>
      </c>
    </row>
    <row r="50" spans="1:12" x14ac:dyDescent="0.35">
      <c r="A50" t="s">
        <v>219</v>
      </c>
    </row>
    <row r="51" spans="1:12" x14ac:dyDescent="0.35">
      <c r="A51" t="s">
        <v>220</v>
      </c>
    </row>
    <row r="52" spans="1:12" x14ac:dyDescent="0.35">
      <c r="A52" t="s">
        <v>207</v>
      </c>
    </row>
    <row r="53" spans="1:12" x14ac:dyDescent="0.35">
      <c r="A53" t="s">
        <v>221</v>
      </c>
    </row>
    <row r="55" spans="1:12" x14ac:dyDescent="0.35">
      <c r="A55" t="s">
        <v>222</v>
      </c>
    </row>
    <row r="56" spans="1:12" x14ac:dyDescent="0.35">
      <c r="A56" t="s">
        <v>223</v>
      </c>
    </row>
    <row r="57" spans="1:12" x14ac:dyDescent="0.35">
      <c r="A57" t="s">
        <v>224</v>
      </c>
    </row>
    <row r="61" spans="1:12" ht="18.5" x14ac:dyDescent="0.45">
      <c r="A61" s="62" t="s">
        <v>225</v>
      </c>
    </row>
    <row r="62" spans="1:12" x14ac:dyDescent="0.35">
      <c r="A62" t="s">
        <v>226</v>
      </c>
      <c r="C62" s="65">
        <f>C4/0.1</f>
        <v>38.299999999999997</v>
      </c>
      <c r="D62" s="65">
        <f t="shared" ref="D62:L62" si="0">D4/0.1</f>
        <v>30.9</v>
      </c>
      <c r="E62" s="65">
        <f t="shared" si="0"/>
        <v>22</v>
      </c>
      <c r="F62" s="65">
        <f t="shared" si="0"/>
        <v>25.8</v>
      </c>
      <c r="G62" s="65">
        <f t="shared" si="0"/>
        <v>24.7</v>
      </c>
      <c r="H62" s="65">
        <f t="shared" si="0"/>
        <v>21</v>
      </c>
      <c r="I62" s="65">
        <f t="shared" si="0"/>
        <v>20.2</v>
      </c>
      <c r="J62" s="65">
        <f t="shared" si="0"/>
        <v>14.099999999999998</v>
      </c>
      <c r="K62" s="65">
        <f t="shared" si="0"/>
        <v>19.299999999999997</v>
      </c>
      <c r="L62" s="65">
        <f t="shared" si="0"/>
        <v>20.599999999999998</v>
      </c>
    </row>
    <row r="63" spans="1:12" x14ac:dyDescent="0.35">
      <c r="A63" t="s">
        <v>227</v>
      </c>
      <c r="C63" s="65">
        <f>PV(12%,10,,-(FV(J88,10,0,-C5,0)*C7))*0.5</f>
        <v>17.612108183505164</v>
      </c>
      <c r="D63" s="65">
        <f>PV(12%,10,,-(FV(J88,10,0,-D5,0)*D7))*0.5</f>
        <v>16.882944468901449</v>
      </c>
      <c r="E63" s="65">
        <f>PV(12%,10,,-(FV(J88,10,0,-E5,0)*E7))*0.5</f>
        <v>13.894132784562254</v>
      </c>
      <c r="F63" s="65">
        <f>PV(12%,10,,-(FV(J88,10,0,-F5,0)*F7))*0.5</f>
        <v>11.209723580438235</v>
      </c>
      <c r="G63" s="65">
        <f>PV(12%,10,,-(FV(J88,10,0,-G5,0)*G7))*0.5</f>
        <v>11.026848385990345</v>
      </c>
      <c r="H63" s="65">
        <f>PV(12%,10,,-(FV(J88,10,0,-H5,0)*H7))*0.5</f>
        <v>11.067162725980454</v>
      </c>
      <c r="I63" s="65">
        <f>PV(12%,10,,-(FV(J88,10,0,-I5,0)*I7))*0.5</f>
        <v>7.5641971403181261</v>
      </c>
      <c r="J63" s="65">
        <f>PV(12%,10,,-(FV(J88,10,0,-J5,0)*J7))*0.5</f>
        <v>8.5247301105172539</v>
      </c>
      <c r="K63" s="65">
        <f>PV(12%,10,,-(FV(J88,10,0,-K5,0)*K7))*0.5</f>
        <v>7.5405343755413243</v>
      </c>
      <c r="L63" s="65">
        <f>PV(12%,10,,-(FV(J88,10,0,-L5,0)*L7))*0.5</f>
        <v>7.1049642239090538</v>
      </c>
    </row>
    <row r="64" spans="1:12" x14ac:dyDescent="0.35">
      <c r="A64" t="s">
        <v>228</v>
      </c>
      <c r="C64" s="65">
        <f>C4+(C4*($J$88+1))+(C4*((2*$J$88)+1))+(C4*((3*$J$88)+1))+(C4*((4*$J$88)+1))+(C4*((5*$J$88)+1))+(C4*((6*$J$88)+1))+(C4*((7*$J$88)+1))</f>
        <v>37.224532255583441</v>
      </c>
      <c r="D64" s="65">
        <f t="shared" ref="D64:L64" si="1">D4+(D4*($J$88+1))+(D4*((2*$J$88)+1))+(D4*((3*$J$88)+1))+(D4*((4*$J$88)+1))+(D4*((5*$J$88)+1))+(D4*((6*$J$88)+1))+(D4*((7*$J$88)+1))</f>
        <v>30.032324979047733</v>
      </c>
      <c r="E64" s="65">
        <f t="shared" si="1"/>
        <v>21.382237849160205</v>
      </c>
      <c r="F64" s="65">
        <f t="shared" si="1"/>
        <v>25.075533477651511</v>
      </c>
      <c r="G64" s="65">
        <f t="shared" si="1"/>
        <v>24.0064215851935</v>
      </c>
      <c r="H64" s="65">
        <f t="shared" si="1"/>
        <v>20.410317946925645</v>
      </c>
      <c r="I64" s="65">
        <f t="shared" si="1"/>
        <v>19.632782025138003</v>
      </c>
      <c r="J64" s="65">
        <f t="shared" si="1"/>
        <v>13.704070621507219</v>
      </c>
      <c r="K64" s="65">
        <f t="shared" si="1"/>
        <v>18.758054113126903</v>
      </c>
      <c r="L64" s="65">
        <f t="shared" si="1"/>
        <v>20.021549986031825</v>
      </c>
    </row>
    <row r="65" spans="1:12" x14ac:dyDescent="0.35">
      <c r="A65" t="s">
        <v>229</v>
      </c>
      <c r="C65" s="70">
        <f>C3</f>
        <v>9.42</v>
      </c>
      <c r="D65" s="70">
        <f t="shared" ref="D65:L65" si="2">D3</f>
        <v>8.4600000000000009</v>
      </c>
      <c r="E65" s="70">
        <f t="shared" si="2"/>
        <v>6.8</v>
      </c>
      <c r="F65" s="70">
        <f t="shared" si="2"/>
        <v>9.01</v>
      </c>
      <c r="G65" s="70">
        <f t="shared" si="2"/>
        <v>9.6999999999999993</v>
      </c>
      <c r="H65" s="70">
        <f t="shared" si="2"/>
        <v>8.5399999999999991</v>
      </c>
      <c r="I65" s="70">
        <f t="shared" si="2"/>
        <v>8.58</v>
      </c>
      <c r="J65" s="70">
        <f t="shared" si="2"/>
        <v>7.13</v>
      </c>
      <c r="K65" s="70">
        <f t="shared" si="2"/>
        <v>6.08</v>
      </c>
      <c r="L65" s="70">
        <f t="shared" si="2"/>
        <v>7.99</v>
      </c>
    </row>
    <row r="66" spans="1:12" x14ac:dyDescent="0.35">
      <c r="A66" t="s">
        <v>230</v>
      </c>
      <c r="C66" s="73">
        <v>57.52</v>
      </c>
      <c r="D66" s="72" t="s">
        <v>231</v>
      </c>
    </row>
    <row r="68" spans="1:12" x14ac:dyDescent="0.35">
      <c r="A68" t="s">
        <v>232</v>
      </c>
    </row>
    <row r="69" spans="1:12" x14ac:dyDescent="0.35">
      <c r="A69" t="s">
        <v>233</v>
      </c>
    </row>
    <row r="70" spans="1:12" x14ac:dyDescent="0.35">
      <c r="A70" t="s">
        <v>234</v>
      </c>
    </row>
    <row r="72" spans="1:12" x14ac:dyDescent="0.35">
      <c r="A72" t="s">
        <v>235</v>
      </c>
    </row>
    <row r="74" spans="1:12" x14ac:dyDescent="0.35">
      <c r="A74" t="s">
        <v>236</v>
      </c>
    </row>
    <row r="76" spans="1:12" x14ac:dyDescent="0.35">
      <c r="A76" t="s">
        <v>237</v>
      </c>
    </row>
    <row r="77" spans="1:12" x14ac:dyDescent="0.35">
      <c r="A77" t="s">
        <v>165</v>
      </c>
    </row>
    <row r="79" spans="1:12" x14ac:dyDescent="0.35">
      <c r="A79" t="s">
        <v>238</v>
      </c>
    </row>
    <row r="81" spans="1:12" x14ac:dyDescent="0.35">
      <c r="A81" t="s">
        <v>239</v>
      </c>
    </row>
    <row r="82" spans="1:12" x14ac:dyDescent="0.35">
      <c r="A82" t="s">
        <v>240</v>
      </c>
    </row>
    <row r="83" spans="1:12" x14ac:dyDescent="0.35">
      <c r="A83" t="s">
        <v>241</v>
      </c>
    </row>
    <row r="85" spans="1:12" x14ac:dyDescent="0.35">
      <c r="A85" t="s">
        <v>242</v>
      </c>
    </row>
    <row r="86" spans="1:12" x14ac:dyDescent="0.35">
      <c r="A86" t="s">
        <v>243</v>
      </c>
    </row>
    <row r="87" spans="1:12" ht="18.5" x14ac:dyDescent="0.45">
      <c r="B87" s="63" t="s">
        <v>5</v>
      </c>
      <c r="C87" s="63" t="s">
        <v>244</v>
      </c>
      <c r="D87" s="63" t="s">
        <v>245</v>
      </c>
      <c r="E87" s="50"/>
      <c r="F87" s="64" t="s">
        <v>222</v>
      </c>
      <c r="G87" s="64" t="s">
        <v>246</v>
      </c>
      <c r="H87" s="64" t="s">
        <v>247</v>
      </c>
      <c r="I87" s="50"/>
      <c r="J87" s="64" t="s">
        <v>248</v>
      </c>
      <c r="L87" t="s">
        <v>249</v>
      </c>
    </row>
    <row r="88" spans="1:12" x14ac:dyDescent="0.35">
      <c r="B88" s="69">
        <f>'Full List'!B6</f>
        <v>49.4</v>
      </c>
      <c r="C88" s="71">
        <f>AVERAGE(C62:C66)</f>
        <v>32.015328087817721</v>
      </c>
      <c r="D88" s="50"/>
      <c r="E88" s="50"/>
      <c r="F88" s="50"/>
      <c r="G88" s="50"/>
      <c r="H88" s="50"/>
      <c r="I88" s="50"/>
      <c r="J88" s="51">
        <f>AVERAGE(B36:B40)</f>
        <v>6.1399965083769492E-2</v>
      </c>
    </row>
    <row r="92" spans="1:12" x14ac:dyDescent="0.35">
      <c r="A92" t="s">
        <v>250</v>
      </c>
    </row>
    <row r="94" spans="1:12" x14ac:dyDescent="0.35">
      <c r="A94" s="56" t="s">
        <v>251</v>
      </c>
    </row>
    <row r="95" spans="1:12" x14ac:dyDescent="0.35">
      <c r="A95" t="s">
        <v>252</v>
      </c>
    </row>
    <row r="101" spans="1:1" x14ac:dyDescent="0.35">
      <c r="A101" t="s">
        <v>253</v>
      </c>
    </row>
    <row r="112" spans="1:1" x14ac:dyDescent="0.35">
      <c r="A112" s="56" t="s">
        <v>254</v>
      </c>
    </row>
    <row r="125" spans="1:1" x14ac:dyDescent="0.35">
      <c r="A125" s="56" t="s">
        <v>255</v>
      </c>
    </row>
    <row r="126" spans="1:1" x14ac:dyDescent="0.35">
      <c r="A126">
        <v>27.16</v>
      </c>
    </row>
    <row r="131" spans="1:3" x14ac:dyDescent="0.35">
      <c r="A131" t="s">
        <v>256</v>
      </c>
      <c r="B131" s="56" t="s">
        <v>257</v>
      </c>
      <c r="C131" s="56" t="s">
        <v>258</v>
      </c>
    </row>
  </sheetData>
  <hyperlinks>
    <hyperlink ref="A112" r:id="rId1" xr:uid="{8C10133B-72D1-45ED-82C0-42E0E87AA05D}"/>
    <hyperlink ref="C40" r:id="rId2" xr:uid="{E764CB38-3FC3-4F50-81A0-7B5304D9CD75}"/>
    <hyperlink ref="D66" r:id="rId3" xr:uid="{9DA04260-DC46-4A5B-BECA-EC0358A579BE}"/>
    <hyperlink ref="A94" r:id="rId4" xr:uid="{C4CFC7C4-8F1B-401B-8E43-FF72098C02B7}"/>
    <hyperlink ref="A125" r:id="rId5" xr:uid="{D04E4124-0EB6-4622-8080-121E6F92EC74}"/>
    <hyperlink ref="B131" r:id="rId6" xr:uid="{54A6401A-1ABA-465A-BD43-608DAC93D86B}"/>
    <hyperlink ref="C131" r:id="rId7" xr:uid="{883A1FDC-6948-4833-94BD-62C5F3D572B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05AAA-47C1-4C34-B467-52B03D601827}">
  <dimension ref="A1:L131"/>
  <sheetViews>
    <sheetView workbookViewId="0">
      <pane ySplit="1" topLeftCell="A2" activePane="bottomLeft" state="frozen"/>
      <selection pane="bottomLeft" activeCell="B88" sqref="B88"/>
    </sheetView>
  </sheetViews>
  <sheetFormatPr defaultRowHeight="14.5" x14ac:dyDescent="0.35"/>
  <cols>
    <col min="1" max="1" width="31.54296875" customWidth="1"/>
    <col min="2" max="2" width="11.81640625" customWidth="1"/>
    <col min="3" max="3" width="9.1796875" customWidth="1"/>
    <col min="4" max="4" width="8.81640625" customWidth="1"/>
    <col min="5" max="5" width="9.54296875" customWidth="1"/>
    <col min="6" max="6" width="9.7265625" customWidth="1"/>
    <col min="7" max="7" width="9.54296875" customWidth="1"/>
    <col min="8" max="8" width="10.54296875" customWidth="1"/>
    <col min="9" max="9" width="10.1796875" customWidth="1"/>
    <col min="10" max="11" width="9.81640625" customWidth="1"/>
    <col min="12" max="12" width="10" customWidth="1"/>
  </cols>
  <sheetData>
    <row r="1" spans="1:12" ht="21" x14ac:dyDescent="0.5">
      <c r="A1" s="55" t="s">
        <v>9</v>
      </c>
      <c r="B1" t="s">
        <v>179</v>
      </c>
      <c r="C1">
        <v>2019</v>
      </c>
      <c r="D1">
        <v>2018</v>
      </c>
      <c r="E1">
        <v>2017</v>
      </c>
      <c r="F1">
        <v>2016</v>
      </c>
      <c r="G1">
        <v>2015</v>
      </c>
      <c r="H1">
        <v>2014</v>
      </c>
      <c r="I1">
        <v>2013</v>
      </c>
      <c r="J1">
        <v>2012</v>
      </c>
      <c r="K1">
        <v>2011</v>
      </c>
      <c r="L1">
        <v>2010</v>
      </c>
    </row>
    <row r="2" spans="1:12" ht="18.5" x14ac:dyDescent="0.45">
      <c r="A2" s="62" t="s">
        <v>180</v>
      </c>
    </row>
    <row r="3" spans="1:12" x14ac:dyDescent="0.35">
      <c r="A3" t="s">
        <v>181</v>
      </c>
      <c r="B3" s="75"/>
      <c r="C3" s="76">
        <v>9.42</v>
      </c>
      <c r="D3" s="76">
        <v>8.4600000000000009</v>
      </c>
      <c r="E3" s="76">
        <v>6.8</v>
      </c>
      <c r="F3" s="76">
        <v>9.01</v>
      </c>
      <c r="G3" s="76">
        <v>9.6999999999999993</v>
      </c>
      <c r="H3" s="76">
        <v>8.5399999999999991</v>
      </c>
      <c r="I3" s="76">
        <v>8.58</v>
      </c>
      <c r="J3" s="76">
        <v>7.13</v>
      </c>
      <c r="K3" s="76">
        <v>6.08</v>
      </c>
      <c r="L3" s="77">
        <v>7.99</v>
      </c>
    </row>
    <row r="4" spans="1:12" x14ac:dyDescent="0.35">
      <c r="A4" t="s">
        <v>182</v>
      </c>
      <c r="B4" s="78"/>
      <c r="C4" s="79">
        <v>3.83</v>
      </c>
      <c r="D4" s="79">
        <v>3.09</v>
      </c>
      <c r="E4" s="79">
        <v>2.2000000000000002</v>
      </c>
      <c r="F4" s="79">
        <v>2.58</v>
      </c>
      <c r="G4" s="79">
        <v>2.4700000000000002</v>
      </c>
      <c r="H4" s="79">
        <v>2.1</v>
      </c>
      <c r="I4" s="79">
        <v>2.02</v>
      </c>
      <c r="J4" s="79">
        <v>1.41</v>
      </c>
      <c r="K4" s="79">
        <v>1.93</v>
      </c>
      <c r="L4" s="80">
        <v>2.06</v>
      </c>
    </row>
    <row r="5" spans="1:12" x14ac:dyDescent="0.35">
      <c r="A5" t="s">
        <v>183</v>
      </c>
      <c r="B5" s="78"/>
      <c r="C5" s="79">
        <v>4.71</v>
      </c>
      <c r="D5" s="79">
        <v>4.4800000000000004</v>
      </c>
      <c r="E5" s="79">
        <v>1.99</v>
      </c>
      <c r="F5" s="79">
        <v>2.12</v>
      </c>
      <c r="G5" s="79">
        <v>2.33</v>
      </c>
      <c r="H5" s="79">
        <v>2.31</v>
      </c>
      <c r="I5" s="79">
        <v>1.89</v>
      </c>
      <c r="J5" s="79">
        <v>2.13</v>
      </c>
      <c r="K5" s="79">
        <v>2.39</v>
      </c>
      <c r="L5" s="80">
        <v>2.0099999999999998</v>
      </c>
    </row>
    <row r="6" spans="1:12" x14ac:dyDescent="0.35">
      <c r="A6" t="s">
        <v>184</v>
      </c>
      <c r="B6" s="78"/>
      <c r="C6" s="79">
        <v>1.26</v>
      </c>
      <c r="D6" s="79">
        <v>1.2</v>
      </c>
      <c r="E6" s="79">
        <v>1.08</v>
      </c>
      <c r="F6" s="79">
        <v>1.04</v>
      </c>
      <c r="G6" s="79">
        <v>0.96</v>
      </c>
      <c r="H6" s="79">
        <v>0.9</v>
      </c>
      <c r="I6" s="79">
        <v>0.9</v>
      </c>
      <c r="J6" s="79">
        <v>0.87</v>
      </c>
      <c r="K6" s="79">
        <v>0.78</v>
      </c>
      <c r="L6" s="80">
        <v>0.63</v>
      </c>
    </row>
    <row r="7" spans="1:12" x14ac:dyDescent="0.35">
      <c r="A7" t="s">
        <v>185</v>
      </c>
      <c r="B7" s="78"/>
      <c r="C7" s="81">
        <v>12.8</v>
      </c>
      <c r="D7" s="81">
        <v>12.9</v>
      </c>
      <c r="E7" s="81">
        <v>23.9</v>
      </c>
      <c r="F7" s="81">
        <v>18.100000000000001</v>
      </c>
      <c r="G7" s="81">
        <v>16.2</v>
      </c>
      <c r="H7" s="81">
        <v>16.399999999999999</v>
      </c>
      <c r="I7" s="81">
        <v>13.7</v>
      </c>
      <c r="J7" s="81">
        <v>13.7</v>
      </c>
      <c r="K7" s="81">
        <v>10.8</v>
      </c>
      <c r="L7" s="82">
        <v>12.1</v>
      </c>
    </row>
    <row r="8" spans="1:12" x14ac:dyDescent="0.35">
      <c r="A8" t="s">
        <v>186</v>
      </c>
      <c r="B8" s="78"/>
      <c r="C8" s="81">
        <v>9.1</v>
      </c>
      <c r="D8" s="81">
        <v>9.4</v>
      </c>
      <c r="E8" s="81">
        <v>16.7</v>
      </c>
      <c r="F8" s="81">
        <v>13.1</v>
      </c>
      <c r="G8" s="81">
        <v>10.7</v>
      </c>
      <c r="H8" s="81">
        <v>10.199999999999999</v>
      </c>
      <c r="I8" s="81">
        <v>10.6</v>
      </c>
      <c r="J8" s="81">
        <v>9</v>
      </c>
      <c r="K8" s="81">
        <v>8</v>
      </c>
      <c r="L8" s="82">
        <v>8.8000000000000007</v>
      </c>
    </row>
    <row r="9" spans="1:12" x14ac:dyDescent="0.35">
      <c r="B9" s="78"/>
      <c r="C9" s="83"/>
      <c r="D9" s="83"/>
      <c r="E9" s="83"/>
      <c r="F9" s="83"/>
      <c r="G9" s="83"/>
      <c r="H9" s="83"/>
      <c r="I9" s="83"/>
      <c r="J9" s="83"/>
      <c r="K9" s="83"/>
      <c r="L9" s="84"/>
    </row>
    <row r="10" spans="1:12" x14ac:dyDescent="0.35">
      <c r="A10" t="s">
        <v>187</v>
      </c>
      <c r="B10" s="85">
        <v>78955000000</v>
      </c>
      <c r="C10" s="86">
        <v>71965000000</v>
      </c>
      <c r="D10" s="86">
        <v>70848000000</v>
      </c>
      <c r="E10" s="86">
        <v>62761000000</v>
      </c>
      <c r="F10" s="86">
        <v>59387000000</v>
      </c>
      <c r="G10" s="86">
        <v>55355000000</v>
      </c>
      <c r="H10" s="86">
        <v>55870000000</v>
      </c>
      <c r="I10" s="86">
        <v>52708000000</v>
      </c>
      <c r="J10" s="86">
        <v>53341000000</v>
      </c>
      <c r="K10" s="86">
        <v>53999000000</v>
      </c>
      <c r="L10" s="87">
        <v>43623000000</v>
      </c>
    </row>
    <row r="11" spans="1:12" x14ac:dyDescent="0.35">
      <c r="A11" t="s">
        <v>188</v>
      </c>
      <c r="B11" s="85"/>
      <c r="C11" s="86">
        <v>22428000000</v>
      </c>
      <c r="D11" s="86">
        <v>23244000000</v>
      </c>
      <c r="E11" s="86">
        <v>18434000000</v>
      </c>
      <c r="F11" s="86">
        <v>15005000000</v>
      </c>
      <c r="G11" s="86">
        <v>14356000000</v>
      </c>
      <c r="H11" s="86">
        <v>15642000000</v>
      </c>
      <c r="I11" s="86">
        <v>12531000000</v>
      </c>
      <c r="J11" s="86">
        <v>14638000000</v>
      </c>
      <c r="K11" s="86">
        <v>17477000000</v>
      </c>
      <c r="L11" s="87">
        <v>15588000000</v>
      </c>
    </row>
    <row r="12" spans="1:12" x14ac:dyDescent="0.35">
      <c r="A12" t="s">
        <v>189</v>
      </c>
      <c r="B12" s="85"/>
      <c r="C12" s="86">
        <v>10826000000</v>
      </c>
      <c r="D12" s="86">
        <v>9085000000</v>
      </c>
      <c r="E12" s="86">
        <v>8129000000</v>
      </c>
      <c r="F12" s="86">
        <v>7790000000</v>
      </c>
      <c r="G12" s="86">
        <v>8711000000</v>
      </c>
      <c r="H12" s="86">
        <v>8549000000</v>
      </c>
      <c r="I12" s="86">
        <v>8032000000</v>
      </c>
      <c r="J12" s="86">
        <v>7522000000</v>
      </c>
      <c r="K12" s="86">
        <v>6064000000</v>
      </c>
      <c r="L12" s="87">
        <v>4638000000</v>
      </c>
    </row>
    <row r="13" spans="1:12" x14ac:dyDescent="0.35">
      <c r="A13" t="s">
        <v>190</v>
      </c>
      <c r="B13" s="88" t="s">
        <v>191</v>
      </c>
      <c r="C13" s="89">
        <v>0.125</v>
      </c>
      <c r="D13" s="89">
        <v>9.7000000000000003E-2</v>
      </c>
      <c r="E13" s="89">
        <v>0.52800000000000002</v>
      </c>
      <c r="F13" s="89">
        <v>0.20300000000000001</v>
      </c>
      <c r="G13" s="89">
        <v>0.19600000000000001</v>
      </c>
      <c r="H13" s="89">
        <v>0.25900000000000001</v>
      </c>
      <c r="I13" s="89">
        <v>0.23699999999999999</v>
      </c>
      <c r="J13" s="89">
        <v>0.26</v>
      </c>
      <c r="K13" s="89">
        <v>0.27200000000000002</v>
      </c>
      <c r="L13" s="90">
        <v>0.28599999999999998</v>
      </c>
    </row>
    <row r="14" spans="1:12" x14ac:dyDescent="0.35">
      <c r="A14" t="s">
        <v>192</v>
      </c>
      <c r="B14" s="85">
        <v>23661000000</v>
      </c>
      <c r="C14" s="86">
        <v>21048000000</v>
      </c>
      <c r="D14" s="86">
        <v>21053000000</v>
      </c>
      <c r="E14" s="86">
        <v>9601000000</v>
      </c>
      <c r="F14" s="86">
        <v>10316000000</v>
      </c>
      <c r="G14" s="86">
        <v>11420000000</v>
      </c>
      <c r="H14" s="86">
        <v>11704000000</v>
      </c>
      <c r="I14" s="86">
        <v>9620000000</v>
      </c>
      <c r="J14" s="86">
        <v>11005000000</v>
      </c>
      <c r="K14" s="86">
        <v>12942000000</v>
      </c>
      <c r="L14" s="87">
        <v>11464000000</v>
      </c>
    </row>
    <row r="15" spans="1:12" x14ac:dyDescent="0.35">
      <c r="B15" s="78"/>
      <c r="C15" s="83"/>
      <c r="D15" s="83"/>
      <c r="E15" s="83"/>
      <c r="F15" s="83"/>
      <c r="G15" s="83"/>
      <c r="H15" s="83"/>
      <c r="I15" s="83"/>
      <c r="J15" s="83"/>
      <c r="K15" s="83"/>
      <c r="L15" s="84"/>
    </row>
    <row r="16" spans="1:12" x14ac:dyDescent="0.35">
      <c r="A16" t="s">
        <v>193</v>
      </c>
      <c r="B16" s="78"/>
      <c r="C16" s="86">
        <v>13123000000</v>
      </c>
      <c r="D16" s="86">
        <v>11650000000</v>
      </c>
      <c r="E16" s="86">
        <v>14002000000</v>
      </c>
      <c r="F16" s="86">
        <v>17099000000</v>
      </c>
      <c r="G16" s="86">
        <v>25313000000</v>
      </c>
      <c r="H16" s="86">
        <v>14401000000</v>
      </c>
      <c r="I16" s="86">
        <v>20216000000</v>
      </c>
      <c r="J16" s="86">
        <v>18195000000</v>
      </c>
      <c r="K16" s="86">
        <v>14881000000</v>
      </c>
      <c r="L16" s="87">
        <v>21951000000</v>
      </c>
    </row>
    <row r="17" spans="1:12" x14ac:dyDescent="0.35">
      <c r="A17" t="s">
        <v>194</v>
      </c>
      <c r="B17" s="85"/>
      <c r="C17" s="86">
        <v>31239000000</v>
      </c>
      <c r="D17" s="86">
        <v>28787000000</v>
      </c>
      <c r="E17" s="86">
        <v>29500000000</v>
      </c>
      <c r="F17" s="86">
        <v>35508000000</v>
      </c>
      <c r="G17" s="86">
        <v>38320000000</v>
      </c>
      <c r="H17" s="86">
        <v>27730000000</v>
      </c>
      <c r="I17" s="86">
        <v>32084000000</v>
      </c>
      <c r="J17" s="86">
        <v>31358000000</v>
      </c>
      <c r="K17" s="86">
        <v>25872000000</v>
      </c>
      <c r="L17" s="87">
        <v>31611000000</v>
      </c>
    </row>
    <row r="18" spans="1:12" x14ac:dyDescent="0.35">
      <c r="A18" t="s">
        <v>195</v>
      </c>
      <c r="B18" s="85"/>
      <c r="C18" s="86">
        <v>136524000000</v>
      </c>
      <c r="D18" s="86">
        <v>127963000000</v>
      </c>
      <c r="E18" s="86">
        <v>123249000000</v>
      </c>
      <c r="F18" s="86">
        <v>113327000000</v>
      </c>
      <c r="G18" s="86">
        <v>101459000000</v>
      </c>
      <c r="H18" s="86">
        <v>91900000000</v>
      </c>
      <c r="I18" s="86">
        <v>92358000000</v>
      </c>
      <c r="J18" s="86">
        <v>84351000000</v>
      </c>
      <c r="K18" s="86">
        <v>71119000000</v>
      </c>
      <c r="L18" s="87">
        <v>63186000000</v>
      </c>
    </row>
    <row r="19" spans="1:12" x14ac:dyDescent="0.35">
      <c r="A19" t="s">
        <v>196</v>
      </c>
      <c r="B19" s="85"/>
      <c r="C19" s="86">
        <v>22310000000</v>
      </c>
      <c r="D19" s="86">
        <v>16626000000</v>
      </c>
      <c r="E19" s="86">
        <v>17421000000</v>
      </c>
      <c r="F19" s="86">
        <v>20302000000</v>
      </c>
      <c r="G19" s="86">
        <v>15646000000</v>
      </c>
      <c r="H19" s="86">
        <v>16011000000</v>
      </c>
      <c r="I19" s="86">
        <v>13568000000</v>
      </c>
      <c r="J19" s="86">
        <v>12898000000</v>
      </c>
      <c r="K19" s="86">
        <v>12028000000</v>
      </c>
      <c r="L19" s="87">
        <v>9327000000</v>
      </c>
    </row>
    <row r="20" spans="1:12" x14ac:dyDescent="0.35">
      <c r="A20" t="s">
        <v>197</v>
      </c>
      <c r="B20" s="85"/>
      <c r="C20" s="86">
        <v>25308000000</v>
      </c>
      <c r="D20" s="86">
        <v>25098000000</v>
      </c>
      <c r="E20" s="86">
        <v>25037000000</v>
      </c>
      <c r="F20" s="86">
        <v>20649000000</v>
      </c>
      <c r="G20" s="86">
        <v>20036000000</v>
      </c>
      <c r="H20" s="86">
        <v>12059000000</v>
      </c>
      <c r="I20" s="86">
        <v>13194000000</v>
      </c>
      <c r="J20" s="86">
        <v>13150000000</v>
      </c>
      <c r="K20" s="86">
        <v>7094000000</v>
      </c>
      <c r="L20" s="87">
        <v>2090000000</v>
      </c>
    </row>
    <row r="21" spans="1:12" x14ac:dyDescent="0.35">
      <c r="A21" t="s">
        <v>198</v>
      </c>
      <c r="B21" s="85"/>
      <c r="C21" s="86">
        <v>107055000000</v>
      </c>
      <c r="D21" s="86">
        <v>100922000000</v>
      </c>
      <c r="E21" s="86">
        <v>95832000000</v>
      </c>
      <c r="F21" s="86">
        <v>91509000000</v>
      </c>
      <c r="G21" s="86">
        <v>83755000000</v>
      </c>
      <c r="H21" s="86">
        <v>69538000000</v>
      </c>
      <c r="I21" s="86">
        <v>71922000000</v>
      </c>
      <c r="J21" s="86">
        <v>64771000000</v>
      </c>
      <c r="K21" s="86">
        <v>53326000000</v>
      </c>
      <c r="L21" s="87">
        <v>51701000000</v>
      </c>
    </row>
    <row r="22" spans="1:12" x14ac:dyDescent="0.35">
      <c r="A22" t="s">
        <v>199</v>
      </c>
      <c r="B22" s="85"/>
      <c r="C22" s="86">
        <v>16213000000</v>
      </c>
      <c r="D22" s="86">
        <v>15181000000</v>
      </c>
      <c r="E22" s="86">
        <v>11778000000</v>
      </c>
      <c r="F22" s="86">
        <v>9625000000</v>
      </c>
      <c r="G22" s="86">
        <v>7326000000</v>
      </c>
      <c r="H22" s="86">
        <v>10105000000</v>
      </c>
      <c r="I22" s="86">
        <v>10711000000</v>
      </c>
      <c r="J22" s="86">
        <v>11027000000</v>
      </c>
      <c r="K22" s="86">
        <v>10764000000</v>
      </c>
      <c r="L22" s="87">
        <v>5207000000</v>
      </c>
    </row>
    <row r="23" spans="1:12" x14ac:dyDescent="0.35">
      <c r="A23" t="s">
        <v>200</v>
      </c>
      <c r="B23" s="78"/>
      <c r="C23" s="86">
        <v>33145000000</v>
      </c>
      <c r="D23" s="86">
        <v>29432000000</v>
      </c>
      <c r="E23" s="86">
        <v>22110000000</v>
      </c>
      <c r="F23" s="86">
        <v>21808000000</v>
      </c>
      <c r="G23" s="86">
        <v>19018000000</v>
      </c>
      <c r="H23" s="86">
        <v>20418000000</v>
      </c>
      <c r="I23" s="86">
        <v>20776000000</v>
      </c>
      <c r="J23" s="86">
        <v>18884000000</v>
      </c>
      <c r="K23" s="86">
        <v>20963000000</v>
      </c>
      <c r="L23" s="87">
        <v>16692000000</v>
      </c>
    </row>
    <row r="24" spans="1:12" x14ac:dyDescent="0.35">
      <c r="A24" t="s">
        <v>201</v>
      </c>
      <c r="B24" s="78"/>
      <c r="C24" s="91">
        <v>0.24</v>
      </c>
      <c r="D24" s="91">
        <v>0.249</v>
      </c>
      <c r="E24" s="91">
        <v>0.26100000000000001</v>
      </c>
      <c r="F24" s="91">
        <v>0.22600000000000001</v>
      </c>
      <c r="G24" s="91">
        <v>0.23899999999999999</v>
      </c>
      <c r="H24" s="91">
        <v>0.17299999999999999</v>
      </c>
      <c r="I24" s="91">
        <v>0.183</v>
      </c>
      <c r="J24" s="91">
        <v>0.20300000000000001</v>
      </c>
      <c r="K24" s="91">
        <v>0.13300000000000001</v>
      </c>
      <c r="L24" s="92">
        <v>0.04</v>
      </c>
    </row>
    <row r="25" spans="1:12" x14ac:dyDescent="0.35">
      <c r="A25" t="s">
        <v>202</v>
      </c>
      <c r="B25" s="78"/>
      <c r="C25" s="91">
        <v>0.29199999999999998</v>
      </c>
      <c r="D25" s="91">
        <v>0.29699999999999999</v>
      </c>
      <c r="E25" s="91">
        <v>0.153</v>
      </c>
      <c r="F25" s="91">
        <v>0.17399999999999999</v>
      </c>
      <c r="G25" s="91">
        <v>0.20599999999999999</v>
      </c>
      <c r="H25" s="91">
        <v>0.20899999999999999</v>
      </c>
      <c r="I25" s="91">
        <v>0.183</v>
      </c>
      <c r="J25" s="91">
        <v>0.20599999999999999</v>
      </c>
      <c r="K25" s="91">
        <v>0.24</v>
      </c>
      <c r="L25" s="92">
        <v>0.26300000000000001</v>
      </c>
    </row>
    <row r="26" spans="1:12" x14ac:dyDescent="0.35">
      <c r="A26" t="s">
        <v>203</v>
      </c>
      <c r="B26" s="78"/>
      <c r="C26" s="91">
        <v>0.106</v>
      </c>
      <c r="D26" s="91">
        <v>0.1157</v>
      </c>
      <c r="E26" s="91">
        <v>9.74E-2</v>
      </c>
      <c r="F26" s="91">
        <v>8.7300000000000003E-2</v>
      </c>
      <c r="G26" s="91">
        <v>9.2799999999999994E-2</v>
      </c>
      <c r="H26" s="91">
        <v>0.1061</v>
      </c>
      <c r="I26" s="91">
        <v>8.8599999999999998E-2</v>
      </c>
      <c r="J26" s="91">
        <v>0.1177</v>
      </c>
      <c r="K26" s="91">
        <v>0.16270000000000001</v>
      </c>
      <c r="L26" s="92">
        <v>0.1676</v>
      </c>
    </row>
    <row r="27" spans="1:12" x14ac:dyDescent="0.35">
      <c r="A27" t="s">
        <v>204</v>
      </c>
      <c r="B27" s="78"/>
      <c r="C27" s="91" t="s">
        <v>205</v>
      </c>
      <c r="D27" s="91"/>
      <c r="E27" s="91"/>
      <c r="F27" s="96"/>
      <c r="G27" s="91"/>
      <c r="H27" s="91"/>
      <c r="I27" s="91"/>
      <c r="J27" s="91"/>
      <c r="K27" s="91"/>
      <c r="L27" s="92"/>
    </row>
    <row r="28" spans="1:12" x14ac:dyDescent="0.35">
      <c r="A28" t="s">
        <v>206</v>
      </c>
      <c r="B28" s="93"/>
      <c r="C28" s="94">
        <v>0.27700000000000002</v>
      </c>
      <c r="D28" s="94">
        <v>0.29299999999999998</v>
      </c>
      <c r="E28" s="94">
        <v>0.14199999999999999</v>
      </c>
      <c r="F28" s="94">
        <v>0.16200000000000001</v>
      </c>
      <c r="G28" s="94">
        <v>0.19500000000000001</v>
      </c>
      <c r="H28" s="94">
        <v>0.20499999999999999</v>
      </c>
      <c r="I28" s="94">
        <v>0.17599999999999999</v>
      </c>
      <c r="J28" s="94">
        <v>0.22700000000000001</v>
      </c>
      <c r="K28" s="94">
        <v>0.27100000000000002</v>
      </c>
      <c r="L28" s="95">
        <v>0.252</v>
      </c>
    </row>
    <row r="29" spans="1:12" x14ac:dyDescent="0.35">
      <c r="A29" t="s">
        <v>177</v>
      </c>
      <c r="B29" s="86"/>
      <c r="C29" s="86"/>
      <c r="D29" s="86"/>
      <c r="E29" s="86"/>
      <c r="F29" s="86"/>
      <c r="G29" s="86"/>
      <c r="H29" s="86"/>
      <c r="I29" s="86"/>
      <c r="J29" s="86"/>
      <c r="K29" s="86"/>
      <c r="L29" s="86"/>
    </row>
    <row r="30" spans="1:12" x14ac:dyDescent="0.35">
      <c r="A30" t="s">
        <v>207</v>
      </c>
      <c r="B30" s="86">
        <v>70529000000</v>
      </c>
      <c r="C30" s="86">
        <v>59020000000</v>
      </c>
      <c r="D30" s="86">
        <v>53400000000</v>
      </c>
      <c r="E30" s="86"/>
      <c r="F30" s="86"/>
      <c r="G30" s="86"/>
      <c r="H30" s="86"/>
      <c r="I30" s="86"/>
      <c r="J30" s="86"/>
      <c r="K30" s="86"/>
      <c r="L30" s="86"/>
    </row>
    <row r="32" spans="1:12" x14ac:dyDescent="0.35">
      <c r="A32" t="s">
        <v>170</v>
      </c>
      <c r="B32" s="60">
        <f>'Full List'!C6</f>
        <v>69.290000000000006</v>
      </c>
      <c r="C32" s="60">
        <v>60.48</v>
      </c>
      <c r="D32" s="60">
        <v>57.6</v>
      </c>
      <c r="E32" s="60">
        <v>47.64</v>
      </c>
      <c r="F32" s="60">
        <v>38.36</v>
      </c>
      <c r="G32" s="60">
        <v>37.74</v>
      </c>
      <c r="H32" s="60">
        <v>37.9</v>
      </c>
      <c r="I32" s="60">
        <v>25.98</v>
      </c>
      <c r="J32" s="60">
        <v>29.27</v>
      </c>
      <c r="K32" s="60">
        <v>25.78</v>
      </c>
      <c r="L32" s="60">
        <v>24.37</v>
      </c>
    </row>
    <row r="33" spans="1:12" x14ac:dyDescent="0.35">
      <c r="A33" t="s">
        <v>169</v>
      </c>
      <c r="B33" s="60">
        <f>'Full List'!D6</f>
        <v>43.63</v>
      </c>
      <c r="C33" s="60">
        <v>42.86</v>
      </c>
      <c r="D33" s="60">
        <v>42.04</v>
      </c>
      <c r="E33" s="60">
        <v>33.229999999999997</v>
      </c>
      <c r="F33" s="60">
        <v>27.68</v>
      </c>
      <c r="G33" s="60">
        <v>24.87</v>
      </c>
      <c r="H33" s="60">
        <v>23.5</v>
      </c>
      <c r="I33" s="60">
        <v>20.100000000000001</v>
      </c>
      <c r="J33" s="60">
        <v>19.23</v>
      </c>
      <c r="K33" s="60">
        <v>19.16</v>
      </c>
      <c r="L33" s="60">
        <v>17.600000000000001</v>
      </c>
    </row>
    <row r="34" spans="1:12" x14ac:dyDescent="0.35">
      <c r="A34" t="s">
        <v>208</v>
      </c>
      <c r="B34" s="61">
        <f>'Full List'!E6</f>
        <v>4253000000</v>
      </c>
      <c r="C34" s="60"/>
      <c r="D34" s="60"/>
      <c r="E34" s="60"/>
      <c r="F34" s="60"/>
      <c r="G34" s="60"/>
      <c r="H34" s="60"/>
      <c r="I34" s="60"/>
      <c r="J34" s="60"/>
      <c r="K34" s="60"/>
      <c r="L34" s="60"/>
    </row>
    <row r="35" spans="1:12" x14ac:dyDescent="0.35">
      <c r="B35" s="61"/>
      <c r="C35" s="60"/>
      <c r="D35" s="60"/>
      <c r="E35" s="60"/>
      <c r="F35" s="60"/>
      <c r="G35" s="60"/>
      <c r="H35" s="60"/>
      <c r="I35" s="60"/>
      <c r="J35" s="60"/>
      <c r="K35" s="60"/>
      <c r="L35" s="60"/>
    </row>
    <row r="36" spans="1:12" x14ac:dyDescent="0.35">
      <c r="A36" t="s">
        <v>209</v>
      </c>
      <c r="B36" s="66">
        <f>(C10/L10)^(1/10)-1</f>
        <v>5.1333686243683951E-2</v>
      </c>
      <c r="C36" s="60"/>
      <c r="D36" s="68"/>
      <c r="E36" s="60"/>
      <c r="F36" s="60"/>
      <c r="G36" s="60"/>
      <c r="H36" s="60"/>
      <c r="I36" s="60"/>
      <c r="J36" s="60"/>
      <c r="K36" s="60"/>
      <c r="L36" s="60"/>
    </row>
    <row r="37" spans="1:12" x14ac:dyDescent="0.35">
      <c r="A37" t="s">
        <v>210</v>
      </c>
      <c r="B37" s="66">
        <f>(C5/L5)^(1/10)-1</f>
        <v>8.888617783706243E-2</v>
      </c>
      <c r="C37" s="60"/>
      <c r="D37" s="68"/>
      <c r="E37" s="60"/>
      <c r="F37" s="60"/>
      <c r="G37" s="60"/>
      <c r="H37" s="60"/>
      <c r="I37" s="60"/>
      <c r="J37" s="60"/>
      <c r="K37" s="60"/>
      <c r="L37" s="60"/>
    </row>
    <row r="38" spans="1:12" x14ac:dyDescent="0.35">
      <c r="A38" t="s">
        <v>211</v>
      </c>
      <c r="B38" s="66">
        <f>(C3/L3)^(1/10)-1</f>
        <v>1.6600718584313334E-2</v>
      </c>
      <c r="C38" s="60"/>
      <c r="D38" s="60"/>
      <c r="E38" s="60"/>
      <c r="F38" s="60"/>
      <c r="G38" s="60"/>
      <c r="H38" s="60"/>
      <c r="I38" s="60"/>
      <c r="J38" s="60"/>
      <c r="K38" s="60"/>
      <c r="L38" s="60"/>
    </row>
    <row r="39" spans="1:12" x14ac:dyDescent="0.35">
      <c r="A39" t="s">
        <v>212</v>
      </c>
      <c r="B39" s="66">
        <f>(C4/L4)^(1/10)-1</f>
        <v>6.3979242753787746E-2</v>
      </c>
      <c r="C39" s="60"/>
      <c r="D39" s="60"/>
      <c r="E39" s="60"/>
      <c r="F39" s="60"/>
      <c r="G39" s="60"/>
      <c r="H39" s="60"/>
      <c r="I39" s="60"/>
      <c r="J39" s="60"/>
      <c r="K39" s="60"/>
      <c r="L39" s="60"/>
    </row>
    <row r="40" spans="1:12" x14ac:dyDescent="0.35">
      <c r="A40" t="s">
        <v>213</v>
      </c>
      <c r="B40" s="74">
        <v>8.6199999999999999E-2</v>
      </c>
      <c r="C40" s="67" t="s">
        <v>214</v>
      </c>
      <c r="D40" s="60"/>
      <c r="E40" s="60"/>
      <c r="F40" s="60"/>
      <c r="G40" s="60"/>
      <c r="H40" s="60"/>
      <c r="I40" s="60"/>
      <c r="J40" s="60"/>
      <c r="K40" s="60"/>
      <c r="L40" s="60"/>
    </row>
    <row r="42" spans="1:12" ht="18.5" x14ac:dyDescent="0.45">
      <c r="A42" s="62" t="s">
        <v>215</v>
      </c>
    </row>
    <row r="43" spans="1:12" ht="18.5" x14ac:dyDescent="0.45">
      <c r="A43" s="62"/>
    </row>
    <row r="45" spans="1:12" ht="18.5" x14ac:dyDescent="0.45">
      <c r="A45" s="62" t="s">
        <v>216</v>
      </c>
    </row>
    <row r="48" spans="1:12" ht="18.5" x14ac:dyDescent="0.45">
      <c r="A48" s="62" t="s">
        <v>217</v>
      </c>
    </row>
    <row r="49" spans="1:12" x14ac:dyDescent="0.35">
      <c r="A49" t="s">
        <v>218</v>
      </c>
    </row>
    <row r="50" spans="1:12" x14ac:dyDescent="0.35">
      <c r="A50" t="s">
        <v>219</v>
      </c>
    </row>
    <row r="51" spans="1:12" x14ac:dyDescent="0.35">
      <c r="A51" t="s">
        <v>220</v>
      </c>
    </row>
    <row r="52" spans="1:12" x14ac:dyDescent="0.35">
      <c r="A52" t="s">
        <v>207</v>
      </c>
    </row>
    <row r="53" spans="1:12" x14ac:dyDescent="0.35">
      <c r="A53" t="s">
        <v>221</v>
      </c>
    </row>
    <row r="55" spans="1:12" x14ac:dyDescent="0.35">
      <c r="A55" t="s">
        <v>222</v>
      </c>
    </row>
    <row r="56" spans="1:12" x14ac:dyDescent="0.35">
      <c r="A56" t="s">
        <v>223</v>
      </c>
    </row>
    <row r="57" spans="1:12" x14ac:dyDescent="0.35">
      <c r="A57" t="s">
        <v>224</v>
      </c>
    </row>
    <row r="61" spans="1:12" ht="18.5" x14ac:dyDescent="0.45">
      <c r="A61" s="62" t="s">
        <v>225</v>
      </c>
    </row>
    <row r="62" spans="1:12" x14ac:dyDescent="0.35">
      <c r="A62" t="s">
        <v>226</v>
      </c>
      <c r="C62" s="65">
        <f>C4/0.1</f>
        <v>38.299999999999997</v>
      </c>
      <c r="D62" s="65">
        <f t="shared" ref="D62:L62" si="0">D4/0.1</f>
        <v>30.9</v>
      </c>
      <c r="E62" s="65">
        <f t="shared" si="0"/>
        <v>22</v>
      </c>
      <c r="F62" s="65">
        <f t="shared" si="0"/>
        <v>25.8</v>
      </c>
      <c r="G62" s="65">
        <f t="shared" si="0"/>
        <v>24.7</v>
      </c>
      <c r="H62" s="65">
        <f t="shared" si="0"/>
        <v>21</v>
      </c>
      <c r="I62" s="65">
        <f t="shared" si="0"/>
        <v>20.2</v>
      </c>
      <c r="J62" s="65">
        <f t="shared" si="0"/>
        <v>14.099999999999998</v>
      </c>
      <c r="K62" s="65">
        <f t="shared" si="0"/>
        <v>19.299999999999997</v>
      </c>
      <c r="L62" s="65">
        <f t="shared" si="0"/>
        <v>20.599999999999998</v>
      </c>
    </row>
    <row r="63" spans="1:12" x14ac:dyDescent="0.35">
      <c r="A63" t="s">
        <v>227</v>
      </c>
      <c r="C63" s="65">
        <f>PV(12%,10,,-(FV(J88,10,0,-C5,0)*C7))*0.5</f>
        <v>17.612108183505164</v>
      </c>
      <c r="D63" s="65">
        <f>PV(12%,10,,-(FV(J88,10,0,-D5,0)*D7))*0.5</f>
        <v>16.882944468901449</v>
      </c>
      <c r="E63" s="65">
        <f>PV(12%,10,,-(FV(J88,10,0,-E5,0)*E7))*0.5</f>
        <v>13.894132784562254</v>
      </c>
      <c r="F63" s="65">
        <f>PV(12%,10,,-(FV(J88,10,0,-F5,0)*F7))*0.5</f>
        <v>11.209723580438235</v>
      </c>
      <c r="G63" s="65">
        <f>PV(12%,10,,-(FV(J88,10,0,-G5,0)*G7))*0.5</f>
        <v>11.026848385990345</v>
      </c>
      <c r="H63" s="65">
        <f>PV(12%,10,,-(FV(J88,10,0,-H5,0)*H7))*0.5</f>
        <v>11.067162725980454</v>
      </c>
      <c r="I63" s="65">
        <f>PV(12%,10,,-(FV(J88,10,0,-I5,0)*I7))*0.5</f>
        <v>7.5641971403181261</v>
      </c>
      <c r="J63" s="65">
        <f>PV(12%,10,,-(FV(J88,10,0,-J5,0)*J7))*0.5</f>
        <v>8.5247301105172539</v>
      </c>
      <c r="K63" s="65">
        <f>PV(12%,10,,-(FV(J88,10,0,-K5,0)*K7))*0.5</f>
        <v>7.5405343755413243</v>
      </c>
      <c r="L63" s="65">
        <f>PV(12%,10,,-(FV(J88,10,0,-L5,0)*L7))*0.5</f>
        <v>7.1049642239090538</v>
      </c>
    </row>
    <row r="64" spans="1:12" x14ac:dyDescent="0.35">
      <c r="A64" t="s">
        <v>228</v>
      </c>
      <c r="C64" s="65">
        <f>C4+(C4*($J$88+1))+(C4*((2*$J$88)+1))+(C4*((3*$J$88)+1))+(C4*((4*$J$88)+1))+(C4*((5*$J$88)+1))+(C4*((6*$J$88)+1))+(C4*((7*$J$88)+1))</f>
        <v>37.224532255583441</v>
      </c>
      <c r="D64" s="65">
        <f t="shared" ref="D64:L64" si="1">D4+(D4*($J$88+1))+(D4*((2*$J$88)+1))+(D4*((3*$J$88)+1))+(D4*((4*$J$88)+1))+(D4*((5*$J$88)+1))+(D4*((6*$J$88)+1))+(D4*((7*$J$88)+1))</f>
        <v>30.032324979047733</v>
      </c>
      <c r="E64" s="65">
        <f t="shared" si="1"/>
        <v>21.382237849160205</v>
      </c>
      <c r="F64" s="65">
        <f t="shared" si="1"/>
        <v>25.075533477651511</v>
      </c>
      <c r="G64" s="65">
        <f t="shared" si="1"/>
        <v>24.0064215851935</v>
      </c>
      <c r="H64" s="65">
        <f t="shared" si="1"/>
        <v>20.410317946925645</v>
      </c>
      <c r="I64" s="65">
        <f t="shared" si="1"/>
        <v>19.632782025138003</v>
      </c>
      <c r="J64" s="65">
        <f t="shared" si="1"/>
        <v>13.704070621507219</v>
      </c>
      <c r="K64" s="65">
        <f t="shared" si="1"/>
        <v>18.758054113126903</v>
      </c>
      <c r="L64" s="65">
        <f t="shared" si="1"/>
        <v>20.021549986031825</v>
      </c>
    </row>
    <row r="65" spans="1:12" x14ac:dyDescent="0.35">
      <c r="A65" t="s">
        <v>229</v>
      </c>
      <c r="C65" s="70">
        <f>C3</f>
        <v>9.42</v>
      </c>
      <c r="D65" s="70">
        <f t="shared" ref="D65:L65" si="2">D3</f>
        <v>8.4600000000000009</v>
      </c>
      <c r="E65" s="70">
        <f t="shared" si="2"/>
        <v>6.8</v>
      </c>
      <c r="F65" s="70">
        <f t="shared" si="2"/>
        <v>9.01</v>
      </c>
      <c r="G65" s="70">
        <f t="shared" si="2"/>
        <v>9.6999999999999993</v>
      </c>
      <c r="H65" s="70">
        <f t="shared" si="2"/>
        <v>8.5399999999999991</v>
      </c>
      <c r="I65" s="70">
        <f t="shared" si="2"/>
        <v>8.58</v>
      </c>
      <c r="J65" s="70">
        <f t="shared" si="2"/>
        <v>7.13</v>
      </c>
      <c r="K65" s="70">
        <f t="shared" si="2"/>
        <v>6.08</v>
      </c>
      <c r="L65" s="70">
        <f t="shared" si="2"/>
        <v>7.99</v>
      </c>
    </row>
    <row r="66" spans="1:12" x14ac:dyDescent="0.35">
      <c r="A66" t="s">
        <v>230</v>
      </c>
      <c r="C66" s="73">
        <v>57.52</v>
      </c>
      <c r="D66" s="72" t="s">
        <v>231</v>
      </c>
    </row>
    <row r="68" spans="1:12" x14ac:dyDescent="0.35">
      <c r="A68" t="s">
        <v>232</v>
      </c>
    </row>
    <row r="69" spans="1:12" x14ac:dyDescent="0.35">
      <c r="A69" t="s">
        <v>233</v>
      </c>
    </row>
    <row r="70" spans="1:12" x14ac:dyDescent="0.35">
      <c r="A70" t="s">
        <v>234</v>
      </c>
    </row>
    <row r="72" spans="1:12" x14ac:dyDescent="0.35">
      <c r="A72" t="s">
        <v>235</v>
      </c>
    </row>
    <row r="74" spans="1:12" x14ac:dyDescent="0.35">
      <c r="A74" t="s">
        <v>236</v>
      </c>
    </row>
    <row r="76" spans="1:12" x14ac:dyDescent="0.35">
      <c r="A76" t="s">
        <v>237</v>
      </c>
    </row>
    <row r="77" spans="1:12" x14ac:dyDescent="0.35">
      <c r="A77" t="s">
        <v>165</v>
      </c>
    </row>
    <row r="79" spans="1:12" x14ac:dyDescent="0.35">
      <c r="A79" t="s">
        <v>238</v>
      </c>
    </row>
    <row r="81" spans="1:12" x14ac:dyDescent="0.35">
      <c r="A81" t="s">
        <v>239</v>
      </c>
    </row>
    <row r="82" spans="1:12" x14ac:dyDescent="0.35">
      <c r="A82" t="s">
        <v>240</v>
      </c>
    </row>
    <row r="83" spans="1:12" x14ac:dyDescent="0.35">
      <c r="A83" t="s">
        <v>241</v>
      </c>
    </row>
    <row r="85" spans="1:12" x14ac:dyDescent="0.35">
      <c r="A85" t="s">
        <v>242</v>
      </c>
    </row>
    <row r="86" spans="1:12" x14ac:dyDescent="0.35">
      <c r="A86" t="s">
        <v>243</v>
      </c>
    </row>
    <row r="87" spans="1:12" ht="18.5" x14ac:dyDescent="0.45">
      <c r="B87" s="63" t="s">
        <v>5</v>
      </c>
      <c r="C87" s="63" t="s">
        <v>244</v>
      </c>
      <c r="D87" s="63" t="s">
        <v>245</v>
      </c>
      <c r="E87" s="50"/>
      <c r="F87" s="64" t="s">
        <v>222</v>
      </c>
      <c r="G87" s="64" t="s">
        <v>246</v>
      </c>
      <c r="H87" s="64" t="s">
        <v>247</v>
      </c>
      <c r="I87" s="50"/>
      <c r="J87" s="64" t="s">
        <v>248</v>
      </c>
      <c r="L87" t="s">
        <v>249</v>
      </c>
    </row>
    <row r="88" spans="1:12" x14ac:dyDescent="0.35">
      <c r="B88" s="69">
        <f>'Full List'!B6</f>
        <v>49.4</v>
      </c>
      <c r="C88" s="71">
        <f>AVERAGE(C62:C66)</f>
        <v>32.015328087817721</v>
      </c>
      <c r="D88" s="50"/>
      <c r="E88" s="50"/>
      <c r="F88" s="50"/>
      <c r="G88" s="50"/>
      <c r="H88" s="50"/>
      <c r="I88" s="50"/>
      <c r="J88" s="51">
        <f>AVERAGE(B36:B40)</f>
        <v>6.1399965083769492E-2</v>
      </c>
    </row>
    <row r="92" spans="1:12" x14ac:dyDescent="0.35">
      <c r="A92" t="s">
        <v>250</v>
      </c>
    </row>
    <row r="94" spans="1:12" x14ac:dyDescent="0.35">
      <c r="A94" s="56" t="s">
        <v>251</v>
      </c>
    </row>
    <row r="95" spans="1:12" x14ac:dyDescent="0.35">
      <c r="A95" t="s">
        <v>252</v>
      </c>
    </row>
    <row r="101" spans="1:1" x14ac:dyDescent="0.35">
      <c r="A101" t="s">
        <v>253</v>
      </c>
    </row>
    <row r="112" spans="1:1" x14ac:dyDescent="0.35">
      <c r="A112" s="56" t="s">
        <v>254</v>
      </c>
    </row>
    <row r="125" spans="1:1" x14ac:dyDescent="0.35">
      <c r="A125" s="56" t="s">
        <v>255</v>
      </c>
    </row>
    <row r="126" spans="1:1" x14ac:dyDescent="0.35">
      <c r="A126">
        <v>27.16</v>
      </c>
    </row>
    <row r="131" spans="1:3" x14ac:dyDescent="0.35">
      <c r="A131" t="s">
        <v>256</v>
      </c>
      <c r="B131" s="56" t="s">
        <v>257</v>
      </c>
      <c r="C131" s="56" t="s">
        <v>258</v>
      </c>
    </row>
  </sheetData>
  <hyperlinks>
    <hyperlink ref="A112" r:id="rId1" xr:uid="{958555E3-A9E8-4AA6-BDB0-0AE2452CB997}"/>
    <hyperlink ref="C40" r:id="rId2" xr:uid="{AC7654F0-E938-4F24-B49D-0BA3D45ED9AB}"/>
    <hyperlink ref="D66" r:id="rId3" xr:uid="{6041EDD0-B004-41FD-9138-14541AE8FCA1}"/>
    <hyperlink ref="A94" r:id="rId4" xr:uid="{9E7FBBA3-B1BD-4456-8874-8696B139F51C}"/>
    <hyperlink ref="A125" r:id="rId5" xr:uid="{95902139-D5BA-4600-99D8-71E9A83D885C}"/>
    <hyperlink ref="B131" r:id="rId6" xr:uid="{844080C0-89A3-41A0-8F56-09FAA9D2BBE3}"/>
    <hyperlink ref="C131" r:id="rId7" xr:uid="{40C95994-466E-412F-AE51-FA2EDAE73DC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679F6-FA57-4804-ADDA-578847571EC1}">
  <dimension ref="A1:E62"/>
  <sheetViews>
    <sheetView workbookViewId="0">
      <selection activeCell="H26" sqref="H26"/>
    </sheetView>
  </sheetViews>
  <sheetFormatPr defaultRowHeight="14.5" x14ac:dyDescent="0.35"/>
  <cols>
    <col min="1" max="1" width="53.453125" customWidth="1"/>
    <col min="2" max="2" width="17.26953125" customWidth="1"/>
    <col min="3" max="3" width="14.1796875" customWidth="1"/>
    <col min="4" max="4" width="14.26953125" customWidth="1"/>
    <col min="5" max="5" width="19.26953125" customWidth="1"/>
  </cols>
  <sheetData>
    <row r="1" spans="1:5" x14ac:dyDescent="0.35">
      <c r="A1" t="s">
        <v>259</v>
      </c>
      <c r="B1" t="s">
        <v>5</v>
      </c>
      <c r="C1" t="s">
        <v>170</v>
      </c>
      <c r="D1" t="s">
        <v>169</v>
      </c>
      <c r="E1" t="s">
        <v>208</v>
      </c>
    </row>
    <row r="2" spans="1:5" x14ac:dyDescent="0.35">
      <c r="A2" t="e" vm="1">
        <v>#VALUE!</v>
      </c>
      <c r="B2" s="45" cm="1">
        <f t="array" ref="B2">_FV(A2,"Price",TRUE)</f>
        <v>67.569999999999993</v>
      </c>
      <c r="C2" s="45" cm="1">
        <f t="array" ref="C2">_FV(A2,"52 week high",TRUE)</f>
        <v>163.60499999999999</v>
      </c>
      <c r="D2" s="45" cm="1">
        <f t="array" ref="D2">_FV(A2,"52 week low",TRUE)</f>
        <v>42.25</v>
      </c>
      <c r="E2" s="59" cm="1">
        <f t="array" ref="E2">_FV(A2,"Shares outstanding",TRUE)</f>
        <v>305895200</v>
      </c>
    </row>
    <row r="3" spans="1:5" x14ac:dyDescent="0.35">
      <c r="A3" t="e" vm="2">
        <v>#VALUE!</v>
      </c>
      <c r="B3" s="45" cm="1">
        <f t="array" ref="B3">_FV(A3,"Price",TRUE)</f>
        <v>10.27</v>
      </c>
      <c r="C3" s="45" cm="1">
        <f t="array" ref="C3">_FV(A3,"52 week high",TRUE)</f>
        <v>19.43</v>
      </c>
      <c r="D3" s="45" cm="1">
        <f t="array" ref="D3">_FV(A3,"52 week low",TRUE)</f>
        <v>6.4</v>
      </c>
      <c r="E3" s="59" cm="1">
        <f t="array" ref="E3">_FV(A3,"Shares outstanding",TRUE)</f>
        <v>78449850</v>
      </c>
    </row>
    <row r="4" spans="1:5" x14ac:dyDescent="0.35">
      <c r="A4" t="e" vm="3">
        <v>#VALUE!</v>
      </c>
      <c r="B4" s="45" cm="1">
        <f t="array" ref="B4">_FV(A4,"Price",TRUE)</f>
        <v>62.55</v>
      </c>
      <c r="C4" s="45" cm="1">
        <f t="array" ref="C4">_FV(A4,"52 week high",TRUE)</f>
        <v>84.92</v>
      </c>
      <c r="D4" s="45" cm="1">
        <f t="array" ref="D4">_FV(A4,"52 week low",TRUE)</f>
        <v>38</v>
      </c>
      <c r="E4" s="59" cm="1">
        <f t="array" ref="E4">_FV(A4,"Shares outstanding",TRUE)</f>
        <v>345039300</v>
      </c>
    </row>
    <row r="5" spans="1:5" x14ac:dyDescent="0.35">
      <c r="A5" t="e" vm="4">
        <v>#VALUE!</v>
      </c>
      <c r="B5" s="45" cm="1">
        <f t="array" ref="B5">_FV(A5,"Price",TRUE)</f>
        <v>63.4</v>
      </c>
      <c r="C5" s="45" cm="1">
        <f t="array" ref="C5">_FV(A5,"52 week high",TRUE)</f>
        <v>77.03</v>
      </c>
      <c r="D5" s="45" cm="1">
        <f t="array" ref="D5">_FV(A5,"52 week low",TRUE)</f>
        <v>52.04</v>
      </c>
      <c r="E5" s="59" cm="1">
        <f t="array" ref="E5">_FV(A5,"Shares outstanding",TRUE)</f>
        <v>1308703000</v>
      </c>
    </row>
    <row r="6" spans="1:5" x14ac:dyDescent="0.35">
      <c r="A6" t="e" vm="5">
        <v>#VALUE!</v>
      </c>
      <c r="B6" s="45" cm="1">
        <f t="array" ref="B6">_FV(A6,"Price",TRUE)</f>
        <v>49.4</v>
      </c>
      <c r="C6" s="45" cm="1">
        <f t="array" ref="C6">_FV(A6,"52 week high",TRUE)</f>
        <v>69.290000000000006</v>
      </c>
      <c r="D6" s="45" cm="1">
        <f t="array" ref="D6">_FV(A6,"52 week low",TRUE)</f>
        <v>43.63</v>
      </c>
      <c r="E6" s="59" cm="1">
        <f t="array" ref="E6">_FV(A6,"Shares outstanding",TRUE)</f>
        <v>4253000000</v>
      </c>
    </row>
    <row r="7" spans="1:5" x14ac:dyDescent="0.35">
      <c r="A7" t="e" vm="6">
        <v>#VALUE!</v>
      </c>
      <c r="B7" s="45" cm="1">
        <f t="array" ref="B7">_FV(A7,"Price",TRUE)</f>
        <v>226.58</v>
      </c>
      <c r="C7" s="45" cm="1">
        <f t="array" ref="C7">_FV(A7,"52 week high",TRUE)</f>
        <v>226.58</v>
      </c>
      <c r="D7" s="45" cm="1">
        <f t="array" ref="D7">_FV(A7,"52 week low",TRUE)</f>
        <v>132.52000000000001</v>
      </c>
      <c r="E7" s="59" cm="1">
        <f t="array" ref="E7">_FV(A7,"Shares outstanding",TRUE)</f>
        <v>7567653000</v>
      </c>
    </row>
    <row r="8" spans="1:5" x14ac:dyDescent="0.35">
      <c r="A8" t="e" vm="7">
        <v>#VALUE!</v>
      </c>
      <c r="B8" s="45" cm="1">
        <f t="array" ref="B8">_FV(A8,"Price",TRUE)</f>
        <v>2.73</v>
      </c>
      <c r="C8" s="45" cm="1">
        <f t="array" ref="C8">_FV(A8,"52 week high",TRUE)</f>
        <v>4.7</v>
      </c>
      <c r="D8" s="45" cm="1">
        <f t="array" ref="D8">_FV(A8,"52 week low",TRUE)</f>
        <v>1.8</v>
      </c>
      <c r="E8" s="59" cm="1">
        <f t="array" ref="E8">_FV(A8,"Shares outstanding",TRUE)</f>
        <v>2105139000</v>
      </c>
    </row>
    <row r="9" spans="1:5" x14ac:dyDescent="0.35">
      <c r="A9" t="e" vm="8">
        <v>#VALUE!</v>
      </c>
      <c r="B9" s="45" cm="1">
        <f t="array" ref="B9">_FV(A9,"Price",TRUE)</f>
        <v>30.81</v>
      </c>
      <c r="C9" s="45" cm="1">
        <f t="array" ref="C9">_FV(A9,"52 week high",TRUE)</f>
        <v>62.48</v>
      </c>
      <c r="D9" s="45" cm="1">
        <f t="array" ref="D9">_FV(A9,"52 week low",TRUE)</f>
        <v>17.510000000000002</v>
      </c>
      <c r="E9" s="59" cm="1">
        <f t="array" ref="E9">_FV(A9,"Shares outstanding",TRUE)</f>
        <v>637856800</v>
      </c>
    </row>
    <row r="10" spans="1:5" x14ac:dyDescent="0.35">
      <c r="A10" t="e" vm="9">
        <v>#VALUE!</v>
      </c>
      <c r="B10" s="45" cm="1">
        <f t="array" ref="B10">_FV(A10,"Price",TRUE)</f>
        <v>50.51</v>
      </c>
      <c r="C10" s="45" cm="1">
        <f t="array" ref="C10">_FV(A10,"52 week high",TRUE)</f>
        <v>74.290000000000006</v>
      </c>
      <c r="D10" s="45" cm="1">
        <f t="array" ref="D10">_FV(A10,"52 week low",TRUE)</f>
        <v>33.299999999999997</v>
      </c>
      <c r="E10" s="59" cm="1">
        <f t="array" ref="E10">_FV(A10,"Shares outstanding",TRUE)</f>
        <v>763803300</v>
      </c>
    </row>
    <row r="11" spans="1:5" x14ac:dyDescent="0.35">
      <c r="A11" t="e" vm="10">
        <v>#VALUE!</v>
      </c>
      <c r="B11" s="45" cm="1">
        <f t="array" ref="B11">_FV(A11,"Price",TRUE)</f>
        <v>29.895</v>
      </c>
      <c r="C11" s="45" cm="1">
        <f t="array" ref="C11">_FV(A11,"52 week high",TRUE)</f>
        <v>39.700000000000003</v>
      </c>
      <c r="D11" s="45" cm="1">
        <f t="array" ref="D11">_FV(A11,"52 week low",TRUE)</f>
        <v>26.08</v>
      </c>
      <c r="E11" s="59" cm="1">
        <f t="array" ref="E11">_FV(A11,"Shares outstanding",TRUE)</f>
        <v>7125000000</v>
      </c>
    </row>
    <row r="12" spans="1:5" x14ac:dyDescent="0.35">
      <c r="A12" t="e" vm="11">
        <v>#VALUE!</v>
      </c>
      <c r="B12" s="45" cm="1">
        <f t="array" ref="B12">_FV(A12,"Price",TRUE)</f>
        <v>15.73</v>
      </c>
      <c r="C12" s="45" cm="1">
        <f t="array" ref="C12">_FV(A12,"52 week high",TRUE)</f>
        <v>16.754999999999999</v>
      </c>
      <c r="D12" s="45" cm="1">
        <f t="array" ref="D12">_FV(A12,"52 week low",TRUE)</f>
        <v>6.96</v>
      </c>
      <c r="E12" s="59" cm="1">
        <f t="array" ref="E12">_FV(A12,"Shares outstanding",TRUE)</f>
        <v>348160800</v>
      </c>
    </row>
    <row r="13" spans="1:5" x14ac:dyDescent="0.35">
      <c r="A13" t="e" vm="12">
        <v>#VALUE!</v>
      </c>
      <c r="B13" s="45" cm="1">
        <f t="array" ref="B13">_FV(A13,"Price",TRUE)</f>
        <v>23.454999999999998</v>
      </c>
      <c r="C13" s="45" cm="1">
        <f t="array" ref="C13">_FV(A13,"52 week high",TRUE)</f>
        <v>31.76</v>
      </c>
      <c r="D13" s="45" cm="1">
        <f t="array" ref="D13">_FV(A13,"52 week low",TRUE)</f>
        <v>14.2</v>
      </c>
      <c r="E13" s="59" cm="1">
        <f t="array" ref="E13">_FV(A13,"Shares outstanding",TRUE)</f>
        <v>128193100</v>
      </c>
    </row>
    <row r="14" spans="1:5" x14ac:dyDescent="0.35">
      <c r="A14" t="e" vm="11">
        <v>#VALUE!</v>
      </c>
      <c r="B14" s="45" cm="1">
        <f t="array" ref="B14">_FV(A14,"Price",TRUE)</f>
        <v>15.73</v>
      </c>
      <c r="C14" s="45" cm="1">
        <f t="array" ref="C14">_FV(A14,"52 week high",TRUE)</f>
        <v>16.754999999999999</v>
      </c>
      <c r="D14" s="45" cm="1">
        <f t="array" ref="D14">_FV(A14,"52 week low",TRUE)</f>
        <v>6.96</v>
      </c>
      <c r="E14" s="59" cm="1">
        <f t="array" ref="E14">_FV(A14,"Shares outstanding",TRUE)</f>
        <v>348160800</v>
      </c>
    </row>
    <row r="15" spans="1:5" x14ac:dyDescent="0.35">
      <c r="A15" t="e" vm="13">
        <v>#VALUE!</v>
      </c>
      <c r="B15" s="45" cm="1">
        <f t="array" ref="B15">_FV(A15,"Price",TRUE)</f>
        <v>41.13</v>
      </c>
      <c r="C15" s="45" cm="1">
        <f t="array" ref="C15">_FV(A15,"52 week high",TRUE)</f>
        <v>55.418500000000002</v>
      </c>
      <c r="D15" s="45" cm="1">
        <f t="array" ref="D15">_FV(A15,"52 week low",TRUE)</f>
        <v>22.03</v>
      </c>
      <c r="E15" s="59" cm="1">
        <f t="array" ref="E15">_FV(A15,"Shares outstanding",TRUE)</f>
        <v>132392900</v>
      </c>
    </row>
    <row r="16" spans="1:5" x14ac:dyDescent="0.35">
      <c r="A16" t="e" vm="14">
        <v>#VALUE!</v>
      </c>
      <c r="B16" s="45" cm="1">
        <f t="array" ref="B16">_FV(A16,"Price",TRUE)</f>
        <v>83.41</v>
      </c>
      <c r="C16" s="45" cm="1">
        <f t="array" ref="C16">_FV(A16,"52 week high",TRUE)</f>
        <v>98.14</v>
      </c>
      <c r="D16" s="45" cm="1">
        <f t="array" ref="D16">_FV(A16,"52 week low",TRUE)</f>
        <v>50.02</v>
      </c>
      <c r="E16" s="59" cm="1">
        <f t="array" ref="E16">_FV(A16,"Shares outstanding",TRUE)</f>
        <v>1169000000</v>
      </c>
    </row>
    <row r="17" spans="1:5" x14ac:dyDescent="0.35">
      <c r="A17" t="e" vm="15">
        <v>#VALUE!</v>
      </c>
      <c r="B17" s="45" cm="1">
        <f t="array" ref="B17">_FV(A17,"Price",TRUE)</f>
        <v>21.35</v>
      </c>
      <c r="C17" s="45" cm="1">
        <f t="array" ref="C17">_FV(A17,"52 week high",TRUE)</f>
        <v>30.204999999999998</v>
      </c>
      <c r="D17" s="45" cm="1">
        <f t="array" ref="D17">_FV(A17,"52 week low",TRUE)</f>
        <v>14.91</v>
      </c>
      <c r="E17" s="59" cm="1">
        <f t="array" ref="E17">_FV(A17,"Shares outstanding",TRUE)</f>
        <v>495356600</v>
      </c>
    </row>
    <row r="18" spans="1:5" x14ac:dyDescent="0.35">
      <c r="A18" t="e" vm="16">
        <v>#VALUE!</v>
      </c>
      <c r="B18" s="45" cm="1">
        <f t="array" ref="B18">_FV(A18,"Price",TRUE)</f>
        <v>339.14</v>
      </c>
      <c r="C18" s="45" cm="1">
        <f t="array" ref="C18">_FV(A18,"52 week high",TRUE)</f>
        <v>341.51</v>
      </c>
      <c r="D18" s="45" cm="1">
        <f t="array" ref="D18">_FV(A18,"52 week low",TRUE)</f>
        <v>155.66999999999999</v>
      </c>
      <c r="E18" s="59" cm="1">
        <f t="array" ref="E18">_FV(A18,"Shares outstanding",TRUE)</f>
        <v>402185300</v>
      </c>
    </row>
    <row r="19" spans="1:5" x14ac:dyDescent="0.35">
      <c r="A19" t="e" vm="17">
        <v>#VALUE!</v>
      </c>
      <c r="B19" s="45" cm="1">
        <f t="array" ref="B19">_FV(A19,"Price",TRUE)</f>
        <v>276.35000000000002</v>
      </c>
      <c r="C19" s="45" cm="1">
        <f t="array" ref="C19">_FV(A19,"52 week high",TRUE)</f>
        <v>277.97000000000003</v>
      </c>
      <c r="D19" s="45" cm="1">
        <f t="array" ref="D19">_FV(A19,"52 week low",TRUE)</f>
        <v>115.29</v>
      </c>
      <c r="E19" s="59" cm="1">
        <f t="array" ref="E19">_FV(A19,"Shares outstanding",TRUE)</f>
        <v>901000000</v>
      </c>
    </row>
    <row r="20" spans="1:5" x14ac:dyDescent="0.35">
      <c r="A20" t="e" vm="18">
        <v>#VALUE!</v>
      </c>
      <c r="B20" s="45" cm="1">
        <f t="array" ref="B20">_FV(A20,"Price",TRUE)</f>
        <v>106.86</v>
      </c>
      <c r="C20" s="45" cm="1">
        <f t="array" ref="C20">_FV(A20,"52 week high",TRUE)</f>
        <v>122.1477</v>
      </c>
      <c r="D20" s="45" cm="1">
        <f t="array" ref="D20">_FV(A20,"52 week low",TRUE)</f>
        <v>72.13</v>
      </c>
      <c r="E20" s="59" cm="1">
        <f t="array" ref="E20">_FV(A20,"Shares outstanding",TRUE)</f>
        <v>1343292000</v>
      </c>
    </row>
    <row r="21" spans="1:5" x14ac:dyDescent="0.35">
      <c r="A21" t="e" vm="19">
        <v>#VALUE!</v>
      </c>
      <c r="B21" s="45" cm="1">
        <f t="array" ref="B21">_FV(A21,"Price",TRUE)</f>
        <v>505.13</v>
      </c>
      <c r="C21" s="45" cm="1">
        <f t="array" ref="C21">_FV(A21,"52 week high",TRUE)</f>
        <v>516.5</v>
      </c>
      <c r="D21" s="45" cm="1">
        <f t="array" ref="D21">_FV(A21,"52 week low",TRUE)</f>
        <v>159</v>
      </c>
      <c r="E21" s="59" cm="1">
        <f t="array" ref="E21">_FV(A21,"Shares outstanding",TRUE)</f>
        <v>617000000</v>
      </c>
    </row>
    <row r="22" spans="1:5" x14ac:dyDescent="0.35">
      <c r="A22" t="e" vm="20">
        <v>#VALUE!</v>
      </c>
      <c r="B22" s="45" cm="1">
        <f t="array" ref="B22">_FV(A22,"Price",TRUE)</f>
        <v>500.04</v>
      </c>
      <c r="C22" s="45" cm="1">
        <f t="array" ref="C22">_FV(A22,"52 week high",TRUE)</f>
        <v>515.14</v>
      </c>
      <c r="D22" s="45" cm="1">
        <f t="array" ref="D22">_FV(A22,"52 week low",TRUE)</f>
        <v>203.32</v>
      </c>
      <c r="E22" s="59" cm="1">
        <f t="array" ref="E22">_FV(A22,"Shares outstanding",TRUE)</f>
        <v>4275634000</v>
      </c>
    </row>
    <row r="23" spans="1:5" x14ac:dyDescent="0.35">
      <c r="A23" t="e" vm="21">
        <v>#VALUE!</v>
      </c>
      <c r="B23" s="45" cm="1">
        <f t="array" ref="B23">_FV(A23,"Price",TRUE)</f>
        <v>28.27</v>
      </c>
      <c r="C23" s="45" cm="1">
        <f t="array" ref="C23">_FV(A23,"52 week high",TRUE)</f>
        <v>44.935000000000002</v>
      </c>
      <c r="D23" s="45" cm="1">
        <f t="array" ref="D23">_FV(A23,"52 week low",TRUE)</f>
        <v>10.1</v>
      </c>
      <c r="E23" s="59" cm="1">
        <f t="array" ref="E23">_FV(A23,"Shares outstanding",TRUE)</f>
        <v>616037900</v>
      </c>
    </row>
    <row r="24" spans="1:5" x14ac:dyDescent="0.35">
      <c r="A24" t="e" vm="22">
        <v>#VALUE!</v>
      </c>
      <c r="B24" s="45" cm="1">
        <f t="array" ref="B24">_FV(A24,"Price",TRUE)</f>
        <v>526.27</v>
      </c>
      <c r="C24" s="45" cm="1">
        <f t="array" ref="C24">_FV(A24,"52 week high",TRUE)</f>
        <v>575.37</v>
      </c>
      <c r="D24" s="45" cm="1">
        <f t="array" ref="D24">_FV(A24,"52 week low",TRUE)</f>
        <v>252.28</v>
      </c>
      <c r="E24" s="59" cm="1">
        <f t="array" ref="E24">_FV(A24,"Shares outstanding",TRUE)</f>
        <v>441015400</v>
      </c>
    </row>
    <row r="25" spans="1:5" x14ac:dyDescent="0.35">
      <c r="A25" t="e" vm="23">
        <v>#VALUE!</v>
      </c>
      <c r="B25" s="45" cm="1">
        <f t="array" ref="B25">_FV(A25,"Price",TRUE)</f>
        <v>133.75</v>
      </c>
      <c r="C25" s="45" cm="1">
        <f t="array" ref="C25">_FV(A25,"52 week high",TRUE)</f>
        <v>153.41</v>
      </c>
      <c r="D25" s="45" cm="1">
        <f t="array" ref="D25">_FV(A25,"52 week low",TRUE)</f>
        <v>79.069999999999993</v>
      </c>
      <c r="E25" s="59" cm="1">
        <f t="array" ref="E25">_FV(A25,"Shares outstanding",TRUE)</f>
        <v>1807063000</v>
      </c>
    </row>
    <row r="26" spans="1:5" x14ac:dyDescent="0.35">
      <c r="A26" t="e" vm="24">
        <v>#VALUE!</v>
      </c>
      <c r="B26" s="45" cm="1">
        <f t="array" ref="B26">_FV(A26,"Price",TRUE)</f>
        <v>3400</v>
      </c>
      <c r="C26" s="45" cm="1">
        <f t="array" ref="C26">_FV(A26,"52 week high",TRUE)</f>
        <v>3451.7386999999999</v>
      </c>
      <c r="D26" s="45" cm="1">
        <f t="array" ref="D26">_FV(A26,"52 week low",TRUE)</f>
        <v>1626.0318</v>
      </c>
      <c r="E26" s="59" cm="1">
        <f t="array" ref="E26">_FV(A26,"Shares outstanding",TRUE)</f>
        <v>500889600</v>
      </c>
    </row>
    <row r="27" spans="1:5" x14ac:dyDescent="0.35">
      <c r="A27" t="e" vm="25">
        <v>#VALUE!</v>
      </c>
      <c r="B27" s="45" cm="1">
        <f t="array" ref="B27">_FV(A27,"Price",TRUE)</f>
        <v>174.12</v>
      </c>
      <c r="C27" s="45" cm="1">
        <f t="array" ref="C27">_FV(A27,"52 week high",TRUE)</f>
        <v>391</v>
      </c>
      <c r="D27" s="45" cm="1">
        <f t="array" ref="D27">_FV(A27,"52 week low",TRUE)</f>
        <v>89</v>
      </c>
      <c r="E27" s="59" cm="1">
        <f t="array" ref="E27">_FV(A27,"Shares outstanding",TRUE)</f>
        <v>564448700</v>
      </c>
    </row>
    <row r="28" spans="1:5" x14ac:dyDescent="0.35">
      <c r="A28" t="e" vm="26">
        <v>#VALUE!</v>
      </c>
      <c r="B28" s="45" cm="1">
        <f t="array" ref="B28">_FV(A28,"Price",TRUE)</f>
        <v>36.590000000000003</v>
      </c>
      <c r="C28" s="45" cm="1">
        <f t="array" ref="C28">_FV(A28,"52 week high",TRUE)</f>
        <v>47.64</v>
      </c>
      <c r="D28" s="45" cm="1">
        <f t="array" ref="D28">_FV(A28,"52 week low",TRUE)</f>
        <v>26.38</v>
      </c>
      <c r="E28" s="59" cm="1">
        <f t="array" ref="E28">_FV(A28,"Shares outstanding",TRUE)</f>
        <v>393092900</v>
      </c>
    </row>
    <row r="29" spans="1:5" x14ac:dyDescent="0.35">
      <c r="A29" t="e" vm="27">
        <v>#VALUE!</v>
      </c>
      <c r="B29" s="45" cm="1">
        <f t="array" ref="B29">_FV(A29,"Price",TRUE)</f>
        <v>99.07</v>
      </c>
      <c r="C29" s="45" cm="1">
        <f t="array" ref="C29">_FV(A29,"52 week high",TRUE)</f>
        <v>99.73</v>
      </c>
      <c r="D29" s="45" cm="1">
        <f t="array" ref="D29">_FV(A29,"52 week low",TRUE)</f>
        <v>61.13</v>
      </c>
      <c r="E29" s="59" cm="1">
        <f t="array" ref="E29">_FV(A29,"Shares outstanding",TRUE)</f>
        <v>308777400</v>
      </c>
    </row>
    <row r="30" spans="1:5" x14ac:dyDescent="0.35">
      <c r="A30" t="e" vm="28">
        <v>#VALUE!</v>
      </c>
      <c r="B30" s="45" cm="1">
        <f t="array" ref="B30">_FV(A30,"Price",TRUE)</f>
        <v>59.32</v>
      </c>
      <c r="C30" s="45" cm="1">
        <f t="array" ref="C30">_FV(A30,"52 week high",TRUE)</f>
        <v>134.54</v>
      </c>
      <c r="D30" s="45" cm="1">
        <f t="array" ref="D30">_FV(A30,"52 week low",TRUE)</f>
        <v>35.1</v>
      </c>
      <c r="E30" s="59" cm="1">
        <f t="array" ref="E30">_FV(A30,"Shares outstanding",TRUE)</f>
        <v>54958860</v>
      </c>
    </row>
    <row r="31" spans="1:5" x14ac:dyDescent="0.35">
      <c r="A31" t="e" vm="29">
        <v>#VALUE!</v>
      </c>
      <c r="B31" s="45" cm="1">
        <f t="array" ref="B31">_FV(A31,"Price",TRUE)</f>
        <v>88.82</v>
      </c>
      <c r="C31" s="45" cm="1">
        <f t="array" ref="C31">_FV(A31,"52 week high",TRUE)</f>
        <v>115.48</v>
      </c>
      <c r="D31" s="45" cm="1">
        <f t="array" ref="D31">_FV(A31,"52 week low",TRUE)</f>
        <v>44.3</v>
      </c>
      <c r="E31" s="59" cm="1">
        <f t="array" ref="E31">_FV(A31,"Shares outstanding",TRUE)</f>
        <v>277309400</v>
      </c>
    </row>
    <row r="32" spans="1:5" x14ac:dyDescent="0.35">
      <c r="A32" t="e" vm="30">
        <v>#VALUE!</v>
      </c>
      <c r="B32" s="45" cm="1">
        <f t="array" ref="B32">_FV(A32,"Price",TRUE)</f>
        <v>166.3</v>
      </c>
      <c r="C32" s="45" cm="1">
        <f t="array" ref="C32">_FV(A32,"52 week high",TRUE)</f>
        <v>170.5</v>
      </c>
      <c r="D32" s="45" cm="1">
        <f t="array" ref="D32">_FV(A32,"52 week low",TRUE)</f>
        <v>60</v>
      </c>
      <c r="E32" s="59" cm="1">
        <f t="array" ref="E32">_FV(A32,"Shares outstanding",TRUE)</f>
        <v>755002800</v>
      </c>
    </row>
    <row r="33" spans="1:5" x14ac:dyDescent="0.35">
      <c r="A33" t="e" vm="31">
        <v>#VALUE!</v>
      </c>
      <c r="B33" s="45" cm="1">
        <f t="array" ref="B33">_FV(A33,"Price",TRUE)</f>
        <v>112.51</v>
      </c>
      <c r="C33" s="45" cm="1">
        <f t="array" ref="C33">_FV(A33,"52 week high",TRUE)</f>
        <v>161.79</v>
      </c>
      <c r="D33" s="45" cm="1">
        <f t="array" ref="D33">_FV(A33,"52 week low",TRUE)</f>
        <v>79.41</v>
      </c>
      <c r="E33" s="59" cm="1">
        <f t="array" ref="E33">_FV(A33,"Shares outstanding",TRUE)</f>
        <v>424502800</v>
      </c>
    </row>
    <row r="34" spans="1:5" x14ac:dyDescent="0.35">
      <c r="A34" t="e" vm="32">
        <v>#VALUE!</v>
      </c>
      <c r="B34" s="45" cm="1">
        <f t="array" ref="B34">_FV(A34,"Price",TRUE)</f>
        <v>33.229999999999997</v>
      </c>
      <c r="C34" s="45" cm="1">
        <f t="array" ref="C34">_FV(A34,"52 week high",TRUE)</f>
        <v>52.3</v>
      </c>
      <c r="D34" s="45" cm="1">
        <f t="array" ref="D34">_FV(A34,"52 week low",TRUE)</f>
        <v>19.73</v>
      </c>
      <c r="E34" s="59" cm="1">
        <f t="array" ref="E34">_FV(A34,"Shares outstanding",TRUE)</f>
        <v>213879900</v>
      </c>
    </row>
    <row r="35" spans="1:5" x14ac:dyDescent="0.35">
      <c r="A35" t="e" vm="33">
        <v>#VALUE!</v>
      </c>
      <c r="B35" s="45" cm="1">
        <f t="array" ref="B35">_FV(A35,"Price",TRUE)</f>
        <v>20.45</v>
      </c>
      <c r="C35" s="45" cm="1">
        <f t="array" ref="C35">_FV(A35,"52 week high",TRUE)</f>
        <v>37.9</v>
      </c>
      <c r="D35" s="45" cm="1">
        <f t="array" ref="D35">_FV(A35,"52 week low",TRUE)</f>
        <v>9.42</v>
      </c>
      <c r="E35" s="59" cm="1">
        <f t="array" ref="E35">_FV(A35,"Shares outstanding",TRUE)</f>
        <v>198224700</v>
      </c>
    </row>
    <row r="36" spans="1:5" x14ac:dyDescent="0.35">
      <c r="A36" t="e" vm="34">
        <v>#VALUE!</v>
      </c>
      <c r="B36" s="45" cm="1">
        <f t="array" ref="B36">_FV(A36,"Price",TRUE)</f>
        <v>58.37</v>
      </c>
      <c r="C36" s="45" cm="1">
        <f t="array" ref="C36">_FV(A36,"52 week high",TRUE)</f>
        <v>96.51</v>
      </c>
      <c r="D36" s="45" cm="1">
        <f t="array" ref="D36">_FV(A36,"52 week low",TRUE)</f>
        <v>49.02</v>
      </c>
      <c r="E36" s="59" cm="1">
        <f t="array" ref="E36">_FV(A36,"Shares outstanding",TRUE)</f>
        <v>56576810</v>
      </c>
    </row>
    <row r="37" spans="1:5" x14ac:dyDescent="0.35">
      <c r="A37" t="e" vm="35">
        <v>#VALUE!</v>
      </c>
      <c r="B37" s="45" cm="1">
        <f t="array" ref="B37">_FV(A37,"Price",TRUE)</f>
        <v>85.24</v>
      </c>
      <c r="C37" s="45" cm="1">
        <f t="array" ref="C37">_FV(A37,"52 week high",TRUE)</f>
        <v>85.68</v>
      </c>
      <c r="D37" s="45" cm="1">
        <f t="array" ref="D37">_FV(A37,"52 week low",TRUE)</f>
        <v>20.04</v>
      </c>
      <c r="E37" s="59" cm="1">
        <f t="array" ref="E37">_FV(A37,"Shares outstanding",TRUE)</f>
        <v>226986000</v>
      </c>
    </row>
    <row r="38" spans="1:5" x14ac:dyDescent="0.35">
      <c r="A38" t="e" vm="36">
        <v>#VALUE!</v>
      </c>
      <c r="B38" s="45" cm="1">
        <f t="array" ref="B38">_FV(A38,"Price",TRUE)</f>
        <v>42.29</v>
      </c>
      <c r="C38" s="45" cm="1">
        <f t="array" ref="C38">_FV(A38,"52 week high",TRUE)</f>
        <v>50.3</v>
      </c>
      <c r="D38" s="45" cm="1">
        <f t="array" ref="D38">_FV(A38,"52 week low",TRUE)</f>
        <v>32.400100000000002</v>
      </c>
      <c r="E38" s="59" cm="1">
        <f t="array" ref="E38">_FV(A38,"Shares outstanding",TRUE)</f>
        <v>4222296000</v>
      </c>
    </row>
    <row r="39" spans="1:5" x14ac:dyDescent="0.35">
      <c r="A39" t="e" vm="37">
        <v>#VALUE!</v>
      </c>
      <c r="B39" s="45" cm="1">
        <f t="array" ref="B39">_FV(A39,"Price",TRUE)</f>
        <v>70.040000000000006</v>
      </c>
      <c r="C39" s="45" cm="1">
        <f t="array" ref="C39">_FV(A39,"52 week high",TRUE)</f>
        <v>73.52</v>
      </c>
      <c r="D39" s="45" cm="1">
        <f t="array" ref="D39">_FV(A39,"52 week low",TRUE)</f>
        <v>41.93</v>
      </c>
      <c r="E39" s="59" cm="1">
        <f t="array" ref="E39">_FV(A39,"Shares outstanding",TRUE)</f>
        <v>266695200</v>
      </c>
    </row>
    <row r="40" spans="1:5" x14ac:dyDescent="0.35">
      <c r="A40" t="e" vm="38">
        <v>#VALUE!</v>
      </c>
      <c r="B40" s="45" cm="1">
        <f t="array" ref="B40">_FV(A40,"Price",TRUE)</f>
        <v>141.49</v>
      </c>
      <c r="C40" s="45" cm="1">
        <f t="array" ref="C40">_FV(A40,"52 week high",TRUE)</f>
        <v>142.69</v>
      </c>
      <c r="D40" s="45" cm="1">
        <f t="array" ref="D40">_FV(A40,"52 week low",TRUE)</f>
        <v>93.09</v>
      </c>
      <c r="E40" s="59" cm="1">
        <f t="array" ref="E40">_FV(A40,"Shares outstanding",TRUE)</f>
        <v>915943800</v>
      </c>
    </row>
    <row r="41" spans="1:5" x14ac:dyDescent="0.35">
      <c r="A41" t="e" vm="39">
        <v>#VALUE!</v>
      </c>
      <c r="B41" s="45" cm="1">
        <f t="array" ref="B41">_FV(A41,"Price",TRUE)</f>
        <v>83.9</v>
      </c>
      <c r="C41" s="45" cm="1">
        <f t="array" ref="C41">_FV(A41,"52 week high",TRUE)</f>
        <v>87.726500000000001</v>
      </c>
      <c r="D41" s="45" cm="1">
        <f t="array" ref="D41">_FV(A41,"52 week low",TRUE)</f>
        <v>49.54</v>
      </c>
      <c r="E41" s="59" cm="1">
        <f t="array" ref="E41">_FV(A41,"Shares outstanding",TRUE)</f>
        <v>771872100</v>
      </c>
    </row>
    <row r="42" spans="1:5" x14ac:dyDescent="0.35">
      <c r="A42" t="e" vm="40">
        <v>#VALUE!</v>
      </c>
      <c r="B42" s="45" cm="1">
        <f t="array" ref="B42">_FV(A42,"Price",TRUE)</f>
        <v>1634.33</v>
      </c>
      <c r="C42" s="45" cm="1">
        <f t="array" ref="C42">_FV(A42,"52 week high",TRUE)</f>
        <v>1659.22</v>
      </c>
      <c r="D42" s="45" cm="1">
        <f t="array" ref="D42">_FV(A42,"52 week low",TRUE)</f>
        <v>1013.5361</v>
      </c>
      <c r="E42" s="59" cm="1">
        <f t="array" ref="E42">_FV(A42,"Shares outstanding",TRUE)</f>
        <v>680163600</v>
      </c>
    </row>
    <row r="43" spans="1:5" x14ac:dyDescent="0.35">
      <c r="A43" t="e" vm="41">
        <v>#VALUE!</v>
      </c>
      <c r="B43" s="45" cm="1">
        <f t="array" ref="B43">_FV(A43,"Price",TRUE)</f>
        <v>6.48</v>
      </c>
      <c r="C43" s="45" cm="1">
        <f t="array" ref="C43">_FV(A43,"52 week high",TRUE)</f>
        <v>13.26</v>
      </c>
      <c r="D43" s="45" cm="1">
        <f t="array" ref="D43">_FV(A43,"52 week low",TRUE)</f>
        <v>5.48</v>
      </c>
      <c r="E43" s="59" cm="1">
        <f t="array" ref="E43">_FV(A43,"Shares outstanding",TRUE)</f>
        <v>8753289000</v>
      </c>
    </row>
    <row r="44" spans="1:5" x14ac:dyDescent="0.35">
      <c r="A44" t="e" vm="42">
        <v>#VALUE!</v>
      </c>
      <c r="B44" s="45" cm="1">
        <f t="array" ref="B44">_FV(A44,"Price",TRUE)</f>
        <v>510.32</v>
      </c>
      <c r="C44" s="45" cm="1">
        <f t="array" ref="C44">_FV(A44,"52 week high",TRUE)</f>
        <v>533.6979</v>
      </c>
      <c r="D44" s="45" cm="1">
        <f t="array" ref="D44">_FV(A44,"52 week low",TRUE)</f>
        <v>255.13140000000001</v>
      </c>
      <c r="E44" s="59" cm="1">
        <f t="array" ref="E44">_FV(A44,"Shares outstanding",TRUE)</f>
        <v>479665300</v>
      </c>
    </row>
    <row r="45" spans="1:5" x14ac:dyDescent="0.35">
      <c r="A45" t="e" vm="43">
        <v>#VALUE!</v>
      </c>
      <c r="B45" s="45" cm="1">
        <f t="array" ref="B45">_FV(A45,"Price",TRUE)</f>
        <v>346.36</v>
      </c>
      <c r="C45" s="45" cm="1">
        <f t="array" ref="C45">_FV(A45,"52 week high",TRUE)</f>
        <v>346.36</v>
      </c>
      <c r="D45" s="45" cm="1">
        <f t="array" ref="D45">_FV(A45,"52 week low",TRUE)</f>
        <v>271.27999999999997</v>
      </c>
      <c r="E45" s="59" cm="1">
        <f t="array" ref="E45">_FV(A45,"Shares outstanding",TRUE)</f>
        <v>441523700</v>
      </c>
    </row>
    <row r="46" spans="1:5" x14ac:dyDescent="0.35">
      <c r="A46" t="e" vm="44">
        <v>#VALUE!</v>
      </c>
      <c r="B46" s="45" cm="1">
        <f t="array" ref="B46">_FV(A46,"Price",TRUE)</f>
        <v>48.35</v>
      </c>
      <c r="C46" s="45" cm="1">
        <f t="array" ref="C46">_FV(A46,"52 week high",TRUE)</f>
        <v>48.89</v>
      </c>
      <c r="D46" s="45" cm="1">
        <f t="array" ref="D46">_FV(A46,"52 week low",TRUE)</f>
        <v>26.715</v>
      </c>
      <c r="E46" s="59" cm="1">
        <f t="array" ref="E46">_FV(A46,"Shares outstanding",TRUE)</f>
        <v>573626300</v>
      </c>
    </row>
    <row r="47" spans="1:5" x14ac:dyDescent="0.35">
      <c r="A47" t="e" vm="45">
        <v>#VALUE!</v>
      </c>
      <c r="B47" s="45" cm="1">
        <f t="array" ref="B47">_FV(A47,"Price",TRUE)</f>
        <v>51.3</v>
      </c>
      <c r="C47" s="45" cm="1">
        <f t="array" ref="C47">_FV(A47,"52 week high",TRUE)</f>
        <v>52.97</v>
      </c>
      <c r="D47" s="45" cm="1">
        <f t="array" ref="D47">_FV(A47,"52 week low",TRUE)</f>
        <v>39.01</v>
      </c>
      <c r="E47" s="59" cm="1">
        <f t="array" ref="E47">_FV(A47,"Shares outstanding",TRUE)</f>
        <v>538951800</v>
      </c>
    </row>
    <row r="48" spans="1:5" x14ac:dyDescent="0.35">
      <c r="A48" t="e" vm="46">
        <v>#VALUE!</v>
      </c>
      <c r="B48" s="45" cm="1">
        <f t="array" ref="B48">_FV(A48,"Price",TRUE)</f>
        <v>709.39</v>
      </c>
      <c r="C48" s="45" cm="1">
        <f t="array" ref="C48">_FV(A48,"52 week high",TRUE)</f>
        <v>709.39</v>
      </c>
      <c r="D48" s="45" cm="1">
        <f t="array" ref="D48">_FV(A48,"52 week low",TRUE)</f>
        <v>360.5</v>
      </c>
      <c r="E48" s="59" cm="1">
        <f t="array" ref="E48">_FV(A48,"Shares outstanding",TRUE)</f>
        <v>117025900</v>
      </c>
    </row>
    <row r="49" spans="1:5" x14ac:dyDescent="0.35">
      <c r="A49" t="e" vm="47">
        <v>#VALUE!</v>
      </c>
      <c r="B49" s="45" cm="1">
        <f t="array" ref="B49">_FV(A49,"Price",TRUE)</f>
        <v>152.94999999999999</v>
      </c>
      <c r="C49" s="45" cm="1">
        <f t="array" ref="C49">_FV(A49,"52 week high",TRUE)</f>
        <v>157</v>
      </c>
      <c r="D49" s="45" cm="1">
        <f t="array" ref="D49">_FV(A49,"52 week low",TRUE)</f>
        <v>109.16</v>
      </c>
      <c r="E49" s="59" cm="1">
        <f t="array" ref="E49">_FV(A49,"Shares outstanding",TRUE)</f>
        <v>2632823000</v>
      </c>
    </row>
    <row r="50" spans="1:5" x14ac:dyDescent="0.35">
      <c r="A50" t="e" vm="48">
        <v>#VALUE!</v>
      </c>
      <c r="B50" s="45" cm="1">
        <f t="array" ref="B50">_FV(A50,"Price",TRUE)</f>
        <v>136.68</v>
      </c>
      <c r="C50" s="45" cm="1">
        <f t="array" ref="C50">_FV(A50,"52 week high",TRUE)</f>
        <v>150</v>
      </c>
      <c r="D50" s="45" cm="1">
        <f t="array" ref="D50">_FV(A50,"52 week low",TRUE)</f>
        <v>15.12</v>
      </c>
      <c r="E50" s="59" cm="1">
        <f t="array" ref="E50">_FV(A50,"Shares outstanding",TRUE)</f>
        <v>99040280</v>
      </c>
    </row>
    <row r="51" spans="1:5" x14ac:dyDescent="0.35">
      <c r="A51" t="e" vm="6">
        <v>#VALUE!</v>
      </c>
      <c r="B51" s="45" cm="1">
        <f t="array" ref="B51">_FV(A51,"Price",TRUE)</f>
        <v>226.58</v>
      </c>
      <c r="C51" s="45" cm="1">
        <f t="array" ref="C51">_FV(A51,"52 week high",TRUE)</f>
        <v>226.58</v>
      </c>
      <c r="D51" s="45" cm="1">
        <f t="array" ref="D51">_FV(A51,"52 week low",TRUE)</f>
        <v>132.52000000000001</v>
      </c>
      <c r="E51" s="59" cm="1">
        <f t="array" ref="E51">_FV(A51,"Shares outstanding",TRUE)</f>
        <v>7567653000</v>
      </c>
    </row>
    <row r="52" spans="1:5" x14ac:dyDescent="0.35">
      <c r="A52" t="e" vm="49">
        <v>#VALUE!</v>
      </c>
      <c r="B52" s="45" cm="1">
        <f t="array" ref="B52">_FV(A52,"Price",TRUE)</f>
        <v>63.47</v>
      </c>
      <c r="C52" s="45" cm="1">
        <f t="array" ref="C52">_FV(A52,"52 week high",TRUE)</f>
        <v>64.245000000000005</v>
      </c>
      <c r="D52" s="45" cm="1">
        <f t="array" ref="D52">_FV(A52,"52 week low",TRUE)</f>
        <v>34.21</v>
      </c>
      <c r="E52" s="59" cm="1">
        <f t="array" ref="E52">_FV(A52,"Shares outstanding",TRUE)</f>
        <v>140546700</v>
      </c>
    </row>
    <row r="53" spans="1:5" x14ac:dyDescent="0.35">
      <c r="A53" t="e" vm="21">
        <v>#VALUE!</v>
      </c>
      <c r="B53" s="45" cm="1">
        <f t="array" ref="B53">_FV(A53,"Price",TRUE)</f>
        <v>28.27</v>
      </c>
      <c r="C53" s="45" cm="1">
        <f t="array" ref="C53">_FV(A53,"52 week high",TRUE)</f>
        <v>44.935000000000002</v>
      </c>
      <c r="D53" s="45" cm="1">
        <f t="array" ref="D53">_FV(A53,"52 week low",TRUE)</f>
        <v>10.1</v>
      </c>
      <c r="E53" s="59" cm="1">
        <f t="array" ref="E53">_FV(A53,"Shares outstanding",TRUE)</f>
        <v>616037900</v>
      </c>
    </row>
    <row r="54" spans="1:5" x14ac:dyDescent="0.35">
      <c r="A54" t="e" vm="50">
        <v>#VALUE!</v>
      </c>
      <c r="B54" s="45" cm="1">
        <f t="array" ref="B54">_FV(A54,"Price",TRUE)</f>
        <v>114.26</v>
      </c>
      <c r="C54" s="45" cm="1">
        <f t="array" ref="C54">_FV(A54,"52 week high",TRUE)</f>
        <v>126.79</v>
      </c>
      <c r="D54" s="45" cm="1">
        <f t="array" ref="D54">_FV(A54,"52 week low",TRUE)</f>
        <v>85.34</v>
      </c>
      <c r="E54" s="59" cm="1">
        <f t="array" ref="E54">_FV(A54,"Shares outstanding",TRUE)</f>
        <v>422461200</v>
      </c>
    </row>
    <row r="55" spans="1:5" x14ac:dyDescent="0.35">
      <c r="A55" t="e" vm="51">
        <v>#VALUE!</v>
      </c>
      <c r="B55" s="45" cm="1">
        <f t="array" ref="B55">_FV(A55,"Price",TRUE)</f>
        <v>103.72</v>
      </c>
      <c r="C55" s="45" cm="1">
        <f t="array" ref="C55">_FV(A55,"52 week high",TRUE)</f>
        <v>112.17</v>
      </c>
      <c r="D55" s="45" cm="1">
        <f t="array" ref="D55">_FV(A55,"52 week low",TRUE)</f>
        <v>67.680000000000007</v>
      </c>
      <c r="E55" s="59" cm="1">
        <f t="array" ref="E55">_FV(A55,"Shares outstanding",TRUE)</f>
        <v>244314000</v>
      </c>
    </row>
    <row r="56" spans="1:5" x14ac:dyDescent="0.35">
      <c r="A56" t="e" vm="52">
        <v>#VALUE!</v>
      </c>
      <c r="B56" s="45" cm="1">
        <f t="array" ref="B56">_FV(A56,"Price",TRUE)</f>
        <v>124.68</v>
      </c>
      <c r="C56" s="45" cm="1">
        <f t="array" ref="C56">_FV(A56,"52 week high",TRUE)</f>
        <v>158.75</v>
      </c>
      <c r="D56" s="45" cm="1">
        <f t="array" ref="D56">_FV(A56,"52 week low",TRUE)</f>
        <v>90.56</v>
      </c>
      <c r="E56" s="59" cm="1">
        <f t="array" ref="E56">_FV(A56,"Shares outstanding",TRUE)</f>
        <v>890578700</v>
      </c>
    </row>
    <row r="57" spans="1:5" x14ac:dyDescent="0.35">
      <c r="A57" t="e" vm="53">
        <v>#VALUE!</v>
      </c>
      <c r="B57" s="45" cm="1">
        <f t="array" ref="B57">_FV(A57,"Price",TRUE)</f>
        <v>116.02</v>
      </c>
      <c r="C57" s="45" cm="1">
        <f t="array" ref="C57">_FV(A57,"52 week high",TRUE)</f>
        <v>117.1</v>
      </c>
      <c r="D57" s="45" cm="1">
        <f t="array" ref="D57">_FV(A57,"52 week low",TRUE)</f>
        <v>58</v>
      </c>
      <c r="E57" s="59" cm="1">
        <f t="array" ref="E57">_FV(A57,"Shares outstanding",TRUE)</f>
        <v>1128266000</v>
      </c>
    </row>
    <row r="58" spans="1:5" x14ac:dyDescent="0.35">
      <c r="A58" t="e" vm="54">
        <v>#VALUE!</v>
      </c>
      <c r="B58" s="45" cm="1">
        <f t="array" ref="B58">_FV(A58,"Price",TRUE)</f>
        <v>107.41</v>
      </c>
      <c r="C58" s="45" cm="1">
        <f t="array" ref="C58">_FV(A58,"52 week high",TRUE)</f>
        <v>113.28</v>
      </c>
      <c r="D58" s="45" cm="1">
        <f t="array" ref="D58">_FV(A58,"52 week low",TRUE)</f>
        <v>53.15</v>
      </c>
      <c r="E58" s="59" cm="1">
        <f t="array" ref="E58">_FV(A58,"Shares outstanding",TRUE)</f>
        <v>252451500</v>
      </c>
    </row>
    <row r="59" spans="1:5" x14ac:dyDescent="0.35">
      <c r="A59" t="e" vm="55">
        <v>#VALUE!</v>
      </c>
      <c r="B59" s="45" cm="1">
        <f t="array" ref="B59">_FV(A59,"Price",TRUE)</f>
        <v>220.63</v>
      </c>
      <c r="C59" s="45" cm="1">
        <f t="array" ref="C59">_FV(A59,"52 week high",TRUE)</f>
        <v>239.87</v>
      </c>
      <c r="D59" s="45" cm="1">
        <f t="array" ref="D59">_FV(A59,"52 week low",TRUE)</f>
        <v>144.12</v>
      </c>
      <c r="E59" s="59" cm="1">
        <f t="array" ref="E59">_FV(A59,"Shares outstanding",TRUE)</f>
        <v>126213500</v>
      </c>
    </row>
    <row r="60" spans="1:5" x14ac:dyDescent="0.35">
      <c r="A60" t="e" vm="55">
        <v>#VALUE!</v>
      </c>
      <c r="B60" s="45" cm="1">
        <f t="array" ref="B60">_FV(A60,"Price",TRUE)</f>
        <v>220.63</v>
      </c>
      <c r="C60" s="45" cm="1">
        <f t="array" ref="C60">_FV(A60,"52 week high",TRUE)</f>
        <v>239.87</v>
      </c>
      <c r="D60" s="45" cm="1">
        <f t="array" ref="D60">_FV(A60,"52 week low",TRUE)</f>
        <v>144.12</v>
      </c>
      <c r="E60" s="59" cm="1">
        <f t="array" ref="E60">_FV(A60,"Shares outstanding",TRUE)</f>
        <v>126213500</v>
      </c>
    </row>
    <row r="61" spans="1:5" x14ac:dyDescent="0.35">
      <c r="A61" t="e" vm="56">
        <v>#VALUE!</v>
      </c>
      <c r="B61" s="45" cm="1">
        <f t="array" ref="B61">_FV(A61,"Price",TRUE)</f>
        <v>143.41</v>
      </c>
      <c r="C61" s="45" cm="1">
        <f t="array" ref="C61">_FV(A61,"52 week high",TRUE)</f>
        <v>150.55000000000001</v>
      </c>
      <c r="D61" s="45" cm="1">
        <f t="array" ref="D61">_FV(A61,"52 week low",TRUE)</f>
        <v>87.5</v>
      </c>
      <c r="E61" s="59" cm="1">
        <f t="array" ref="E61">_FV(A61,"Shares outstanding",TRUE)</f>
        <v>541506600</v>
      </c>
    </row>
    <row r="62" spans="1:5" x14ac:dyDescent="0.35">
      <c r="A62" t="e" vm="57">
        <v>#VALUE!</v>
      </c>
      <c r="B62" s="45" cm="1">
        <f t="array" ref="B62">_FV(A62,"Price",TRUE)</f>
        <v>114.81</v>
      </c>
      <c r="C62" s="45" cm="1">
        <f t="array" ref="C62">_FV(A62,"52 week high",TRUE)</f>
        <v>118.82</v>
      </c>
      <c r="D62" s="45" cm="1">
        <f t="array" ref="D62">_FV(A62,"52 week low",TRUE)</f>
        <v>69.33</v>
      </c>
      <c r="E62" s="59" cm="1">
        <f t="array" ref="E62">_FV(A62,"Shares outstanding",TRUE)</f>
        <v>22413780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9"/>
  <sheetViews>
    <sheetView topLeftCell="C1" workbookViewId="0">
      <pane ySplit="1" topLeftCell="A2" activePane="bottomLeft" state="frozen"/>
      <selection pane="bottomLeft" activeCell="F5" sqref="F5"/>
    </sheetView>
  </sheetViews>
  <sheetFormatPr defaultColWidth="9.1796875" defaultRowHeight="17.25" customHeight="1" x14ac:dyDescent="0.25"/>
  <cols>
    <col min="1" max="1" width="45.7265625" style="5" customWidth="1"/>
    <col min="2" max="2" width="8.7265625" style="10" customWidth="1"/>
    <col min="3" max="3" width="9.1796875" style="5"/>
    <col min="4" max="4" width="11.26953125" style="9" customWidth="1"/>
    <col min="5" max="5" width="7.81640625" style="9" customWidth="1"/>
    <col min="6" max="6" width="10.54296875" style="10" customWidth="1"/>
    <col min="7" max="7" width="13.54296875" style="10" customWidth="1"/>
    <col min="8" max="9" width="10.54296875" style="10" customWidth="1"/>
    <col min="10" max="10" width="12.54296875" style="10" customWidth="1"/>
    <col min="11" max="12" width="12.54296875" style="30" customWidth="1"/>
    <col min="13" max="13" width="14.54296875" style="10" customWidth="1"/>
    <col min="14" max="14" width="10" style="10" customWidth="1"/>
    <col min="15" max="15" width="8.81640625" style="34" customWidth="1"/>
    <col min="16" max="16" width="8.26953125" style="30" customWidth="1"/>
    <col min="17" max="17" width="11.54296875" style="16" customWidth="1"/>
    <col min="18" max="18" width="11.453125" style="16" customWidth="1"/>
    <col min="19" max="19" width="14.1796875" style="23" customWidth="1"/>
    <col min="20" max="20" width="14.81640625" style="23" customWidth="1"/>
    <col min="21" max="21" width="9" style="5" customWidth="1"/>
    <col min="22" max="22" width="14.453125" style="17" bestFit="1" customWidth="1"/>
    <col min="23" max="23" width="3.453125" style="5" customWidth="1"/>
    <col min="24" max="24" width="3" style="5" customWidth="1"/>
    <col min="25" max="25" width="1.54296875" style="5" customWidth="1"/>
    <col min="26" max="26" width="4.7265625" style="5" customWidth="1"/>
    <col min="27" max="28" width="10.54296875" style="5" customWidth="1"/>
    <col min="29" max="30" width="9.1796875" style="5"/>
    <col min="31" max="31" width="11" style="5" customWidth="1"/>
    <col min="32" max="32" width="14.1796875" style="5" bestFit="1" customWidth="1"/>
    <col min="33" max="16384" width="9.1796875" style="5"/>
  </cols>
  <sheetData>
    <row r="1" spans="1:32" s="1" customFormat="1" ht="49.5" customHeight="1" thickBot="1" x14ac:dyDescent="0.35">
      <c r="A1" s="11" t="s">
        <v>260</v>
      </c>
      <c r="B1" s="13" t="s">
        <v>261</v>
      </c>
      <c r="C1" s="11" t="s">
        <v>262</v>
      </c>
      <c r="D1" s="12" t="s">
        <v>263</v>
      </c>
      <c r="E1" s="13" t="s">
        <v>264</v>
      </c>
      <c r="F1" s="13" t="s">
        <v>265</v>
      </c>
      <c r="G1" s="13" t="s">
        <v>236</v>
      </c>
      <c r="H1" s="13" t="s">
        <v>235</v>
      </c>
      <c r="I1" s="13" t="s">
        <v>266</v>
      </c>
      <c r="J1" s="13" t="s">
        <v>267</v>
      </c>
      <c r="K1" s="28" t="s">
        <v>268</v>
      </c>
      <c r="L1" s="28" t="s">
        <v>269</v>
      </c>
      <c r="M1" s="13" t="s">
        <v>270</v>
      </c>
      <c r="N1" s="13" t="s">
        <v>271</v>
      </c>
      <c r="O1" s="31" t="s">
        <v>272</v>
      </c>
      <c r="P1" s="28" t="s">
        <v>273</v>
      </c>
      <c r="Q1" s="13" t="s">
        <v>274</v>
      </c>
      <c r="R1" s="13" t="s">
        <v>238</v>
      </c>
      <c r="S1" s="11" t="s">
        <v>275</v>
      </c>
      <c r="T1" s="11" t="s">
        <v>276</v>
      </c>
      <c r="U1" s="11" t="s">
        <v>277</v>
      </c>
      <c r="V1" s="18" t="s">
        <v>278</v>
      </c>
      <c r="AA1" s="13" t="s">
        <v>192</v>
      </c>
      <c r="AB1" s="13" t="s">
        <v>279</v>
      </c>
      <c r="AE1" s="46"/>
      <c r="AF1" s="46"/>
    </row>
    <row r="2" spans="1:32" ht="12.5" x14ac:dyDescent="0.25">
      <c r="A2" s="6" t="s">
        <v>280</v>
      </c>
      <c r="C2" s="2" t="s">
        <v>281</v>
      </c>
      <c r="D2" s="7" t="e">
        <f>#REF!</f>
        <v>#REF!</v>
      </c>
      <c r="E2" s="48">
        <v>6.89</v>
      </c>
      <c r="F2" s="20" t="e">
        <f>PV(#REF!,10,,-(U2*V2))*#REF!</f>
        <v>#REF!</v>
      </c>
      <c r="G2" s="20"/>
      <c r="H2" s="20"/>
      <c r="I2" s="20"/>
      <c r="J2" s="8">
        <v>5</v>
      </c>
      <c r="K2" s="29">
        <v>-133.66669999999999</v>
      </c>
      <c r="L2" s="29">
        <v>184.2826</v>
      </c>
      <c r="M2" s="20"/>
      <c r="N2" s="8">
        <v>47</v>
      </c>
      <c r="O2" s="33">
        <v>4.28</v>
      </c>
      <c r="P2" s="27" t="e">
        <f>O2/D2</f>
        <v>#REF!</v>
      </c>
      <c r="Q2" s="15">
        <v>3.25</v>
      </c>
      <c r="R2" s="15"/>
      <c r="S2" s="22">
        <v>3.8899999999999997E-2</v>
      </c>
      <c r="T2" s="23">
        <v>3.8899999999999997E-2</v>
      </c>
      <c r="U2" s="17" t="e">
        <f>D2/E2</f>
        <v>#REF!</v>
      </c>
      <c r="V2" s="47">
        <f>FV(T2,10,,-E2)</f>
        <v>10.091522308405752</v>
      </c>
      <c r="AA2" s="5">
        <v>57222000000</v>
      </c>
    </row>
    <row r="3" spans="1:32" ht="12.5" x14ac:dyDescent="0.25">
      <c r="A3" s="2" t="s">
        <v>282</v>
      </c>
      <c r="B3" s="4"/>
      <c r="C3" s="40" t="s">
        <v>283</v>
      </c>
      <c r="D3" s="7" t="e">
        <f>#REF!</f>
        <v>#REF!</v>
      </c>
      <c r="E3" s="3">
        <v>10.07</v>
      </c>
      <c r="F3" s="20" t="e">
        <f>PV(#REF!,10,,-(U3*V3))*#REF!</f>
        <v>#REF!</v>
      </c>
      <c r="G3" s="20"/>
      <c r="H3" s="20"/>
      <c r="I3" s="20"/>
      <c r="J3" s="4">
        <v>8</v>
      </c>
      <c r="K3" s="27">
        <v>-3.8963000000000001</v>
      </c>
      <c r="L3" s="27" t="s">
        <v>284</v>
      </c>
      <c r="M3" s="20"/>
      <c r="N3" s="4">
        <v>11</v>
      </c>
      <c r="O3" s="32">
        <v>6</v>
      </c>
      <c r="P3" s="27" t="e">
        <f>O3/D3</f>
        <v>#REF!</v>
      </c>
      <c r="Q3" s="14">
        <v>4</v>
      </c>
      <c r="R3" s="14"/>
      <c r="S3" s="22">
        <v>0.19220000000000001</v>
      </c>
      <c r="T3" s="23">
        <v>4.2000000000000003E-2</v>
      </c>
      <c r="U3" s="17" t="e">
        <f t="shared" ref="U3:U33" si="0">D3/E3</f>
        <v>#REF!</v>
      </c>
      <c r="V3" s="19">
        <f t="shared" ref="V3:V33" si="1">FV(T3,10,,-E3)</f>
        <v>15.19520838069716</v>
      </c>
      <c r="AA3" s="5">
        <v>3700000000</v>
      </c>
    </row>
    <row r="4" spans="1:32" ht="17.25" customHeight="1" x14ac:dyDescent="0.25">
      <c r="A4" s="2" t="s">
        <v>285</v>
      </c>
      <c r="B4" s="4"/>
      <c r="C4" s="2" t="s">
        <v>16</v>
      </c>
      <c r="D4" s="7" t="e">
        <f>#REF!</f>
        <v>#REF!</v>
      </c>
      <c r="E4" s="3">
        <v>2.82</v>
      </c>
      <c r="F4" s="20" t="e">
        <f>PV(#REF!,10,,-(U4*V4))*#REF!</f>
        <v>#REF!</v>
      </c>
      <c r="G4" s="20"/>
      <c r="H4" s="20"/>
      <c r="I4" s="20"/>
      <c r="J4" s="4">
        <v>8</v>
      </c>
      <c r="K4" s="27">
        <v>-0.53879999999999995</v>
      </c>
      <c r="L4" s="27" t="s">
        <v>284</v>
      </c>
      <c r="M4" s="20"/>
      <c r="N4" s="4">
        <v>10</v>
      </c>
      <c r="O4" s="32">
        <v>1.64</v>
      </c>
      <c r="P4" s="27" t="e">
        <f>O4/D4</f>
        <v>#REF!</v>
      </c>
      <c r="Q4" s="14">
        <v>3.55</v>
      </c>
      <c r="R4" s="14"/>
      <c r="S4" s="22">
        <v>0.14449999999999999</v>
      </c>
      <c r="T4" s="23">
        <v>1.12E-2</v>
      </c>
      <c r="U4" s="17" t="e">
        <f t="shared" si="0"/>
        <v>#REF!</v>
      </c>
      <c r="V4" s="19">
        <f t="shared" si="1"/>
        <v>3.1522432084323118</v>
      </c>
      <c r="AA4" s="5">
        <v>2510000000</v>
      </c>
    </row>
    <row r="5" spans="1:32" ht="17.25" customHeight="1" x14ac:dyDescent="0.25">
      <c r="A5" s="2" t="s">
        <v>286</v>
      </c>
      <c r="B5" s="4"/>
      <c r="C5" s="44" t="s">
        <v>66</v>
      </c>
      <c r="D5" s="7" t="e">
        <f>#REF!</f>
        <v>#REF!</v>
      </c>
      <c r="E5" s="3">
        <v>-1.653</v>
      </c>
      <c r="F5" s="20" t="e">
        <f>PV(#REF!,10,,-(U5*V5))*#REF!</f>
        <v>#REF!</v>
      </c>
      <c r="G5" s="20"/>
      <c r="H5" s="20"/>
      <c r="I5" s="20"/>
      <c r="J5" s="4">
        <v>3</v>
      </c>
      <c r="K5" s="27">
        <v>-0.53590000000000004</v>
      </c>
      <c r="L5" s="27" t="s">
        <v>284</v>
      </c>
      <c r="M5" s="20"/>
      <c r="N5" s="4">
        <v>0</v>
      </c>
      <c r="O5" s="32">
        <v>0.72</v>
      </c>
      <c r="P5" s="27" t="e">
        <f>O5/D5</f>
        <v>#REF!</v>
      </c>
      <c r="Q5" s="14"/>
      <c r="R5" s="14"/>
      <c r="S5" s="22">
        <v>-5.5500000000000001E-2</v>
      </c>
      <c r="T5" s="23">
        <v>8.3000000000000004E-2</v>
      </c>
      <c r="U5" s="17" t="e">
        <f t="shared" si="0"/>
        <v>#REF!</v>
      </c>
      <c r="V5" s="19">
        <f t="shared" si="1"/>
        <v>-3.6690820164742237</v>
      </c>
      <c r="AA5" s="5">
        <v>632000000</v>
      </c>
    </row>
    <row r="6" spans="1:32" ht="17.25" customHeight="1" x14ac:dyDescent="0.25">
      <c r="A6" s="5" t="s">
        <v>287</v>
      </c>
      <c r="C6" s="39" t="s">
        <v>288</v>
      </c>
      <c r="D6" s="7" t="e">
        <f>#REF!</f>
        <v>#REF!</v>
      </c>
      <c r="E6" s="9">
        <v>-1.17</v>
      </c>
      <c r="F6" s="20" t="e">
        <f>PV(#REF!,10,,-(U6*V6))*#REF!</f>
        <v>#REF!</v>
      </c>
      <c r="G6" s="20"/>
      <c r="H6" s="20"/>
      <c r="I6" s="20"/>
      <c r="J6" s="10">
        <v>6</v>
      </c>
      <c r="K6" s="30">
        <v>-0.37559999999999999</v>
      </c>
      <c r="L6" s="30">
        <v>1.2883</v>
      </c>
      <c r="M6" s="20"/>
      <c r="N6" s="34" t="s">
        <v>289</v>
      </c>
      <c r="O6" s="34" t="s">
        <v>289</v>
      </c>
      <c r="P6" s="27"/>
      <c r="Q6" s="16">
        <v>3.87</v>
      </c>
      <c r="T6" s="23">
        <v>0.312</v>
      </c>
      <c r="U6" s="17" t="e">
        <f t="shared" si="0"/>
        <v>#REF!</v>
      </c>
      <c r="V6" s="19">
        <f t="shared" si="1"/>
        <v>-17.681707914250623</v>
      </c>
      <c r="AA6" s="5">
        <v>30580000</v>
      </c>
    </row>
    <row r="7" spans="1:32" ht="17.25" customHeight="1" x14ac:dyDescent="0.25">
      <c r="A7" s="5" t="s">
        <v>290</v>
      </c>
      <c r="C7" s="26" t="s">
        <v>291</v>
      </c>
      <c r="D7" s="7" t="e">
        <f>#REF!</f>
        <v>#REF!</v>
      </c>
      <c r="E7" s="9">
        <v>-0.71</v>
      </c>
      <c r="F7" s="20" t="e">
        <f>PV(#REF!,10,,-(U7*V7))*#REF!</f>
        <v>#REF!</v>
      </c>
      <c r="G7" s="20"/>
      <c r="H7" s="20"/>
      <c r="I7" s="20"/>
      <c r="J7" s="10">
        <v>7</v>
      </c>
      <c r="K7" s="30">
        <v>-0.32700000000000001</v>
      </c>
      <c r="L7" s="30">
        <v>5.2600000000000001E-2</v>
      </c>
      <c r="M7" s="20"/>
      <c r="N7" s="34" t="s">
        <v>289</v>
      </c>
      <c r="O7" s="34" t="s">
        <v>289</v>
      </c>
      <c r="P7" s="27"/>
      <c r="Q7" s="16">
        <v>4</v>
      </c>
      <c r="T7" s="23">
        <v>0.25</v>
      </c>
      <c r="U7" s="17" t="e">
        <f t="shared" si="0"/>
        <v>#REF!</v>
      </c>
      <c r="V7" s="19">
        <f t="shared" si="1"/>
        <v>-6.6123902797698975</v>
      </c>
      <c r="AA7" s="5">
        <v>-3410000000</v>
      </c>
    </row>
    <row r="8" spans="1:32" ht="17.25" customHeight="1" x14ac:dyDescent="0.25">
      <c r="A8" s="5" t="s">
        <v>292</v>
      </c>
      <c r="C8" s="39" t="s">
        <v>293</v>
      </c>
      <c r="D8" s="7" t="e">
        <f>#REF!</f>
        <v>#REF!</v>
      </c>
      <c r="E8" s="9">
        <v>-0.83</v>
      </c>
      <c r="F8" s="20" t="e">
        <f>PV(#REF!,10,,-(U8*V8))*#REF!</f>
        <v>#REF!</v>
      </c>
      <c r="G8" s="20"/>
      <c r="H8" s="20"/>
      <c r="I8" s="20"/>
      <c r="J8" s="10">
        <v>7</v>
      </c>
      <c r="K8" s="30">
        <v>-0.26819999999999999</v>
      </c>
      <c r="L8" s="30">
        <v>1.4031</v>
      </c>
      <c r="M8" s="20"/>
      <c r="N8" s="34" t="s">
        <v>289</v>
      </c>
      <c r="O8" s="34" t="s">
        <v>289</v>
      </c>
      <c r="P8" s="27"/>
      <c r="Q8" s="16">
        <v>4.12</v>
      </c>
      <c r="S8" s="23">
        <v>0.38150000000000001</v>
      </c>
      <c r="T8" s="23">
        <v>0.22650000000000001</v>
      </c>
      <c r="U8" s="17" t="e">
        <f t="shared" si="0"/>
        <v>#REF!</v>
      </c>
      <c r="V8" s="19">
        <f t="shared" si="1"/>
        <v>-6.3937200661615439</v>
      </c>
      <c r="AA8" s="5">
        <v>981900000</v>
      </c>
    </row>
    <row r="9" spans="1:32" ht="17.25" customHeight="1" x14ac:dyDescent="0.25">
      <c r="A9" s="2" t="s">
        <v>294</v>
      </c>
      <c r="B9" s="4"/>
      <c r="C9" s="25" t="s">
        <v>295</v>
      </c>
      <c r="D9" s="7" t="e">
        <f>#REF!</f>
        <v>#REF!</v>
      </c>
      <c r="E9" s="3">
        <v>-1.93</v>
      </c>
      <c r="F9" s="20" t="e">
        <f>PV(#REF!,10,,-(U9*V9))*#REF!</f>
        <v>#REF!</v>
      </c>
      <c r="G9" s="20"/>
      <c r="H9" s="20"/>
      <c r="I9" s="20"/>
      <c r="J9" s="4">
        <v>8</v>
      </c>
      <c r="K9" s="27">
        <v>-0.14580000000000001</v>
      </c>
      <c r="L9" s="27">
        <v>3.6600000000000001E-2</v>
      </c>
      <c r="M9" s="20"/>
      <c r="N9" s="4" t="s">
        <v>289</v>
      </c>
      <c r="O9" s="32" t="s">
        <v>289</v>
      </c>
      <c r="P9" s="27"/>
      <c r="Q9" s="14">
        <v>4.53</v>
      </c>
      <c r="R9" s="14">
        <v>4</v>
      </c>
      <c r="S9" s="22"/>
      <c r="T9" s="23">
        <v>1</v>
      </c>
      <c r="U9" s="17" t="e">
        <f t="shared" si="0"/>
        <v>#REF!</v>
      </c>
      <c r="V9" s="19">
        <f t="shared" si="1"/>
        <v>-1976.32</v>
      </c>
      <c r="AA9" s="5">
        <v>-38000000</v>
      </c>
    </row>
    <row r="10" spans="1:32" ht="17.25" customHeight="1" x14ac:dyDescent="0.25">
      <c r="A10" s="6" t="s">
        <v>296</v>
      </c>
      <c r="C10" s="2" t="s">
        <v>297</v>
      </c>
      <c r="D10" s="7" t="e">
        <f>#REF!</f>
        <v>#REF!</v>
      </c>
      <c r="E10" s="7">
        <v>1.1399999999999999</v>
      </c>
      <c r="F10" s="20" t="e">
        <f>PV(#REF!,10,,-(U10*V10))*#REF!</f>
        <v>#REF!</v>
      </c>
      <c r="G10" s="20"/>
      <c r="H10" s="20"/>
      <c r="I10" s="20"/>
      <c r="J10" s="8">
        <v>3</v>
      </c>
      <c r="K10" s="29">
        <v>-0.1105</v>
      </c>
      <c r="L10" s="29" t="s">
        <v>284</v>
      </c>
      <c r="M10" s="20"/>
      <c r="N10" s="8" t="s">
        <v>289</v>
      </c>
      <c r="O10" s="33" t="s">
        <v>289</v>
      </c>
      <c r="P10" s="27"/>
      <c r="Q10" s="15">
        <v>2.9</v>
      </c>
      <c r="R10" s="15"/>
      <c r="S10" s="22">
        <v>6.4500000000000002E-2</v>
      </c>
      <c r="T10" s="23">
        <v>-0.219</v>
      </c>
      <c r="U10" s="17" t="e">
        <f t="shared" si="0"/>
        <v>#REF!</v>
      </c>
      <c r="V10" s="19">
        <f t="shared" si="1"/>
        <v>9.6253202944919791E-2</v>
      </c>
      <c r="AA10" s="5">
        <v>17210000000</v>
      </c>
    </row>
    <row r="11" spans="1:32" ht="17.25" customHeight="1" x14ac:dyDescent="0.25">
      <c r="A11" s="2" t="s">
        <v>298</v>
      </c>
      <c r="B11" s="4"/>
      <c r="C11" s="24" t="s">
        <v>299</v>
      </c>
      <c r="D11" s="7" t="e">
        <f>#REF!</f>
        <v>#REF!</v>
      </c>
      <c r="E11" s="3">
        <v>-0.9</v>
      </c>
      <c r="F11" s="20" t="e">
        <f>PV(#REF!,10,,-(U11*V11))*#REF!</f>
        <v>#REF!</v>
      </c>
      <c r="G11" s="20"/>
      <c r="H11" s="20"/>
      <c r="I11" s="20"/>
      <c r="J11" s="4">
        <v>5</v>
      </c>
      <c r="K11" s="27">
        <v>-9.2399999999999996E-2</v>
      </c>
      <c r="L11" s="27">
        <v>2.8893</v>
      </c>
      <c r="M11" s="20"/>
      <c r="N11" s="4">
        <v>2</v>
      </c>
      <c r="O11" s="32">
        <v>0.81</v>
      </c>
      <c r="P11" s="27" t="e">
        <f>O11/D11</f>
        <v>#REF!</v>
      </c>
      <c r="Q11" s="14">
        <v>2.75</v>
      </c>
      <c r="R11" s="14"/>
      <c r="S11" s="22"/>
      <c r="T11" s="23">
        <v>0.80200000000000005</v>
      </c>
      <c r="U11" s="17" t="e">
        <f t="shared" si="0"/>
        <v>#REF!</v>
      </c>
      <c r="V11" s="19">
        <f t="shared" si="1"/>
        <v>-324.93042295771806</v>
      </c>
      <c r="AA11" s="5">
        <v>5300000000</v>
      </c>
    </row>
    <row r="12" spans="1:32" ht="17.25" customHeight="1" x14ac:dyDescent="0.25">
      <c r="A12" s="5" t="s">
        <v>300</v>
      </c>
      <c r="C12" s="39" t="s">
        <v>301</v>
      </c>
      <c r="D12" s="7" t="e">
        <f>#REF!</f>
        <v>#REF!</v>
      </c>
      <c r="E12" s="9">
        <v>-0.09</v>
      </c>
      <c r="F12" s="20" t="e">
        <f>PV(#REF!,10,,-(U12*V12))*#REF!</f>
        <v>#REF!</v>
      </c>
      <c r="G12" s="20"/>
      <c r="H12" s="20"/>
      <c r="I12" s="20"/>
      <c r="J12" s="10">
        <v>6</v>
      </c>
      <c r="K12" s="30">
        <v>-2.47E-2</v>
      </c>
      <c r="L12" s="30">
        <v>2.0122</v>
      </c>
      <c r="M12" s="20"/>
      <c r="N12" s="10" t="s">
        <v>289</v>
      </c>
      <c r="O12" s="34" t="s">
        <v>289</v>
      </c>
      <c r="P12" s="27"/>
      <c r="Q12" s="16">
        <v>4.28</v>
      </c>
      <c r="S12" s="23">
        <v>0.30740000000000001</v>
      </c>
      <c r="T12" s="23">
        <v>0.25</v>
      </c>
      <c r="U12" s="17" t="e">
        <f t="shared" si="0"/>
        <v>#REF!</v>
      </c>
      <c r="V12" s="19">
        <f t="shared" si="1"/>
        <v>-0.83819031715393066</v>
      </c>
      <c r="AA12" s="5">
        <v>3670000000</v>
      </c>
    </row>
    <row r="13" spans="1:32" ht="17.25" customHeight="1" x14ac:dyDescent="0.25">
      <c r="A13" s="5" t="s">
        <v>302</v>
      </c>
      <c r="C13" s="39" t="s">
        <v>303</v>
      </c>
      <c r="D13" s="7" t="e">
        <f>#REF!</f>
        <v>#REF!</v>
      </c>
      <c r="E13" s="9">
        <v>0.15</v>
      </c>
      <c r="F13" s="20" t="e">
        <f>PV(#REF!,10,,-(U13*V13))*#REF!</f>
        <v>#REF!</v>
      </c>
      <c r="G13" s="20"/>
      <c r="H13" s="20"/>
      <c r="I13" s="20"/>
      <c r="J13" s="10">
        <v>3</v>
      </c>
      <c r="K13" s="30">
        <v>-6.4999999999999997E-3</v>
      </c>
      <c r="L13" s="30">
        <v>0.1797</v>
      </c>
      <c r="M13" s="20"/>
      <c r="N13" s="34" t="s">
        <v>289</v>
      </c>
      <c r="O13" s="34" t="s">
        <v>289</v>
      </c>
      <c r="P13" s="27"/>
      <c r="Q13" s="16">
        <v>4.45</v>
      </c>
      <c r="S13" s="23">
        <v>0.4587</v>
      </c>
      <c r="T13" s="23">
        <v>0.1832</v>
      </c>
      <c r="U13" s="17" t="e">
        <f t="shared" si="0"/>
        <v>#REF!</v>
      </c>
      <c r="V13" s="19">
        <f t="shared" si="1"/>
        <v>0.80662721175650687</v>
      </c>
    </row>
    <row r="14" spans="1:32" ht="17.25" customHeight="1" x14ac:dyDescent="0.25">
      <c r="A14" s="2" t="s">
        <v>304</v>
      </c>
      <c r="B14" s="4"/>
      <c r="C14" s="2" t="s">
        <v>305</v>
      </c>
      <c r="D14" s="7" t="e">
        <f>#REF!</f>
        <v>#REF!</v>
      </c>
      <c r="E14" s="3">
        <v>-0.81</v>
      </c>
      <c r="F14" s="20" t="e">
        <f>PV(#REF!,10,,-(U14*V14))*#REF!</f>
        <v>#REF!</v>
      </c>
      <c r="G14" s="20"/>
      <c r="H14" s="20"/>
      <c r="I14" s="20"/>
      <c r="J14" s="4">
        <v>10</v>
      </c>
      <c r="K14" s="27">
        <v>-4.7000000000000002E-3</v>
      </c>
      <c r="L14" s="27">
        <v>1.4242999999999999</v>
      </c>
      <c r="M14" s="20"/>
      <c r="N14" s="4" t="s">
        <v>289</v>
      </c>
      <c r="O14" s="32" t="s">
        <v>289</v>
      </c>
      <c r="P14" s="27"/>
      <c r="Q14" s="14">
        <v>2.94</v>
      </c>
      <c r="R14" s="14"/>
      <c r="S14" s="22"/>
      <c r="T14" s="23">
        <v>2.8237999999999999</v>
      </c>
      <c r="U14" s="17" t="e">
        <f t="shared" si="0"/>
        <v>#REF!</v>
      </c>
      <c r="V14" s="19">
        <f t="shared" si="1"/>
        <v>-541298.35529543646</v>
      </c>
    </row>
    <row r="15" spans="1:32" ht="17.25" customHeight="1" x14ac:dyDescent="0.25">
      <c r="A15" s="6" t="s">
        <v>306</v>
      </c>
      <c r="C15" s="2" t="s">
        <v>84</v>
      </c>
      <c r="D15" s="7" t="e">
        <f>#REF!</f>
        <v>#REF!</v>
      </c>
      <c r="E15" s="7">
        <v>-0.12</v>
      </c>
      <c r="F15" s="20" t="e">
        <f>PV(#REF!,10,,-(U15*V15))*#REF!</f>
        <v>#REF!</v>
      </c>
      <c r="G15" s="20"/>
      <c r="H15" s="20"/>
      <c r="I15" s="20"/>
      <c r="J15" s="8">
        <v>5</v>
      </c>
      <c r="K15" s="29">
        <v>1.41E-2</v>
      </c>
      <c r="L15" s="29">
        <v>0.62880000000000003</v>
      </c>
      <c r="M15" s="20"/>
      <c r="N15" s="8">
        <v>9</v>
      </c>
      <c r="O15" s="33">
        <v>2.17</v>
      </c>
      <c r="P15" s="27" t="e">
        <f t="shared" ref="P15:P26" si="2">O15/D15</f>
        <v>#REF!</v>
      </c>
      <c r="Q15" s="15">
        <v>3.46</v>
      </c>
      <c r="R15" s="15"/>
      <c r="S15" s="22">
        <v>-0.86131999999999997</v>
      </c>
      <c r="T15" s="23">
        <v>0.53300000000000003</v>
      </c>
      <c r="U15" s="17" t="e">
        <f t="shared" si="0"/>
        <v>#REF!</v>
      </c>
      <c r="V15" s="19">
        <f t="shared" si="1"/>
        <v>-8.6020664793957131</v>
      </c>
    </row>
    <row r="16" spans="1:32" ht="17.25" customHeight="1" x14ac:dyDescent="0.25">
      <c r="A16" s="2" t="s">
        <v>307</v>
      </c>
      <c r="B16" s="4"/>
      <c r="C16" s="24" t="s">
        <v>308</v>
      </c>
      <c r="D16" s="7" t="e">
        <f>#REF!</f>
        <v>#REF!</v>
      </c>
      <c r="E16" s="3">
        <v>0.69</v>
      </c>
      <c r="F16" s="20" t="e">
        <f>PV(#REF!,10,,-(U16*V16))*#REF!</f>
        <v>#REF!</v>
      </c>
      <c r="G16" s="20"/>
      <c r="H16" s="20"/>
      <c r="I16" s="20"/>
      <c r="J16" s="4">
        <v>7</v>
      </c>
      <c r="K16" s="27">
        <v>2.2800000000000001E-2</v>
      </c>
      <c r="L16" s="27">
        <v>1.6646000000000001</v>
      </c>
      <c r="M16" s="20"/>
      <c r="N16" s="4">
        <v>27</v>
      </c>
      <c r="O16" s="32">
        <v>1.28</v>
      </c>
      <c r="P16" s="27" t="e">
        <f t="shared" si="2"/>
        <v>#REF!</v>
      </c>
      <c r="Q16" s="14">
        <v>3.83</v>
      </c>
      <c r="R16" s="14"/>
      <c r="S16" s="22">
        <v>-5.79E-2</v>
      </c>
      <c r="T16" s="23">
        <v>0.14000000000000001</v>
      </c>
      <c r="U16" s="17" t="e">
        <f t="shared" si="0"/>
        <v>#REF!</v>
      </c>
      <c r="V16" s="19">
        <f t="shared" si="1"/>
        <v>2.5579827067418135</v>
      </c>
    </row>
    <row r="17" spans="1:22" ht="17.25" customHeight="1" x14ac:dyDescent="0.25">
      <c r="A17" s="6" t="s">
        <v>309</v>
      </c>
      <c r="C17" s="24" t="s">
        <v>310</v>
      </c>
      <c r="D17" s="7" t="e">
        <f>#REF!</f>
        <v>#REF!</v>
      </c>
      <c r="E17" s="7">
        <v>0.3</v>
      </c>
      <c r="F17" s="20" t="e">
        <f>PV(#REF!,10,,-(U17*V17))*#REF!</f>
        <v>#REF!</v>
      </c>
      <c r="G17" s="20"/>
      <c r="H17" s="20"/>
      <c r="I17" s="20"/>
      <c r="J17" s="8">
        <v>5</v>
      </c>
      <c r="K17" s="29">
        <v>2.4799999999999999E-2</v>
      </c>
      <c r="L17" s="29">
        <v>3.8155999999999999</v>
      </c>
      <c r="M17" s="20"/>
      <c r="N17" s="8">
        <v>3</v>
      </c>
      <c r="O17" s="33">
        <v>1.64</v>
      </c>
      <c r="P17" s="27" t="e">
        <f t="shared" si="2"/>
        <v>#REF!</v>
      </c>
      <c r="Q17" s="15">
        <v>3.75</v>
      </c>
      <c r="R17" s="15"/>
      <c r="S17" s="22"/>
      <c r="T17" s="23">
        <v>0.495</v>
      </c>
      <c r="U17" s="17" t="e">
        <f t="shared" si="0"/>
        <v>#REF!</v>
      </c>
      <c r="V17" s="19">
        <f t="shared" si="1"/>
        <v>16.731434643982443</v>
      </c>
    </row>
    <row r="18" spans="1:22" ht="17.25" customHeight="1" x14ac:dyDescent="0.25">
      <c r="A18" s="2" t="s">
        <v>311</v>
      </c>
      <c r="B18" s="4"/>
      <c r="C18" s="2" t="s">
        <v>78</v>
      </c>
      <c r="D18" s="7" t="e">
        <f>#REF!</f>
        <v>#REF!</v>
      </c>
      <c r="E18" s="3">
        <v>1.93</v>
      </c>
      <c r="F18" s="20" t="e">
        <f>PV(#REF!,10,,-(U18*V18))*#REF!</f>
        <v>#REF!</v>
      </c>
      <c r="G18" s="20"/>
      <c r="H18" s="20"/>
      <c r="I18" s="20"/>
      <c r="J18" s="4">
        <v>6</v>
      </c>
      <c r="K18" s="27">
        <v>4.8899999999999999E-2</v>
      </c>
      <c r="L18" s="27">
        <v>1.3936999999999999</v>
      </c>
      <c r="M18" s="20"/>
      <c r="N18" s="4">
        <v>10</v>
      </c>
      <c r="O18" s="32">
        <v>4.59</v>
      </c>
      <c r="P18" s="27" t="e">
        <f t="shared" si="2"/>
        <v>#REF!</v>
      </c>
      <c r="Q18" s="14">
        <v>3.27</v>
      </c>
      <c r="R18" s="14"/>
      <c r="S18" s="22">
        <v>-8.0999999999999996E-3</v>
      </c>
      <c r="T18" s="23">
        <v>7.0000000000000007E-2</v>
      </c>
      <c r="U18" s="17" t="e">
        <f t="shared" si="0"/>
        <v>#REF!</v>
      </c>
      <c r="V18" s="19">
        <f t="shared" si="1"/>
        <v>3.7966021195688615</v>
      </c>
    </row>
    <row r="19" spans="1:22" ht="17.25" customHeight="1" x14ac:dyDescent="0.25">
      <c r="A19" s="2" t="s">
        <v>312</v>
      </c>
      <c r="B19" s="4"/>
      <c r="C19" s="2" t="s">
        <v>313</v>
      </c>
      <c r="D19" s="7" t="e">
        <f>#REF!</f>
        <v>#REF!</v>
      </c>
      <c r="E19" s="3">
        <v>2.97</v>
      </c>
      <c r="F19" s="20" t="e">
        <f>PV(#REF!,10,,-(U19*V19))*#REF!</f>
        <v>#REF!</v>
      </c>
      <c r="G19" s="20"/>
      <c r="H19" s="20"/>
      <c r="I19" s="20"/>
      <c r="J19" s="4">
        <v>9</v>
      </c>
      <c r="K19" s="27">
        <v>0.05</v>
      </c>
      <c r="L19" s="27">
        <v>0.57279999999999998</v>
      </c>
      <c r="M19" s="20"/>
      <c r="N19" s="4">
        <v>10</v>
      </c>
      <c r="O19" s="32">
        <v>1.76</v>
      </c>
      <c r="P19" s="27" t="e">
        <f t="shared" si="2"/>
        <v>#REF!</v>
      </c>
      <c r="Q19" s="14">
        <v>3.82</v>
      </c>
      <c r="R19" s="14"/>
      <c r="S19" s="22">
        <v>5.2200000000000003E-2</v>
      </c>
      <c r="T19" s="23">
        <v>7.4999999999999997E-3</v>
      </c>
      <c r="U19" s="17" t="e">
        <f t="shared" si="0"/>
        <v>#REF!</v>
      </c>
      <c r="V19" s="19">
        <f t="shared" si="1"/>
        <v>3.2004201600480986</v>
      </c>
    </row>
    <row r="20" spans="1:22" ht="17.25" customHeight="1" x14ac:dyDescent="0.25">
      <c r="A20" s="2" t="s">
        <v>314</v>
      </c>
      <c r="B20" s="4"/>
      <c r="C20" s="2" t="s">
        <v>315</v>
      </c>
      <c r="D20" s="7" t="e">
        <f>#REF!</f>
        <v>#REF!</v>
      </c>
      <c r="E20" s="3">
        <v>0.75</v>
      </c>
      <c r="F20" s="20" t="e">
        <f>PV(#REF!,10,,-(U20*V20))*#REF!</f>
        <v>#REF!</v>
      </c>
      <c r="G20" s="20"/>
      <c r="H20" s="20"/>
      <c r="I20" s="20"/>
      <c r="J20" s="4">
        <v>5</v>
      </c>
      <c r="K20" s="27">
        <v>5.0500000000000003E-2</v>
      </c>
      <c r="L20" s="27">
        <v>0.75370000000000004</v>
      </c>
      <c r="M20" s="20"/>
      <c r="N20" s="4">
        <v>8</v>
      </c>
      <c r="O20" s="32">
        <v>1.44</v>
      </c>
      <c r="P20" s="27" t="e">
        <f t="shared" si="2"/>
        <v>#REF!</v>
      </c>
      <c r="Q20" s="14">
        <v>4.16</v>
      </c>
      <c r="R20" s="14"/>
      <c r="S20" s="22">
        <v>-8.9599999999999999E-2</v>
      </c>
      <c r="T20" s="23">
        <v>7.0000000000000007E-2</v>
      </c>
      <c r="U20" s="17" t="e">
        <f t="shared" si="0"/>
        <v>#REF!</v>
      </c>
      <c r="V20" s="19">
        <f t="shared" si="1"/>
        <v>1.4753635179671742</v>
      </c>
    </row>
    <row r="21" spans="1:22" ht="17.25" customHeight="1" x14ac:dyDescent="0.25">
      <c r="A21" s="2" t="s">
        <v>316</v>
      </c>
      <c r="B21" s="4"/>
      <c r="C21" s="2" t="s">
        <v>36</v>
      </c>
      <c r="D21" s="7" t="e">
        <f>#REF!</f>
        <v>#REF!</v>
      </c>
      <c r="E21" s="3">
        <v>1.46</v>
      </c>
      <c r="F21" s="20" t="e">
        <f>PV(#REF!,10,,-(U21*V21))*#REF!</f>
        <v>#REF!</v>
      </c>
      <c r="G21" s="20"/>
      <c r="H21" s="20"/>
      <c r="I21" s="20"/>
      <c r="J21" s="4">
        <v>7</v>
      </c>
      <c r="K21" s="27">
        <v>5.1400000000000001E-2</v>
      </c>
      <c r="L21" s="27">
        <v>0.74209999999999998</v>
      </c>
      <c r="M21" s="20"/>
      <c r="N21" s="4">
        <v>26</v>
      </c>
      <c r="O21" s="32">
        <v>2.8</v>
      </c>
      <c r="P21" s="27" t="e">
        <f t="shared" si="2"/>
        <v>#REF!</v>
      </c>
      <c r="Q21" s="14">
        <v>3.9</v>
      </c>
      <c r="R21" s="14"/>
      <c r="S21" s="22">
        <v>3.8899999999999997E-2</v>
      </c>
      <c r="T21" s="23">
        <v>5.45E-2</v>
      </c>
      <c r="U21" s="17" t="e">
        <f t="shared" si="0"/>
        <v>#REF!</v>
      </c>
      <c r="V21" s="19">
        <f t="shared" si="1"/>
        <v>2.4820966963959457</v>
      </c>
    </row>
    <row r="22" spans="1:22" ht="17.25" customHeight="1" x14ac:dyDescent="0.25">
      <c r="A22" s="2" t="s">
        <v>317</v>
      </c>
      <c r="B22" s="4"/>
      <c r="C22" s="2" t="s">
        <v>318</v>
      </c>
      <c r="D22" s="7" t="e">
        <f>#REF!</f>
        <v>#REF!</v>
      </c>
      <c r="E22" s="3">
        <v>2.09</v>
      </c>
      <c r="F22" s="20" t="e">
        <f>PV(#REF!,10,,-(U22*V22))*#REF!</f>
        <v>#REF!</v>
      </c>
      <c r="G22" s="20"/>
      <c r="H22" s="20"/>
      <c r="I22" s="20"/>
      <c r="J22" s="4">
        <v>8</v>
      </c>
      <c r="K22" s="27">
        <v>6.0100000000000001E-2</v>
      </c>
      <c r="L22" s="27">
        <v>1.2611000000000001</v>
      </c>
      <c r="M22" s="20"/>
      <c r="N22" s="4">
        <v>16</v>
      </c>
      <c r="O22" s="32">
        <v>3.76</v>
      </c>
      <c r="P22" s="27" t="e">
        <f t="shared" si="2"/>
        <v>#REF!</v>
      </c>
      <c r="Q22" s="14">
        <v>3.5</v>
      </c>
      <c r="R22" s="14"/>
      <c r="S22" s="22">
        <v>3.3700000000000001E-2</v>
      </c>
      <c r="T22" s="23">
        <v>4.7199999999999999E-2</v>
      </c>
      <c r="U22" s="17" t="e">
        <f t="shared" si="0"/>
        <v>#REF!</v>
      </c>
      <c r="V22" s="19">
        <f t="shared" si="1"/>
        <v>3.3146877366507885</v>
      </c>
    </row>
    <row r="23" spans="1:22" ht="17.25" customHeight="1" x14ac:dyDescent="0.25">
      <c r="A23" s="6" t="s">
        <v>319</v>
      </c>
      <c r="C23" s="2" t="s">
        <v>38</v>
      </c>
      <c r="D23" s="7" t="e">
        <f>#REF!</f>
        <v>#REF!</v>
      </c>
      <c r="E23" s="7">
        <v>1.47</v>
      </c>
      <c r="F23" s="20" t="e">
        <f>PV(#REF!,10,,-(U23*V23))*#REF!</f>
        <v>#REF!</v>
      </c>
      <c r="G23" s="20"/>
      <c r="H23" s="20"/>
      <c r="I23" s="20"/>
      <c r="J23" s="8">
        <v>6</v>
      </c>
      <c r="K23" s="29">
        <v>6.7400000000000002E-2</v>
      </c>
      <c r="L23" s="29">
        <v>0.749</v>
      </c>
      <c r="M23" s="20"/>
      <c r="N23" s="8">
        <v>10</v>
      </c>
      <c r="O23" s="33">
        <v>2.06</v>
      </c>
      <c r="P23" s="27" t="e">
        <f t="shared" si="2"/>
        <v>#REF!</v>
      </c>
      <c r="Q23" s="15">
        <v>3.71</v>
      </c>
      <c r="R23" s="15"/>
      <c r="S23" s="22">
        <v>6.7599999999999993E-2</v>
      </c>
      <c r="T23" s="23">
        <v>0.1</v>
      </c>
      <c r="U23" s="17" t="e">
        <f t="shared" si="0"/>
        <v>#REF!</v>
      </c>
      <c r="V23" s="19">
        <f t="shared" si="1"/>
        <v>3.8128014163470025</v>
      </c>
    </row>
    <row r="24" spans="1:22" ht="17.25" customHeight="1" x14ac:dyDescent="0.25">
      <c r="A24" s="2" t="s">
        <v>320</v>
      </c>
      <c r="B24" s="4"/>
      <c r="C24" s="40" t="s">
        <v>321</v>
      </c>
      <c r="D24" s="7" t="e">
        <f>#REF!</f>
        <v>#REF!</v>
      </c>
      <c r="E24" s="3">
        <v>8.02</v>
      </c>
      <c r="F24" s="20" t="e">
        <f>PV(#REF!,10,,-(U24*V24))*#REF!</f>
        <v>#REF!</v>
      </c>
      <c r="G24" s="20"/>
      <c r="H24" s="20"/>
      <c r="I24" s="20"/>
      <c r="J24" s="4">
        <v>7</v>
      </c>
      <c r="K24" s="27">
        <v>7.0099999999999996E-2</v>
      </c>
      <c r="L24" s="27">
        <v>0.35310000000000002</v>
      </c>
      <c r="M24" s="20"/>
      <c r="N24" s="4">
        <v>5</v>
      </c>
      <c r="O24" s="32">
        <v>3.12</v>
      </c>
      <c r="P24" s="27" t="e">
        <f t="shared" si="2"/>
        <v>#REF!</v>
      </c>
      <c r="Q24" s="14">
        <v>3.33</v>
      </c>
      <c r="R24" s="14"/>
      <c r="S24" s="22">
        <v>5.9999999999999995E-4</v>
      </c>
      <c r="T24" s="23">
        <v>3.6200000000000003E-2</v>
      </c>
      <c r="U24" s="17" t="e">
        <f t="shared" si="0"/>
        <v>#REF!</v>
      </c>
      <c r="V24" s="19">
        <f t="shared" si="1"/>
        <v>11.444853761982134</v>
      </c>
    </row>
    <row r="25" spans="1:22" ht="17.25" customHeight="1" x14ac:dyDescent="0.25">
      <c r="A25" s="6" t="s">
        <v>322</v>
      </c>
      <c r="C25" s="2" t="s">
        <v>56</v>
      </c>
      <c r="D25" s="7" t="e">
        <f>#REF!</f>
        <v>#REF!</v>
      </c>
      <c r="E25" s="7">
        <v>1.28</v>
      </c>
      <c r="F25" s="20" t="e">
        <f>PV(#REF!,10,,-(U25*V25))*#REF!</f>
        <v>#REF!</v>
      </c>
      <c r="G25" s="20"/>
      <c r="H25" s="20"/>
      <c r="I25" s="20"/>
      <c r="J25" s="8">
        <v>7</v>
      </c>
      <c r="K25" s="29">
        <v>7.0400000000000004E-2</v>
      </c>
      <c r="L25" s="29">
        <v>0.91610000000000003</v>
      </c>
      <c r="M25" s="20"/>
      <c r="N25" s="8">
        <v>5</v>
      </c>
      <c r="O25" s="33">
        <v>1.35</v>
      </c>
      <c r="P25" s="27" t="e">
        <f t="shared" si="2"/>
        <v>#REF!</v>
      </c>
      <c r="Q25" s="15">
        <v>3.86</v>
      </c>
      <c r="R25" s="15"/>
      <c r="S25" s="22">
        <v>0.1462</v>
      </c>
      <c r="T25" s="23">
        <v>6.0900000000000003E-2</v>
      </c>
      <c r="U25" s="17" t="e">
        <f t="shared" si="0"/>
        <v>#REF!</v>
      </c>
      <c r="V25" s="19">
        <f t="shared" si="1"/>
        <v>2.311822380376849</v>
      </c>
    </row>
    <row r="26" spans="1:22" ht="17.25" customHeight="1" x14ac:dyDescent="0.25">
      <c r="A26" s="2" t="s">
        <v>323</v>
      </c>
      <c r="B26" s="4"/>
      <c r="C26" s="2" t="s">
        <v>48</v>
      </c>
      <c r="D26" s="7" t="e">
        <f>#REF!</f>
        <v>#REF!</v>
      </c>
      <c r="E26" s="3">
        <v>2.09</v>
      </c>
      <c r="F26" s="20" t="e">
        <f>PV(#REF!,10,,-(U26*V26))*#REF!</f>
        <v>#REF!</v>
      </c>
      <c r="G26" s="20"/>
      <c r="H26" s="20"/>
      <c r="I26" s="20"/>
      <c r="J26" s="4">
        <v>4</v>
      </c>
      <c r="K26" s="27">
        <v>7.3800000000000004E-2</v>
      </c>
      <c r="L26" s="27">
        <v>1.3214999999999999</v>
      </c>
      <c r="M26" s="20"/>
      <c r="N26" s="4">
        <v>10</v>
      </c>
      <c r="O26" s="32">
        <v>3.17</v>
      </c>
      <c r="P26" s="27" t="e">
        <f t="shared" si="2"/>
        <v>#REF!</v>
      </c>
      <c r="Q26" s="14">
        <v>2.9</v>
      </c>
      <c r="R26" s="14"/>
      <c r="S26" s="22">
        <v>9.1999999999999998E-3</v>
      </c>
      <c r="T26" s="23">
        <v>-5.0000000000000001E-3</v>
      </c>
      <c r="U26" s="17" t="e">
        <f t="shared" si="0"/>
        <v>#REF!</v>
      </c>
      <c r="V26" s="19">
        <f t="shared" si="1"/>
        <v>1.9878201726734632</v>
      </c>
    </row>
    <row r="27" spans="1:22" ht="17.25" customHeight="1" x14ac:dyDescent="0.25">
      <c r="A27" s="2" t="s">
        <v>324</v>
      </c>
      <c r="B27" s="4"/>
      <c r="C27" s="24" t="s">
        <v>325</v>
      </c>
      <c r="D27" s="7" t="e">
        <f>#REF!</f>
        <v>#REF!</v>
      </c>
      <c r="E27" s="3">
        <v>2.8</v>
      </c>
      <c r="F27" s="20" t="e">
        <f>PV(#REF!,10,,-(U27*V27))*#REF!</f>
        <v>#REF!</v>
      </c>
      <c r="G27" s="20"/>
      <c r="H27" s="20"/>
      <c r="I27" s="20"/>
      <c r="J27" s="4">
        <v>7</v>
      </c>
      <c r="K27" s="27">
        <v>7.7299999999999994E-2</v>
      </c>
      <c r="L27" s="27">
        <v>0.38390000000000002</v>
      </c>
      <c r="M27" s="20"/>
      <c r="N27" s="4" t="s">
        <v>289</v>
      </c>
      <c r="O27" s="32" t="s">
        <v>289</v>
      </c>
      <c r="P27" s="27"/>
      <c r="Q27" s="14">
        <v>3.96</v>
      </c>
      <c r="R27" s="14"/>
      <c r="S27" s="22">
        <v>6.3399999999999998E-2</v>
      </c>
      <c r="T27" s="23">
        <v>9.0700000000000003E-2</v>
      </c>
      <c r="U27" s="17" t="e">
        <f t="shared" si="0"/>
        <v>#REF!</v>
      </c>
      <c r="V27" s="19">
        <f t="shared" si="1"/>
        <v>6.6713106288673014</v>
      </c>
    </row>
    <row r="28" spans="1:22" ht="17.25" customHeight="1" x14ac:dyDescent="0.25">
      <c r="A28" s="2" t="s">
        <v>326</v>
      </c>
      <c r="B28" s="4"/>
      <c r="C28" s="2" t="s">
        <v>327</v>
      </c>
      <c r="D28" s="7" t="e">
        <f>#REF!</f>
        <v>#REF!</v>
      </c>
      <c r="E28" s="3">
        <v>7.2</v>
      </c>
      <c r="F28" s="20" t="e">
        <f>PV(#REF!,10,,-(U28*V28))*#REF!</f>
        <v>#REF!</v>
      </c>
      <c r="G28" s="20"/>
      <c r="H28" s="20"/>
      <c r="I28" s="20"/>
      <c r="J28" s="4">
        <v>5</v>
      </c>
      <c r="K28" s="27">
        <v>7.8200000000000006E-2</v>
      </c>
      <c r="L28" s="27">
        <v>1.1482000000000001</v>
      </c>
      <c r="M28" s="20"/>
      <c r="N28" s="4">
        <v>25</v>
      </c>
      <c r="O28" s="32">
        <v>5.6</v>
      </c>
      <c r="P28" s="27" t="e">
        <f t="shared" ref="P28:P47" si="3">O28/D28</f>
        <v>#REF!</v>
      </c>
      <c r="Q28" s="14">
        <v>3.84</v>
      </c>
      <c r="R28" s="14"/>
      <c r="S28" s="22">
        <v>0.11169999999999999</v>
      </c>
      <c r="T28" s="23">
        <v>8.0100000000000005E-2</v>
      </c>
      <c r="U28" s="17" t="e">
        <f t="shared" si="0"/>
        <v>#REF!</v>
      </c>
      <c r="V28" s="19">
        <f t="shared" si="1"/>
        <v>15.558658812174084</v>
      </c>
    </row>
    <row r="29" spans="1:22" ht="17.25" customHeight="1" x14ac:dyDescent="0.25">
      <c r="A29" s="2" t="s">
        <v>328</v>
      </c>
      <c r="B29" s="4"/>
      <c r="C29" s="24" t="s">
        <v>329</v>
      </c>
      <c r="D29" s="7" t="e">
        <f>#REF!</f>
        <v>#REF!</v>
      </c>
      <c r="E29" s="3">
        <v>1.04</v>
      </c>
      <c r="F29" s="20" t="e">
        <f>PV(#REF!,10,,-(U29*V29))*#REF!</f>
        <v>#REF!</v>
      </c>
      <c r="G29" s="20"/>
      <c r="H29" s="20"/>
      <c r="I29" s="20"/>
      <c r="J29" s="4">
        <v>7</v>
      </c>
      <c r="K29" s="27">
        <v>7.85E-2</v>
      </c>
      <c r="L29" s="27">
        <v>1.1458999999999999</v>
      </c>
      <c r="M29" s="20"/>
      <c r="N29" s="4">
        <v>26</v>
      </c>
      <c r="O29" s="32">
        <v>0.94</v>
      </c>
      <c r="P29" s="27" t="e">
        <f t="shared" si="3"/>
        <v>#REF!</v>
      </c>
      <c r="Q29" s="14">
        <v>3.76</v>
      </c>
      <c r="R29" s="14"/>
      <c r="S29" s="22">
        <v>3.9100000000000003E-2</v>
      </c>
      <c r="T29" s="23">
        <v>6.4000000000000001E-2</v>
      </c>
      <c r="U29" s="17" t="e">
        <f t="shared" si="0"/>
        <v>#REF!</v>
      </c>
      <c r="V29" s="19">
        <f t="shared" si="1"/>
        <v>1.9339694920031372</v>
      </c>
    </row>
    <row r="30" spans="1:22" ht="17.25" customHeight="1" x14ac:dyDescent="0.25">
      <c r="A30" s="2" t="s">
        <v>330</v>
      </c>
      <c r="B30" s="4"/>
      <c r="C30" s="2" t="s">
        <v>59</v>
      </c>
      <c r="D30" s="7" t="e">
        <f>#REF!</f>
        <v>#REF!</v>
      </c>
      <c r="E30" s="3">
        <v>1.97</v>
      </c>
      <c r="F30" s="20" t="e">
        <f>PV(#REF!,10,,-(U30*V30))*#REF!</f>
        <v>#REF!</v>
      </c>
      <c r="G30" s="20"/>
      <c r="H30" s="20"/>
      <c r="I30" s="20"/>
      <c r="J30" s="4">
        <v>7</v>
      </c>
      <c r="K30" s="27">
        <v>7.9899999999999999E-2</v>
      </c>
      <c r="L30" s="27">
        <v>1.0215000000000001</v>
      </c>
      <c r="M30" s="20"/>
      <c r="N30" s="4">
        <v>35</v>
      </c>
      <c r="O30" s="32">
        <v>2.08</v>
      </c>
      <c r="P30" s="27" t="e">
        <f t="shared" si="3"/>
        <v>#REF!</v>
      </c>
      <c r="Q30" s="14">
        <v>3.46</v>
      </c>
      <c r="R30" s="14"/>
      <c r="S30" s="22">
        <v>8.9300000000000004E-2</v>
      </c>
      <c r="T30" s="23">
        <v>1.77E-2</v>
      </c>
      <c r="U30" s="17" t="e">
        <f t="shared" si="0"/>
        <v>#REF!</v>
      </c>
      <c r="V30" s="19">
        <f t="shared" si="1"/>
        <v>2.3478155317933833</v>
      </c>
    </row>
    <row r="31" spans="1:22" ht="17.25" customHeight="1" x14ac:dyDescent="0.25">
      <c r="A31" s="2" t="s">
        <v>331</v>
      </c>
      <c r="B31" s="4"/>
      <c r="C31" s="2" t="s">
        <v>82</v>
      </c>
      <c r="D31" s="7" t="e">
        <f>#REF!</f>
        <v>#REF!</v>
      </c>
      <c r="E31" s="3">
        <v>3.08</v>
      </c>
      <c r="F31" s="20" t="e">
        <f>PV(#REF!,10,,-(U31*V31))*#REF!</f>
        <v>#REF!</v>
      </c>
      <c r="G31" s="20"/>
      <c r="H31" s="20"/>
      <c r="I31" s="20"/>
      <c r="J31" s="4">
        <v>6</v>
      </c>
      <c r="K31" s="27">
        <v>8.0500000000000002E-2</v>
      </c>
      <c r="L31" s="27">
        <v>0.82479999999999998</v>
      </c>
      <c r="M31" s="20"/>
      <c r="N31" s="4">
        <v>0</v>
      </c>
      <c r="O31" s="32">
        <v>2.44</v>
      </c>
      <c r="P31" s="27" t="e">
        <f t="shared" si="3"/>
        <v>#REF!</v>
      </c>
      <c r="Q31" s="14">
        <v>3.3</v>
      </c>
      <c r="R31" s="14"/>
      <c r="S31" s="22">
        <v>-5.4899999999999997E-2</v>
      </c>
      <c r="T31" s="23">
        <v>0.13</v>
      </c>
      <c r="U31" s="17" t="e">
        <f t="shared" si="0"/>
        <v>#REF!</v>
      </c>
      <c r="V31" s="19">
        <f t="shared" si="1"/>
        <v>10.455267560960436</v>
      </c>
    </row>
    <row r="32" spans="1:22" ht="17.25" customHeight="1" x14ac:dyDescent="0.25">
      <c r="A32" s="2" t="s">
        <v>332</v>
      </c>
      <c r="B32" s="4"/>
      <c r="C32" s="2" t="s">
        <v>103</v>
      </c>
      <c r="D32" s="7" t="e">
        <f>#REF!</f>
        <v>#REF!</v>
      </c>
      <c r="E32" s="3">
        <v>3.08</v>
      </c>
      <c r="F32" s="20" t="e">
        <f>PV(#REF!,10,,-(U32*V32))*#REF!</f>
        <v>#REF!</v>
      </c>
      <c r="G32" s="20"/>
      <c r="H32" s="20"/>
      <c r="I32" s="20"/>
      <c r="J32" s="4">
        <v>5</v>
      </c>
      <c r="K32" s="27">
        <v>8.5000000000000006E-2</v>
      </c>
      <c r="L32" s="27">
        <v>1.5657000000000001</v>
      </c>
      <c r="M32" s="20"/>
      <c r="N32" s="4">
        <v>10</v>
      </c>
      <c r="O32" s="32">
        <v>1.6</v>
      </c>
      <c r="P32" s="27" t="e">
        <f t="shared" si="3"/>
        <v>#REF!</v>
      </c>
      <c r="Q32" s="14">
        <v>3.54</v>
      </c>
      <c r="R32" s="14"/>
      <c r="S32" s="22">
        <v>5.8400000000000001E-2</v>
      </c>
      <c r="T32" s="23">
        <v>-2.8299999999999999E-2</v>
      </c>
      <c r="U32" s="17" t="e">
        <f t="shared" si="0"/>
        <v>#REF!</v>
      </c>
      <c r="V32" s="19">
        <f t="shared" si="1"/>
        <v>2.3113874122858835</v>
      </c>
    </row>
    <row r="33" spans="1:27" ht="17.25" customHeight="1" x14ac:dyDescent="0.25">
      <c r="A33" s="6" t="s">
        <v>333</v>
      </c>
      <c r="C33" s="2" t="s">
        <v>14</v>
      </c>
      <c r="D33" s="7" t="e">
        <f>#REF!</f>
        <v>#REF!</v>
      </c>
      <c r="E33" s="7">
        <v>1.96</v>
      </c>
      <c r="F33" s="20" t="e">
        <f>PV(#REF!,10,,-(U33*V33))*#REF!</f>
        <v>#REF!</v>
      </c>
      <c r="G33" s="20"/>
      <c r="H33" s="20"/>
      <c r="I33" s="20"/>
      <c r="J33" s="8">
        <v>2</v>
      </c>
      <c r="K33" s="29">
        <v>8.7099999999999997E-2</v>
      </c>
      <c r="L33" s="29">
        <v>9.1800000000000007E-2</v>
      </c>
      <c r="M33" s="20"/>
      <c r="N33" s="8">
        <v>23</v>
      </c>
      <c r="O33" s="33">
        <v>1.08</v>
      </c>
      <c r="P33" s="27" t="e">
        <f t="shared" si="3"/>
        <v>#REF!</v>
      </c>
      <c r="Q33" s="15">
        <v>2.5</v>
      </c>
      <c r="R33" s="15"/>
      <c r="S33" s="22">
        <v>-4.2799999999999998E-2</v>
      </c>
      <c r="T33" s="23">
        <v>-4.3499999999999997E-2</v>
      </c>
      <c r="U33" s="17" t="e">
        <f t="shared" si="0"/>
        <v>#REF!</v>
      </c>
      <c r="V33" s="19">
        <f t="shared" si="1"/>
        <v>1.2563360301904607</v>
      </c>
    </row>
    <row r="34" spans="1:27" ht="17.25" customHeight="1" x14ac:dyDescent="0.25">
      <c r="A34" s="2" t="s">
        <v>334</v>
      </c>
      <c r="B34" s="4"/>
      <c r="C34" s="40" t="s">
        <v>98</v>
      </c>
      <c r="D34" s="7" t="e">
        <f>#REF!</f>
        <v>#REF!</v>
      </c>
      <c r="E34" s="3">
        <v>7.26</v>
      </c>
      <c r="F34" s="20" t="e">
        <f>PV(#REF!,10,,-(U34*V34))*#REF!</f>
        <v>#REF!</v>
      </c>
      <c r="G34" s="20"/>
      <c r="H34" s="20"/>
      <c r="I34" s="20"/>
      <c r="J34" s="4">
        <v>5</v>
      </c>
      <c r="K34" s="27">
        <v>8.8599999999999998E-2</v>
      </c>
      <c r="L34" s="27" t="s">
        <v>335</v>
      </c>
      <c r="M34" s="20"/>
      <c r="N34" s="4">
        <v>6</v>
      </c>
      <c r="O34" s="32">
        <v>2.04</v>
      </c>
      <c r="P34" s="27" t="e">
        <f t="shared" si="3"/>
        <v>#REF!</v>
      </c>
      <c r="Q34" s="14">
        <v>4.24</v>
      </c>
      <c r="R34" s="14"/>
      <c r="S34" s="22">
        <v>0.26090000000000002</v>
      </c>
      <c r="T34" s="23">
        <v>-0.1057</v>
      </c>
      <c r="U34" s="17" t="e">
        <f t="shared" ref="U34:U65" si="4">D34/E34</f>
        <v>#REF!</v>
      </c>
      <c r="V34" s="19">
        <f t="shared" ref="V34:V65" si="5">FV(T34,10,,-E34)</f>
        <v>2.3755759955791644</v>
      </c>
      <c r="AA34" s="5">
        <v>10970000000</v>
      </c>
    </row>
    <row r="35" spans="1:27" ht="17.25" customHeight="1" x14ac:dyDescent="0.25">
      <c r="A35" s="2" t="s">
        <v>336</v>
      </c>
      <c r="B35" s="4"/>
      <c r="C35" s="2" t="s">
        <v>337</v>
      </c>
      <c r="D35" s="7" t="e">
        <f>#REF!</f>
        <v>#REF!</v>
      </c>
      <c r="E35" s="3">
        <v>1.66</v>
      </c>
      <c r="F35" s="20" t="e">
        <f>PV(#REF!,10,,-(U35*V35))*#REF!</f>
        <v>#REF!</v>
      </c>
      <c r="G35" s="20"/>
      <c r="H35" s="20"/>
      <c r="I35" s="20"/>
      <c r="J35" s="4">
        <v>7</v>
      </c>
      <c r="K35" s="27">
        <v>9.11E-2</v>
      </c>
      <c r="L35" s="27">
        <v>1.5523</v>
      </c>
      <c r="M35" s="20"/>
      <c r="N35" s="4">
        <v>10</v>
      </c>
      <c r="O35" s="32">
        <v>2.0499999999999998</v>
      </c>
      <c r="P35" s="27" t="e">
        <f t="shared" si="3"/>
        <v>#REF!</v>
      </c>
      <c r="Q35" s="14">
        <v>3.18</v>
      </c>
      <c r="R35" s="14"/>
      <c r="S35" s="22">
        <v>0.11269999999999999</v>
      </c>
      <c r="T35" s="23">
        <v>3.27E-2</v>
      </c>
      <c r="U35" s="17" t="e">
        <f t="shared" si="4"/>
        <v>#REF!</v>
      </c>
      <c r="V35" s="19">
        <f t="shared" si="5"/>
        <v>2.2900758042724605</v>
      </c>
    </row>
    <row r="36" spans="1:27" ht="17.25" customHeight="1" x14ac:dyDescent="0.25">
      <c r="A36" s="2" t="s">
        <v>338</v>
      </c>
      <c r="B36" s="4"/>
      <c r="C36" s="2" t="s">
        <v>339</v>
      </c>
      <c r="D36" s="7" t="e">
        <f>#REF!</f>
        <v>#REF!</v>
      </c>
      <c r="E36" s="3">
        <v>1.86</v>
      </c>
      <c r="F36" s="20" t="e">
        <f>PV(#REF!,10,,-(U36*V36))*#REF!</f>
        <v>#REF!</v>
      </c>
      <c r="G36" s="20"/>
      <c r="H36" s="20"/>
      <c r="I36" s="20"/>
      <c r="J36" s="4">
        <v>7</v>
      </c>
      <c r="K36" s="27">
        <v>0.10009999999999999</v>
      </c>
      <c r="L36" s="27">
        <v>0.80320000000000003</v>
      </c>
      <c r="M36" s="20"/>
      <c r="N36" s="4">
        <v>63</v>
      </c>
      <c r="O36" s="32">
        <v>3.16</v>
      </c>
      <c r="P36" s="27" t="e">
        <f t="shared" si="3"/>
        <v>#REF!</v>
      </c>
      <c r="Q36" s="14">
        <v>3.91</v>
      </c>
      <c r="R36" s="14"/>
      <c r="S36" s="22">
        <v>3.9699999999999999E-2</v>
      </c>
      <c r="T36" s="23">
        <v>7.5300000000000006E-2</v>
      </c>
      <c r="U36" s="17" t="e">
        <f t="shared" si="4"/>
        <v>#REF!</v>
      </c>
      <c r="V36" s="19">
        <f t="shared" si="5"/>
        <v>3.8442303423044311</v>
      </c>
    </row>
    <row r="37" spans="1:27" ht="17.25" customHeight="1" x14ac:dyDescent="0.25">
      <c r="A37" s="6" t="s">
        <v>340</v>
      </c>
      <c r="C37" s="24" t="s">
        <v>341</v>
      </c>
      <c r="D37" s="7" t="e">
        <f>#REF!</f>
        <v>#REF!</v>
      </c>
      <c r="E37" s="7">
        <v>3.49</v>
      </c>
      <c r="F37" s="20" t="e">
        <f>PV(#REF!,10,,-(U37*V37))*#REF!</f>
        <v>#REF!</v>
      </c>
      <c r="G37" s="20"/>
      <c r="H37" s="20"/>
      <c r="I37" s="20"/>
      <c r="J37" s="8">
        <v>7</v>
      </c>
      <c r="K37" s="29">
        <v>0.1038</v>
      </c>
      <c r="L37" s="29">
        <v>1.6691</v>
      </c>
      <c r="M37" s="20"/>
      <c r="N37" s="8">
        <v>11</v>
      </c>
      <c r="O37" s="33">
        <v>2.2000000000000002</v>
      </c>
      <c r="P37" s="27" t="e">
        <f t="shared" si="3"/>
        <v>#REF!</v>
      </c>
      <c r="Q37" s="15">
        <v>3.75</v>
      </c>
      <c r="R37" s="15"/>
      <c r="S37" s="22">
        <v>8.7400000000000005E-2</v>
      </c>
      <c r="T37" s="23">
        <v>8.3000000000000004E-2</v>
      </c>
      <c r="U37" s="17" t="e">
        <f t="shared" si="4"/>
        <v>#REF!</v>
      </c>
      <c r="V37" s="19">
        <f t="shared" si="5"/>
        <v>7.7465796960042592</v>
      </c>
    </row>
    <row r="38" spans="1:27" ht="17.25" customHeight="1" x14ac:dyDescent="0.25">
      <c r="A38" s="2" t="s">
        <v>342</v>
      </c>
      <c r="B38" s="4"/>
      <c r="C38" s="2" t="s">
        <v>343</v>
      </c>
      <c r="D38" s="7" t="e">
        <f>#REF!</f>
        <v>#REF!</v>
      </c>
      <c r="E38" s="3">
        <v>16.36</v>
      </c>
      <c r="F38" s="20" t="e">
        <f>PV(#REF!,10,,-(U38*V38))*#REF!</f>
        <v>#REF!</v>
      </c>
      <c r="G38" s="20"/>
      <c r="H38" s="20"/>
      <c r="I38" s="20"/>
      <c r="J38" s="4">
        <v>7</v>
      </c>
      <c r="K38" s="27">
        <v>0.105</v>
      </c>
      <c r="L38" s="27">
        <v>1.0044</v>
      </c>
      <c r="M38" s="20"/>
      <c r="N38" s="4">
        <v>1</v>
      </c>
      <c r="O38" s="32">
        <v>4.0599999999999996</v>
      </c>
      <c r="P38" s="27" t="e">
        <f t="shared" si="3"/>
        <v>#REF!</v>
      </c>
      <c r="Q38" s="14">
        <v>3.5</v>
      </c>
      <c r="R38" s="14"/>
      <c r="S38" s="22">
        <v>1.6199999999999999E-2</v>
      </c>
      <c r="T38" s="23">
        <v>3.5000000000000003E-2</v>
      </c>
      <c r="U38" s="17" t="e">
        <f t="shared" si="4"/>
        <v>#REF!</v>
      </c>
      <c r="V38" s="19">
        <f t="shared" si="5"/>
        <v>23.077395723761537</v>
      </c>
    </row>
    <row r="39" spans="1:27" ht="17.25" customHeight="1" x14ac:dyDescent="0.25">
      <c r="A39" s="2" t="s">
        <v>344</v>
      </c>
      <c r="B39" s="4"/>
      <c r="C39" s="2" t="s">
        <v>345</v>
      </c>
      <c r="D39" s="7" t="e">
        <f>#REF!</f>
        <v>#REF!</v>
      </c>
      <c r="E39" s="3">
        <v>2.23</v>
      </c>
      <c r="F39" s="20" t="e">
        <f>PV(#REF!,10,,-(U39*V39))*#REF!</f>
        <v>#REF!</v>
      </c>
      <c r="G39" s="20"/>
      <c r="H39" s="20"/>
      <c r="I39" s="20"/>
      <c r="J39" s="4">
        <v>7</v>
      </c>
      <c r="K39" s="27">
        <v>0.105</v>
      </c>
      <c r="L39" s="27">
        <v>1.7225999999999999</v>
      </c>
      <c r="M39" s="20"/>
      <c r="N39" s="4">
        <v>17</v>
      </c>
      <c r="O39" s="32">
        <v>1.47</v>
      </c>
      <c r="P39" s="27" t="e">
        <f t="shared" si="3"/>
        <v>#REF!</v>
      </c>
      <c r="Q39" s="14">
        <v>4.3</v>
      </c>
      <c r="R39" s="14"/>
      <c r="S39" s="22">
        <v>0.25009999999999999</v>
      </c>
      <c r="T39" s="23">
        <v>8.8999999999999996E-2</v>
      </c>
      <c r="U39" s="17" t="e">
        <f t="shared" si="4"/>
        <v>#REF!</v>
      </c>
      <c r="V39" s="19">
        <f t="shared" si="5"/>
        <v>5.2309872394712054</v>
      </c>
    </row>
    <row r="40" spans="1:27" ht="17.25" customHeight="1" x14ac:dyDescent="0.25">
      <c r="A40" s="2" t="s">
        <v>346</v>
      </c>
      <c r="B40" s="4"/>
      <c r="C40" s="40" t="s">
        <v>347</v>
      </c>
      <c r="D40" s="7" t="e">
        <f>#REF!</f>
        <v>#REF!</v>
      </c>
      <c r="E40" s="3">
        <v>2.46</v>
      </c>
      <c r="F40" s="20" t="e">
        <f>PV(#REF!,10,,-(U40*V40))*#REF!</f>
        <v>#REF!</v>
      </c>
      <c r="G40" s="20"/>
      <c r="H40" s="20"/>
      <c r="I40" s="20"/>
      <c r="J40" s="4">
        <v>5</v>
      </c>
      <c r="K40" s="27">
        <v>0.10730000000000001</v>
      </c>
      <c r="L40" s="27">
        <v>1.6608000000000001</v>
      </c>
      <c r="M40" s="20"/>
      <c r="N40" s="4">
        <v>50</v>
      </c>
      <c r="O40" s="32">
        <v>0.65</v>
      </c>
      <c r="P40" s="27" t="e">
        <f t="shared" si="3"/>
        <v>#REF!</v>
      </c>
      <c r="Q40" s="14">
        <v>4.12</v>
      </c>
      <c r="R40" s="14"/>
      <c r="S40" s="22">
        <v>8.7999999999999995E-2</v>
      </c>
      <c r="T40" s="23">
        <v>8.8099999999999998E-2</v>
      </c>
      <c r="U40" s="17" t="e">
        <f t="shared" si="4"/>
        <v>#REF!</v>
      </c>
      <c r="V40" s="19">
        <f t="shared" si="5"/>
        <v>5.7229929393423848</v>
      </c>
    </row>
    <row r="41" spans="1:27" ht="17.25" customHeight="1" x14ac:dyDescent="0.25">
      <c r="A41" s="2" t="s">
        <v>348</v>
      </c>
      <c r="B41" s="4"/>
      <c r="C41" s="35" t="s">
        <v>349</v>
      </c>
      <c r="D41" s="7" t="e">
        <f>#REF!</f>
        <v>#REF!</v>
      </c>
      <c r="E41" s="3">
        <v>5.57</v>
      </c>
      <c r="F41" s="20" t="e">
        <f>PV(#REF!,10,,-(U41*V41))*#REF!</f>
        <v>#REF!</v>
      </c>
      <c r="G41" s="20"/>
      <c r="H41" s="20"/>
      <c r="I41" s="20"/>
      <c r="J41" s="4">
        <v>8</v>
      </c>
      <c r="K41" s="27">
        <v>0.10879999999999999</v>
      </c>
      <c r="L41" s="27">
        <v>1.9134</v>
      </c>
      <c r="M41" s="20"/>
      <c r="N41" s="4">
        <v>8</v>
      </c>
      <c r="O41" s="32">
        <v>13</v>
      </c>
      <c r="P41" s="27" t="e">
        <f t="shared" si="3"/>
        <v>#REF!</v>
      </c>
      <c r="Q41" s="14">
        <v>4.26</v>
      </c>
      <c r="R41" s="14"/>
      <c r="S41" s="22">
        <v>0.30559999999999998</v>
      </c>
      <c r="T41" s="23">
        <v>0.1305</v>
      </c>
      <c r="U41" s="17" t="e">
        <f t="shared" si="4"/>
        <v>#REF!</v>
      </c>
      <c r="V41" s="19">
        <f t="shared" si="5"/>
        <v>18.991569711311357</v>
      </c>
    </row>
    <row r="42" spans="1:27" ht="17.25" customHeight="1" x14ac:dyDescent="0.25">
      <c r="A42" s="5" t="s">
        <v>350</v>
      </c>
      <c r="C42" s="5" t="s">
        <v>351</v>
      </c>
      <c r="D42" s="7" t="e">
        <f>#REF!</f>
        <v>#REF!</v>
      </c>
      <c r="E42" s="9">
        <v>2.15</v>
      </c>
      <c r="F42" s="20" t="e">
        <f>PV(#REF!,10,,-(U42*V42))*#REF!</f>
        <v>#REF!</v>
      </c>
      <c r="J42" s="10">
        <v>10</v>
      </c>
      <c r="K42" s="30">
        <v>0.1118</v>
      </c>
      <c r="L42" s="30">
        <v>0.879</v>
      </c>
      <c r="N42" s="10">
        <v>0</v>
      </c>
      <c r="O42" s="34">
        <v>1.2</v>
      </c>
      <c r="P42" s="27" t="e">
        <f t="shared" si="3"/>
        <v>#REF!</v>
      </c>
      <c r="Q42" s="16">
        <v>3.68</v>
      </c>
      <c r="S42" s="23">
        <v>-0.17499999999999999</v>
      </c>
      <c r="T42" s="23">
        <v>-7.6600000000000001E-2</v>
      </c>
      <c r="U42" s="17" t="e">
        <f t="shared" si="4"/>
        <v>#REF!</v>
      </c>
      <c r="V42" s="19">
        <f t="shared" si="5"/>
        <v>0.96902986517438694</v>
      </c>
    </row>
    <row r="43" spans="1:27" ht="17.25" customHeight="1" x14ac:dyDescent="0.25">
      <c r="A43" s="2" t="s">
        <v>352</v>
      </c>
      <c r="B43" s="4"/>
      <c r="C43" s="40" t="s">
        <v>20</v>
      </c>
      <c r="D43" s="7" t="e">
        <f>#REF!</f>
        <v>#REF!</v>
      </c>
      <c r="E43" s="3">
        <v>8.9</v>
      </c>
      <c r="F43" s="20" t="e">
        <f>PV(#REF!,10,,-(U43*V43))*#REF!</f>
        <v>#REF!</v>
      </c>
      <c r="G43" s="20"/>
      <c r="H43" s="20"/>
      <c r="I43" s="20"/>
      <c r="J43" s="4">
        <v>9</v>
      </c>
      <c r="K43" s="27">
        <v>0.11559999999999999</v>
      </c>
      <c r="L43" s="27" t="s">
        <v>335</v>
      </c>
      <c r="M43" s="20"/>
      <c r="N43" s="4">
        <v>9</v>
      </c>
      <c r="O43" s="32">
        <v>3.6</v>
      </c>
      <c r="P43" s="27" t="e">
        <f t="shared" si="3"/>
        <v>#REF!</v>
      </c>
      <c r="Q43" s="14">
        <v>3.53</v>
      </c>
      <c r="R43" s="14"/>
      <c r="S43" s="22">
        <v>0.15390000000000001</v>
      </c>
      <c r="T43" s="23">
        <v>4.9799999999999997E-2</v>
      </c>
      <c r="U43" s="17" t="e">
        <f t="shared" si="4"/>
        <v>#REF!</v>
      </c>
      <c r="V43" s="19">
        <f t="shared" si="5"/>
        <v>14.46957219289277</v>
      </c>
    </row>
    <row r="44" spans="1:27" ht="17.25" customHeight="1" x14ac:dyDescent="0.25">
      <c r="A44" s="2" t="s">
        <v>353</v>
      </c>
      <c r="B44" s="4"/>
      <c r="C44" s="37" t="s">
        <v>354</v>
      </c>
      <c r="D44" s="7" t="e">
        <f>#REF!</f>
        <v>#REF!</v>
      </c>
      <c r="E44" s="3">
        <v>4.53</v>
      </c>
      <c r="F44" s="20" t="e">
        <f>PV(#REF!,10,,-(U44*V44))*#REF!</f>
        <v>#REF!</v>
      </c>
      <c r="G44" s="20"/>
      <c r="H44" s="20"/>
      <c r="I44" s="20"/>
      <c r="J44" s="4">
        <v>5</v>
      </c>
      <c r="K44" s="27">
        <v>0.12429999999999999</v>
      </c>
      <c r="L44" s="27">
        <v>0.2979</v>
      </c>
      <c r="M44" s="20"/>
      <c r="N44" s="4">
        <v>51</v>
      </c>
      <c r="O44" s="32">
        <v>1.1000000000000001</v>
      </c>
      <c r="P44" s="27" t="e">
        <f t="shared" si="3"/>
        <v>#REF!</v>
      </c>
      <c r="Q44" s="14">
        <v>4.33</v>
      </c>
      <c r="R44" s="14"/>
      <c r="S44" s="22">
        <v>0.14660000000000001</v>
      </c>
      <c r="T44" s="23">
        <v>4.3999999999999997E-2</v>
      </c>
      <c r="U44" s="17" t="e">
        <f t="shared" si="4"/>
        <v>#REF!</v>
      </c>
      <c r="V44" s="19">
        <f t="shared" si="5"/>
        <v>6.9679205272721143</v>
      </c>
    </row>
    <row r="45" spans="1:27" ht="17.25" customHeight="1" x14ac:dyDescent="0.25">
      <c r="A45" s="2" t="s">
        <v>355</v>
      </c>
      <c r="B45" s="4"/>
      <c r="C45" s="40" t="s">
        <v>113</v>
      </c>
      <c r="D45" s="7" t="e">
        <f>#REF!</f>
        <v>#REF!</v>
      </c>
      <c r="E45" s="3">
        <v>-0.32</v>
      </c>
      <c r="F45" s="20" t="e">
        <f>PV(#REF!,10,,-(U45*V45))*#REF!</f>
        <v>#REF!</v>
      </c>
      <c r="G45" s="20"/>
      <c r="H45" s="20"/>
      <c r="I45" s="20"/>
      <c r="J45" s="4">
        <v>6</v>
      </c>
      <c r="K45" s="27">
        <v>0.12590000000000001</v>
      </c>
      <c r="L45" s="27">
        <v>2.3935</v>
      </c>
      <c r="M45" s="20"/>
      <c r="N45" s="4">
        <v>0</v>
      </c>
      <c r="O45" s="32">
        <v>0.04</v>
      </c>
      <c r="P45" s="27" t="e">
        <f t="shared" si="3"/>
        <v>#REF!</v>
      </c>
      <c r="Q45" s="14">
        <v>4.04</v>
      </c>
      <c r="R45" s="14"/>
      <c r="S45" s="22">
        <v>-0.21909999999999999</v>
      </c>
      <c r="T45" s="23">
        <v>-5.9999999999999995E-4</v>
      </c>
      <c r="U45" s="17" t="e">
        <f t="shared" si="4"/>
        <v>#REF!</v>
      </c>
      <c r="V45" s="19">
        <f t="shared" si="5"/>
        <v>-0.31808517571430278</v>
      </c>
    </row>
    <row r="46" spans="1:27" ht="17.25" customHeight="1" x14ac:dyDescent="0.25">
      <c r="A46" s="6" t="s">
        <v>356</v>
      </c>
      <c r="C46" s="2" t="s">
        <v>62</v>
      </c>
      <c r="D46" s="7" t="e">
        <f>#REF!</f>
        <v>#REF!</v>
      </c>
      <c r="E46" s="7">
        <v>4.5199999999999996</v>
      </c>
      <c r="F46" s="20" t="e">
        <f>PV(#REF!,10,,-(U46*V46))*#REF!</f>
        <v>#REF!</v>
      </c>
      <c r="G46" s="20"/>
      <c r="H46" s="20"/>
      <c r="I46" s="20"/>
      <c r="J46" s="8">
        <v>4</v>
      </c>
      <c r="K46" s="29">
        <v>0.13170000000000001</v>
      </c>
      <c r="L46" s="29">
        <v>1.6332</v>
      </c>
      <c r="M46" s="20"/>
      <c r="N46" s="8">
        <v>51</v>
      </c>
      <c r="O46" s="33">
        <v>4.2</v>
      </c>
      <c r="P46" s="27" t="e">
        <f t="shared" si="3"/>
        <v>#REF!</v>
      </c>
      <c r="Q46" s="15">
        <v>3.9</v>
      </c>
      <c r="R46" s="15"/>
      <c r="S46" s="22">
        <v>5.7799999999999997E-2</v>
      </c>
      <c r="T46" s="23">
        <v>6.7000000000000004E-2</v>
      </c>
      <c r="U46" s="17" t="e">
        <f t="shared" si="4"/>
        <v>#REF!</v>
      </c>
      <c r="V46" s="19">
        <f t="shared" si="5"/>
        <v>8.645350976013539</v>
      </c>
    </row>
    <row r="47" spans="1:27" ht="17.25" customHeight="1" x14ac:dyDescent="0.25">
      <c r="A47" s="2" t="s">
        <v>357</v>
      </c>
      <c r="B47" s="4"/>
      <c r="C47" s="37" t="s">
        <v>358</v>
      </c>
      <c r="D47" s="7" t="e">
        <f>#REF!</f>
        <v>#REF!</v>
      </c>
      <c r="E47" s="3">
        <v>1.7</v>
      </c>
      <c r="F47" s="20" t="e">
        <f>PV(#REF!,10,,-(U47*V47))*#REF!</f>
        <v>#REF!</v>
      </c>
      <c r="G47" s="20"/>
      <c r="H47" s="20"/>
      <c r="I47" s="20"/>
      <c r="J47" s="4">
        <v>6</v>
      </c>
      <c r="K47" s="27">
        <v>0.15340000000000001</v>
      </c>
      <c r="L47" s="27">
        <v>6.0999999999999999E-2</v>
      </c>
      <c r="M47" s="20"/>
      <c r="N47" s="4">
        <v>53</v>
      </c>
      <c r="O47" s="32">
        <v>0.93</v>
      </c>
      <c r="P47" s="27" t="e">
        <f t="shared" si="3"/>
        <v>#REF!</v>
      </c>
      <c r="Q47" s="14">
        <v>2.66</v>
      </c>
      <c r="R47" s="14"/>
      <c r="S47" s="22">
        <v>7.9799999999999996E-2</v>
      </c>
      <c r="T47" s="23">
        <v>4.2000000000000003E-2</v>
      </c>
      <c r="U47" s="17" t="e">
        <f t="shared" si="4"/>
        <v>#REF!</v>
      </c>
      <c r="V47" s="19">
        <f t="shared" si="5"/>
        <v>2.5652288229578124</v>
      </c>
    </row>
    <row r="48" spans="1:27" ht="17.25" customHeight="1" x14ac:dyDescent="0.25">
      <c r="A48" s="2" t="s">
        <v>359</v>
      </c>
      <c r="B48" s="4"/>
      <c r="C48" s="37" t="s">
        <v>360</v>
      </c>
      <c r="D48" s="7" t="e">
        <f>#REF!</f>
        <v>#REF!</v>
      </c>
      <c r="E48" s="3">
        <v>11.6</v>
      </c>
      <c r="F48" s="20" t="e">
        <f>PV(#REF!,10,,-(U48*V48))*#REF!</f>
        <v>#REF!</v>
      </c>
      <c r="G48" s="20"/>
      <c r="H48" s="20"/>
      <c r="I48" s="20"/>
      <c r="J48" s="4">
        <v>9</v>
      </c>
      <c r="K48" s="27">
        <v>0.17910000000000001</v>
      </c>
      <c r="L48" s="27">
        <v>0</v>
      </c>
      <c r="M48" s="20"/>
      <c r="N48" s="4" t="s">
        <v>289</v>
      </c>
      <c r="O48" s="32" t="s">
        <v>289</v>
      </c>
      <c r="P48" s="27"/>
      <c r="Q48" s="14">
        <v>3.57</v>
      </c>
      <c r="R48" s="14"/>
      <c r="S48" s="22">
        <v>0.20660000000000001</v>
      </c>
      <c r="T48" s="23">
        <v>3.15E-2</v>
      </c>
      <c r="U48" s="17" t="e">
        <f t="shared" si="4"/>
        <v>#REF!</v>
      </c>
      <c r="V48" s="19">
        <f t="shared" si="5"/>
        <v>15.817954148537234</v>
      </c>
    </row>
    <row r="49" spans="1:22" ht="17.25" customHeight="1" x14ac:dyDescent="0.25">
      <c r="A49" s="2" t="s">
        <v>361</v>
      </c>
      <c r="B49" s="4"/>
      <c r="C49" s="2" t="s">
        <v>362</v>
      </c>
      <c r="D49" s="7" t="e">
        <f>#REF!</f>
        <v>#REF!</v>
      </c>
      <c r="E49" s="3">
        <v>5.29</v>
      </c>
      <c r="F49" s="20" t="e">
        <f>PV(#REF!,10,,-(U49*V49))*#REF!</f>
        <v>#REF!</v>
      </c>
      <c r="G49" s="20"/>
      <c r="H49" s="20"/>
      <c r="I49" s="20"/>
      <c r="J49" s="4">
        <v>7</v>
      </c>
      <c r="K49" s="27">
        <v>0.18290000000000001</v>
      </c>
      <c r="L49" s="27">
        <v>0.94140000000000001</v>
      </c>
      <c r="M49" s="20"/>
      <c r="N49" s="4">
        <v>27</v>
      </c>
      <c r="O49" s="32">
        <v>1.88</v>
      </c>
      <c r="P49" s="27" t="e">
        <f>O49/D49</f>
        <v>#REF!</v>
      </c>
      <c r="Q49" s="14">
        <v>3.15</v>
      </c>
      <c r="R49" s="14"/>
      <c r="S49" s="22">
        <v>6.5500000000000003E-2</v>
      </c>
      <c r="T49" s="23">
        <v>6.5799999999999997E-2</v>
      </c>
      <c r="U49" s="17" t="e">
        <f t="shared" si="4"/>
        <v>#REF!</v>
      </c>
      <c r="V49" s="19">
        <f t="shared" si="5"/>
        <v>10.004901817814547</v>
      </c>
    </row>
    <row r="50" spans="1:22" ht="17.25" customHeight="1" x14ac:dyDescent="0.25">
      <c r="A50" s="2" t="s">
        <v>363</v>
      </c>
      <c r="B50" s="4"/>
      <c r="C50" s="2" t="s">
        <v>54</v>
      </c>
      <c r="D50" s="7" t="e">
        <f>#REF!</f>
        <v>#REF!</v>
      </c>
      <c r="E50" s="3">
        <v>2.5099999999999998</v>
      </c>
      <c r="F50" s="20" t="e">
        <f>PV(#REF!,10,,-(U50*V50))*#REF!</f>
        <v>#REF!</v>
      </c>
      <c r="G50" s="20"/>
      <c r="H50" s="20"/>
      <c r="I50" s="20"/>
      <c r="J50" s="4">
        <v>6</v>
      </c>
      <c r="K50" s="27">
        <v>0.19889999999999999</v>
      </c>
      <c r="L50" s="27">
        <v>1.4125000000000001</v>
      </c>
      <c r="M50" s="20"/>
      <c r="N50" s="4" t="s">
        <v>289</v>
      </c>
      <c r="O50" s="32" t="s">
        <v>289</v>
      </c>
      <c r="P50" s="27"/>
      <c r="Q50" s="14">
        <v>3.72</v>
      </c>
      <c r="R50" s="14"/>
      <c r="S50" s="22">
        <v>0.17299999999999999</v>
      </c>
      <c r="T50" s="23">
        <v>2.5499999999999998E-2</v>
      </c>
      <c r="U50" s="17" t="e">
        <f t="shared" si="4"/>
        <v>#REF!</v>
      </c>
      <c r="V50" s="19">
        <f t="shared" si="5"/>
        <v>3.228719885649769</v>
      </c>
    </row>
    <row r="51" spans="1:22" ht="17.25" customHeight="1" x14ac:dyDescent="0.25">
      <c r="A51" s="2" t="s">
        <v>364</v>
      </c>
      <c r="B51" s="4"/>
      <c r="C51" s="43" t="s">
        <v>80</v>
      </c>
      <c r="D51" s="7" t="e">
        <f>#REF!</f>
        <v>#REF!</v>
      </c>
      <c r="E51" s="3">
        <v>1.05</v>
      </c>
      <c r="F51" s="20" t="e">
        <f>PV(#REF!,10,,-(U51*V51))*#REF!</f>
        <v>#REF!</v>
      </c>
      <c r="G51" s="20"/>
      <c r="H51" s="20"/>
      <c r="I51" s="20"/>
      <c r="J51" s="4">
        <v>5</v>
      </c>
      <c r="K51" s="27">
        <v>0.20039999999999999</v>
      </c>
      <c r="L51" s="27">
        <v>9.1475000000000009</v>
      </c>
      <c r="M51" s="20"/>
      <c r="N51" s="4">
        <v>10</v>
      </c>
      <c r="O51" s="32">
        <v>2.4700000000000002</v>
      </c>
      <c r="P51" s="27" t="e">
        <f>O51/D51</f>
        <v>#REF!</v>
      </c>
      <c r="Q51" s="14">
        <v>3.66</v>
      </c>
      <c r="R51" s="14"/>
      <c r="S51" s="22">
        <v>-4.5100000000000001E-2</v>
      </c>
      <c r="T51" s="23">
        <v>0.08</v>
      </c>
      <c r="U51" s="17" t="e">
        <f t="shared" si="4"/>
        <v>#REF!</v>
      </c>
      <c r="V51" s="19">
        <f t="shared" si="5"/>
        <v>2.2668712471364274</v>
      </c>
    </row>
    <row r="52" spans="1:22" ht="17.25" customHeight="1" x14ac:dyDescent="0.25">
      <c r="A52" s="2" t="s">
        <v>365</v>
      </c>
      <c r="B52" s="4"/>
      <c r="C52" s="2" t="s">
        <v>366</v>
      </c>
      <c r="D52" s="7" t="e">
        <f>#REF!</f>
        <v>#REF!</v>
      </c>
      <c r="E52" s="3">
        <v>7.29</v>
      </c>
      <c r="F52" s="20" t="e">
        <f>PV(#REF!,10,,-(U52*V52))*#REF!</f>
        <v>#REF!</v>
      </c>
      <c r="G52" s="20"/>
      <c r="H52" s="20"/>
      <c r="I52" s="20"/>
      <c r="J52" s="4">
        <v>7</v>
      </c>
      <c r="K52" s="27">
        <v>0.2185</v>
      </c>
      <c r="L52" s="27">
        <v>0.1027</v>
      </c>
      <c r="M52" s="20"/>
      <c r="N52" s="4" t="s">
        <v>289</v>
      </c>
      <c r="O52" s="32" t="s">
        <v>289</v>
      </c>
      <c r="P52" s="27"/>
      <c r="Q52" s="14">
        <v>4.4400000000000004</v>
      </c>
      <c r="R52" s="14"/>
      <c r="S52" s="22">
        <v>0.42120000000000002</v>
      </c>
      <c r="T52" s="23">
        <v>0.16370000000000001</v>
      </c>
      <c r="U52" s="17" t="e">
        <f t="shared" si="4"/>
        <v>#REF!</v>
      </c>
      <c r="V52" s="19">
        <f t="shared" si="5"/>
        <v>33.19998377905052</v>
      </c>
    </row>
    <row r="53" spans="1:22" ht="17.25" customHeight="1" x14ac:dyDescent="0.25">
      <c r="A53" s="2" t="s">
        <v>367</v>
      </c>
      <c r="B53" s="4"/>
      <c r="C53" s="37" t="s">
        <v>368</v>
      </c>
      <c r="D53" s="7" t="e">
        <f>#REF!</f>
        <v>#REF!</v>
      </c>
      <c r="E53" s="3">
        <v>8.36</v>
      </c>
      <c r="F53" s="20" t="e">
        <f>PV(#REF!,10,,-(U53*V53))*#REF!</f>
        <v>#REF!</v>
      </c>
      <c r="G53" s="20"/>
      <c r="H53" s="20"/>
      <c r="I53" s="20"/>
      <c r="J53" s="4">
        <v>10</v>
      </c>
      <c r="K53" s="27">
        <v>0.2351</v>
      </c>
      <c r="L53" s="27">
        <v>0.72729999999999995</v>
      </c>
      <c r="M53" s="20"/>
      <c r="N53" s="4">
        <v>15</v>
      </c>
      <c r="O53" s="32">
        <v>2.8</v>
      </c>
      <c r="P53" s="27" t="e">
        <f t="shared" ref="P53:P65" si="6">O53/D53</f>
        <v>#REF!</v>
      </c>
      <c r="Q53" s="14">
        <v>3.87</v>
      </c>
      <c r="R53" s="14"/>
      <c r="S53" s="22">
        <v>0.11799999999999999</v>
      </c>
      <c r="T53" s="23">
        <v>6.9699999999999998E-2</v>
      </c>
      <c r="U53" s="17" t="e">
        <f t="shared" si="4"/>
        <v>#REF!</v>
      </c>
      <c r="V53" s="19">
        <f t="shared" si="5"/>
        <v>16.399334920767444</v>
      </c>
    </row>
    <row r="54" spans="1:22" ht="17.25" customHeight="1" x14ac:dyDescent="0.25">
      <c r="A54" s="2" t="s">
        <v>369</v>
      </c>
      <c r="B54" s="4"/>
      <c r="C54" s="2" t="s">
        <v>370</v>
      </c>
      <c r="D54" s="7" t="e">
        <f>#REF!</f>
        <v>#REF!</v>
      </c>
      <c r="E54" s="3">
        <v>2.8</v>
      </c>
      <c r="F54" s="20" t="e">
        <f>PV(#REF!,10,,-(U54*V54))*#REF!</f>
        <v>#REF!</v>
      </c>
      <c r="G54" s="20"/>
      <c r="H54" s="20"/>
      <c r="I54" s="20"/>
      <c r="J54" s="4">
        <v>8</v>
      </c>
      <c r="K54" s="27">
        <v>0.25409999999999999</v>
      </c>
      <c r="L54" s="27">
        <v>0.80030000000000001</v>
      </c>
      <c r="M54" s="20"/>
      <c r="N54" s="4">
        <v>10</v>
      </c>
      <c r="O54" s="32">
        <v>1.52</v>
      </c>
      <c r="P54" s="27" t="e">
        <f t="shared" si="6"/>
        <v>#REF!</v>
      </c>
      <c r="Q54" s="14">
        <v>3.82</v>
      </c>
      <c r="R54" s="14"/>
      <c r="S54" s="22">
        <v>8.6699999999999999E-2</v>
      </c>
      <c r="T54" s="23">
        <v>-2E-3</v>
      </c>
      <c r="U54" s="17" t="e">
        <f t="shared" si="4"/>
        <v>#REF!</v>
      </c>
      <c r="V54" s="19">
        <f t="shared" si="5"/>
        <v>2.7445013213854583</v>
      </c>
    </row>
    <row r="55" spans="1:22" ht="17.25" customHeight="1" x14ac:dyDescent="0.25">
      <c r="A55" s="2" t="s">
        <v>371</v>
      </c>
      <c r="B55" s="4"/>
      <c r="C55" s="2" t="s">
        <v>372</v>
      </c>
      <c r="D55" s="7" t="e">
        <f>#REF!</f>
        <v>#REF!</v>
      </c>
      <c r="E55" s="3">
        <v>3.95</v>
      </c>
      <c r="F55" s="20" t="e">
        <f>PV(#REF!,10,,-(U55*V55))*#REF!</f>
        <v>#REF!</v>
      </c>
      <c r="G55" s="20"/>
      <c r="H55" s="20"/>
      <c r="I55" s="20"/>
      <c r="J55" s="4">
        <v>10</v>
      </c>
      <c r="K55" s="27">
        <v>0.25600000000000001</v>
      </c>
      <c r="L55" s="27">
        <v>1.9944</v>
      </c>
      <c r="M55" s="20"/>
      <c r="N55" s="4">
        <v>17</v>
      </c>
      <c r="O55" s="32">
        <v>2.1800000000000002</v>
      </c>
      <c r="P55" s="27" t="e">
        <f t="shared" si="6"/>
        <v>#REF!</v>
      </c>
      <c r="Q55" s="14">
        <v>3.77</v>
      </c>
      <c r="R55" s="14"/>
      <c r="S55" s="22">
        <v>0.13969999999999999</v>
      </c>
      <c r="T55" s="23">
        <v>-4.3E-3</v>
      </c>
      <c r="U55" s="17" t="e">
        <f t="shared" si="4"/>
        <v>#REF!</v>
      </c>
      <c r="V55" s="19">
        <f t="shared" si="5"/>
        <v>3.7833991933134525</v>
      </c>
    </row>
    <row r="56" spans="1:22" ht="17.25" customHeight="1" x14ac:dyDescent="0.25">
      <c r="A56" s="2" t="s">
        <v>373</v>
      </c>
      <c r="B56" s="4"/>
      <c r="C56" s="2" t="s">
        <v>28</v>
      </c>
      <c r="D56" s="7" t="e">
        <f>#REF!</f>
        <v>#REF!</v>
      </c>
      <c r="E56" s="3">
        <v>5.43</v>
      </c>
      <c r="F56" s="20" t="e">
        <f>PV(#REF!,10,,-(U56*V56))*#REF!</f>
        <v>#REF!</v>
      </c>
      <c r="G56" s="20"/>
      <c r="H56" s="20"/>
      <c r="I56" s="20"/>
      <c r="J56" s="4">
        <v>9</v>
      </c>
      <c r="K56" s="27">
        <v>0.25740000000000002</v>
      </c>
      <c r="L56" s="27">
        <v>1.6821999999999999</v>
      </c>
      <c r="M56" s="20"/>
      <c r="N56" s="4">
        <v>6</v>
      </c>
      <c r="O56" s="32">
        <v>1.61</v>
      </c>
      <c r="P56" s="27" t="e">
        <f t="shared" si="6"/>
        <v>#REF!</v>
      </c>
      <c r="Q56" s="14">
        <v>4.05</v>
      </c>
      <c r="R56" s="14"/>
      <c r="S56" s="22">
        <v>0.1211</v>
      </c>
      <c r="T56" s="23">
        <v>-2.7400000000000001E-2</v>
      </c>
      <c r="U56" s="17" t="e">
        <f t="shared" si="4"/>
        <v>#REF!</v>
      </c>
      <c r="V56" s="19">
        <f t="shared" si="5"/>
        <v>4.1128463188701145</v>
      </c>
    </row>
    <row r="57" spans="1:22" ht="17.25" customHeight="1" x14ac:dyDescent="0.25">
      <c r="A57" s="2" t="s">
        <v>374</v>
      </c>
      <c r="B57" s="4"/>
      <c r="C57" s="40" t="s">
        <v>18</v>
      </c>
      <c r="D57" s="7" t="e">
        <f>#REF!</f>
        <v>#REF!</v>
      </c>
      <c r="E57" s="3">
        <v>2.36</v>
      </c>
      <c r="F57" s="20" t="e">
        <f>PV(#REF!,10,,-(U57*V57))*#REF!</f>
        <v>#REF!</v>
      </c>
      <c r="G57" s="20"/>
      <c r="H57" s="20"/>
      <c r="I57" s="20"/>
      <c r="J57" s="4">
        <v>5</v>
      </c>
      <c r="K57" s="27">
        <v>0.26169999999999999</v>
      </c>
      <c r="L57" s="27">
        <v>2.1183999999999998</v>
      </c>
      <c r="M57" s="20"/>
      <c r="N57" s="4">
        <v>47</v>
      </c>
      <c r="O57" s="32">
        <v>1.6</v>
      </c>
      <c r="P57" s="27" t="e">
        <f t="shared" si="6"/>
        <v>#REF!</v>
      </c>
      <c r="Q57" s="14">
        <v>3.33</v>
      </c>
      <c r="R57" s="14"/>
      <c r="S57" s="22">
        <v>4.3099999999999999E-2</v>
      </c>
      <c r="T57" s="23">
        <v>5.1999999999999998E-2</v>
      </c>
      <c r="U57" s="17" t="e">
        <f t="shared" si="4"/>
        <v>#REF!</v>
      </c>
      <c r="V57" s="19">
        <f t="shared" si="5"/>
        <v>3.9180448326389392</v>
      </c>
    </row>
    <row r="58" spans="1:22" ht="17.25" customHeight="1" x14ac:dyDescent="0.25">
      <c r="A58" s="2" t="s">
        <v>375</v>
      </c>
      <c r="B58" s="4"/>
      <c r="C58" s="37" t="s">
        <v>376</v>
      </c>
      <c r="D58" s="7" t="e">
        <f>#REF!</f>
        <v>#REF!</v>
      </c>
      <c r="E58" s="3">
        <v>6.41</v>
      </c>
      <c r="F58" s="20" t="e">
        <f>PV(#REF!,10,,-(U58*V58))*#REF!</f>
        <v>#REF!</v>
      </c>
      <c r="G58" s="20"/>
      <c r="H58" s="20"/>
      <c r="I58" s="20"/>
      <c r="J58" s="4">
        <v>8</v>
      </c>
      <c r="K58" s="27">
        <v>0.28549999999999998</v>
      </c>
      <c r="L58" s="27">
        <v>0.45</v>
      </c>
      <c r="M58" s="20"/>
      <c r="N58" s="4">
        <v>57</v>
      </c>
      <c r="O58" s="32">
        <v>4.04</v>
      </c>
      <c r="P58" s="27" t="e">
        <f t="shared" si="6"/>
        <v>#REF!</v>
      </c>
      <c r="Q58" s="14">
        <v>3.95</v>
      </c>
      <c r="R58" s="14"/>
      <c r="S58" s="22">
        <v>9.9299999999999999E-2</v>
      </c>
      <c r="T58" s="23">
        <v>4.8000000000000001E-2</v>
      </c>
      <c r="U58" s="17" t="e">
        <f t="shared" si="4"/>
        <v>#REF!</v>
      </c>
      <c r="V58" s="19">
        <f t="shared" si="5"/>
        <v>10.244030338509424</v>
      </c>
    </row>
    <row r="59" spans="1:22" ht="17.25" customHeight="1" x14ac:dyDescent="0.25">
      <c r="A59" s="2" t="s">
        <v>377</v>
      </c>
      <c r="B59" s="4"/>
      <c r="C59" s="40" t="s">
        <v>378</v>
      </c>
      <c r="D59" s="7" t="e">
        <f>#REF!</f>
        <v>#REF!</v>
      </c>
      <c r="E59" s="3">
        <v>4.34</v>
      </c>
      <c r="F59" s="20" t="e">
        <f>PV(#REF!,10,,-(U59*V59))*#REF!</f>
        <v>#REF!</v>
      </c>
      <c r="G59" s="20"/>
      <c r="H59" s="20"/>
      <c r="I59" s="20"/>
      <c r="J59" s="4">
        <v>8</v>
      </c>
      <c r="K59" s="27">
        <v>0.28710000000000002</v>
      </c>
      <c r="L59" s="27">
        <v>2.2923</v>
      </c>
      <c r="M59" s="20"/>
      <c r="N59" s="4">
        <v>23</v>
      </c>
      <c r="O59" s="32">
        <v>2.48</v>
      </c>
      <c r="P59" s="27" t="e">
        <f t="shared" si="6"/>
        <v>#REF!</v>
      </c>
      <c r="Q59" s="14">
        <v>3.87</v>
      </c>
      <c r="R59" s="14"/>
      <c r="S59" s="22">
        <v>-5.4000000000000003E-3</v>
      </c>
      <c r="T59" s="23">
        <v>0.15</v>
      </c>
      <c r="U59" s="17" t="e">
        <f t="shared" si="4"/>
        <v>#REF!</v>
      </c>
      <c r="V59" s="19">
        <f t="shared" si="5"/>
        <v>17.557720572972315</v>
      </c>
    </row>
    <row r="60" spans="1:22" ht="17.25" customHeight="1" x14ac:dyDescent="0.25">
      <c r="A60" s="2" t="s">
        <v>379</v>
      </c>
      <c r="B60" s="4"/>
      <c r="C60" s="2" t="s">
        <v>380</v>
      </c>
      <c r="D60" s="7" t="e">
        <f>#REF!</f>
        <v>#REF!</v>
      </c>
      <c r="E60" s="3">
        <v>5.35</v>
      </c>
      <c r="F60" s="20" t="e">
        <f>PV(#REF!,10,,-(U60*V60))*#REF!</f>
        <v>#REF!</v>
      </c>
      <c r="G60" s="20"/>
      <c r="H60" s="20"/>
      <c r="I60" s="20"/>
      <c r="J60" s="4">
        <v>8</v>
      </c>
      <c r="K60" s="27">
        <v>0.29110000000000003</v>
      </c>
      <c r="L60" s="27">
        <v>0.57850000000000001</v>
      </c>
      <c r="M60" s="20"/>
      <c r="N60" s="4">
        <v>7</v>
      </c>
      <c r="O60" s="32">
        <v>0.64</v>
      </c>
      <c r="P60" s="27" t="e">
        <f t="shared" si="6"/>
        <v>#REF!</v>
      </c>
      <c r="Q60" s="14">
        <v>4.21</v>
      </c>
      <c r="R60" s="14"/>
      <c r="S60" s="22">
        <v>0.52829999999999999</v>
      </c>
      <c r="T60" s="23">
        <v>0.14910000000000001</v>
      </c>
      <c r="U60" s="17" t="e">
        <f t="shared" si="4"/>
        <v>#REF!</v>
      </c>
      <c r="V60" s="19">
        <f t="shared" si="5"/>
        <v>21.474943431748475</v>
      </c>
    </row>
    <row r="61" spans="1:22" ht="17.25" customHeight="1" x14ac:dyDescent="0.25">
      <c r="A61" s="2" t="s">
        <v>381</v>
      </c>
      <c r="B61" s="4"/>
      <c r="C61" s="40" t="s">
        <v>150</v>
      </c>
      <c r="D61" s="7" t="e">
        <f>#REF!</f>
        <v>#REF!</v>
      </c>
      <c r="E61" s="3">
        <v>2.52</v>
      </c>
      <c r="F61" s="20" t="e">
        <f>PV(#REF!,10,,-(U61*V61))*#REF!</f>
        <v>#REF!</v>
      </c>
      <c r="G61" s="20"/>
      <c r="H61" s="20"/>
      <c r="I61" s="20"/>
      <c r="J61" s="4">
        <v>7</v>
      </c>
      <c r="K61" s="27">
        <v>0.2974</v>
      </c>
      <c r="L61" s="27">
        <v>0.47839999999999999</v>
      </c>
      <c r="M61" s="20"/>
      <c r="N61" s="4">
        <v>8</v>
      </c>
      <c r="O61" s="32">
        <v>1.44</v>
      </c>
      <c r="P61" s="27" t="e">
        <f t="shared" si="6"/>
        <v>#REF!</v>
      </c>
      <c r="Q61" s="14">
        <v>3.71</v>
      </c>
      <c r="R61" s="14"/>
      <c r="S61" s="22">
        <v>7.7600000000000002E-2</v>
      </c>
      <c r="T61" s="23">
        <v>6.1800000000000001E-2</v>
      </c>
      <c r="U61" s="17" t="e">
        <f t="shared" si="4"/>
        <v>#REF!</v>
      </c>
      <c r="V61" s="19">
        <f t="shared" si="5"/>
        <v>4.5901592258464463</v>
      </c>
    </row>
    <row r="62" spans="1:22" ht="17.25" customHeight="1" x14ac:dyDescent="0.25">
      <c r="A62" s="2" t="s">
        <v>382</v>
      </c>
      <c r="B62" s="4"/>
      <c r="C62" s="37" t="s">
        <v>383</v>
      </c>
      <c r="D62" s="7" t="e">
        <f>#REF!</f>
        <v>#REF!</v>
      </c>
      <c r="E62" s="3">
        <v>5.07</v>
      </c>
      <c r="F62" s="20" t="e">
        <f>PV(#REF!,10,,-(U62*V62))*#REF!</f>
        <v>#REF!</v>
      </c>
      <c r="G62" s="20"/>
      <c r="H62" s="20"/>
      <c r="I62" s="20"/>
      <c r="J62" s="4">
        <v>7</v>
      </c>
      <c r="K62" s="27">
        <v>0.30349999999999999</v>
      </c>
      <c r="L62" s="27">
        <v>0.1399</v>
      </c>
      <c r="M62" s="20"/>
      <c r="N62" s="4">
        <v>8</v>
      </c>
      <c r="O62" s="32">
        <v>2.12</v>
      </c>
      <c r="P62" s="27" t="e">
        <f t="shared" si="6"/>
        <v>#REF!</v>
      </c>
      <c r="Q62" s="14">
        <v>3.78</v>
      </c>
      <c r="R62" s="14"/>
      <c r="S62" s="22">
        <v>0.3251</v>
      </c>
      <c r="T62" s="23">
        <v>0.10150000000000001</v>
      </c>
      <c r="U62" s="17" t="e">
        <f t="shared" si="4"/>
        <v>#REF!</v>
      </c>
      <c r="V62" s="19">
        <f t="shared" si="5"/>
        <v>13.330700590090993</v>
      </c>
    </row>
    <row r="63" spans="1:22" ht="17.25" customHeight="1" x14ac:dyDescent="0.25">
      <c r="A63" s="2" t="s">
        <v>384</v>
      </c>
      <c r="B63" s="4"/>
      <c r="C63" s="37" t="s">
        <v>385</v>
      </c>
      <c r="D63" s="7" t="e">
        <f>#REF!</f>
        <v>#REF!</v>
      </c>
      <c r="E63" s="3">
        <v>3.11</v>
      </c>
      <c r="F63" s="20" t="e">
        <f>PV(#REF!,10,,-(U63*V63))*#REF!</f>
        <v>#REF!</v>
      </c>
      <c r="G63" s="20"/>
      <c r="H63" s="20"/>
      <c r="I63" s="20"/>
      <c r="J63" s="4">
        <v>7</v>
      </c>
      <c r="K63" s="27">
        <v>0.30630000000000002</v>
      </c>
      <c r="L63" s="27">
        <v>0.56579999999999997</v>
      </c>
      <c r="M63" s="20"/>
      <c r="N63" s="4">
        <v>15</v>
      </c>
      <c r="O63" s="32">
        <v>1.52</v>
      </c>
      <c r="P63" s="27" t="e">
        <f t="shared" si="6"/>
        <v>#REF!</v>
      </c>
      <c r="Q63" s="14">
        <v>3.55</v>
      </c>
      <c r="R63" s="14"/>
      <c r="S63" s="22">
        <v>0.12809999999999999</v>
      </c>
      <c r="T63" s="23">
        <v>7.4499999999999997E-2</v>
      </c>
      <c r="U63" s="17" t="e">
        <f t="shared" si="4"/>
        <v>#REF!</v>
      </c>
      <c r="V63" s="19">
        <f t="shared" si="5"/>
        <v>6.3800574192294484</v>
      </c>
    </row>
    <row r="64" spans="1:22" ht="17.25" customHeight="1" x14ac:dyDescent="0.25">
      <c r="A64" s="2" t="s">
        <v>386</v>
      </c>
      <c r="B64" s="4"/>
      <c r="C64" s="37" t="s">
        <v>387</v>
      </c>
      <c r="D64" s="7" t="e">
        <f>#REF!</f>
        <v>#REF!</v>
      </c>
      <c r="E64" s="3">
        <v>1.39</v>
      </c>
      <c r="F64" s="20" t="e">
        <f>PV(#REF!,10,,-(U64*V64))*#REF!</f>
        <v>#REF!</v>
      </c>
      <c r="G64" s="20"/>
      <c r="H64" s="20"/>
      <c r="I64" s="20"/>
      <c r="J64" s="4">
        <v>7</v>
      </c>
      <c r="K64" s="27">
        <v>0.31640000000000001</v>
      </c>
      <c r="L64" s="27">
        <v>0.26319999999999999</v>
      </c>
      <c r="M64" s="20"/>
      <c r="N64" s="4">
        <v>23</v>
      </c>
      <c r="O64" s="32">
        <v>1</v>
      </c>
      <c r="P64" s="27" t="e">
        <f t="shared" si="6"/>
        <v>#REF!</v>
      </c>
      <c r="Q64" s="14">
        <v>3.11</v>
      </c>
      <c r="R64" s="14"/>
      <c r="S64" s="22">
        <v>0.1186</v>
      </c>
      <c r="T64" s="23">
        <v>0.19</v>
      </c>
      <c r="U64" s="17" t="e">
        <f t="shared" si="4"/>
        <v>#REF!</v>
      </c>
      <c r="V64" s="19">
        <f t="shared" si="5"/>
        <v>7.9156104682641919</v>
      </c>
    </row>
    <row r="65" spans="1:22" ht="17.25" customHeight="1" x14ac:dyDescent="0.25">
      <c r="A65" s="2" t="s">
        <v>388</v>
      </c>
      <c r="B65" s="4"/>
      <c r="C65" s="2" t="s">
        <v>389</v>
      </c>
      <c r="D65" s="7" t="e">
        <f>#REF!</f>
        <v>#REF!</v>
      </c>
      <c r="E65" s="3">
        <v>4.43</v>
      </c>
      <c r="F65" s="20" t="e">
        <f>PV(#REF!,10,,-(U65*V65))*#REF!</f>
        <v>#REF!</v>
      </c>
      <c r="G65" s="20"/>
      <c r="H65" s="20"/>
      <c r="I65" s="20"/>
      <c r="J65" s="4">
        <v>6</v>
      </c>
      <c r="K65" s="27">
        <v>0.31759999999999999</v>
      </c>
      <c r="L65" s="27">
        <v>2.2818000000000001</v>
      </c>
      <c r="M65" s="20"/>
      <c r="N65" s="4">
        <v>13</v>
      </c>
      <c r="O65" s="32">
        <v>2.46</v>
      </c>
      <c r="P65" s="27" t="e">
        <f t="shared" si="6"/>
        <v>#REF!</v>
      </c>
      <c r="Q65" s="14">
        <v>3.51</v>
      </c>
      <c r="R65" s="14"/>
      <c r="S65" s="22">
        <v>6.8699999999999997E-2</v>
      </c>
      <c r="T65" s="23">
        <v>1.9E-2</v>
      </c>
      <c r="U65" s="17" t="e">
        <f t="shared" si="4"/>
        <v>#REF!</v>
      </c>
      <c r="V65" s="19">
        <f t="shared" si="5"/>
        <v>5.3474356404895422</v>
      </c>
    </row>
    <row r="66" spans="1:22" ht="17.25" customHeight="1" x14ac:dyDescent="0.25">
      <c r="A66" s="5" t="s">
        <v>390</v>
      </c>
      <c r="C66" s="38" t="s">
        <v>391</v>
      </c>
      <c r="D66" s="7" t="e">
        <f>#REF!</f>
        <v>#REF!</v>
      </c>
      <c r="E66" s="9">
        <v>7.58</v>
      </c>
      <c r="F66" s="20" t="e">
        <f>PV(#REF!,10,,-(U66*V66))*#REF!</f>
        <v>#REF!</v>
      </c>
      <c r="G66" s="20"/>
      <c r="H66" s="20"/>
      <c r="I66" s="20"/>
      <c r="J66" s="10">
        <v>9</v>
      </c>
      <c r="K66" s="30">
        <v>0.35549999999999998</v>
      </c>
      <c r="L66" s="30">
        <v>0.43169999999999997</v>
      </c>
      <c r="M66" s="20"/>
      <c r="N66" s="34" t="s">
        <v>289</v>
      </c>
      <c r="O66" s="34" t="s">
        <v>289</v>
      </c>
      <c r="P66" s="27"/>
      <c r="Q66" s="16">
        <v>4.03</v>
      </c>
      <c r="S66" s="23">
        <v>0.45800000000000002</v>
      </c>
      <c r="T66" s="23">
        <v>0.2</v>
      </c>
      <c r="U66" s="17" t="e">
        <f t="shared" ref="U66:U87" si="7">D66/E66</f>
        <v>#REF!</v>
      </c>
      <c r="V66" s="19">
        <f t="shared" ref="V66:V87" si="8">FV(T66,10,,-E66)</f>
        <v>46.933362081791991</v>
      </c>
    </row>
    <row r="67" spans="1:22" ht="17.25" customHeight="1" x14ac:dyDescent="0.25">
      <c r="A67" s="2" t="s">
        <v>392</v>
      </c>
      <c r="B67" s="4"/>
      <c r="C67" s="2" t="s">
        <v>393</v>
      </c>
      <c r="D67" s="7" t="e">
        <f>#REF!</f>
        <v>#REF!</v>
      </c>
      <c r="E67" s="3">
        <v>9.4600000000000009</v>
      </c>
      <c r="F67" s="20" t="e">
        <f>PV(#REF!,10,,-(U67*V67))*#REF!</f>
        <v>#REF!</v>
      </c>
      <c r="G67" s="20"/>
      <c r="H67" s="20"/>
      <c r="I67" s="20"/>
      <c r="J67" s="4">
        <v>8</v>
      </c>
      <c r="K67" s="27">
        <v>0.3569</v>
      </c>
      <c r="L67" s="27">
        <v>2.6078999999999999</v>
      </c>
      <c r="M67" s="20"/>
      <c r="N67" s="4">
        <v>3</v>
      </c>
      <c r="O67" s="32">
        <v>4.12</v>
      </c>
      <c r="P67" s="27" t="e">
        <f t="shared" ref="P67:P81" si="9">O67/D67</f>
        <v>#REF!</v>
      </c>
      <c r="Q67" s="14">
        <v>3.36</v>
      </c>
      <c r="R67" s="14"/>
      <c r="S67" s="22">
        <v>0.26479999999999998</v>
      </c>
      <c r="T67" s="23">
        <v>-6.9199999999999998E-2</v>
      </c>
      <c r="U67" s="17" t="e">
        <f t="shared" si="7"/>
        <v>#REF!</v>
      </c>
      <c r="V67" s="19">
        <f t="shared" si="8"/>
        <v>4.6180101438705927</v>
      </c>
    </row>
    <row r="68" spans="1:22" ht="17.25" customHeight="1" x14ac:dyDescent="0.25">
      <c r="A68" s="2" t="s">
        <v>394</v>
      </c>
      <c r="B68" s="4"/>
      <c r="C68" s="37" t="s">
        <v>107</v>
      </c>
      <c r="D68" s="7" t="e">
        <f>#REF!</f>
        <v>#REF!</v>
      </c>
      <c r="E68" s="3">
        <v>5.56</v>
      </c>
      <c r="F68" s="20" t="e">
        <f>PV(#REF!,10,,-(U68*V68))*#REF!</f>
        <v>#REF!</v>
      </c>
      <c r="G68" s="20"/>
      <c r="H68" s="20"/>
      <c r="I68" s="20"/>
      <c r="J68" s="4">
        <v>9</v>
      </c>
      <c r="K68" s="27">
        <v>0.36249999999999999</v>
      </c>
      <c r="L68" s="27">
        <v>0.5343</v>
      </c>
      <c r="M68" s="20"/>
      <c r="N68" s="4">
        <v>11</v>
      </c>
      <c r="O68" s="32">
        <v>1.2</v>
      </c>
      <c r="P68" s="27" t="e">
        <f t="shared" si="9"/>
        <v>#REF!</v>
      </c>
      <c r="Q68" s="14">
        <v>4.37</v>
      </c>
      <c r="R68" s="14"/>
      <c r="S68" s="22">
        <v>0.21929999999999999</v>
      </c>
      <c r="T68" s="23">
        <v>0.10349999999999999</v>
      </c>
      <c r="U68" s="17" t="e">
        <f t="shared" si="7"/>
        <v>#REF!</v>
      </c>
      <c r="V68" s="19">
        <f t="shared" si="8"/>
        <v>14.886690748327696</v>
      </c>
    </row>
    <row r="69" spans="1:22" ht="17.25" customHeight="1" x14ac:dyDescent="0.25">
      <c r="A69" s="2" t="s">
        <v>395</v>
      </c>
      <c r="B69" s="4"/>
      <c r="C69" s="36" t="s">
        <v>396</v>
      </c>
      <c r="D69" s="7" t="e">
        <f>#REF!</f>
        <v>#REF!</v>
      </c>
      <c r="E69" s="3">
        <v>3.94</v>
      </c>
      <c r="F69" s="20" t="e">
        <f>PV(#REF!,10,,-(U69*V69))*#REF!</f>
        <v>#REF!</v>
      </c>
      <c r="G69" s="20"/>
      <c r="H69" s="20"/>
      <c r="I69" s="20"/>
      <c r="J69" s="4">
        <v>8</v>
      </c>
      <c r="K69" s="27">
        <v>0.3755</v>
      </c>
      <c r="L69" s="27">
        <v>1.0646</v>
      </c>
      <c r="M69" s="20"/>
      <c r="N69" s="4">
        <v>9</v>
      </c>
      <c r="O69" s="32">
        <v>2.44</v>
      </c>
      <c r="P69" s="27" t="e">
        <f t="shared" si="9"/>
        <v>#REF!</v>
      </c>
      <c r="Q69" s="14">
        <v>4.3</v>
      </c>
      <c r="R69" s="14"/>
      <c r="S69" s="22">
        <v>8.6499999999999994E-2</v>
      </c>
      <c r="T69" s="23">
        <v>0.06</v>
      </c>
      <c r="U69" s="17" t="e">
        <f t="shared" si="7"/>
        <v>#REF!</v>
      </c>
      <c r="V69" s="19">
        <f t="shared" si="8"/>
        <v>7.0559399243788468</v>
      </c>
    </row>
    <row r="70" spans="1:22" ht="17.25" customHeight="1" x14ac:dyDescent="0.25">
      <c r="A70" s="2" t="s">
        <v>397</v>
      </c>
      <c r="B70" s="4"/>
      <c r="C70" s="40" t="s">
        <v>398</v>
      </c>
      <c r="D70" s="7" t="e">
        <f>#REF!</f>
        <v>#REF!</v>
      </c>
      <c r="E70" s="3">
        <v>6</v>
      </c>
      <c r="F70" s="20" t="e">
        <f>PV(#REF!,10,,-(U70*V70))*#REF!</f>
        <v>#REF!</v>
      </c>
      <c r="G70" s="20"/>
      <c r="H70" s="20"/>
      <c r="I70" s="20"/>
      <c r="J70" s="4">
        <v>9</v>
      </c>
      <c r="K70" s="27">
        <v>0.442</v>
      </c>
      <c r="L70" s="27">
        <v>0.73380000000000001</v>
      </c>
      <c r="M70" s="20"/>
      <c r="N70" s="4">
        <v>16</v>
      </c>
      <c r="O70" s="32">
        <v>2.04</v>
      </c>
      <c r="P70" s="27" t="e">
        <f t="shared" si="9"/>
        <v>#REF!</v>
      </c>
      <c r="Q70" s="14">
        <v>4.5</v>
      </c>
      <c r="R70" s="14"/>
      <c r="S70" s="22">
        <v>0.1817</v>
      </c>
      <c r="T70" s="23">
        <v>0.1522</v>
      </c>
      <c r="U70" s="17" t="e">
        <f t="shared" si="7"/>
        <v>#REF!</v>
      </c>
      <c r="V70" s="19">
        <f t="shared" si="8"/>
        <v>24.741724077489565</v>
      </c>
    </row>
    <row r="71" spans="1:22" ht="17.25" customHeight="1" x14ac:dyDescent="0.25">
      <c r="A71" s="2" t="s">
        <v>399</v>
      </c>
      <c r="B71" s="4"/>
      <c r="C71" s="2" t="s">
        <v>400</v>
      </c>
      <c r="D71" s="7" t="e">
        <f>#REF!</f>
        <v>#REF!</v>
      </c>
      <c r="E71" s="3">
        <v>2.71</v>
      </c>
      <c r="F71" s="20" t="e">
        <f>PV(#REF!,10,,-(U71*V71))*#REF!</f>
        <v>#REF!</v>
      </c>
      <c r="G71" s="20"/>
      <c r="H71" s="20"/>
      <c r="I71" s="20"/>
      <c r="J71" s="4">
        <v>9</v>
      </c>
      <c r="K71" s="27">
        <v>0.47960000000000003</v>
      </c>
      <c r="L71" s="27">
        <v>0.7359</v>
      </c>
      <c r="M71" s="20"/>
      <c r="N71" s="4">
        <v>18</v>
      </c>
      <c r="O71" s="32">
        <v>0.98</v>
      </c>
      <c r="P71" s="27" t="e">
        <f t="shared" si="9"/>
        <v>#REF!</v>
      </c>
      <c r="Q71" s="14">
        <v>4.32</v>
      </c>
      <c r="R71" s="14"/>
      <c r="S71" s="22">
        <v>8.3900000000000002E-2</v>
      </c>
      <c r="T71" s="23">
        <v>0.1173</v>
      </c>
      <c r="U71" s="17" t="e">
        <f t="shared" si="7"/>
        <v>#REF!</v>
      </c>
      <c r="V71" s="19">
        <f t="shared" si="8"/>
        <v>8.2161295507196179</v>
      </c>
    </row>
    <row r="72" spans="1:22" ht="17.25" customHeight="1" x14ac:dyDescent="0.25">
      <c r="A72" s="5" t="s">
        <v>401</v>
      </c>
      <c r="C72" s="5" t="s">
        <v>152</v>
      </c>
      <c r="D72" s="7" t="e">
        <f>#REF!</f>
        <v>#REF!</v>
      </c>
      <c r="E72" s="9">
        <v>10.1</v>
      </c>
      <c r="F72" s="20" t="e">
        <f>PV(#REF!,10,,-(U72*V72))*#REF!</f>
        <v>#REF!</v>
      </c>
      <c r="J72" s="10">
        <v>8</v>
      </c>
      <c r="K72" s="30">
        <v>0.49099999999999999</v>
      </c>
      <c r="L72" s="30">
        <v>3.4506000000000001</v>
      </c>
      <c r="N72" s="10">
        <v>21</v>
      </c>
      <c r="O72" s="34">
        <v>6.52</v>
      </c>
      <c r="P72" s="27" t="e">
        <f t="shared" si="9"/>
        <v>#REF!</v>
      </c>
      <c r="Q72" s="16">
        <v>3.26</v>
      </c>
      <c r="S72" s="23">
        <v>-4.99E-2</v>
      </c>
      <c r="T72" s="23">
        <v>3.9199999999999999E-2</v>
      </c>
      <c r="U72" s="17" t="e">
        <f t="shared" si="7"/>
        <v>#REF!</v>
      </c>
      <c r="V72" s="19">
        <f t="shared" si="8"/>
        <v>14.835860957101671</v>
      </c>
    </row>
    <row r="73" spans="1:22" ht="17.25" customHeight="1" x14ac:dyDescent="0.25">
      <c r="A73" s="6" t="s">
        <v>402</v>
      </c>
      <c r="C73" s="2" t="s">
        <v>403</v>
      </c>
      <c r="D73" s="7" t="e">
        <f>#REF!</f>
        <v>#REF!</v>
      </c>
      <c r="E73" s="7">
        <v>2.98</v>
      </c>
      <c r="F73" s="20" t="e">
        <f>PV(#REF!,10,,-(U73*V73))*#REF!</f>
        <v>#REF!</v>
      </c>
      <c r="G73" s="20"/>
      <c r="H73" s="20"/>
      <c r="I73" s="20"/>
      <c r="J73" s="8">
        <v>7</v>
      </c>
      <c r="K73" s="29">
        <v>0.4965</v>
      </c>
      <c r="L73" s="29">
        <v>0.64939999999999998</v>
      </c>
      <c r="M73" s="20"/>
      <c r="N73" s="8">
        <v>10</v>
      </c>
      <c r="O73" s="33">
        <v>1.92</v>
      </c>
      <c r="P73" s="27" t="e">
        <f t="shared" si="9"/>
        <v>#REF!</v>
      </c>
      <c r="Q73" s="15">
        <v>3.24</v>
      </c>
      <c r="R73" s="15"/>
      <c r="S73" s="22">
        <v>0.1328</v>
      </c>
      <c r="T73" s="23">
        <v>5.2200000000000003E-2</v>
      </c>
      <c r="U73" s="17" t="e">
        <f t="shared" si="7"/>
        <v>#REF!</v>
      </c>
      <c r="V73" s="19">
        <f t="shared" si="8"/>
        <v>4.9567753767734954</v>
      </c>
    </row>
    <row r="74" spans="1:22" ht="17.25" customHeight="1" x14ac:dyDescent="0.25">
      <c r="A74" s="2" t="s">
        <v>404</v>
      </c>
      <c r="B74" s="4"/>
      <c r="C74" s="2" t="s">
        <v>101</v>
      </c>
      <c r="D74" s="7" t="e">
        <f>#REF!</f>
        <v>#REF!</v>
      </c>
      <c r="E74" s="3">
        <v>8.52</v>
      </c>
      <c r="F74" s="20" t="e">
        <f>PV(#REF!,10,,-(U74*V74))*#REF!</f>
        <v>#REF!</v>
      </c>
      <c r="G74" s="20"/>
      <c r="H74" s="20"/>
      <c r="I74" s="20"/>
      <c r="J74" s="4">
        <v>6</v>
      </c>
      <c r="K74" s="27">
        <v>0.49909999999999999</v>
      </c>
      <c r="L74" s="27">
        <v>2.2864</v>
      </c>
      <c r="M74" s="20"/>
      <c r="N74" s="4">
        <v>61</v>
      </c>
      <c r="O74" s="32">
        <v>5.88</v>
      </c>
      <c r="P74" s="27" t="e">
        <f t="shared" si="9"/>
        <v>#REF!</v>
      </c>
      <c r="Q74" s="14">
        <v>3</v>
      </c>
      <c r="R74" s="14"/>
      <c r="S74" s="22">
        <v>5.9799999999999999E-2</v>
      </c>
      <c r="T74" s="23">
        <v>1.41E-2</v>
      </c>
      <c r="U74" s="17" t="e">
        <f t="shared" si="7"/>
        <v>#REF!</v>
      </c>
      <c r="V74" s="19">
        <f t="shared" si="8"/>
        <v>9.8004816967617518</v>
      </c>
    </row>
    <row r="75" spans="1:22" ht="17.25" customHeight="1" x14ac:dyDescent="0.25">
      <c r="A75" s="2" t="s">
        <v>405</v>
      </c>
      <c r="B75" s="4"/>
      <c r="C75" s="2" t="s">
        <v>406</v>
      </c>
      <c r="D75" s="7" t="e">
        <f>#REF!</f>
        <v>#REF!</v>
      </c>
      <c r="E75" s="3">
        <v>5.16</v>
      </c>
      <c r="F75" s="20" t="e">
        <f>PV(#REF!,10,,-(U75*V75))*#REF!</f>
        <v>#REF!</v>
      </c>
      <c r="G75" s="20"/>
      <c r="H75" s="20"/>
      <c r="I75" s="20"/>
      <c r="J75" s="4">
        <v>8</v>
      </c>
      <c r="K75" s="27">
        <v>0.52280000000000004</v>
      </c>
      <c r="L75" s="27">
        <v>3.0417000000000001</v>
      </c>
      <c r="M75" s="20"/>
      <c r="N75" s="4">
        <v>48</v>
      </c>
      <c r="O75" s="32">
        <v>4.09</v>
      </c>
      <c r="P75" s="27" t="e">
        <f t="shared" si="9"/>
        <v>#REF!</v>
      </c>
      <c r="Q75" s="14">
        <v>3.9</v>
      </c>
      <c r="R75" s="14"/>
      <c r="S75" s="22">
        <v>5.28E-2</v>
      </c>
      <c r="T75" s="23">
        <v>4.6399999999999997E-2</v>
      </c>
      <c r="U75" s="17" t="e">
        <f t="shared" si="7"/>
        <v>#REF!</v>
      </c>
      <c r="V75" s="19">
        <f t="shared" si="8"/>
        <v>8.1213272617887586</v>
      </c>
    </row>
    <row r="76" spans="1:22" ht="17.25" customHeight="1" x14ac:dyDescent="0.25">
      <c r="A76" s="2" t="s">
        <v>407</v>
      </c>
      <c r="B76" s="4"/>
      <c r="C76" s="40" t="s">
        <v>24</v>
      </c>
      <c r="D76" s="7" t="e">
        <f>#REF!</f>
        <v>#REF!</v>
      </c>
      <c r="E76" s="3">
        <v>1.41</v>
      </c>
      <c r="F76" s="20" t="e">
        <f>PV(#REF!,10,,-(U76*V76))*#REF!</f>
        <v>#REF!</v>
      </c>
      <c r="G76" s="20"/>
      <c r="H76" s="20"/>
      <c r="I76" s="20"/>
      <c r="J76" s="4">
        <v>7</v>
      </c>
      <c r="K76" s="27">
        <v>0.53539999999999999</v>
      </c>
      <c r="L76" s="27">
        <v>5.7374000000000001</v>
      </c>
      <c r="M76" s="20"/>
      <c r="N76" s="4">
        <v>0</v>
      </c>
      <c r="O76" s="32">
        <v>0.6</v>
      </c>
      <c r="P76" s="27" t="e">
        <f t="shared" si="9"/>
        <v>#REF!</v>
      </c>
      <c r="Q76" s="14">
        <v>3.4</v>
      </c>
      <c r="R76" s="14"/>
      <c r="S76" s="22">
        <v>3.3500000000000002E-2</v>
      </c>
      <c r="T76" s="23">
        <v>-1.9099999999999999E-2</v>
      </c>
      <c r="U76" s="17" t="e">
        <f t="shared" si="7"/>
        <v>#REF!</v>
      </c>
      <c r="V76" s="19">
        <f t="shared" si="8"/>
        <v>1.1626967486058266</v>
      </c>
    </row>
    <row r="77" spans="1:22" ht="17.25" customHeight="1" x14ac:dyDescent="0.25">
      <c r="A77" s="2" t="s">
        <v>408</v>
      </c>
      <c r="B77" s="4"/>
      <c r="C77" s="2" t="s">
        <v>409</v>
      </c>
      <c r="D77" s="7" t="e">
        <f>#REF!</f>
        <v>#REF!</v>
      </c>
      <c r="E77" s="3">
        <v>3.18</v>
      </c>
      <c r="F77" s="20" t="e">
        <f>PV(#REF!,10,,-(U77*V77))*#REF!</f>
        <v>#REF!</v>
      </c>
      <c r="G77" s="20"/>
      <c r="H77" s="20"/>
      <c r="I77" s="20"/>
      <c r="J77" s="4">
        <v>6</v>
      </c>
      <c r="K77" s="27">
        <v>0.55010000000000003</v>
      </c>
      <c r="L77" s="27">
        <v>3.5996000000000001</v>
      </c>
      <c r="M77" s="20"/>
      <c r="N77" s="4">
        <v>10</v>
      </c>
      <c r="O77" s="32">
        <v>0.96</v>
      </c>
      <c r="P77" s="27" t="e">
        <f t="shared" si="9"/>
        <v>#REF!</v>
      </c>
      <c r="Q77" s="14">
        <v>3.32</v>
      </c>
      <c r="R77" s="14"/>
      <c r="S77" s="22">
        <v>7.9500000000000001E-2</v>
      </c>
      <c r="T77" s="23">
        <v>9.3100000000000002E-2</v>
      </c>
      <c r="U77" s="17" t="e">
        <f t="shared" si="7"/>
        <v>#REF!</v>
      </c>
      <c r="V77" s="19">
        <f t="shared" si="8"/>
        <v>7.7450827642850157</v>
      </c>
    </row>
    <row r="78" spans="1:22" ht="17.25" customHeight="1" x14ac:dyDescent="0.25">
      <c r="A78" s="2" t="s">
        <v>410</v>
      </c>
      <c r="B78" s="4"/>
      <c r="C78" s="40" t="s">
        <v>411</v>
      </c>
      <c r="D78" s="7" t="e">
        <f>#REF!</f>
        <v>#REF!</v>
      </c>
      <c r="E78" s="3">
        <v>5.22</v>
      </c>
      <c r="F78" s="20" t="e">
        <f>PV(#REF!,10,,-(U78*V78))*#REF!</f>
        <v>#REF!</v>
      </c>
      <c r="G78" s="20"/>
      <c r="H78" s="20"/>
      <c r="I78" s="20"/>
      <c r="J78" s="4">
        <v>7</v>
      </c>
      <c r="K78" s="27">
        <v>0.61209999999999998</v>
      </c>
      <c r="L78" s="27">
        <v>0.84689999999999999</v>
      </c>
      <c r="M78" s="20"/>
      <c r="N78" s="4">
        <v>14</v>
      </c>
      <c r="O78" s="32">
        <v>3.6</v>
      </c>
      <c r="P78" s="27" t="e">
        <f t="shared" si="9"/>
        <v>#REF!</v>
      </c>
      <c r="Q78" s="14">
        <v>3.42</v>
      </c>
      <c r="R78" s="14"/>
      <c r="S78" s="22">
        <v>0.20330000000000001</v>
      </c>
      <c r="T78" s="23">
        <v>6.7299999999999999E-2</v>
      </c>
      <c r="U78" s="17" t="e">
        <f t="shared" si="7"/>
        <v>#REF!</v>
      </c>
      <c r="V78" s="19">
        <f t="shared" si="8"/>
        <v>10.012340190540257</v>
      </c>
    </row>
    <row r="79" spans="1:22" ht="17.25" customHeight="1" x14ac:dyDescent="0.25">
      <c r="A79" s="2" t="s">
        <v>412</v>
      </c>
      <c r="B79" s="4"/>
      <c r="C79" s="41" t="s">
        <v>413</v>
      </c>
      <c r="D79" s="7" t="e">
        <f>#REF!</f>
        <v>#REF!</v>
      </c>
      <c r="E79" s="3">
        <v>2.65</v>
      </c>
      <c r="F79" s="20" t="e">
        <f>PV(#REF!,10,,-(U79*V79))*#REF!</f>
        <v>#REF!</v>
      </c>
      <c r="G79" s="20"/>
      <c r="H79" s="20"/>
      <c r="I79" s="20"/>
      <c r="J79" s="4">
        <v>6</v>
      </c>
      <c r="K79" s="27">
        <v>0.61460000000000004</v>
      </c>
      <c r="L79" s="27">
        <v>5.5819000000000001</v>
      </c>
      <c r="M79" s="20"/>
      <c r="N79" s="4">
        <v>49</v>
      </c>
      <c r="O79" s="32">
        <v>1.8</v>
      </c>
      <c r="P79" s="27" t="e">
        <f t="shared" si="9"/>
        <v>#REF!</v>
      </c>
      <c r="Q79" s="14">
        <v>3.23</v>
      </c>
      <c r="R79" s="14"/>
      <c r="S79" s="22">
        <v>0.18329999999999999</v>
      </c>
      <c r="T79" s="23">
        <v>7.3999999999999996E-2</v>
      </c>
      <c r="U79" s="17" t="e">
        <f t="shared" si="7"/>
        <v>#REF!</v>
      </c>
      <c r="V79" s="19">
        <f t="shared" si="8"/>
        <v>5.4111389681917634</v>
      </c>
    </row>
    <row r="80" spans="1:22" ht="17.25" customHeight="1" x14ac:dyDescent="0.25">
      <c r="A80" s="2" t="s">
        <v>414</v>
      </c>
      <c r="B80" s="4"/>
      <c r="C80" s="2" t="s">
        <v>415</v>
      </c>
      <c r="D80" s="7" t="e">
        <f>#REF!</f>
        <v>#REF!</v>
      </c>
      <c r="E80" s="3">
        <v>12.73</v>
      </c>
      <c r="F80" s="20" t="e">
        <f>PV(#REF!,10,,-(U80*V80))*#REF!</f>
        <v>#REF!</v>
      </c>
      <c r="G80" s="20"/>
      <c r="H80" s="20"/>
      <c r="I80" s="20"/>
      <c r="J80" s="4">
        <v>10</v>
      </c>
      <c r="K80" s="27">
        <v>0.62090000000000001</v>
      </c>
      <c r="L80" s="27">
        <v>1.5143</v>
      </c>
      <c r="M80" s="20"/>
      <c r="N80" s="4">
        <v>7</v>
      </c>
      <c r="O80" s="32">
        <v>3.28</v>
      </c>
      <c r="P80" s="27" t="e">
        <f t="shared" si="9"/>
        <v>#REF!</v>
      </c>
      <c r="Q80" s="14">
        <v>4.0199999999999996</v>
      </c>
      <c r="R80" s="14"/>
      <c r="S80" s="22">
        <v>8.4199999999999997E-2</v>
      </c>
      <c r="T80" s="23">
        <v>0.1147</v>
      </c>
      <c r="U80" s="17" t="e">
        <f t="shared" si="7"/>
        <v>#REF!</v>
      </c>
      <c r="V80" s="19">
        <f t="shared" si="8"/>
        <v>37.705822168340475</v>
      </c>
    </row>
    <row r="81" spans="1:22" ht="17.25" customHeight="1" x14ac:dyDescent="0.25">
      <c r="A81" s="2" t="s">
        <v>416</v>
      </c>
      <c r="B81" s="4"/>
      <c r="C81" s="2" t="s">
        <v>33</v>
      </c>
      <c r="D81" s="7" t="e">
        <f>#REF!</f>
        <v>#REF!</v>
      </c>
      <c r="E81" s="3">
        <v>6.46</v>
      </c>
      <c r="F81" s="20" t="e">
        <f>PV(#REF!,10,,-(U81*V81))*#REF!</f>
        <v>#REF!</v>
      </c>
      <c r="G81" s="20"/>
      <c r="H81" s="20"/>
      <c r="I81" s="20"/>
      <c r="J81" s="4">
        <v>4</v>
      </c>
      <c r="K81" s="27">
        <v>0.69079999999999997</v>
      </c>
      <c r="L81" s="27">
        <v>10.309699999999999</v>
      </c>
      <c r="M81" s="20"/>
      <c r="N81" s="4">
        <v>10</v>
      </c>
      <c r="O81" s="32">
        <v>8.4</v>
      </c>
      <c r="P81" s="27" t="e">
        <f t="shared" si="9"/>
        <v>#REF!</v>
      </c>
      <c r="Q81" s="14">
        <v>3.61</v>
      </c>
      <c r="R81" s="14"/>
      <c r="S81" s="22">
        <v>8.2500000000000004E-2</v>
      </c>
      <c r="T81" s="23">
        <v>8.5999999999999993E-2</v>
      </c>
      <c r="U81" s="17" t="e">
        <f t="shared" si="7"/>
        <v>#REF!</v>
      </c>
      <c r="V81" s="19">
        <f t="shared" si="8"/>
        <v>14.741129807559309</v>
      </c>
    </row>
    <row r="82" spans="1:22" ht="17.25" customHeight="1" x14ac:dyDescent="0.25">
      <c r="A82" s="2" t="s">
        <v>417</v>
      </c>
      <c r="B82" s="4"/>
      <c r="C82" s="37" t="s">
        <v>111</v>
      </c>
      <c r="D82" s="7" t="e">
        <f>#REF!</f>
        <v>#REF!</v>
      </c>
      <c r="E82" s="3">
        <v>-6.03</v>
      </c>
      <c r="F82" s="20" t="e">
        <f>PV(#REF!,10,,-(U82*V82))*#REF!</f>
        <v>#REF!</v>
      </c>
      <c r="G82" s="20"/>
      <c r="H82" s="20"/>
      <c r="I82" s="20"/>
      <c r="J82" s="4">
        <v>9</v>
      </c>
      <c r="K82" s="27">
        <v>0.75070000000000003</v>
      </c>
      <c r="L82" s="27" t="s">
        <v>284</v>
      </c>
      <c r="M82" s="20"/>
      <c r="N82" s="4" t="s">
        <v>289</v>
      </c>
      <c r="O82" s="32" t="s">
        <v>289</v>
      </c>
      <c r="P82" s="27"/>
      <c r="Q82" s="14">
        <v>3.62</v>
      </c>
      <c r="R82" s="14"/>
      <c r="S82" s="22">
        <v>0.1123</v>
      </c>
      <c r="T82" s="23">
        <v>0.12330000000000001</v>
      </c>
      <c r="U82" s="17" t="e">
        <f t="shared" si="7"/>
        <v>#REF!</v>
      </c>
      <c r="V82" s="19">
        <f t="shared" si="8"/>
        <v>-19.287453897214828</v>
      </c>
    </row>
    <row r="83" spans="1:22" ht="17.25" customHeight="1" x14ac:dyDescent="0.25">
      <c r="A83" s="2" t="s">
        <v>418</v>
      </c>
      <c r="B83" s="4"/>
      <c r="C83" s="2" t="s">
        <v>419</v>
      </c>
      <c r="D83" s="7" t="e">
        <f>#REF!</f>
        <v>#REF!</v>
      </c>
      <c r="E83" s="3">
        <v>7.7</v>
      </c>
      <c r="F83" s="20" t="e">
        <f>PV(#REF!,10,,-(U83*V83))*#REF!</f>
        <v>#REF!</v>
      </c>
      <c r="G83" s="20"/>
      <c r="H83" s="20"/>
      <c r="I83" s="20"/>
      <c r="J83" s="4">
        <v>6</v>
      </c>
      <c r="K83" s="27">
        <v>0.90810000000000002</v>
      </c>
      <c r="L83" s="27">
        <v>3.3687</v>
      </c>
      <c r="M83" s="20"/>
      <c r="N83" s="4">
        <v>44</v>
      </c>
      <c r="O83" s="32">
        <v>4.28</v>
      </c>
      <c r="P83" s="27" t="e">
        <f>O83/D83</f>
        <v>#REF!</v>
      </c>
      <c r="Q83" s="14">
        <v>3.04</v>
      </c>
      <c r="R83" s="14"/>
      <c r="S83" s="22">
        <v>0.1202</v>
      </c>
      <c r="T83" s="23">
        <v>1.6999999999999999E-3</v>
      </c>
      <c r="U83" s="17" t="e">
        <f t="shared" si="7"/>
        <v>#REF!</v>
      </c>
      <c r="V83" s="19">
        <f t="shared" si="8"/>
        <v>7.8319059381449385</v>
      </c>
    </row>
    <row r="84" spans="1:22" ht="17.25" customHeight="1" x14ac:dyDescent="0.25">
      <c r="A84" s="2" t="s">
        <v>420</v>
      </c>
      <c r="B84" s="4"/>
      <c r="C84" s="40" t="s">
        <v>421</v>
      </c>
      <c r="D84" s="7" t="e">
        <f>#REF!</f>
        <v>#REF!</v>
      </c>
      <c r="E84" s="3">
        <v>3.41</v>
      </c>
      <c r="F84" s="20" t="e">
        <f>PV(#REF!,10,,-(U84*V84))*#REF!</f>
        <v>#REF!</v>
      </c>
      <c r="G84" s="20"/>
      <c r="H84" s="20"/>
      <c r="I84" s="20"/>
      <c r="J84" s="4">
        <v>7</v>
      </c>
      <c r="K84" s="27">
        <v>1.1715</v>
      </c>
      <c r="L84" s="27">
        <v>5.4085000000000001</v>
      </c>
      <c r="M84" s="20"/>
      <c r="N84" s="4">
        <v>17</v>
      </c>
      <c r="O84" s="32">
        <v>2.6</v>
      </c>
      <c r="P84" s="27" t="e">
        <f>O84/D84</f>
        <v>#REF!</v>
      </c>
      <c r="Q84" s="14">
        <v>4</v>
      </c>
      <c r="R84" s="14"/>
      <c r="S84" s="22">
        <v>-8.3599999999999994E-2</v>
      </c>
      <c r="T84" s="23">
        <v>0.25679999999999997</v>
      </c>
      <c r="U84" s="17" t="e">
        <f t="shared" si="7"/>
        <v>#REF!</v>
      </c>
      <c r="V84" s="19">
        <f t="shared" si="8"/>
        <v>33.528652470126865</v>
      </c>
    </row>
    <row r="85" spans="1:22" ht="17.25" customHeight="1" x14ac:dyDescent="0.25">
      <c r="A85" s="2" t="s">
        <v>422</v>
      </c>
      <c r="B85" s="4"/>
      <c r="C85" s="2" t="s">
        <v>423</v>
      </c>
      <c r="D85" s="7" t="e">
        <f>#REF!</f>
        <v>#REF!</v>
      </c>
      <c r="E85" s="3">
        <v>6.82</v>
      </c>
      <c r="F85" s="20" t="e">
        <f>PV(#REF!,10,,-(U85*V85))*#REF!</f>
        <v>#REF!</v>
      </c>
      <c r="G85" s="20"/>
      <c r="H85" s="20"/>
      <c r="I85" s="20"/>
      <c r="J85" s="4">
        <v>8</v>
      </c>
      <c r="K85" s="27">
        <v>1.1789000000000001</v>
      </c>
      <c r="L85" s="27">
        <v>4.7222999999999997</v>
      </c>
      <c r="M85" s="20"/>
      <c r="N85" s="4">
        <v>18</v>
      </c>
      <c r="O85" s="32">
        <v>4.4400000000000004</v>
      </c>
      <c r="P85" s="27" t="e">
        <f>O85/D85</f>
        <v>#REF!</v>
      </c>
      <c r="Q85" s="14">
        <v>2.93</v>
      </c>
      <c r="R85" s="14"/>
      <c r="S85" s="22">
        <v>8.5500000000000007E-2</v>
      </c>
      <c r="T85" s="23">
        <v>5.45E-2</v>
      </c>
      <c r="U85" s="17" t="e">
        <f t="shared" si="7"/>
        <v>#REF!</v>
      </c>
      <c r="V85" s="19">
        <f t="shared" si="8"/>
        <v>11.594451691383801</v>
      </c>
    </row>
    <row r="86" spans="1:22" ht="17.25" customHeight="1" x14ac:dyDescent="0.25">
      <c r="A86" s="6" t="s">
        <v>424</v>
      </c>
      <c r="C86" s="2" t="s">
        <v>425</v>
      </c>
      <c r="D86" s="7" t="e">
        <f>#REF!</f>
        <v>#REF!</v>
      </c>
      <c r="E86" s="7">
        <v>4.9400000000000004</v>
      </c>
      <c r="F86" s="20" t="e">
        <f>PV(#REF!,10,,-(U86*V86))*#REF!</f>
        <v>#REF!</v>
      </c>
      <c r="G86" s="20"/>
      <c r="H86" s="20"/>
      <c r="I86" s="20"/>
      <c r="J86" s="8">
        <v>10</v>
      </c>
      <c r="K86" s="29">
        <v>1.2633000000000001</v>
      </c>
      <c r="L86" s="29">
        <v>9.5511999999999997</v>
      </c>
      <c r="M86" s="20"/>
      <c r="N86" s="8">
        <v>20</v>
      </c>
      <c r="O86" s="33">
        <v>4.04</v>
      </c>
      <c r="P86" s="27" t="e">
        <f>O86/D86</f>
        <v>#REF!</v>
      </c>
      <c r="Q86" s="15">
        <v>3.64</v>
      </c>
      <c r="R86" s="15"/>
      <c r="S86" s="22">
        <v>9.0800000000000006E-2</v>
      </c>
      <c r="T86" s="23">
        <v>4.7E-2</v>
      </c>
      <c r="U86" s="17" t="e">
        <f t="shared" si="7"/>
        <v>#REF!</v>
      </c>
      <c r="V86" s="19">
        <f t="shared" si="8"/>
        <v>7.8197661505146687</v>
      </c>
    </row>
    <row r="87" spans="1:22" ht="17.25" customHeight="1" x14ac:dyDescent="0.25">
      <c r="A87" s="2" t="s">
        <v>426</v>
      </c>
      <c r="B87" s="4"/>
      <c r="C87" s="40" t="s">
        <v>427</v>
      </c>
      <c r="D87" s="7" t="e">
        <f>#REF!</f>
        <v>#REF!</v>
      </c>
      <c r="E87" s="3">
        <v>7.82</v>
      </c>
      <c r="F87" s="20" t="e">
        <f>PV(#REF!,10,,-(U87*V87))*#REF!</f>
        <v>#REF!</v>
      </c>
      <c r="G87" s="20"/>
      <c r="H87" s="20"/>
      <c r="I87" s="20"/>
      <c r="J87" s="4">
        <v>8</v>
      </c>
      <c r="K87" s="27">
        <v>1.4774</v>
      </c>
      <c r="L87" s="27">
        <v>2.2673999999999999</v>
      </c>
      <c r="M87" s="20"/>
      <c r="N87" s="4">
        <v>9</v>
      </c>
      <c r="O87" s="32">
        <v>1.6</v>
      </c>
      <c r="P87" s="27" t="e">
        <f>O87/D87</f>
        <v>#REF!</v>
      </c>
      <c r="Q87" s="14">
        <v>4.38</v>
      </c>
      <c r="R87" s="14"/>
      <c r="S87" s="22">
        <v>0.22359999999999999</v>
      </c>
      <c r="T87" s="23">
        <v>0.1431</v>
      </c>
      <c r="U87" s="17" t="e">
        <f t="shared" si="7"/>
        <v>#REF!</v>
      </c>
      <c r="V87" s="19">
        <f t="shared" si="8"/>
        <v>29.788525083803773</v>
      </c>
    </row>
    <row r="88" spans="1:22" ht="17.25" customHeight="1" x14ac:dyDescent="0.25">
      <c r="A88" s="5" t="s">
        <v>428</v>
      </c>
      <c r="C88" s="5" t="s">
        <v>429</v>
      </c>
      <c r="D88" s="7" t="e">
        <f>#REF!</f>
        <v>#REF!</v>
      </c>
      <c r="U88" s="17"/>
    </row>
    <row r="89" spans="1:22" ht="17.25" customHeight="1" x14ac:dyDescent="0.25">
      <c r="A89" s="42" t="s">
        <v>430</v>
      </c>
      <c r="C89" s="5" t="s">
        <v>431</v>
      </c>
      <c r="D89" s="7" t="e">
        <f>#REF!</f>
        <v>#REF!</v>
      </c>
    </row>
  </sheetData>
  <sortState xmlns:xlrd2="http://schemas.microsoft.com/office/spreadsheetml/2017/richdata2" ref="A2:V89">
    <sortCondition ref="K2"/>
  </sortState>
  <conditionalFormatting sqref="J1:L37 J39:L1048576 J38">
    <cfRule type="colorScale" priority="4">
      <colorScale>
        <cfvo type="min"/>
        <cfvo type="percentile" val="50"/>
        <cfvo type="max"/>
        <color rgb="FFF8696B"/>
        <color rgb="FFFFEB84"/>
        <color rgb="FF63BE7B"/>
      </colorScale>
    </cfRule>
  </conditionalFormatting>
  <conditionalFormatting sqref="Q2:R1048576">
    <cfRule type="colorScale" priority="6">
      <colorScale>
        <cfvo type="min"/>
        <cfvo type="percentile" val="50"/>
        <cfvo type="max"/>
        <color rgb="FFF8696B"/>
        <color rgb="FFFFEB84"/>
        <color rgb="FF63BE7B"/>
      </colorScale>
    </cfRule>
  </conditionalFormatting>
  <conditionalFormatting sqref="L1:L37 L39:L1048576">
    <cfRule type="colorScale" priority="3">
      <colorScale>
        <cfvo type="min"/>
        <cfvo type="percentile" val="50"/>
        <cfvo type="max"/>
        <color rgb="FF63BE7B"/>
        <color rgb="FFFFEB84"/>
        <color rgb="FFF8696B"/>
      </colorScale>
    </cfRule>
  </conditionalFormatting>
  <conditionalFormatting sqref="K1:K37 K39:K1048576">
    <cfRule type="colorScale" priority="2">
      <colorScale>
        <cfvo type="min"/>
        <cfvo type="percentile" val="50"/>
        <cfvo type="max"/>
        <color rgb="FFF8696B"/>
        <color rgb="FFFFEB84"/>
        <color rgb="FF63BE7B"/>
      </colorScale>
    </cfRule>
  </conditionalFormatting>
  <conditionalFormatting sqref="J2:J86">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113C1-2E22-461A-A992-45BA6E606EBB}">
  <dimension ref="A1:C35"/>
  <sheetViews>
    <sheetView workbookViewId="0">
      <selection activeCell="L44" sqref="L44"/>
    </sheetView>
  </sheetViews>
  <sheetFormatPr defaultRowHeight="14.5" x14ac:dyDescent="0.35"/>
  <cols>
    <col min="1" max="1" width="10.453125" customWidth="1"/>
  </cols>
  <sheetData>
    <row r="1" spans="1:2" x14ac:dyDescent="0.35">
      <c r="A1" s="56" t="s">
        <v>432</v>
      </c>
    </row>
    <row r="3" spans="1:2" x14ac:dyDescent="0.35">
      <c r="A3" s="56" t="s">
        <v>433</v>
      </c>
    </row>
    <row r="5" spans="1:2" x14ac:dyDescent="0.35">
      <c r="A5" s="56" t="s">
        <v>434</v>
      </c>
      <c r="B5" t="s">
        <v>435</v>
      </c>
    </row>
    <row r="7" spans="1:2" x14ac:dyDescent="0.35">
      <c r="A7" t="s">
        <v>436</v>
      </c>
    </row>
    <row r="8" spans="1:2" x14ac:dyDescent="0.35">
      <c r="A8" t="s">
        <v>437</v>
      </c>
    </row>
    <row r="9" spans="1:2" x14ac:dyDescent="0.35">
      <c r="A9" t="s">
        <v>438</v>
      </c>
    </row>
    <row r="10" spans="1:2" x14ac:dyDescent="0.35">
      <c r="A10" t="s">
        <v>439</v>
      </c>
    </row>
    <row r="11" spans="1:2" x14ac:dyDescent="0.35">
      <c r="A11" t="s">
        <v>440</v>
      </c>
    </row>
    <row r="12" spans="1:2" x14ac:dyDescent="0.35">
      <c r="A12" t="s">
        <v>441</v>
      </c>
    </row>
    <row r="13" spans="1:2" x14ac:dyDescent="0.35">
      <c r="A13" t="s">
        <v>442</v>
      </c>
    </row>
    <row r="14" spans="1:2" x14ac:dyDescent="0.35">
      <c r="A14" t="s">
        <v>443</v>
      </c>
    </row>
    <row r="15" spans="1:2" x14ac:dyDescent="0.35">
      <c r="A15" s="56" t="s">
        <v>444</v>
      </c>
    </row>
    <row r="16" spans="1:2" x14ac:dyDescent="0.35">
      <c r="A16">
        <v>32.33</v>
      </c>
    </row>
    <row r="19" spans="1:3" x14ac:dyDescent="0.35">
      <c r="A19" t="s">
        <v>445</v>
      </c>
    </row>
    <row r="22" spans="1:3" x14ac:dyDescent="0.35">
      <c r="A22" s="56" t="s">
        <v>446</v>
      </c>
      <c r="B22" t="s">
        <v>447</v>
      </c>
    </row>
    <row r="23" spans="1:3" x14ac:dyDescent="0.35">
      <c r="A23" s="56" t="s">
        <v>448</v>
      </c>
    </row>
    <row r="24" spans="1:3" x14ac:dyDescent="0.35">
      <c r="A24" s="56" t="s">
        <v>449</v>
      </c>
      <c r="B24" t="s">
        <v>450</v>
      </c>
    </row>
    <row r="26" spans="1:3" x14ac:dyDescent="0.35">
      <c r="A26" s="56" t="s">
        <v>451</v>
      </c>
      <c r="B26" t="s">
        <v>452</v>
      </c>
      <c r="C26" t="s">
        <v>453</v>
      </c>
    </row>
    <row r="27" spans="1:3" x14ac:dyDescent="0.35">
      <c r="A27" s="56" t="s">
        <v>454</v>
      </c>
    </row>
    <row r="28" spans="1:3" x14ac:dyDescent="0.35">
      <c r="A28" s="56" t="s">
        <v>455</v>
      </c>
    </row>
    <row r="30" spans="1:3" x14ac:dyDescent="0.35">
      <c r="A30" s="56" t="s">
        <v>456</v>
      </c>
      <c r="B30" t="s">
        <v>457</v>
      </c>
    </row>
    <row r="31" spans="1:3" x14ac:dyDescent="0.35">
      <c r="A31" s="56" t="s">
        <v>458</v>
      </c>
    </row>
    <row r="32" spans="1:3" x14ac:dyDescent="0.35">
      <c r="A32" s="56" t="s">
        <v>459</v>
      </c>
      <c r="B32" t="s">
        <v>460</v>
      </c>
    </row>
    <row r="35" spans="1:2" x14ac:dyDescent="0.35">
      <c r="A35" s="56" t="s">
        <v>461</v>
      </c>
      <c r="B35" t="s">
        <v>462</v>
      </c>
    </row>
  </sheetData>
  <hyperlinks>
    <hyperlink ref="A1" r:id="rId1" xr:uid="{13D4038A-3A07-4542-8794-16FC69EF3F73}"/>
    <hyperlink ref="A3" r:id="rId2" xr:uid="{9DBAF972-B8EA-4292-8A29-9EFBB3D98A8B}"/>
    <hyperlink ref="A15" r:id="rId3" xr:uid="{ABC6C8FF-9A66-4408-ADE8-19F57092BA49}"/>
    <hyperlink ref="A5" r:id="rId4" xr:uid="{AA82ACB1-8788-413B-AE2A-02C5070BCC9B}"/>
    <hyperlink ref="A22" r:id="rId5" xr:uid="{45C8D2A8-3755-4BDB-B175-E0ECCBACCD96}"/>
    <hyperlink ref="A26" r:id="rId6" xr:uid="{7AAB5CDC-0A59-469B-8137-33678AE933EC}"/>
    <hyperlink ref="A24" r:id="rId7" xr:uid="{F3FEBF72-F406-4154-9668-D5265BB1C64D}"/>
    <hyperlink ref="A30" r:id="rId8" xr:uid="{B21DCB55-6DFA-4F7D-9579-6237F7E93C06}"/>
    <hyperlink ref="A31" r:id="rId9" xr:uid="{62AA6185-BAB1-4E41-A253-1B8017D2D523}"/>
    <hyperlink ref="A32" r:id="rId10" xr:uid="{3D3CA2FE-D75D-4DAE-9C4C-6E9EA53CFC6F}"/>
    <hyperlink ref="A23" r:id="rId11" xr:uid="{C467F7D5-6050-4539-ADC8-4E58B962FB4E}"/>
    <hyperlink ref="A27" r:id="rId12" xr:uid="{B3F178DF-8F83-47C6-B4E8-EBBCF4EBD729}"/>
    <hyperlink ref="A35" r:id="rId13" xr:uid="{BAFFCE18-BA16-4B15-B432-A0DEC3D025EA}"/>
    <hyperlink ref="A28" r:id="rId14" xr:uid="{0C26F218-0827-428E-8337-A39CFB3E6B0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9146F-CEBC-4F25-9718-A149D362BCF7}">
  <dimension ref="A1:W36"/>
  <sheetViews>
    <sheetView workbookViewId="0"/>
  </sheetViews>
  <sheetFormatPr defaultColWidth="8.7265625" defaultRowHeight="14.5" x14ac:dyDescent="0.35"/>
  <cols>
    <col min="1" max="1" width="28.54296875" style="52" customWidth="1"/>
    <col min="2" max="2" width="12.54296875" style="50" customWidth="1"/>
    <col min="3" max="10" width="13.1796875" style="50" customWidth="1"/>
    <col min="11" max="16384" width="8.7265625" style="50"/>
  </cols>
  <sheetData>
    <row r="1" spans="1:23" s="54" customFormat="1" x14ac:dyDescent="0.35">
      <c r="A1" s="53"/>
      <c r="B1" s="54" t="s">
        <v>36</v>
      </c>
      <c r="C1" s="54" t="s">
        <v>84</v>
      </c>
      <c r="D1" s="54" t="s">
        <v>463</v>
      </c>
      <c r="E1" s="54" t="s">
        <v>68</v>
      </c>
      <c r="F1" s="54" t="s">
        <v>50</v>
      </c>
      <c r="G1" s="54" t="s">
        <v>56</v>
      </c>
      <c r="H1" s="54" t="s">
        <v>52</v>
      </c>
      <c r="I1" s="54" t="s">
        <v>464</v>
      </c>
      <c r="J1" s="54" t="s">
        <v>465</v>
      </c>
      <c r="K1" s="54" t="s">
        <v>46</v>
      </c>
      <c r="L1" s="54" t="s">
        <v>48</v>
      </c>
      <c r="M1" s="54" t="s">
        <v>33</v>
      </c>
      <c r="N1" s="54" t="s">
        <v>82</v>
      </c>
      <c r="O1" s="54" t="s">
        <v>62</v>
      </c>
      <c r="P1" s="54" t="s">
        <v>56</v>
      </c>
      <c r="Q1" s="54" t="s">
        <v>38</v>
      </c>
      <c r="R1" s="54" t="s">
        <v>466</v>
      </c>
      <c r="S1" s="54" t="s">
        <v>467</v>
      </c>
      <c r="T1" s="54" t="s">
        <v>468</v>
      </c>
      <c r="U1" s="54" t="s">
        <v>469</v>
      </c>
      <c r="V1" s="54" t="s">
        <v>470</v>
      </c>
      <c r="W1" s="54" t="s">
        <v>471</v>
      </c>
    </row>
    <row r="2" spans="1:23" x14ac:dyDescent="0.35">
      <c r="A2" s="52" t="s">
        <v>472</v>
      </c>
      <c r="B2" s="50">
        <v>3.27</v>
      </c>
      <c r="D2" s="50">
        <v>1.64</v>
      </c>
      <c r="E2" s="50">
        <v>1.1499999999999999</v>
      </c>
      <c r="M2" s="50">
        <v>13.87</v>
      </c>
    </row>
    <row r="3" spans="1:23" x14ac:dyDescent="0.35">
      <c r="A3" s="52" t="s">
        <v>473</v>
      </c>
      <c r="B3" s="50">
        <v>1043.385</v>
      </c>
      <c r="D3" s="50">
        <v>311.27999999999997</v>
      </c>
      <c r="E3" s="50">
        <v>54.5</v>
      </c>
      <c r="M3" s="50">
        <v>4272</v>
      </c>
    </row>
    <row r="4" spans="1:23" x14ac:dyDescent="0.35">
      <c r="A4" s="52" t="s">
        <v>474</v>
      </c>
      <c r="B4" s="50">
        <v>5.55</v>
      </c>
      <c r="C4" s="50">
        <v>6.14</v>
      </c>
      <c r="D4" s="50">
        <v>7.55</v>
      </c>
      <c r="E4" s="50">
        <v>8.3800000000000008</v>
      </c>
      <c r="J4" s="50">
        <v>9.16</v>
      </c>
      <c r="K4" s="50">
        <v>5.76</v>
      </c>
      <c r="L4" s="50">
        <v>6.87</v>
      </c>
      <c r="M4" s="50">
        <v>6.26</v>
      </c>
      <c r="N4" s="50">
        <v>8.41</v>
      </c>
      <c r="O4" s="50">
        <v>6.51</v>
      </c>
      <c r="P4" s="50">
        <v>6.17</v>
      </c>
      <c r="Q4" s="50">
        <v>5.36</v>
      </c>
    </row>
    <row r="5" spans="1:23" x14ac:dyDescent="0.35">
      <c r="A5" s="52" t="s">
        <v>475</v>
      </c>
      <c r="B5" s="50">
        <v>0.41</v>
      </c>
      <c r="C5" s="50">
        <v>0.31</v>
      </c>
      <c r="D5" s="50">
        <v>0.46</v>
      </c>
      <c r="E5" s="50">
        <v>0.57999999999999996</v>
      </c>
    </row>
    <row r="6" spans="1:23" x14ac:dyDescent="0.35">
      <c r="A6" s="52" t="s">
        <v>476</v>
      </c>
      <c r="B6" s="50" t="s">
        <v>477</v>
      </c>
      <c r="C6" s="50" t="s">
        <v>478</v>
      </c>
      <c r="D6" s="50" t="s">
        <v>479</v>
      </c>
      <c r="L6" s="50" t="s">
        <v>478</v>
      </c>
      <c r="M6" s="50" t="s">
        <v>480</v>
      </c>
      <c r="N6" s="50" t="s">
        <v>478</v>
      </c>
      <c r="O6" s="50" t="s">
        <v>477</v>
      </c>
      <c r="P6" s="50" t="s">
        <v>479</v>
      </c>
      <c r="Q6" s="50" t="s">
        <v>478</v>
      </c>
      <c r="R6" s="50" t="s">
        <v>479</v>
      </c>
      <c r="S6" s="50" t="s">
        <v>477</v>
      </c>
      <c r="T6" s="50" t="s">
        <v>477</v>
      </c>
      <c r="U6" s="50" t="s">
        <v>481</v>
      </c>
    </row>
    <row r="7" spans="1:23" s="51" customFormat="1" x14ac:dyDescent="0.35">
      <c r="A7" s="52" t="s">
        <v>482</v>
      </c>
      <c r="B7" s="51">
        <v>4.6800000000000001E-2</v>
      </c>
      <c r="D7" s="51">
        <v>3.9699999999999999E-2</v>
      </c>
      <c r="E7" s="51">
        <v>4.0500000000000001E-2</v>
      </c>
    </row>
    <row r="8" spans="1:23" s="51" customFormat="1" x14ac:dyDescent="0.35">
      <c r="A8" s="52" t="s">
        <v>483</v>
      </c>
      <c r="B8" s="51">
        <v>4.3999999999999997E-2</v>
      </c>
      <c r="D8" s="51">
        <v>2.4299999999999999E-2</v>
      </c>
      <c r="E8" s="51">
        <v>2.69E-2</v>
      </c>
    </row>
    <row r="9" spans="1:23" x14ac:dyDescent="0.35">
      <c r="A9" s="52" t="s">
        <v>484</v>
      </c>
      <c r="B9" s="50">
        <f>1043.385/56.99</f>
        <v>18.308211967011754</v>
      </c>
      <c r="D9" s="50">
        <f>311.28/25.7</f>
        <v>12.112062256809338</v>
      </c>
    </row>
    <row r="10" spans="1:23" x14ac:dyDescent="0.35">
      <c r="A10" s="52" t="s">
        <v>485</v>
      </c>
      <c r="B10" s="50" t="s">
        <v>486</v>
      </c>
    </row>
    <row r="11" spans="1:23" x14ac:dyDescent="0.35">
      <c r="A11" s="52" t="s">
        <v>487</v>
      </c>
    </row>
    <row r="12" spans="1:23" x14ac:dyDescent="0.35">
      <c r="A12" s="52" t="s">
        <v>488</v>
      </c>
      <c r="B12" s="51">
        <v>5.1400000000000001E-2</v>
      </c>
    </row>
    <row r="13" spans="1:23" s="51" customFormat="1" x14ac:dyDescent="0.35">
      <c r="A13" s="52" t="s">
        <v>489</v>
      </c>
      <c r="B13" s="51">
        <v>4.9200000000000001E-2</v>
      </c>
      <c r="C13" s="51">
        <v>4.4400000000000002E-2</v>
      </c>
      <c r="D13" s="51">
        <v>4.9000000000000002E-2</v>
      </c>
      <c r="E13" s="51">
        <v>9.3200000000000005E-2</v>
      </c>
      <c r="J13" s="51">
        <v>6.0900000000000003E-2</v>
      </c>
      <c r="K13" s="51">
        <v>6.13E-2</v>
      </c>
      <c r="L13" s="51">
        <v>7.8799999999999995E-2</v>
      </c>
      <c r="M13" s="51">
        <v>0.1188</v>
      </c>
      <c r="N13" s="51">
        <v>4.8300000000000003E-2</v>
      </c>
      <c r="O13" s="51">
        <v>5.2499999999999998E-2</v>
      </c>
      <c r="P13" s="51">
        <v>6.2100000000000002E-2</v>
      </c>
      <c r="Q13" s="51">
        <v>6.1600000000000002E-2</v>
      </c>
      <c r="R13" s="51">
        <v>3.9199999999999999E-2</v>
      </c>
      <c r="S13" s="51">
        <v>4.2500000000000003E-2</v>
      </c>
      <c r="T13" s="51">
        <v>4.1599999999999998E-2</v>
      </c>
      <c r="U13" s="51">
        <v>4.2999999999999997E-2</v>
      </c>
      <c r="V13" s="51">
        <v>3.6900000000000002E-2</v>
      </c>
      <c r="W13" s="51">
        <v>7.8399999999999997E-2</v>
      </c>
    </row>
    <row r="14" spans="1:23" s="51" customFormat="1" x14ac:dyDescent="0.35">
      <c r="A14" s="52" t="s">
        <v>490</v>
      </c>
      <c r="B14" s="51">
        <v>0.8548</v>
      </c>
      <c r="C14" s="51">
        <v>2.641</v>
      </c>
      <c r="D14" s="51">
        <v>0.75760000000000005</v>
      </c>
      <c r="E14" s="51">
        <v>0.80369999999999997</v>
      </c>
      <c r="J14" s="51">
        <v>0.70169999999999999</v>
      </c>
      <c r="K14" s="51">
        <v>0.77880000000000005</v>
      </c>
      <c r="L14" s="51">
        <v>0.88749999999999996</v>
      </c>
      <c r="M14" s="51">
        <v>0.73919999999999997</v>
      </c>
      <c r="N14" s="51">
        <v>0.70179999999999998</v>
      </c>
      <c r="O14" s="51">
        <v>0.74939999999999996</v>
      </c>
      <c r="P14" s="51">
        <v>0.74080000000000001</v>
      </c>
      <c r="Q14" s="51">
        <v>0.7762</v>
      </c>
      <c r="R14" s="51">
        <v>0.58899999999999997</v>
      </c>
      <c r="S14" s="51">
        <v>0.71799999999999997</v>
      </c>
      <c r="T14" s="51">
        <v>0.69479999999999997</v>
      </c>
      <c r="U14" s="51">
        <v>0.63149999999999995</v>
      </c>
      <c r="V14" s="51">
        <v>0.62509999999999999</v>
      </c>
      <c r="W14" s="51">
        <v>0.79049999999999998</v>
      </c>
    </row>
    <row r="15" spans="1:23" x14ac:dyDescent="0.35">
      <c r="A15" s="52" t="s">
        <v>491</v>
      </c>
    </row>
    <row r="16" spans="1:23" x14ac:dyDescent="0.35">
      <c r="A16" s="52" t="s">
        <v>492</v>
      </c>
      <c r="B16" s="50">
        <v>2.7</v>
      </c>
      <c r="C16" s="50">
        <v>1.52</v>
      </c>
    </row>
    <row r="17" spans="1:6" x14ac:dyDescent="0.35">
      <c r="A17" s="52" t="s">
        <v>493</v>
      </c>
    </row>
    <row r="18" spans="1:6" x14ac:dyDescent="0.35">
      <c r="A18" s="52" t="s">
        <v>494</v>
      </c>
    </row>
    <row r="19" spans="1:6" x14ac:dyDescent="0.35">
      <c r="A19" s="52" t="s">
        <v>495</v>
      </c>
    </row>
    <row r="26" spans="1:6" x14ac:dyDescent="0.35">
      <c r="A26" s="52" t="s">
        <v>496</v>
      </c>
    </row>
    <row r="29" spans="1:6" x14ac:dyDescent="0.35">
      <c r="F29" s="50" t="s">
        <v>497</v>
      </c>
    </row>
    <row r="30" spans="1:6" x14ac:dyDescent="0.35">
      <c r="A30" s="52" t="s">
        <v>498</v>
      </c>
      <c r="F30" s="50" t="s">
        <v>499</v>
      </c>
    </row>
    <row r="31" spans="1:6" x14ac:dyDescent="0.35">
      <c r="A31" s="52" t="s">
        <v>500</v>
      </c>
      <c r="C31" s="50" t="s">
        <v>501</v>
      </c>
      <c r="F31" s="50" t="s">
        <v>502</v>
      </c>
    </row>
    <row r="32" spans="1:6" x14ac:dyDescent="0.35">
      <c r="A32" s="52" t="s">
        <v>503</v>
      </c>
      <c r="F32" s="50" t="s">
        <v>504</v>
      </c>
    </row>
    <row r="33" spans="1:6" x14ac:dyDescent="0.35">
      <c r="A33" s="52" t="s">
        <v>505</v>
      </c>
      <c r="F33" s="50" t="s">
        <v>506</v>
      </c>
    </row>
    <row r="34" spans="1:6" x14ac:dyDescent="0.35">
      <c r="F34" s="50" t="s">
        <v>507</v>
      </c>
    </row>
    <row r="35" spans="1:6" x14ac:dyDescent="0.35">
      <c r="F35" s="50" t="s">
        <v>508</v>
      </c>
    </row>
    <row r="36" spans="1:6" x14ac:dyDescent="0.35">
      <c r="F36" s="50" t="s">
        <v>509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D3BBBB-7AAA-4DF6-AF89-DCF2E41BBFD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Tracker</vt:lpstr>
      <vt:lpstr>Current</vt:lpstr>
      <vt:lpstr>Overview</vt:lpstr>
      <vt:lpstr>T</vt:lpstr>
      <vt:lpstr>INTC</vt:lpstr>
      <vt:lpstr>Full List</vt:lpstr>
      <vt:lpstr>Stock Prices</vt:lpstr>
      <vt:lpstr>Links</vt:lpstr>
      <vt:lpstr>REITs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Donovan Bidlack</dc:creator>
  <cp:keywords/>
  <dc:description/>
  <cp:lastModifiedBy>Donovan Bidlack</cp:lastModifiedBy>
  <cp:revision/>
  <dcterms:created xsi:type="dcterms:W3CDTF">2020-06-12T19:39:51Z</dcterms:created>
  <dcterms:modified xsi:type="dcterms:W3CDTF">2021-02-18T04:42:57Z</dcterms:modified>
  <cp:category/>
  <cp:contentStatus/>
</cp:coreProperties>
</file>