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3040" windowHeight="9876" xr2:uid="{00000000-000D-0000-FFFF-FFFF00000000}"/>
  </bookViews>
  <sheets>
    <sheet name="Prog. Fundamentals Group I" sheetId="1" r:id="rId1"/>
    <sheet name="Prog. Fundamentals Group II" sheetId="3" r:id="rId2"/>
    <sheet name="Prog. Fundamentals Extended" sheetId="4" r:id="rId3"/>
    <sheet name="Software Technologies Group I" sheetId="2" r:id="rId4"/>
    <sheet name="Software Technologies Group II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4" i="1"/>
  <c r="F25" i="1"/>
  <c r="F26" i="1"/>
  <c r="F27" i="1"/>
  <c r="F29" i="1"/>
  <c r="G39" i="5" l="1"/>
  <c r="D39" i="5"/>
  <c r="E39" i="5" s="1"/>
  <c r="G38" i="5"/>
  <c r="D38" i="5"/>
  <c r="E38" i="5" s="1"/>
  <c r="G33" i="5"/>
  <c r="G31" i="5"/>
  <c r="G28" i="5"/>
  <c r="G26" i="5"/>
  <c r="G24" i="5"/>
  <c r="G21" i="5"/>
  <c r="G19" i="5"/>
  <c r="G17" i="5"/>
  <c r="G14" i="5"/>
  <c r="G12" i="5"/>
  <c r="C11" i="5"/>
  <c r="C17" i="5" s="1"/>
  <c r="G10" i="5"/>
  <c r="C10" i="5"/>
  <c r="D10" i="5" s="1"/>
  <c r="E10" i="5" s="1"/>
  <c r="C8" i="5"/>
  <c r="G8" i="5" s="1"/>
  <c r="G7" i="5"/>
  <c r="C7" i="5"/>
  <c r="D7" i="5" s="1"/>
  <c r="E7" i="5" s="1"/>
  <c r="G6" i="5"/>
  <c r="D6" i="5"/>
  <c r="E6" i="5" s="1"/>
  <c r="C6" i="5"/>
  <c r="G5" i="5"/>
  <c r="D5" i="5"/>
  <c r="E5" i="5" s="1"/>
  <c r="G3" i="5"/>
  <c r="D3" i="5"/>
  <c r="E3" i="5" s="1"/>
  <c r="D11" i="5" l="1"/>
  <c r="E11" i="5" s="1"/>
  <c r="G11" i="5"/>
  <c r="D8" i="5"/>
  <c r="E8" i="5" s="1"/>
  <c r="C22" i="5"/>
  <c r="C21" i="5"/>
  <c r="D21" i="5" s="1"/>
  <c r="E21" i="5" s="1"/>
  <c r="C20" i="5"/>
  <c r="C19" i="5"/>
  <c r="D19" i="5" s="1"/>
  <c r="E19" i="5" s="1"/>
  <c r="C18" i="5"/>
  <c r="D17" i="5"/>
  <c r="E17" i="5" s="1"/>
  <c r="C12" i="5"/>
  <c r="D12" i="5" s="1"/>
  <c r="E12" i="5" s="1"/>
  <c r="C13" i="5"/>
  <c r="C14" i="5"/>
  <c r="D14" i="5" s="1"/>
  <c r="E14" i="5" s="1"/>
  <c r="C15" i="5"/>
  <c r="D3" i="3"/>
  <c r="E3" i="3" s="1"/>
  <c r="D4" i="3"/>
  <c r="E4" i="3" s="1"/>
  <c r="D31" i="3"/>
  <c r="D32" i="3"/>
  <c r="D4" i="4"/>
  <c r="E4" i="4"/>
  <c r="D14" i="4"/>
  <c r="E14" i="4"/>
  <c r="D15" i="4"/>
  <c r="E15" i="4"/>
  <c r="D3" i="4"/>
  <c r="E3" i="4"/>
  <c r="D28" i="3"/>
  <c r="D29" i="3"/>
  <c r="D30" i="3"/>
  <c r="D3" i="1"/>
  <c r="E3" i="1" s="1"/>
  <c r="D4" i="1"/>
  <c r="E4" i="1" s="1"/>
  <c r="D8" i="1"/>
  <c r="E8" i="1" s="1"/>
  <c r="D10" i="1"/>
  <c r="E10" i="1" s="1"/>
  <c r="D12" i="1"/>
  <c r="E12" i="1" s="1"/>
  <c r="D14" i="1"/>
  <c r="E14" i="1" s="1"/>
  <c r="D16" i="1"/>
  <c r="E16" i="1" s="1"/>
  <c r="D31" i="1"/>
  <c r="D32" i="1"/>
  <c r="G3" i="4"/>
  <c r="G4" i="4"/>
  <c r="G6" i="4"/>
  <c r="G8" i="4"/>
  <c r="G10" i="4"/>
  <c r="G14" i="4"/>
  <c r="G15" i="4"/>
  <c r="C6" i="4"/>
  <c r="D6" i="4" s="1"/>
  <c r="E6" i="4" s="1"/>
  <c r="C7" i="4"/>
  <c r="G7" i="4" s="1"/>
  <c r="C5" i="4"/>
  <c r="D5" i="4" s="1"/>
  <c r="E5" i="4" s="1"/>
  <c r="G5" i="4"/>
  <c r="G32" i="1"/>
  <c r="G31" i="1"/>
  <c r="G26" i="1"/>
  <c r="G24" i="1"/>
  <c r="G22" i="1"/>
  <c r="G20" i="1"/>
  <c r="G18" i="1"/>
  <c r="G16" i="1"/>
  <c r="G14" i="1"/>
  <c r="G12" i="1"/>
  <c r="G10" i="1"/>
  <c r="G8" i="1"/>
  <c r="G6" i="1"/>
  <c r="G4" i="1"/>
  <c r="G3" i="1"/>
  <c r="G31" i="3"/>
  <c r="D40" i="2"/>
  <c r="G40" i="2"/>
  <c r="G39" i="2"/>
  <c r="D39" i="2"/>
  <c r="G33" i="2"/>
  <c r="G31" i="2"/>
  <c r="G28" i="2"/>
  <c r="G26" i="2"/>
  <c r="G24" i="2"/>
  <c r="G21" i="2"/>
  <c r="G19" i="2"/>
  <c r="G17" i="2"/>
  <c r="G14" i="2"/>
  <c r="G12" i="2"/>
  <c r="G10" i="2"/>
  <c r="G7" i="2"/>
  <c r="G5" i="2"/>
  <c r="G3" i="2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" i="3"/>
  <c r="F13" i="4"/>
  <c r="F12" i="4"/>
  <c r="F11" i="4"/>
  <c r="F10" i="4"/>
  <c r="F9" i="4"/>
  <c r="F8" i="4"/>
  <c r="F7" i="4"/>
  <c r="F6" i="4"/>
  <c r="F5" i="4"/>
  <c r="F4" i="4"/>
  <c r="F3" i="4"/>
  <c r="F29" i="3"/>
  <c r="C11" i="2"/>
  <c r="C15" i="2" s="1"/>
  <c r="C10" i="2"/>
  <c r="C8" i="2"/>
  <c r="G8" i="2" s="1"/>
  <c r="C7" i="2"/>
  <c r="D7" i="2" s="1"/>
  <c r="E7" i="2" s="1"/>
  <c r="C6" i="2"/>
  <c r="G6" i="2" s="1"/>
  <c r="C8" i="3"/>
  <c r="C9" i="3" s="1"/>
  <c r="C7" i="3"/>
  <c r="D7" i="3" s="1"/>
  <c r="E7" i="3" s="1"/>
  <c r="C6" i="3"/>
  <c r="D6" i="3" s="1"/>
  <c r="E6" i="3" s="1"/>
  <c r="C5" i="3"/>
  <c r="D5" i="3" s="1"/>
  <c r="E5" i="3" s="1"/>
  <c r="C5" i="1"/>
  <c r="D5" i="1" s="1"/>
  <c r="E5" i="1" s="1"/>
  <c r="G5" i="1"/>
  <c r="C6" i="1"/>
  <c r="D6" i="1" s="1"/>
  <c r="E6" i="1" s="1"/>
  <c r="C7" i="1"/>
  <c r="D7" i="1" s="1"/>
  <c r="E7" i="1" s="1"/>
  <c r="C8" i="1"/>
  <c r="C9" i="1"/>
  <c r="G9" i="1" s="1"/>
  <c r="G7" i="3"/>
  <c r="G11" i="2"/>
  <c r="C8" i="4"/>
  <c r="D8" i="4" s="1"/>
  <c r="E8" i="4" s="1"/>
  <c r="C13" i="2"/>
  <c r="G13" i="2" s="1"/>
  <c r="C14" i="2"/>
  <c r="C17" i="2"/>
  <c r="C19" i="2" s="1"/>
  <c r="D19" i="2" s="1"/>
  <c r="E19" i="2" s="1"/>
  <c r="C12" i="2"/>
  <c r="D12" i="2" s="1"/>
  <c r="E12" i="2" s="1"/>
  <c r="C11" i="1"/>
  <c r="D11" i="1" s="1"/>
  <c r="E11" i="1" s="1"/>
  <c r="G11" i="1"/>
  <c r="C10" i="1"/>
  <c r="C12" i="1"/>
  <c r="C9" i="4"/>
  <c r="G9" i="4" s="1"/>
  <c r="C21" i="2"/>
  <c r="C18" i="2"/>
  <c r="G18" i="2" s="1"/>
  <c r="C22" i="2"/>
  <c r="C27" i="2" s="1"/>
  <c r="C20" i="2"/>
  <c r="G20" i="2" s="1"/>
  <c r="C13" i="1"/>
  <c r="D13" i="1" s="1"/>
  <c r="E13" i="1" s="1"/>
  <c r="C14" i="1"/>
  <c r="C15" i="1"/>
  <c r="G15" i="1" s="1"/>
  <c r="C16" i="1"/>
  <c r="C28" i="2"/>
  <c r="C33" i="2" s="1"/>
  <c r="D33" i="2" s="1"/>
  <c r="E33" i="2" s="1"/>
  <c r="G22" i="2"/>
  <c r="C25" i="2"/>
  <c r="G25" i="2" s="1"/>
  <c r="C17" i="1"/>
  <c r="D17" i="1" s="1"/>
  <c r="E17" i="1" s="1"/>
  <c r="C19" i="1"/>
  <c r="D19" i="1" s="1"/>
  <c r="E19" i="1" s="1"/>
  <c r="C18" i="1"/>
  <c r="D18" i="1" s="1"/>
  <c r="E18" i="1" s="1"/>
  <c r="C20" i="1"/>
  <c r="C22" i="1" s="1"/>
  <c r="D22" i="1" s="1"/>
  <c r="E22" i="1" s="1"/>
  <c r="D11" i="2"/>
  <c r="E11" i="2" s="1"/>
  <c r="D10" i="2"/>
  <c r="E10" i="2" s="1"/>
  <c r="D6" i="2"/>
  <c r="E6" i="2" s="1"/>
  <c r="D5" i="2"/>
  <c r="E5" i="2" s="1"/>
  <c r="D3" i="2"/>
  <c r="E3" i="2" s="1"/>
  <c r="C34" i="2"/>
  <c r="C38" i="2" s="1"/>
  <c r="C24" i="1"/>
  <c r="C26" i="1" s="1"/>
  <c r="D26" i="1" s="1"/>
  <c r="E26" i="1" s="1"/>
  <c r="D13" i="2"/>
  <c r="E13" i="2" s="1"/>
  <c r="D14" i="2"/>
  <c r="E14" i="2" s="1"/>
  <c r="G34" i="2"/>
  <c r="C37" i="2"/>
  <c r="G37" i="2" s="1"/>
  <c r="C29" i="3"/>
  <c r="C25" i="1"/>
  <c r="G25" i="1" s="1"/>
  <c r="C28" i="1"/>
  <c r="G28" i="1" s="1"/>
  <c r="D20" i="2"/>
  <c r="E20" i="2" s="1"/>
  <c r="D21" i="2"/>
  <c r="E21" i="2" s="1"/>
  <c r="D17" i="2"/>
  <c r="E17" i="2" s="1"/>
  <c r="G29" i="3"/>
  <c r="D34" i="2"/>
  <c r="E34" i="2" s="1"/>
  <c r="D22" i="2"/>
  <c r="E22" i="2" s="1"/>
  <c r="D37" i="2"/>
  <c r="E37" i="2" s="1"/>
  <c r="G27" i="2" l="1"/>
  <c r="D27" i="2"/>
  <c r="D9" i="3"/>
  <c r="E9" i="3" s="1"/>
  <c r="G9" i="3"/>
  <c r="G38" i="2"/>
  <c r="D38" i="2"/>
  <c r="E38" i="2" s="1"/>
  <c r="D24" i="1"/>
  <c r="E24" i="1" s="1"/>
  <c r="D20" i="1"/>
  <c r="E20" i="1" s="1"/>
  <c r="D8" i="3"/>
  <c r="E8" i="3" s="1"/>
  <c r="D28" i="2"/>
  <c r="E28" i="2" s="1"/>
  <c r="C30" i="1"/>
  <c r="C23" i="1"/>
  <c r="C21" i="1"/>
  <c r="C32" i="2"/>
  <c r="C26" i="2"/>
  <c r="D26" i="2" s="1"/>
  <c r="E26" i="2" s="1"/>
  <c r="D9" i="4"/>
  <c r="E9" i="4" s="1"/>
  <c r="D7" i="4"/>
  <c r="E7" i="4" s="1"/>
  <c r="D28" i="1"/>
  <c r="C27" i="1"/>
  <c r="C36" i="2"/>
  <c r="G36" i="2" s="1"/>
  <c r="D25" i="2"/>
  <c r="E25" i="2" s="1"/>
  <c r="D18" i="2"/>
  <c r="E18" i="2" s="1"/>
  <c r="G19" i="1"/>
  <c r="C31" i="2"/>
  <c r="D31" i="2" s="1"/>
  <c r="E31" i="2" s="1"/>
  <c r="G17" i="1"/>
  <c r="C24" i="2"/>
  <c r="D24" i="2" s="1"/>
  <c r="E24" i="2" s="1"/>
  <c r="G13" i="1"/>
  <c r="C10" i="4"/>
  <c r="C10" i="3"/>
  <c r="D10" i="3" s="1"/>
  <c r="E10" i="3" s="1"/>
  <c r="G5" i="3"/>
  <c r="C12" i="3"/>
  <c r="G7" i="1"/>
  <c r="D25" i="1"/>
  <c r="E25" i="1" s="1"/>
  <c r="D15" i="1"/>
  <c r="E15" i="1" s="1"/>
  <c r="D9" i="1"/>
  <c r="E9" i="1" s="1"/>
  <c r="C29" i="1"/>
  <c r="C29" i="2"/>
  <c r="G29" i="2" s="1"/>
  <c r="D8" i="2"/>
  <c r="E8" i="2" s="1"/>
  <c r="C11" i="3"/>
  <c r="D15" i="2"/>
  <c r="E15" i="2" s="1"/>
  <c r="G15" i="2"/>
  <c r="D36" i="2"/>
  <c r="E36" i="2" s="1"/>
  <c r="G15" i="5"/>
  <c r="D15" i="5"/>
  <c r="E15" i="5" s="1"/>
  <c r="C27" i="5"/>
  <c r="C26" i="5"/>
  <c r="D26" i="5" s="1"/>
  <c r="E26" i="5" s="1"/>
  <c r="C25" i="5"/>
  <c r="C24" i="5"/>
  <c r="D24" i="5" s="1"/>
  <c r="E24" i="5" s="1"/>
  <c r="G22" i="5"/>
  <c r="C28" i="5"/>
  <c r="D22" i="5"/>
  <c r="E22" i="5" s="1"/>
  <c r="G13" i="5"/>
  <c r="D13" i="5"/>
  <c r="E13" i="5" s="1"/>
  <c r="G18" i="5"/>
  <c r="D18" i="5"/>
  <c r="E18" i="5" s="1"/>
  <c r="G20" i="5"/>
  <c r="D20" i="5"/>
  <c r="E20" i="5" s="1"/>
  <c r="D29" i="1" l="1"/>
  <c r="G29" i="1"/>
  <c r="D10" i="4"/>
  <c r="E10" i="4" s="1"/>
  <c r="C11" i="4"/>
  <c r="C12" i="4"/>
  <c r="D23" i="1"/>
  <c r="E23" i="1" s="1"/>
  <c r="G23" i="1"/>
  <c r="D11" i="3"/>
  <c r="E11" i="3" s="1"/>
  <c r="G11" i="3"/>
  <c r="C16" i="3"/>
  <c r="C14" i="3"/>
  <c r="D14" i="3" s="1"/>
  <c r="E14" i="3" s="1"/>
  <c r="D12" i="3"/>
  <c r="E12" i="3" s="1"/>
  <c r="C13" i="3"/>
  <c r="C15" i="3"/>
  <c r="D27" i="1"/>
  <c r="E27" i="1" s="1"/>
  <c r="G27" i="1"/>
  <c r="G30" i="1"/>
  <c r="D30" i="1"/>
  <c r="D29" i="2"/>
  <c r="E29" i="2" s="1"/>
  <c r="E28" i="1"/>
  <c r="E28" i="3"/>
  <c r="G32" i="2"/>
  <c r="D32" i="2"/>
  <c r="E32" i="2" s="1"/>
  <c r="F27" i="2"/>
  <c r="E27" i="2"/>
  <c r="D21" i="1"/>
  <c r="E21" i="1" s="1"/>
  <c r="G21" i="1"/>
  <c r="D28" i="5"/>
  <c r="E28" i="5" s="1"/>
  <c r="C34" i="5"/>
  <c r="C33" i="5"/>
  <c r="D33" i="5" s="1"/>
  <c r="E33" i="5" s="1"/>
  <c r="C32" i="5"/>
  <c r="C31" i="5"/>
  <c r="D31" i="5" s="1"/>
  <c r="E31" i="5" s="1"/>
  <c r="C29" i="5"/>
  <c r="G27" i="5"/>
  <c r="D27" i="5"/>
  <c r="E27" i="5" s="1"/>
  <c r="G25" i="5"/>
  <c r="D25" i="5"/>
  <c r="E25" i="5" s="1"/>
  <c r="G11" i="4" l="1"/>
  <c r="D11" i="4"/>
  <c r="E11" i="4" s="1"/>
  <c r="E30" i="1"/>
  <c r="E30" i="3"/>
  <c r="D15" i="3"/>
  <c r="E15" i="3" s="1"/>
  <c r="G15" i="3"/>
  <c r="C17" i="3"/>
  <c r="C20" i="3"/>
  <c r="C18" i="3"/>
  <c r="D18" i="3" s="1"/>
  <c r="E18" i="3" s="1"/>
  <c r="D16" i="3"/>
  <c r="E16" i="3" s="1"/>
  <c r="C19" i="3"/>
  <c r="D13" i="3"/>
  <c r="E13" i="3" s="1"/>
  <c r="G13" i="3"/>
  <c r="D12" i="4"/>
  <c r="E12" i="4" s="1"/>
  <c r="C13" i="4"/>
  <c r="G12" i="4"/>
  <c r="E29" i="3"/>
  <c r="E29" i="1"/>
  <c r="F27" i="5"/>
  <c r="G32" i="5"/>
  <c r="D32" i="5"/>
  <c r="E32" i="5" s="1"/>
  <c r="G29" i="5"/>
  <c r="D29" i="5"/>
  <c r="E29" i="5" s="1"/>
  <c r="G34" i="5"/>
  <c r="D34" i="5"/>
  <c r="E34" i="5" s="1"/>
  <c r="C37" i="5"/>
  <c r="C36" i="5"/>
  <c r="C21" i="3" l="1"/>
  <c r="C23" i="3"/>
  <c r="C22" i="3"/>
  <c r="D22" i="3" s="1"/>
  <c r="E22" i="3" s="1"/>
  <c r="C24" i="3"/>
  <c r="D20" i="3"/>
  <c r="E20" i="3" s="1"/>
  <c r="G13" i="4"/>
  <c r="D13" i="4"/>
  <c r="E13" i="4" s="1"/>
  <c r="D19" i="3"/>
  <c r="E19" i="3" s="1"/>
  <c r="G19" i="3"/>
  <c r="G17" i="3"/>
  <c r="D17" i="3"/>
  <c r="E17" i="3" s="1"/>
  <c r="G36" i="5"/>
  <c r="D36" i="5"/>
  <c r="E36" i="5" s="1"/>
  <c r="G37" i="5"/>
  <c r="D37" i="5"/>
  <c r="E37" i="5" s="1"/>
  <c r="C26" i="3" l="1"/>
  <c r="D26" i="3" s="1"/>
  <c r="E26" i="3" s="1"/>
  <c r="C27" i="3"/>
  <c r="C25" i="3"/>
  <c r="D24" i="3"/>
  <c r="E24" i="3" s="1"/>
  <c r="G23" i="3"/>
  <c r="D23" i="3"/>
  <c r="E23" i="3" s="1"/>
  <c r="G21" i="3"/>
  <c r="D21" i="3"/>
  <c r="E21" i="3" s="1"/>
  <c r="D25" i="3" l="1"/>
  <c r="E25" i="3" s="1"/>
  <c r="G25" i="3"/>
  <c r="D27" i="3"/>
  <c r="E27" i="3" s="1"/>
  <c r="G27" i="3"/>
</calcChain>
</file>

<file path=xl/sharedStrings.xml><?xml version="1.0" encoding="utf-8"?>
<sst xmlns="http://schemas.openxmlformats.org/spreadsheetml/2006/main" count="772" uniqueCount="132">
  <si>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</si>
  <si>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</si>
  <si>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</si>
  <si>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</si>
  <si>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</si>
  <si>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</si>
  <si>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</si>
  <si>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</si>
  <si>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Live</t>
  </si>
  <si>
    <t>Certificate</t>
  </si>
  <si>
    <t>Column1</t>
  </si>
  <si>
    <t>Column2</t>
  </si>
  <si>
    <t>Column3</t>
  </si>
  <si>
    <t>0</t>
  </si>
  <si>
    <t>Course Overview</t>
  </si>
  <si>
    <t>YES</t>
  </si>
  <si>
    <t>1</t>
  </si>
  <si>
    <t>C# Intro and Basic Syntax</t>
  </si>
  <si>
    <t>1.1</t>
  </si>
  <si>
    <t>C# Basic Syntax - Exercises</t>
  </si>
  <si>
    <t>NO</t>
  </si>
  <si>
    <t>2</t>
  </si>
  <si>
    <t>C# Conditional Statements and Loops</t>
  </si>
  <si>
    <t>2.1</t>
  </si>
  <si>
    <t>C# Conditional Statements and Loops - Exercises</t>
  </si>
  <si>
    <t>3</t>
  </si>
  <si>
    <t>Git and Github</t>
  </si>
  <si>
    <t>3.1</t>
  </si>
  <si>
    <t>Git and Github - Exercises</t>
  </si>
  <si>
    <t>4</t>
  </si>
  <si>
    <t>Data Types and Variables</t>
  </si>
  <si>
    <t>4.1</t>
  </si>
  <si>
    <t>Data Types and Variables - Exercises</t>
  </si>
  <si>
    <t>5</t>
  </si>
  <si>
    <t>Methods. Debugging and Troubleshooting Code</t>
  </si>
  <si>
    <t>5.1</t>
  </si>
  <si>
    <t>Methods. Debugging and Troubleshooting Code - Exercises</t>
  </si>
  <si>
    <t>6</t>
  </si>
  <si>
    <t>Arrays</t>
  </si>
  <si>
    <t>6.1</t>
  </si>
  <si>
    <t>Arrays - Exercises</t>
  </si>
  <si>
    <t>7</t>
  </si>
  <si>
    <t>Lists</t>
  </si>
  <si>
    <t>7.1</t>
  </si>
  <si>
    <t>Lists - Exercises</t>
  </si>
  <si>
    <t>8</t>
  </si>
  <si>
    <t>Dictionaries, Lambda Expressions and LINQ</t>
  </si>
  <si>
    <t>8.1</t>
  </si>
  <si>
    <t>Dictionaries, Lambda Expressions and LINQ - Exercises</t>
  </si>
  <si>
    <t>9</t>
  </si>
  <si>
    <t>Objects and Classes</t>
  </si>
  <si>
    <t>9.1</t>
  </si>
  <si>
    <t>Objects and Classes - Exercises</t>
  </si>
  <si>
    <t>10</t>
  </si>
  <si>
    <t>Files and Exceptions</t>
  </si>
  <si>
    <t>10.1</t>
  </si>
  <si>
    <t>Files and Exceptions - Exercises</t>
  </si>
  <si>
    <t>11</t>
  </si>
  <si>
    <t>Strings and Text Processing</t>
  </si>
  <si>
    <t>11.1</t>
  </si>
  <si>
    <t>Strings and Text Processing - Exercises</t>
  </si>
  <si>
    <t>12</t>
  </si>
  <si>
    <t>Regular Expressions (RegEx)</t>
  </si>
  <si>
    <t>12.1</t>
  </si>
  <si>
    <t>Regular Expressions (RegEx) - Exercises</t>
  </si>
  <si>
    <t>13</t>
  </si>
  <si>
    <t>Exam Preparation I</t>
  </si>
  <si>
    <t>Team</t>
  </si>
  <si>
    <t>14</t>
  </si>
  <si>
    <t>Exam Preparation II</t>
  </si>
  <si>
    <t>15</t>
  </si>
  <si>
    <t>Exam Preparation III</t>
  </si>
  <si>
    <t>16</t>
  </si>
  <si>
    <t>Practical Exam</t>
  </si>
  <si>
    <t>15:00-22:00</t>
  </si>
  <si>
    <t>Inspiration</t>
  </si>
  <si>
    <t>Expirence</t>
  </si>
  <si>
    <t>Code Ground</t>
  </si>
  <si>
    <t>17</t>
  </si>
  <si>
    <t>Retake Exam</t>
  </si>
  <si>
    <t>TBA</t>
  </si>
  <si>
    <t>-</t>
  </si>
  <si>
    <t>Part II - Programming Fundamentals Extended</t>
  </si>
  <si>
    <t>Data Types, Variables and Methods</t>
  </si>
  <si>
    <t>Data Types, Variables and Methods - Exercises</t>
  </si>
  <si>
    <t>Arrays, Lists, Array and List Algorithms</t>
  </si>
  <si>
    <t>Arrays, Lists, Array and List Algorithms - Exercises</t>
  </si>
  <si>
    <t>Strings, Regular Expressions and Text Processing</t>
  </si>
  <si>
    <t>Strings, Regular Expressions and Text Processing - Exercises</t>
  </si>
  <si>
    <t>Dictionaries, Nested Collections, LINQ and Lambda Expressions</t>
  </si>
  <si>
    <t>Dictionaries, Nested Collections, LINQ and Lambda Expressions - Exercises</t>
  </si>
  <si>
    <t>Open Source</t>
  </si>
  <si>
    <t>Part II - Software Technologies</t>
  </si>
  <si>
    <t>HTML and CSS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</si>
  <si>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</si>
  <si>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</si>
  <si>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</si>
  <si>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</si>
  <si>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</si>
  <si>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PHP: Syntax and Basic Web</t>
  </si>
  <si>
    <t>PHP: Syntax and Basic Web - Exercises</t>
  </si>
  <si>
    <t>PHP: MVC &amp; Symfony Overview</t>
  </si>
  <si>
    <t>PHP: MVC &amp; Symfony Overview - Exercises</t>
  </si>
  <si>
    <t>PHP: Blog Basic Functionality</t>
  </si>
  <si>
    <t>PHP: Blog Basic Functionality - Exercises</t>
  </si>
  <si>
    <t>JavaScript</t>
  </si>
  <si>
    <t>JavaScript: Syntax and Basic Web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</si>
  <si>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</si>
  <si>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</si>
  <si>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</si>
  <si>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</si>
  <si>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</si>
  <si>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</si>
  <si>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Basic Syntax</t>
  </si>
  <si>
    <t>Java: Basic Syntax - Exercises</t>
  </si>
  <si>
    <t>Java: Basic Web</t>
  </si>
  <si>
    <t>Java: Basic Web - Exercises</t>
  </si>
  <si>
    <t>Java: Blog Basic Functionality</t>
  </si>
  <si>
    <t>Java: Blog Basic Functionality - Exercises</t>
  </si>
  <si>
    <t>C#</t>
  </si>
  <si>
    <t>C#: ASP.NET MVC Overview</t>
  </si>
  <si>
    <t>C#: ASP.NET MVC Overview - Exercises</t>
  </si>
  <si>
    <t>C#: Blog Basic Functionality</t>
  </si>
  <si>
    <t>13.1</t>
  </si>
  <si>
    <t>C#: Blog Basic Functionality - Exercises</t>
  </si>
  <si>
    <t>End Game</t>
  </si>
  <si>
    <t>09:00-13:00</t>
  </si>
  <si>
    <t>18</t>
  </si>
  <si>
    <t>Lab</t>
  </si>
  <si>
    <t>Knowledge</t>
  </si>
  <si>
    <t>Experience</t>
  </si>
  <si>
    <t>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</si>
</sst>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"/>
    <numFmt numFmtId="165" formatCode="[$-409]d\-m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16" fontId="10" fillId="0" borderId="0" xfId="0" applyNumberFormat="1" applyFont="1" applyFill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/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9"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L32" totalsRowShown="0">
  <autoFilter ref="A2:L32" xr:uid="{00000000-0009-0000-0100-000002000000}"/>
  <tableColumns count="12">
    <tableColumn id="1" xr3:uid="{00000000-0010-0000-0000-000001000000}" name="#" dataDxfId="46"/>
    <tableColumn id="2" xr3:uid="{00000000-0010-0000-0000-000002000000}" name="Lesson" dataDxfId="45"/>
    <tableColumn id="3" xr3:uid="{00000000-0010-0000-0000-000003000000}" name="Date" dataDxfId="44"/>
    <tableColumn id="4" xr3:uid="{00000000-0010-0000-0000-000004000000}" name="Day" dataDxfId="43">
      <calculatedColumnFormula>TEXT(Table2[[#This Row],[Date]],"dddd")</calculatedColumnFormula>
    </tableColumn>
    <tableColumn id="5" xr3:uid="{00000000-0010-0000-0000-000005000000}" name="Time" dataDxfId="42">
      <calculatedColumnFormula>IF(OR(Table2[[#This Row],[Day]]="Monday", Table2[[#This Row],[Day]]="Thursday"),"13:30-17:30","18:00-22:00")</calculatedColumnFormula>
    </tableColumn>
    <tableColumn id="6" xr3:uid="{00000000-0010-0000-0000-000006000000}" name="Trainer" dataDxfId="41">
      <calculatedColumnFormula>IF(ISNUMBER(SEARCH("Exercises", Table2[[#This Row],[Lesson]])), "Team", "TBA")</calculatedColumnFormula>
    </tableColumn>
    <tableColumn id="9" xr3:uid="{00000000-0010-0000-0000-000009000000}" name="Homework" dataDxfId="40">
      <calculatedColumnFormula>IF(OR(ISNUMBER(SEARCH("Exercises", Table2[[#This Row],[Lesson]])), ISNUMBER(SEARCH("Preparation", Table2[[#This Row],[Lesson]]))), MIN(Table2[[#This Row],[Date]] + 6, "11/5/2017"), "N/A")</calculatedColumnFormula>
    </tableColumn>
    <tableColumn id="8" xr3:uid="{00000000-0010-0000-0000-000008000000}" name="Live" dataDxfId="39"/>
    <tableColumn id="7" xr3:uid="{00000000-0010-0000-0000-000007000000}" name="Certificate" dataDxfId="38"/>
    <tableColumn id="10" xr3:uid="{00000000-0010-0000-0000-00000A000000}" name="Column1"/>
    <tableColumn id="11" xr3:uid="{00000000-0010-0000-0000-00000B000000}" name="Column2"/>
    <tableColumn id="12" xr3:uid="{00000000-0010-0000-0000-00000C000000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A2:L32" totalsRowShown="0">
  <autoFilter ref="A2:L32" xr:uid="{00000000-0009-0000-0100-000003000000}"/>
  <tableColumns count="12">
    <tableColumn id="1" xr3:uid="{00000000-0010-0000-0100-000001000000}" name="#" dataDxfId="37"/>
    <tableColumn id="2" xr3:uid="{00000000-0010-0000-0100-000002000000}" name="Lesson" dataDxfId="36"/>
    <tableColumn id="3" xr3:uid="{00000000-0010-0000-0100-000003000000}" name="Date" dataDxfId="35"/>
    <tableColumn id="4" xr3:uid="{00000000-0010-0000-0100-000004000000}" name="Day" dataDxfId="34">
      <calculatedColumnFormula>TEXT(Table24[[#This Row],[Date]],"dddd")</calculatedColumnFormula>
    </tableColumn>
    <tableColumn id="5" xr3:uid="{00000000-0010-0000-0100-000005000000}" name="Time" dataDxfId="33">
      <calculatedColumnFormula>IF(OR(Table24[[#This Row],[Day]]="Thursday", Table24[[#This Row],[Day]]="Friday"),"18:00-22:00", IF(Table24[[#This Row],[Day]]="Saturday", "09:00-13:00", "19:00-22:00"))</calculatedColumnFormula>
    </tableColumn>
    <tableColumn id="6" xr3:uid="{00000000-0010-0000-0100-000006000000}" name="Trainer" dataDxfId="32">
      <calculatedColumnFormula>IF(ISNUMBER(SEARCH("Exercises", Table24[[#This Row],[Lesson]])), "Team", "TBA")</calculatedColumnFormula>
    </tableColumn>
    <tableColumn id="9" xr3:uid="{00000000-0010-0000-0100-000009000000}" name="Homework" dataDxfId="31">
      <calculatedColumnFormula>IF(OR(ISNUMBER(SEARCH("Exercises", Table24[[#This Row],[Lesson]])), ISNUMBER(SEARCH("Preparation", Table24[[#This Row],[Lesson]]))), MIN(Table24[[#This Row],[Date]] + 6, "11/5/2017"), "N/A")</calculatedColumnFormula>
    </tableColumn>
    <tableColumn id="8" xr3:uid="{00000000-0010-0000-0100-000008000000}" name="Live" dataDxfId="30"/>
    <tableColumn id="7" xr3:uid="{00000000-0010-0000-0100-000007000000}" name="Certificate" dataDxfId="29"/>
    <tableColumn id="10" xr3:uid="{00000000-0010-0000-0100-00000A000000}" name="Column1"/>
    <tableColumn id="11" xr3:uid="{00000000-0010-0000-0100-00000B000000}" name="Column2"/>
    <tableColumn id="12" xr3:uid="{00000000-0010-0000-0100-00000C000000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A2:K15" totalsRowShown="0">
  <autoFilter ref="A2:K15" xr:uid="{00000000-0009-0000-0100-000005000000}"/>
  <tableColumns count="11">
    <tableColumn id="1" xr3:uid="{00000000-0010-0000-0200-000001000000}" name="#" dataDxfId="28"/>
    <tableColumn id="2" xr3:uid="{00000000-0010-0000-0200-000002000000}" name="Lesson" dataDxfId="27"/>
    <tableColumn id="3" xr3:uid="{00000000-0010-0000-0200-000003000000}" name="Date" dataDxfId="26"/>
    <tableColumn id="4" xr3:uid="{00000000-0010-0000-0200-000004000000}" name="Day" dataDxfId="25">
      <calculatedColumnFormula>TEXT(Table26[[#This Row],[Date]],"dddd")</calculatedColumnFormula>
    </tableColumn>
    <tableColumn id="5" xr3:uid="{00000000-0010-0000-0200-000005000000}" name="Time" dataDxfId="24">
      <calculatedColumnFormula>IF(OR(Table26[[#This Row],[Day]]="Friday", Table26[[#This Row],[Day]]="Saturday"),"13:30-17:30","N/A")</calculatedColumnFormula>
    </tableColumn>
    <tableColumn id="6" xr3:uid="{00000000-0010-0000-0200-000006000000}" name="Trainer" dataDxfId="23">
      <calculatedColumnFormula>IF(ISNUMBER(SEARCH("Exercises", Table26[[#This Row],[Lesson]])), "Team", "TBA")</calculatedColumnFormula>
    </tableColumn>
    <tableColumn id="10" xr3:uid="{00000000-0010-0000-0200-00000A000000}" name="Homework" dataDxfId="22">
      <calculatedColumnFormula>IF(OR(ISNUMBER(SEARCH("Exercises", Table26[[#This Row],[Lesson]])), ISNUMBER(SEARCH("Preparation", Table26[[#This Row],[Lesson]]))), MIN(Table26[[#This Row],[Date]] + 6, "12/17/2017"), "N/A")</calculatedColumnFormula>
    </tableColumn>
    <tableColumn id="9" xr3:uid="{00000000-0010-0000-0200-000009000000}" name="Live" dataDxfId="21"/>
    <tableColumn id="7" xr3:uid="{00000000-0010-0000-0200-000007000000}" name="Certificate" dataDxfId="20"/>
    <tableColumn id="8" xr3:uid="{00000000-0010-0000-0200-000008000000}" name="Column1"/>
    <tableColumn id="11" xr3:uid="{00000000-0010-0000-0200-00000B000000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27" displayName="Table27" ref="A2:J40" totalsRowShown="0" headerRowDxfId="19">
  <autoFilter ref="A2:J40" xr:uid="{00000000-0009-0000-0100-000006000000}"/>
  <tableColumns count="10">
    <tableColumn id="1" xr3:uid="{00000000-0010-0000-0300-000001000000}" name="#" dataDxfId="18"/>
    <tableColumn id="2" xr3:uid="{00000000-0010-0000-0300-000002000000}" name="Lesson" dataDxfId="17"/>
    <tableColumn id="3" xr3:uid="{00000000-0010-0000-0300-000003000000}" name="Date" dataDxfId="16"/>
    <tableColumn id="4" xr3:uid="{00000000-0010-0000-0300-000004000000}" name="Day" dataDxfId="15">
      <calculatedColumnFormula>TEXT(C3,"dddd")</calculatedColumnFormula>
    </tableColumn>
    <tableColumn id="5" xr3:uid="{00000000-0010-0000-0300-000005000000}" name="Time" dataDxfId="14">
      <calculatedColumnFormula>IF(OR(D3="Monday", D3="Wednesday", D3="Thursday"),"14:00-18:00","18:00-22:00")</calculatedColumnFormula>
    </tableColumn>
    <tableColumn id="6" xr3:uid="{00000000-0010-0000-0300-000006000000}" name="Trainer" dataDxfId="13">
      <calculatedColumnFormula>IF(OR(D3="Monday", D3="Wednesday"),"Nakov","Team")</calculatedColumnFormula>
    </tableColumn>
    <tableColumn id="9" xr3:uid="{00000000-0010-0000-0300-000009000000}" name="Homework" dataDxfId="12"/>
    <tableColumn id="8" xr3:uid="{00000000-0010-0000-0300-000008000000}" name="Live" dataDxfId="11"/>
    <tableColumn id="7" xr3:uid="{00000000-0010-0000-0300-000007000000}" name="Certificate" dataDxfId="10" dataCellStyle="Normal"/>
    <tableColumn id="10" xr3:uid="{00000000-0010-0000-0300-00000A000000}" name="La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78" displayName="Table278" ref="A2:J39" totalsRowShown="0" headerRowDxfId="9">
  <autoFilter ref="A2:J39" xr:uid="{00000000-0009-0000-0100-000007000000}"/>
  <tableColumns count="10">
    <tableColumn id="1" xr3:uid="{00000000-0010-0000-0400-000001000000}" name="#" dataDxfId="8"/>
    <tableColumn id="2" xr3:uid="{00000000-0010-0000-0400-000002000000}" name="Lesson" dataDxfId="7"/>
    <tableColumn id="3" xr3:uid="{00000000-0010-0000-0400-000003000000}" name="Date" dataDxfId="6"/>
    <tableColumn id="4" xr3:uid="{00000000-0010-0000-0400-000004000000}" name="Day" dataDxfId="5">
      <calculatedColumnFormula>TEXT(C3,"dddd")</calculatedColumnFormula>
    </tableColumn>
    <tableColumn id="5" xr3:uid="{00000000-0010-0000-0400-000005000000}" name="Time" dataDxfId="4">
      <calculatedColumnFormula>IF(OR(D3="Wednesday", D3="Thursday", D3="Friday"),"18:00-22:00", IF(D3="Saturday", "09:00-13:00", "19:00-22:00"))</calculatedColumnFormula>
    </tableColumn>
    <tableColumn id="6" xr3:uid="{00000000-0010-0000-0400-000006000000}" name="Trainer" dataDxfId="3">
      <calculatedColumnFormula>IF(OR(D3="Monday", D3="Wednesday"),"Nakov","Team")</calculatedColumnFormula>
    </tableColumn>
    <tableColumn id="9" xr3:uid="{00000000-0010-0000-0400-000009000000}" name="Homework" dataDxfId="2"/>
    <tableColumn id="8" xr3:uid="{00000000-0010-0000-0400-000008000000}" name="Live" dataDxfId="1"/>
    <tableColumn id="7" xr3:uid="{00000000-0010-0000-0400-000007000000}" name="Certificate" dataDxfId="0" dataCellStyle="Normal"/>
    <tableColumn id="10" xr3:uid="{00000000-0010-0000-0400-00000A000000}" name="L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5" zoomScaleNormal="85" workbookViewId="0">
      <selection activeCell="F16" sqref="F16"/>
    </sheetView>
  </sheetViews>
  <sheetFormatPr defaultRowHeight="14.4" x14ac:dyDescent="0.3"/>
  <cols>
    <col min="1" max="1" width="6.33203125" style="40" customWidth="1"/>
    <col min="2" max="2" width="62.33203125" style="40" customWidth="1"/>
    <col min="3" max="3" width="11.33203125" style="40" customWidth="1"/>
    <col min="4" max="4" width="10.88671875" style="40" customWidth="1"/>
    <col min="5" max="5" width="14.88671875" style="40" customWidth="1"/>
    <col min="6" max="7" width="11.33203125" style="40" customWidth="1"/>
    <col min="8" max="8" width="6.5546875" style="40" bestFit="1" customWidth="1"/>
    <col min="9" max="9" width="11.6640625" style="40" bestFit="1" customWidth="1"/>
    <col min="10" max="16384" width="8.88671875" style="40"/>
  </cols>
  <sheetData>
    <row r="1" spans="1:12" ht="25.8" x14ac:dyDescent="0.5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2" x14ac:dyDescent="0.3">
      <c r="A2" s="40" t="s">
        <v>1</v>
      </c>
      <c r="B2" s="40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8</v>
      </c>
      <c r="I2" s="41" t="s">
        <v>9</v>
      </c>
      <c r="J2" s="40" t="s">
        <v>10</v>
      </c>
      <c r="K2" s="40" t="s">
        <v>11</v>
      </c>
      <c r="L2" s="40" t="s">
        <v>12</v>
      </c>
    </row>
    <row r="3" spans="1:12" x14ac:dyDescent="0.3">
      <c r="A3" s="42" t="s">
        <v>13</v>
      </c>
      <c r="B3" s="43" t="s">
        <v>14</v>
      </c>
      <c r="C3" s="44">
        <v>42996</v>
      </c>
      <c r="D3" s="45" t="str">
        <f>TEXT(Table2[[#This Row],[Date]],"dddd")</f>
        <v>Monday</v>
      </c>
      <c r="E3" s="46" t="str">
        <f>IF(OR(Table2[[#This Row],[Day]]="Monday", Table2[[#This Row],[Day]]="Thursday"),"13:30-17:30","18:00-22:00")</f>
        <v>13:30-17:30</v>
      </c>
      <c r="F3" s="47" t="s">
        <v>131</v>
      </c>
      <c r="G3" s="48" t="str">
        <f>IF(OR(ISNUMBER(SEARCH("Exercises", Table2[[#This Row],[Lesson]])), ISNUMBER(SEARCH("Preparation", Table2[[#This Row],[Lesson]]))), MIN(Table2[[#This Row],[Date]] + 6, "11/5/2017"), "N/A")</f>
        <v>N/A</v>
      </c>
      <c r="H3" s="47" t="s">
        <v>15</v>
      </c>
      <c r="I3" s="47" t="s">
        <v>15</v>
      </c>
    </row>
    <row r="4" spans="1:12" x14ac:dyDescent="0.3">
      <c r="A4" s="42" t="s">
        <v>16</v>
      </c>
      <c r="B4" s="43" t="s">
        <v>17</v>
      </c>
      <c r="C4" s="49">
        <v>42996</v>
      </c>
      <c r="D4" s="45" t="str">
        <f>TEXT(Table2[[#This Row],[Date]],"dddd")</f>
        <v>Monday</v>
      </c>
      <c r="E4" s="46" t="str">
        <f>IF(OR(Table2[[#This Row],[Day]]="Monday", Table2[[#This Row],[Day]]="Thursday"),"13:30-17:30","18:00-22:00")</f>
        <v>13:30-17:30</v>
      </c>
      <c r="F4" s="47" t="s">
        <v>131</v>
      </c>
      <c r="G4" s="48" t="str">
        <f>IF(OR(ISNUMBER(SEARCH("Exercises", Table2[[#This Row],[Lesson]])), ISNUMBER(SEARCH("Preparation", Table2[[#This Row],[Lesson]]))), MIN(Table2[[#This Row],[Date]] + 6, "11/5/2017"), "N/A")</f>
        <v>N/A</v>
      </c>
      <c r="H4" s="47" t="s">
        <v>15</v>
      </c>
      <c r="I4" s="47" t="s">
        <v>15</v>
      </c>
    </row>
    <row r="5" spans="1:12" x14ac:dyDescent="0.3">
      <c r="A5" s="50" t="s">
        <v>18</v>
      </c>
      <c r="B5" s="51" t="s">
        <v>19</v>
      </c>
      <c r="C5" s="44">
        <f>C4 + 1</f>
        <v>42997</v>
      </c>
      <c r="D5" s="45" t="str">
        <f>TEXT(Table2[[#This Row],[Date]],"dddd")</f>
        <v>Tuesday</v>
      </c>
      <c r="E5" s="46" t="str">
        <f>IF(OR(Table2[[#This Row],[Day]]="Monday", Table2[[#This Row],[Day]]="Thursday"),"13:30-17:30","18:00-22:00")</f>
        <v>18:00-22:00</v>
      </c>
      <c r="F5" s="47" t="str">
        <f>IF(ISNUMBER(SEARCH("Exercises", Table2[[#This Row],[Lesson]])), "Team", "Nakov")</f>
        <v>Team</v>
      </c>
      <c r="G5" s="48">
        <f>IF(OR(ISNUMBER(SEARCH("Exercises", Table2[[#This Row],[Lesson]])), ISNUMBER(SEARCH("Preparation", Table2[[#This Row],[Lesson]]))), MIN(Table2[[#This Row],[Date]] + 6, "11/5/2017"), "N/A")</f>
        <v>43003</v>
      </c>
      <c r="H5" s="47" t="s">
        <v>15</v>
      </c>
      <c r="I5" s="47" t="s">
        <v>20</v>
      </c>
    </row>
    <row r="6" spans="1:12" x14ac:dyDescent="0.3">
      <c r="A6" s="42" t="s">
        <v>21</v>
      </c>
      <c r="B6" s="43" t="s">
        <v>22</v>
      </c>
      <c r="C6" s="44">
        <f>C4 + 3</f>
        <v>42999</v>
      </c>
      <c r="D6" s="45" t="str">
        <f>TEXT(Table2[[#This Row],[Date]],"dddd")</f>
        <v>Thursday</v>
      </c>
      <c r="E6" s="46" t="str">
        <f>IF(OR(Table2[[#This Row],[Day]]="Monday", Table2[[#This Row],[Day]]="Thursday"),"13:30-17:30","18:00-22:00")</f>
        <v>13:30-17:30</v>
      </c>
      <c r="F6" s="47" t="s">
        <v>131</v>
      </c>
      <c r="G6" s="48" t="str">
        <f>IF(OR(ISNUMBER(SEARCH("Exercises", Table2[[#This Row],[Lesson]])), ISNUMBER(SEARCH("Preparation", Table2[[#This Row],[Lesson]]))), MIN(Table2[[#This Row],[Date]] + 6, "11/5/2017"), "N/A")</f>
        <v>N/A</v>
      </c>
      <c r="H6" s="47" t="s">
        <v>15</v>
      </c>
      <c r="I6" s="47" t="s">
        <v>15</v>
      </c>
    </row>
    <row r="7" spans="1:12" x14ac:dyDescent="0.3">
      <c r="A7" s="52" t="s">
        <v>23</v>
      </c>
      <c r="B7" s="53" t="s">
        <v>24</v>
      </c>
      <c r="C7" s="44">
        <f>C4 + 4</f>
        <v>43000</v>
      </c>
      <c r="D7" s="45" t="str">
        <f>TEXT(Table2[[#This Row],[Date]],"dddd")</f>
        <v>Friday</v>
      </c>
      <c r="E7" s="46" t="str">
        <f>IF(OR(Table2[[#This Row],[Day]]="Monday", Table2[[#This Row],[Day]]="Thursday"),"13:30-17:30","18:00-22:00")</f>
        <v>18:00-22:00</v>
      </c>
      <c r="F7" s="47" t="str">
        <f>IF(ISNUMBER(SEARCH("Exercises", Table2[[#This Row],[Lesson]])), "Team", "Nakov")</f>
        <v>Team</v>
      </c>
      <c r="G7" s="48">
        <f>IF(OR(ISNUMBER(SEARCH("Exercises", Table2[[#This Row],[Lesson]])), ISNUMBER(SEARCH("Preparation", Table2[[#This Row],[Lesson]]))), MIN(Table2[[#This Row],[Date]] + 6, "11/5/2017"), "N/A")</f>
        <v>43006</v>
      </c>
      <c r="H7" s="47" t="s">
        <v>15</v>
      </c>
      <c r="I7" s="47" t="s">
        <v>20</v>
      </c>
    </row>
    <row r="8" spans="1:12" s="56" customFormat="1" x14ac:dyDescent="0.3">
      <c r="A8" s="54" t="s">
        <v>25</v>
      </c>
      <c r="B8" s="55" t="s">
        <v>26</v>
      </c>
      <c r="C8" s="44">
        <f>C4 + 7</f>
        <v>43003</v>
      </c>
      <c r="D8" s="45" t="str">
        <f>TEXT(Table2[[#This Row],[Date]],"dddd")</f>
        <v>Monday</v>
      </c>
      <c r="E8" s="46" t="str">
        <f>IF(OR(Table2[[#This Row],[Day]]="Monday", Table2[[#This Row],[Day]]="Thursday"),"13:30-17:30","18:00-22:00")</f>
        <v>13:30-17:30</v>
      </c>
      <c r="F8" s="47" t="s">
        <v>131</v>
      </c>
      <c r="G8" s="48" t="str">
        <f>IF(OR(ISNUMBER(SEARCH("Exercises", Table2[[#This Row],[Lesson]])), ISNUMBER(SEARCH("Preparation", Table2[[#This Row],[Lesson]]))), MIN(Table2[[#This Row],[Date]] + 6, "11/5/2017"), "N/A")</f>
        <v>N/A</v>
      </c>
      <c r="H8" s="47" t="s">
        <v>15</v>
      </c>
      <c r="I8" s="47" t="s">
        <v>15</v>
      </c>
    </row>
    <row r="9" spans="1:12" s="41" customFormat="1" x14ac:dyDescent="0.3">
      <c r="A9" s="52" t="s">
        <v>27</v>
      </c>
      <c r="B9" s="53" t="s">
        <v>28</v>
      </c>
      <c r="C9" s="44">
        <f t="shared" ref="C9" si="0">C8 + 1</f>
        <v>43004</v>
      </c>
      <c r="D9" s="45" t="str">
        <f>TEXT(Table2[[#This Row],[Date]],"dddd")</f>
        <v>Tuesday</v>
      </c>
      <c r="E9" s="46" t="str">
        <f>IF(OR(Table2[[#This Row],[Day]]="Monday", Table2[[#This Row],[Day]]="Thursday"),"13:30-17:30","18:00-22:00")</f>
        <v>18:00-22:00</v>
      </c>
      <c r="F9" s="47" t="str">
        <f>IF(ISNUMBER(SEARCH("Exercises", Table2[[#This Row],[Lesson]])), "Team", "Nakov")</f>
        <v>Team</v>
      </c>
      <c r="G9" s="48">
        <f>IF(OR(ISNUMBER(SEARCH("Exercises", Table2[[#This Row],[Lesson]])), ISNUMBER(SEARCH("Preparation", Table2[[#This Row],[Lesson]]))), MIN(Table2[[#This Row],[Date]] + 6, "11/5/2017"), "N/A")</f>
        <v>43010</v>
      </c>
      <c r="H9" s="47" t="s">
        <v>15</v>
      </c>
      <c r="I9" s="47" t="s">
        <v>20</v>
      </c>
    </row>
    <row r="10" spans="1:12" s="56" customFormat="1" x14ac:dyDescent="0.3">
      <c r="A10" s="57" t="s">
        <v>29</v>
      </c>
      <c r="B10" s="43" t="s">
        <v>30</v>
      </c>
      <c r="C10" s="44">
        <f t="shared" ref="C10" si="1">C8 + 3</f>
        <v>43006</v>
      </c>
      <c r="D10" s="45" t="str">
        <f>TEXT(Table2[[#This Row],[Date]],"dddd")</f>
        <v>Thursday</v>
      </c>
      <c r="E10" s="46" t="str">
        <f>IF(OR(Table2[[#This Row],[Day]]="Monday", Table2[[#This Row],[Day]]="Thursday"),"13:30-17:30","18:00-22:00")</f>
        <v>13:30-17:30</v>
      </c>
      <c r="F10" s="47" t="str">
        <f>IF(ISNUMBER(SEARCH("Exercises", Table2[[#This Row],[Lesson]])), "Team", "Nakov")</f>
        <v>Nakov</v>
      </c>
      <c r="G10" s="48" t="str">
        <f>IF(OR(ISNUMBER(SEARCH("Exercises", Table2[[#This Row],[Lesson]])), ISNUMBER(SEARCH("Preparation", Table2[[#This Row],[Lesson]]))), MIN(Table2[[#This Row],[Date]] + 6, "11/5/2017"), "N/A")</f>
        <v>N/A</v>
      </c>
      <c r="H10" s="47" t="s">
        <v>15</v>
      </c>
      <c r="I10" s="47" t="s">
        <v>15</v>
      </c>
    </row>
    <row r="11" spans="1:12" s="41" customFormat="1" x14ac:dyDescent="0.3">
      <c r="A11" s="52" t="s">
        <v>31</v>
      </c>
      <c r="B11" s="53" t="s">
        <v>32</v>
      </c>
      <c r="C11" s="44">
        <f t="shared" ref="C11" si="2">C8 + 4</f>
        <v>43007</v>
      </c>
      <c r="D11" s="45" t="str">
        <f>TEXT(Table2[[#This Row],[Date]],"dddd")</f>
        <v>Friday</v>
      </c>
      <c r="E11" s="46" t="str">
        <f>IF(OR(Table2[[#This Row],[Day]]="Monday", Table2[[#This Row],[Day]]="Thursday"),"13:30-17:30","18:00-22:00")</f>
        <v>18:00-22:00</v>
      </c>
      <c r="F11" s="47" t="str">
        <f>IF(ISNUMBER(SEARCH("Exercises", Table2[[#This Row],[Lesson]])), "Team", "Nakov")</f>
        <v>Team</v>
      </c>
      <c r="G11" s="48">
        <f>IF(OR(ISNUMBER(SEARCH("Exercises", Table2[[#This Row],[Lesson]])), ISNUMBER(SEARCH("Preparation", Table2[[#This Row],[Lesson]]))), MIN(Table2[[#This Row],[Date]] + 6, "11/5/2017"), "N/A")</f>
        <v>43013</v>
      </c>
      <c r="H11" s="47" t="s">
        <v>15</v>
      </c>
      <c r="I11" s="47" t="s">
        <v>20</v>
      </c>
    </row>
    <row r="12" spans="1:12" x14ac:dyDescent="0.3">
      <c r="A12" s="42" t="s">
        <v>33</v>
      </c>
      <c r="B12" s="43" t="s">
        <v>34</v>
      </c>
      <c r="C12" s="44">
        <f t="shared" ref="C12" si="3">C8 + 7</f>
        <v>43010</v>
      </c>
      <c r="D12" s="45" t="str">
        <f>TEXT(Table2[[#This Row],[Date]],"dddd")</f>
        <v>Monday</v>
      </c>
      <c r="E12" s="46" t="str">
        <f>IF(OR(Table2[[#This Row],[Day]]="Monday", Table2[[#This Row],[Day]]="Thursday"),"13:30-17:30","18:00-22:00")</f>
        <v>13:30-17:30</v>
      </c>
      <c r="F12" s="47" t="str">
        <f>IF(ISNUMBER(SEARCH("Exercises", Table2[[#This Row],[Lesson]])), "Team", "Nakov")</f>
        <v>Nakov</v>
      </c>
      <c r="G12" s="48" t="str">
        <f>IF(OR(ISNUMBER(SEARCH("Exercises", Table2[[#This Row],[Lesson]])), ISNUMBER(SEARCH("Preparation", Table2[[#This Row],[Lesson]]))), MIN(Table2[[#This Row],[Date]] + 6, "11/5/2017"), "N/A")</f>
        <v>N/A</v>
      </c>
      <c r="H12" s="47" t="s">
        <v>15</v>
      </c>
      <c r="I12" s="47" t="s">
        <v>15</v>
      </c>
    </row>
    <row r="13" spans="1:12" s="41" customFormat="1" x14ac:dyDescent="0.3">
      <c r="A13" s="52" t="s">
        <v>35</v>
      </c>
      <c r="B13" s="53" t="s">
        <v>36</v>
      </c>
      <c r="C13" s="44">
        <f t="shared" ref="C13" si="4">C12 + 1</f>
        <v>43011</v>
      </c>
      <c r="D13" s="45" t="str">
        <f>TEXT(Table2[[#This Row],[Date]],"dddd")</f>
        <v>Tuesday</v>
      </c>
      <c r="E13" s="46" t="str">
        <f>IF(OR(Table2[[#This Row],[Day]]="Monday", Table2[[#This Row],[Day]]="Thursday"),"13:30-17:30","18:00-22:00")</f>
        <v>18:00-22:00</v>
      </c>
      <c r="F13" s="47" t="str">
        <f>IF(ISNUMBER(SEARCH("Exercises", Table2[[#This Row],[Lesson]])), "Team", "Nakov")</f>
        <v>Team</v>
      </c>
      <c r="G13" s="48">
        <f>IF(OR(ISNUMBER(SEARCH("Exercises", Table2[[#This Row],[Lesson]])), ISNUMBER(SEARCH("Preparation", Table2[[#This Row],[Lesson]]))), MIN(Table2[[#This Row],[Date]] + 6, "11/5/2017"), "N/A")</f>
        <v>43017</v>
      </c>
      <c r="H13" s="47" t="s">
        <v>15</v>
      </c>
      <c r="I13" s="47" t="s">
        <v>20</v>
      </c>
    </row>
    <row r="14" spans="1:12" x14ac:dyDescent="0.3">
      <c r="A14" s="42" t="s">
        <v>37</v>
      </c>
      <c r="B14" s="43" t="s">
        <v>38</v>
      </c>
      <c r="C14" s="44">
        <f t="shared" ref="C14" si="5">C12 + 3</f>
        <v>43013</v>
      </c>
      <c r="D14" s="45" t="str">
        <f>TEXT(Table2[[#This Row],[Date]],"dddd")</f>
        <v>Thursday</v>
      </c>
      <c r="E14" s="46" t="str">
        <f>IF(OR(Table2[[#This Row],[Day]]="Monday", Table2[[#This Row],[Day]]="Thursday"),"13:30-17:30","18:00-22:00")</f>
        <v>13:30-17:30</v>
      </c>
      <c r="F14" s="47" t="str">
        <f>IF(ISNUMBER(SEARCH("Exercises", Table2[[#This Row],[Lesson]])), "Team", "Nakov")</f>
        <v>Nakov</v>
      </c>
      <c r="G14" s="48" t="str">
        <f>IF(OR(ISNUMBER(SEARCH("Exercises", Table2[[#This Row],[Lesson]])), ISNUMBER(SEARCH("Preparation", Table2[[#This Row],[Lesson]]))), MIN(Table2[[#This Row],[Date]] + 6, "11/5/2017"), "N/A")</f>
        <v>N/A</v>
      </c>
      <c r="H14" s="47" t="s">
        <v>15</v>
      </c>
      <c r="I14" s="47" t="s">
        <v>15</v>
      </c>
    </row>
    <row r="15" spans="1:12" s="41" customFormat="1" x14ac:dyDescent="0.3">
      <c r="A15" s="52" t="s">
        <v>39</v>
      </c>
      <c r="B15" s="53" t="s">
        <v>40</v>
      </c>
      <c r="C15" s="44">
        <f t="shared" ref="C15" si="6">C12 + 4</f>
        <v>43014</v>
      </c>
      <c r="D15" s="45" t="str">
        <f>TEXT(Table2[[#This Row],[Date]],"dddd")</f>
        <v>Friday</v>
      </c>
      <c r="E15" s="46" t="str">
        <f>IF(OR(Table2[[#This Row],[Day]]="Monday", Table2[[#This Row],[Day]]="Thursday"),"13:30-17:30","18:00-22:00")</f>
        <v>18:00-22:00</v>
      </c>
      <c r="F15" s="47" t="str">
        <f>IF(ISNUMBER(SEARCH("Exercises", Table2[[#This Row],[Lesson]])), "Team", "Nakov")</f>
        <v>Team</v>
      </c>
      <c r="G15" s="48">
        <f>IF(OR(ISNUMBER(SEARCH("Exercises", Table2[[#This Row],[Lesson]])), ISNUMBER(SEARCH("Preparation", Table2[[#This Row],[Lesson]]))), MIN(Table2[[#This Row],[Date]] + 6, "11/5/2017"), "N/A")</f>
        <v>43020</v>
      </c>
      <c r="H15" s="47" t="s">
        <v>15</v>
      </c>
      <c r="I15" s="47" t="s">
        <v>20</v>
      </c>
    </row>
    <row r="16" spans="1:12" s="56" customFormat="1" x14ac:dyDescent="0.3">
      <c r="A16" s="57" t="s">
        <v>41</v>
      </c>
      <c r="B16" s="43" t="s">
        <v>42</v>
      </c>
      <c r="C16" s="44">
        <f t="shared" ref="C16" si="7">C12 + 7</f>
        <v>43017</v>
      </c>
      <c r="D16" s="45" t="str">
        <f>TEXT(Table2[[#This Row],[Date]],"dddd")</f>
        <v>Monday</v>
      </c>
      <c r="E16" s="46" t="str">
        <f>IF(OR(Table2[[#This Row],[Day]]="Monday", Table2[[#This Row],[Day]]="Thursday"),"13:30-17:30","18:00-22:00")</f>
        <v>13:30-17:30</v>
      </c>
      <c r="F16" s="47" t="s">
        <v>131</v>
      </c>
      <c r="G16" s="48" t="str">
        <f>IF(OR(ISNUMBER(SEARCH("Exercises", Table2[[#This Row],[Lesson]])), ISNUMBER(SEARCH("Preparation", Table2[[#This Row],[Lesson]]))), MIN(Table2[[#This Row],[Date]] + 6, "11/5/2017"), "N/A")</f>
        <v>N/A</v>
      </c>
      <c r="H16" s="47" t="s">
        <v>15</v>
      </c>
      <c r="I16" s="47" t="s">
        <v>15</v>
      </c>
    </row>
    <row r="17" spans="1:12" s="41" customFormat="1" x14ac:dyDescent="0.3">
      <c r="A17" s="52" t="s">
        <v>43</v>
      </c>
      <c r="B17" s="53" t="s">
        <v>44</v>
      </c>
      <c r="C17" s="44">
        <f t="shared" ref="C17" si="8">C16 + 1</f>
        <v>43018</v>
      </c>
      <c r="D17" s="45" t="str">
        <f>TEXT(Table2[[#This Row],[Date]],"dddd")</f>
        <v>Tuesday</v>
      </c>
      <c r="E17" s="46" t="str">
        <f>IF(OR(Table2[[#This Row],[Day]]="Monday", Table2[[#This Row],[Day]]="Thursday"),"13:30-17:30","18:00-22:00")</f>
        <v>18:00-22:00</v>
      </c>
      <c r="F17" s="47" t="str">
        <f>IF(ISNUMBER(SEARCH("Exercises", Table2[[#This Row],[Lesson]])), "Team", "Nakov")</f>
        <v>Team</v>
      </c>
      <c r="G17" s="48">
        <f>IF(OR(ISNUMBER(SEARCH("Exercises", Table2[[#This Row],[Lesson]])), ISNUMBER(SEARCH("Preparation", Table2[[#This Row],[Lesson]]))), MIN(Table2[[#This Row],[Date]] + 6, "11/5/2017"), "N/A")</f>
        <v>43024</v>
      </c>
      <c r="H17" s="47" t="s">
        <v>15</v>
      </c>
      <c r="I17" s="47" t="s">
        <v>20</v>
      </c>
    </row>
    <row r="18" spans="1:12" s="56" customFormat="1" x14ac:dyDescent="0.3">
      <c r="A18" s="57" t="s">
        <v>45</v>
      </c>
      <c r="B18" s="43" t="s">
        <v>46</v>
      </c>
      <c r="C18" s="44">
        <f t="shared" ref="C18" si="9">C16 + 3</f>
        <v>43020</v>
      </c>
      <c r="D18" s="45" t="str">
        <f>TEXT(Table2[[#This Row],[Date]],"dddd")</f>
        <v>Thursday</v>
      </c>
      <c r="E18" s="46" t="str">
        <f>IF(OR(Table2[[#This Row],[Day]]="Monday", Table2[[#This Row],[Day]]="Thursday"),"13:30-17:30","18:00-22:00")</f>
        <v>13:30-17:30</v>
      </c>
      <c r="F18" s="47" t="str">
        <f>IF(ISNUMBER(SEARCH("Exercises", Table2[[#This Row],[Lesson]])), "Team", "Nakov")</f>
        <v>Nakov</v>
      </c>
      <c r="G18" s="48" t="str">
        <f>IF(OR(ISNUMBER(SEARCH("Exercises", Table2[[#This Row],[Lesson]])), ISNUMBER(SEARCH("Preparation", Table2[[#This Row],[Lesson]]))), MIN(Table2[[#This Row],[Date]] + 6, "11/5/2017"), "N/A")</f>
        <v>N/A</v>
      </c>
      <c r="H18" s="47" t="s">
        <v>15</v>
      </c>
      <c r="I18" s="47" t="s">
        <v>15</v>
      </c>
    </row>
    <row r="19" spans="1:12" s="41" customFormat="1" x14ac:dyDescent="0.3">
      <c r="A19" s="52" t="s">
        <v>47</v>
      </c>
      <c r="B19" s="53" t="s">
        <v>48</v>
      </c>
      <c r="C19" s="44">
        <f t="shared" ref="C19" si="10">C16 + 4</f>
        <v>43021</v>
      </c>
      <c r="D19" s="45" t="str">
        <f>TEXT(Table2[[#This Row],[Date]],"dddd")</f>
        <v>Friday</v>
      </c>
      <c r="E19" s="46" t="str">
        <f>IF(OR(Table2[[#This Row],[Day]]="Monday", Table2[[#This Row],[Day]]="Thursday"),"13:30-17:30","18:00-22:00")</f>
        <v>18:00-22:00</v>
      </c>
      <c r="F19" s="47" t="str">
        <f>IF(ISNUMBER(SEARCH("Exercises", Table2[[#This Row],[Lesson]])), "Team", "Nakov")</f>
        <v>Team</v>
      </c>
      <c r="G19" s="48">
        <f>IF(OR(ISNUMBER(SEARCH("Exercises", Table2[[#This Row],[Lesson]])), ISNUMBER(SEARCH("Preparation", Table2[[#This Row],[Lesson]]))), MIN(Table2[[#This Row],[Date]] + 6, "11/5/2017"), "N/A")</f>
        <v>43027</v>
      </c>
      <c r="H19" s="47" t="s">
        <v>15</v>
      </c>
      <c r="I19" s="47" t="s">
        <v>20</v>
      </c>
    </row>
    <row r="20" spans="1:12" s="56" customFormat="1" x14ac:dyDescent="0.3">
      <c r="A20" s="57" t="s">
        <v>49</v>
      </c>
      <c r="B20" s="43" t="s">
        <v>50</v>
      </c>
      <c r="C20" s="44">
        <f t="shared" ref="C20" si="11">C16 + 7</f>
        <v>43024</v>
      </c>
      <c r="D20" s="45" t="str">
        <f>TEXT(Table2[[#This Row],[Date]],"dddd")</f>
        <v>Monday</v>
      </c>
      <c r="E20" s="46" t="str">
        <f>IF(OR(Table2[[#This Row],[Day]]="Monday", Table2[[#This Row],[Day]]="Thursday"),"13:30-17:30","18:00-22:00")</f>
        <v>13:30-17:30</v>
      </c>
      <c r="F20" s="47" t="str">
        <f>IF(ISNUMBER(SEARCH("Exercises", Table2[[#This Row],[Lesson]])), "Team", "Nakov")</f>
        <v>Nakov</v>
      </c>
      <c r="G20" s="48" t="str">
        <f>IF(OR(ISNUMBER(SEARCH("Exercises", Table2[[#This Row],[Lesson]])), ISNUMBER(SEARCH("Preparation", Table2[[#This Row],[Lesson]]))), MIN(Table2[[#This Row],[Date]] + 6, "11/5/2017"), "N/A")</f>
        <v>N/A</v>
      </c>
      <c r="H20" s="47" t="s">
        <v>15</v>
      </c>
      <c r="I20" s="47" t="s">
        <v>15</v>
      </c>
    </row>
    <row r="21" spans="1:12" s="41" customFormat="1" x14ac:dyDescent="0.3">
      <c r="A21" s="52" t="s">
        <v>51</v>
      </c>
      <c r="B21" s="53" t="s">
        <v>52</v>
      </c>
      <c r="C21" s="44">
        <f t="shared" ref="C21" si="12">C20 + 1</f>
        <v>43025</v>
      </c>
      <c r="D21" s="45" t="str">
        <f>TEXT(Table2[[#This Row],[Date]],"dddd")</f>
        <v>Tuesday</v>
      </c>
      <c r="E21" s="46" t="str">
        <f>IF(OR(Table2[[#This Row],[Day]]="Monday", Table2[[#This Row],[Day]]="Thursday"),"13:30-17:30","18:00-22:00")</f>
        <v>18:00-22:00</v>
      </c>
      <c r="F21" s="47" t="str">
        <f>IF(ISNUMBER(SEARCH("Exercises", Table2[[#This Row],[Lesson]])), "Team", "Nakov")</f>
        <v>Team</v>
      </c>
      <c r="G21" s="48">
        <f>IF(OR(ISNUMBER(SEARCH("Exercises", Table2[[#This Row],[Lesson]])), ISNUMBER(SEARCH("Preparation", Table2[[#This Row],[Lesson]]))), MIN(Table2[[#This Row],[Date]] + 6, "11/5/2017"), "N/A")</f>
        <v>43031</v>
      </c>
      <c r="H21" s="47" t="s">
        <v>15</v>
      </c>
      <c r="I21" s="47" t="s">
        <v>20</v>
      </c>
    </row>
    <row r="22" spans="1:12" s="56" customFormat="1" x14ac:dyDescent="0.3">
      <c r="A22" s="57" t="s">
        <v>53</v>
      </c>
      <c r="B22" s="43" t="s">
        <v>54</v>
      </c>
      <c r="C22" s="44">
        <f t="shared" ref="C22" si="13">C20 + 3</f>
        <v>43027</v>
      </c>
      <c r="D22" s="45" t="str">
        <f>TEXT(Table2[[#This Row],[Date]],"dddd")</f>
        <v>Thursday</v>
      </c>
      <c r="E22" s="46" t="str">
        <f>IF(OR(Table2[[#This Row],[Day]]="Monday", Table2[[#This Row],[Day]]="Thursday"),"13:30-17:30","18:00-22:00")</f>
        <v>13:30-17:30</v>
      </c>
      <c r="F22" s="47" t="str">
        <f>IF(ISNUMBER(SEARCH("Exercises", Table2[[#This Row],[Lesson]])), "Team", "Nakov")</f>
        <v>Nakov</v>
      </c>
      <c r="G22" s="48" t="str">
        <f>IF(OR(ISNUMBER(SEARCH("Exercises", Table2[[#This Row],[Lesson]])), ISNUMBER(SEARCH("Preparation", Table2[[#This Row],[Lesson]]))), MIN(Table2[[#This Row],[Date]] + 6, "11/5/2017"), "N/A")</f>
        <v>N/A</v>
      </c>
      <c r="H22" s="47" t="s">
        <v>15</v>
      </c>
      <c r="I22" s="47" t="s">
        <v>15</v>
      </c>
    </row>
    <row r="23" spans="1:12" s="41" customFormat="1" x14ac:dyDescent="0.3">
      <c r="A23" s="52" t="s">
        <v>55</v>
      </c>
      <c r="B23" s="53" t="s">
        <v>56</v>
      </c>
      <c r="C23" s="44">
        <f t="shared" ref="C23" si="14">C20 + 4</f>
        <v>43028</v>
      </c>
      <c r="D23" s="45" t="str">
        <f>TEXT(Table2[[#This Row],[Date]],"dddd")</f>
        <v>Friday</v>
      </c>
      <c r="E23" s="46" t="str">
        <f>IF(OR(Table2[[#This Row],[Day]]="Monday", Table2[[#This Row],[Day]]="Thursday"),"13:30-17:30","18:00-22:00")</f>
        <v>18:00-22:00</v>
      </c>
      <c r="F23" s="47" t="str">
        <f>IF(ISNUMBER(SEARCH("Exercises", Table2[[#This Row],[Lesson]])), "Team", "Nakov")</f>
        <v>Team</v>
      </c>
      <c r="G23" s="48">
        <f>IF(OR(ISNUMBER(SEARCH("Exercises", Table2[[#This Row],[Lesson]])), ISNUMBER(SEARCH("Preparation", Table2[[#This Row],[Lesson]]))), MIN(Table2[[#This Row],[Date]] + 6, "11/5/2017"), "N/A")</f>
        <v>43034</v>
      </c>
      <c r="H23" s="47" t="s">
        <v>15</v>
      </c>
      <c r="I23" s="47" t="s">
        <v>20</v>
      </c>
    </row>
    <row r="24" spans="1:12" s="56" customFormat="1" x14ac:dyDescent="0.3">
      <c r="A24" s="57" t="s">
        <v>57</v>
      </c>
      <c r="B24" s="43" t="s">
        <v>58</v>
      </c>
      <c r="C24" s="44">
        <f t="shared" ref="C24" si="15">C20 + 7</f>
        <v>43031</v>
      </c>
      <c r="D24" s="45" t="str">
        <f>TEXT(Table2[[#This Row],[Date]],"dddd")</f>
        <v>Monday</v>
      </c>
      <c r="E24" s="46" t="str">
        <f>IF(OR(Table2[[#This Row],[Day]]="Monday", Table2[[#This Row],[Day]]="Thursday"),"13:30-17:30","18:00-22:00")</f>
        <v>13:30-17:30</v>
      </c>
      <c r="F24" s="47" t="str">
        <f>IF(ISNUMBER(SEARCH("Exercises", Table2[[#This Row],[Lesson]])), "Team", "Nakov")</f>
        <v>Nakov</v>
      </c>
      <c r="G24" s="48" t="str">
        <f>IF(OR(ISNUMBER(SEARCH("Exercises", Table2[[#This Row],[Lesson]])), ISNUMBER(SEARCH("Preparation", Table2[[#This Row],[Lesson]]))), MIN(Table2[[#This Row],[Date]] + 6, "11/5/2017"), "N/A")</f>
        <v>N/A</v>
      </c>
      <c r="H24" s="47" t="s">
        <v>15</v>
      </c>
      <c r="I24" s="47" t="s">
        <v>15</v>
      </c>
    </row>
    <row r="25" spans="1:12" s="41" customFormat="1" x14ac:dyDescent="0.3">
      <c r="A25" s="52" t="s">
        <v>59</v>
      </c>
      <c r="B25" s="53" t="s">
        <v>60</v>
      </c>
      <c r="C25" s="44">
        <f t="shared" ref="C25" si="16">C24 + 1</f>
        <v>43032</v>
      </c>
      <c r="D25" s="45" t="str">
        <f>TEXT(Table2[[#This Row],[Date]],"dddd")</f>
        <v>Tuesday</v>
      </c>
      <c r="E25" s="46" t="str">
        <f>IF(OR(Table2[[#This Row],[Day]]="Monday", Table2[[#This Row],[Day]]="Thursday"),"13:30-17:30","18:00-22:00")</f>
        <v>18:00-22:00</v>
      </c>
      <c r="F25" s="47" t="str">
        <f>IF(ISNUMBER(SEARCH("Exercises", Table2[[#This Row],[Lesson]])), "Team", "Nakov")</f>
        <v>Team</v>
      </c>
      <c r="G25" s="48">
        <f>IF(OR(ISNUMBER(SEARCH("Exercises", Table2[[#This Row],[Lesson]])), ISNUMBER(SEARCH("Preparation", Table2[[#This Row],[Lesson]]))), MIN(Table2[[#This Row],[Date]] + 6, "11/5/2017"), "N/A")</f>
        <v>43038</v>
      </c>
      <c r="H25" s="47" t="s">
        <v>15</v>
      </c>
      <c r="I25" s="47" t="s">
        <v>20</v>
      </c>
    </row>
    <row r="26" spans="1:12" x14ac:dyDescent="0.3">
      <c r="A26" s="42" t="s">
        <v>61</v>
      </c>
      <c r="B26" s="43" t="s">
        <v>62</v>
      </c>
      <c r="C26" s="44">
        <f t="shared" ref="C26" si="17">C24 + 3</f>
        <v>43034</v>
      </c>
      <c r="D26" s="45" t="str">
        <f>TEXT(Table2[[#This Row],[Date]],"dddd")</f>
        <v>Thursday</v>
      </c>
      <c r="E26" s="46" t="str">
        <f>IF(OR(Table2[[#This Row],[Day]]="Monday", Table2[[#This Row],[Day]]="Thursday"),"13:30-17:30","18:00-22:00")</f>
        <v>13:30-17:30</v>
      </c>
      <c r="F26" s="47" t="str">
        <f>IF(ISNUMBER(SEARCH("Exercises", Table2[[#This Row],[Lesson]])), "Team", "Nakov")</f>
        <v>Nakov</v>
      </c>
      <c r="G26" s="48" t="str">
        <f>IF(OR(ISNUMBER(SEARCH("Exercises", Table2[[#This Row],[Lesson]])), ISNUMBER(SEARCH("Preparation", Table2[[#This Row],[Lesson]]))), MIN(Table2[[#This Row],[Date]] + 6, "11/5/2017"), "N/A")</f>
        <v>N/A</v>
      </c>
      <c r="H26" s="47" t="s">
        <v>15</v>
      </c>
      <c r="I26" s="47" t="s">
        <v>15</v>
      </c>
    </row>
    <row r="27" spans="1:12" s="41" customFormat="1" x14ac:dyDescent="0.3">
      <c r="A27" s="52" t="s">
        <v>63</v>
      </c>
      <c r="B27" s="53" t="s">
        <v>64</v>
      </c>
      <c r="C27" s="44">
        <f t="shared" ref="C27" si="18">C24 + 4</f>
        <v>43035</v>
      </c>
      <c r="D27" s="45" t="str">
        <f>TEXT(Table2[[#This Row],[Date]],"dddd")</f>
        <v>Friday</v>
      </c>
      <c r="E27" s="46" t="str">
        <f>IF(OR(Table2[[#This Row],[Day]]="Monday", Table2[[#This Row],[Day]]="Thursday"),"13:30-17:30","18:00-22:00")</f>
        <v>18:00-22:00</v>
      </c>
      <c r="F27" s="47" t="str">
        <f>IF(ISNUMBER(SEARCH("Exercises", Table2[[#This Row],[Lesson]])), "Team", "Nakov")</f>
        <v>Team</v>
      </c>
      <c r="G27" s="48">
        <f>IF(OR(ISNUMBER(SEARCH("Exercises", Table2[[#This Row],[Lesson]])), ISNUMBER(SEARCH("Preparation", Table2[[#This Row],[Lesson]]))), MIN(Table2[[#This Row],[Date]] + 6, "11/5/2017"), "N/A")</f>
        <v>43041</v>
      </c>
      <c r="H27" s="47" t="s">
        <v>15</v>
      </c>
      <c r="I27" s="47" t="s">
        <v>20</v>
      </c>
    </row>
    <row r="28" spans="1:12" x14ac:dyDescent="0.3">
      <c r="A28" s="54" t="s">
        <v>65</v>
      </c>
      <c r="B28" s="58" t="s">
        <v>66</v>
      </c>
      <c r="C28" s="44">
        <f t="shared" ref="C28" si="19">C24 + 7</f>
        <v>43038</v>
      </c>
      <c r="D28" s="45" t="str">
        <f>TEXT(Table2[[#This Row],[Date]],"dddd")</f>
        <v>Monday</v>
      </c>
      <c r="E28" s="46" t="str">
        <f>IF(OR(Table2[[#This Row],[Day]]="Monday", Table2[[#This Row],[Day]]="Thursday"),"13:30-17:30","18:00-22:00")</f>
        <v>13:30-17:30</v>
      </c>
      <c r="F28" s="59" t="s">
        <v>67</v>
      </c>
      <c r="G28" s="48">
        <f>IF(OR(ISNUMBER(SEARCH("Exercises", Table2[[#This Row],[Lesson]])), ISNUMBER(SEARCH("Preparation", Table2[[#This Row],[Lesson]]))), MIN(Table2[[#This Row],[Date]] + 6, "11/5/2017"), "N/A")</f>
        <v>43044</v>
      </c>
      <c r="H28" s="47" t="s">
        <v>15</v>
      </c>
      <c r="I28" s="47" t="s">
        <v>20</v>
      </c>
    </row>
    <row r="29" spans="1:12" x14ac:dyDescent="0.3">
      <c r="A29" s="54" t="s">
        <v>68</v>
      </c>
      <c r="B29" s="58" t="s">
        <v>69</v>
      </c>
      <c r="C29" s="44">
        <f t="shared" ref="C29" si="20">C28 + 1</f>
        <v>43039</v>
      </c>
      <c r="D29" s="45" t="str">
        <f>TEXT(Table2[[#This Row],[Date]],"dddd")</f>
        <v>Tuesday</v>
      </c>
      <c r="E29" s="46" t="str">
        <f>IF(OR(Table2[[#This Row],[Day]]="Monday", Table2[[#This Row],[Day]]="Thursday"),"13:30-17:30","18:00-22:00")</f>
        <v>18:00-22:00</v>
      </c>
      <c r="F29" s="59" t="str">
        <f>IF(ISNUMBER(SEARCH("Exercises", Table2[[#This Row],[Lesson]])), "Team", "TBA")</f>
        <v>TBA</v>
      </c>
      <c r="G29" s="48">
        <f>IF(OR(ISNUMBER(SEARCH("Exercises", Table2[[#This Row],[Lesson]])), ISNUMBER(SEARCH("Preparation", Table2[[#This Row],[Lesson]]))), MIN(Table2[[#This Row],[Date]] + 6, "11/5/2017"), "N/A")</f>
        <v>43044</v>
      </c>
      <c r="H29" s="47" t="s">
        <v>15</v>
      </c>
      <c r="I29" s="47" t="s">
        <v>20</v>
      </c>
    </row>
    <row r="30" spans="1:12" x14ac:dyDescent="0.3">
      <c r="A30" s="54" t="s">
        <v>70</v>
      </c>
      <c r="B30" s="58" t="s">
        <v>71</v>
      </c>
      <c r="C30" s="44">
        <f t="shared" ref="C30" si="21">C28 + 3</f>
        <v>43041</v>
      </c>
      <c r="D30" s="45" t="str">
        <f>TEXT(Table2[[#This Row],[Date]],"dddd")</f>
        <v>Thursday</v>
      </c>
      <c r="E30" s="46" t="str">
        <f>IF(OR(Table2[[#This Row],[Day]]="Monday", Table2[[#This Row],[Day]]="Thursday"),"13:30-17:30","18:00-22:00")</f>
        <v>13:30-17:30</v>
      </c>
      <c r="F30" s="59" t="s">
        <v>67</v>
      </c>
      <c r="G30" s="48">
        <f>IF(OR(ISNUMBER(SEARCH("Exercises", Table2[[#This Row],[Lesson]])), ISNUMBER(SEARCH("Preparation", Table2[[#This Row],[Lesson]]))), MIN(Table2[[#This Row],[Date]] + 6, "11/5/2017"), "N/A")</f>
        <v>43044</v>
      </c>
      <c r="H30" s="47" t="s">
        <v>15</v>
      </c>
      <c r="I30" s="47" t="s">
        <v>20</v>
      </c>
    </row>
    <row r="31" spans="1:12" x14ac:dyDescent="0.3">
      <c r="A31" s="54" t="s">
        <v>72</v>
      </c>
      <c r="B31" s="58" t="s">
        <v>73</v>
      </c>
      <c r="C31" s="44">
        <v>43044</v>
      </c>
      <c r="D31" s="45" t="str">
        <f>TEXT(Table2[[#This Row],[Date]],"dddd")</f>
        <v>Sunday</v>
      </c>
      <c r="E31" s="46" t="s">
        <v>74</v>
      </c>
      <c r="F31" s="59" t="s">
        <v>67</v>
      </c>
      <c r="G31" s="48" t="str">
        <f>IF(OR(ISNUMBER(SEARCH("Exercises", Table2[[#This Row],[Lesson]])), ISNUMBER(SEARCH("Preparation", Table2[[#This Row],[Lesson]]))), MIN(Table2[[#This Row],[Date]] + 6, "11/5/2017"), "N/A")</f>
        <v>N/A</v>
      </c>
      <c r="H31" s="47" t="s">
        <v>20</v>
      </c>
      <c r="I31" s="47" t="s">
        <v>15</v>
      </c>
      <c r="J31" s="40" t="s">
        <v>75</v>
      </c>
      <c r="K31" s="40" t="s">
        <v>76</v>
      </c>
      <c r="L31" s="40" t="s">
        <v>77</v>
      </c>
    </row>
    <row r="32" spans="1:12" x14ac:dyDescent="0.3">
      <c r="A32" s="54" t="s">
        <v>78</v>
      </c>
      <c r="B32" s="58" t="s">
        <v>79</v>
      </c>
      <c r="C32" s="44" t="s">
        <v>80</v>
      </c>
      <c r="D32" s="45" t="str">
        <f>TEXT(Table2[[#This Row],[Date]],"dddd")</f>
        <v>TBA</v>
      </c>
      <c r="E32" s="46" t="s">
        <v>81</v>
      </c>
      <c r="F32" s="59" t="s">
        <v>67</v>
      </c>
      <c r="G32" s="48" t="str">
        <f>IF(OR(ISNUMBER(SEARCH("Exercises", Table2[[#This Row],[Lesson]])), ISNUMBER(SEARCH("Preparation", Table2[[#This Row],[Lesson]]))), MIN(Table2[[#This Row],[Date]] + 6, "11/5/2017"), "N/A")</f>
        <v>N/A</v>
      </c>
      <c r="H32" s="59" t="s">
        <v>20</v>
      </c>
      <c r="I32" s="48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Normal="100" workbookViewId="0">
      <selection activeCell="F4" sqref="F4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2" ht="25.8" x14ac:dyDescent="0.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2" x14ac:dyDescent="0.3">
      <c r="A2" t="s">
        <v>1</v>
      </c>
      <c r="B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t="s">
        <v>10</v>
      </c>
      <c r="K2" t="s">
        <v>11</v>
      </c>
      <c r="L2" t="s">
        <v>12</v>
      </c>
    </row>
    <row r="3" spans="1:12" x14ac:dyDescent="0.3">
      <c r="A3" s="1" t="s">
        <v>13</v>
      </c>
      <c r="B3" s="2" t="s">
        <v>14</v>
      </c>
      <c r="C3" s="22">
        <v>42999</v>
      </c>
      <c r="D3" s="25" t="str">
        <f>TEXT(Table24[[#This Row],[Date]],"dddd")</f>
        <v>Thursday</v>
      </c>
      <c r="E3" s="23" t="str">
        <f>IF(OR(Table24[[#This Row],[Day]]="Thursday", Table24[[#This Row],[Day]]="Friday"),"18:00-22:00", IF(Table24[[#This Row],[Day]]="Saturday", "09:00-13:00", "19:00-22:00"))</f>
        <v>18:00-22:00</v>
      </c>
      <c r="F3" s="17" t="s">
        <v>131</v>
      </c>
      <c r="G3" s="22" t="str">
        <f>IF(OR(ISNUMBER(SEARCH("Exercises", Table24[[#This Row],[Lesson]])), ISNUMBER(SEARCH("Preparation", Table24[[#This Row],[Lesson]]))), MIN(Table24[[#This Row],[Date]] + 6, "11/5/2017"), "N/A")</f>
        <v>N/A</v>
      </c>
      <c r="H3" s="17" t="s">
        <v>15</v>
      </c>
      <c r="I3" s="22" t="s">
        <v>15</v>
      </c>
    </row>
    <row r="4" spans="1:12" x14ac:dyDescent="0.3">
      <c r="A4" s="1" t="s">
        <v>16</v>
      </c>
      <c r="B4" s="2" t="s">
        <v>17</v>
      </c>
      <c r="C4" s="21">
        <v>42999</v>
      </c>
      <c r="D4" s="25" t="str">
        <f>TEXT(Table24[[#This Row],[Date]],"dddd")</f>
        <v>Thursday</v>
      </c>
      <c r="E4" s="23" t="str">
        <f>IF(OR(Table24[[#This Row],[Day]]="Thursday", Table24[[#This Row],[Day]]="Friday"),"18:00-22:00", IF(Table24[[#This Row],[Day]]="Saturday", "09:00-13:00", "19:00-22:00"))</f>
        <v>18:00-22:00</v>
      </c>
      <c r="F4" s="17" t="str">
        <f>IF(ISNUMBER(SEARCH("Exercises", Table24[[#This Row],[Lesson]])), "Team", "Georgi")</f>
        <v>Georgi</v>
      </c>
      <c r="G4" s="22" t="str">
        <f>IF(OR(ISNUMBER(SEARCH("Exercises", Table24[[#This Row],[Lesson]])), ISNUMBER(SEARCH("Preparation", Table24[[#This Row],[Lesson]]))), MIN(Table24[[#This Row],[Date]] + 6, "11/5/2017"), "N/A")</f>
        <v>N/A</v>
      </c>
      <c r="H4" s="17" t="s">
        <v>15</v>
      </c>
      <c r="I4" s="22" t="s">
        <v>15</v>
      </c>
    </row>
    <row r="5" spans="1:12" x14ac:dyDescent="0.3">
      <c r="A5" s="20" t="s">
        <v>18</v>
      </c>
      <c r="B5" s="33" t="s">
        <v>19</v>
      </c>
      <c r="C5" s="22">
        <f>C4 + 1</f>
        <v>43000</v>
      </c>
      <c r="D5" s="25" t="str">
        <f>TEXT(Table24[[#This Row],[Date]],"dddd")</f>
        <v>Friday</v>
      </c>
      <c r="E5" s="23" t="str">
        <f>IF(OR(Table24[[#This Row],[Day]]="Thursday", Table24[[#This Row],[Day]]="Friday"),"18:00-22:00", IF(Table24[[#This Row],[Day]]="Saturday", "09:00-13:00", "19:00-22:00"))</f>
        <v>18:00-22:00</v>
      </c>
      <c r="F5" s="17" t="str">
        <f>IF(ISNUMBER(SEARCH("Exercises", Table24[[#This Row],[Lesson]])), "Team", "Georgi")</f>
        <v>Team</v>
      </c>
      <c r="G5" s="34">
        <f>IF(OR(ISNUMBER(SEARCH("Exercises", Table24[[#This Row],[Lesson]])), ISNUMBER(SEARCH("Preparation", Table24[[#This Row],[Lesson]]))), MIN(Table24[[#This Row],[Date]] + 6, "11/5/2017"), "N/A")</f>
        <v>43006</v>
      </c>
      <c r="H5" s="17" t="s">
        <v>15</v>
      </c>
      <c r="I5" s="22" t="s">
        <v>20</v>
      </c>
    </row>
    <row r="6" spans="1:12" x14ac:dyDescent="0.3">
      <c r="A6" s="1" t="s">
        <v>21</v>
      </c>
      <c r="B6" s="2" t="s">
        <v>22</v>
      </c>
      <c r="C6" s="22">
        <f>C4 + 2</f>
        <v>43001</v>
      </c>
      <c r="D6" s="25" t="str">
        <f>TEXT(Table24[[#This Row],[Date]],"dddd")</f>
        <v>Saturday</v>
      </c>
      <c r="E6" s="23" t="str">
        <f>IF(OR(Table24[[#This Row],[Day]]="Thursday", Table24[[#This Row],[Day]]="Friday"),"18:00-22:00", IF(Table24[[#This Row],[Day]]="Saturday", "09:00-13:00", "19:00-22:00"))</f>
        <v>09:00-13:00</v>
      </c>
      <c r="F6" s="17" t="str">
        <f>IF(ISNUMBER(SEARCH("Exercises", Table24[[#This Row],[Lesson]])), "Team", "Georgi")</f>
        <v>Georgi</v>
      </c>
      <c r="G6" s="34" t="str">
        <f>IF(OR(ISNUMBER(SEARCH("Exercises", Table24[[#This Row],[Lesson]])), ISNUMBER(SEARCH("Preparation", Table24[[#This Row],[Lesson]]))), MIN(Table24[[#This Row],[Date]] + 6, "11/5/2017"), "N/A")</f>
        <v>N/A</v>
      </c>
      <c r="H6" s="17" t="s">
        <v>15</v>
      </c>
      <c r="I6" s="22" t="s">
        <v>15</v>
      </c>
    </row>
    <row r="7" spans="1:12" x14ac:dyDescent="0.3">
      <c r="A7" s="19" t="s">
        <v>23</v>
      </c>
      <c r="B7" s="18" t="s">
        <v>24</v>
      </c>
      <c r="C7" s="22">
        <f>C4 + 3</f>
        <v>43002</v>
      </c>
      <c r="D7" s="25" t="str">
        <f>TEXT(Table24[[#This Row],[Date]],"dddd")</f>
        <v>Sunday</v>
      </c>
      <c r="E7" s="23" t="str">
        <f>IF(OR(Table24[[#This Row],[Day]]="Thursday", Table24[[#This Row],[Day]]="Friday"),"18:00-22:00", IF(Table24[[#This Row],[Day]]="Saturday", "09:00-13:00", "19:00-22:00"))</f>
        <v>19:00-22:00</v>
      </c>
      <c r="F7" s="17" t="str">
        <f>IF(ISNUMBER(SEARCH("Exercises", Table24[[#This Row],[Lesson]])), "Team", "Georgi")</f>
        <v>Team</v>
      </c>
      <c r="G7" s="34">
        <f>IF(OR(ISNUMBER(SEARCH("Exercises", Table24[[#This Row],[Lesson]])), ISNUMBER(SEARCH("Preparation", Table24[[#This Row],[Lesson]]))), MIN(Table24[[#This Row],[Date]] + 6, "11/5/2017"), "N/A")</f>
        <v>43008</v>
      </c>
      <c r="H7" s="17" t="s">
        <v>15</v>
      </c>
      <c r="I7" s="22" t="s">
        <v>20</v>
      </c>
    </row>
    <row r="8" spans="1:12" x14ac:dyDescent="0.3">
      <c r="A8" s="5" t="s">
        <v>25</v>
      </c>
      <c r="B8" s="7" t="s">
        <v>26</v>
      </c>
      <c r="C8" s="22">
        <f>C4 + 7</f>
        <v>43006</v>
      </c>
      <c r="D8" s="25" t="str">
        <f>TEXT(Table24[[#This Row],[Date]],"dddd")</f>
        <v>Thursday</v>
      </c>
      <c r="E8" s="23" t="str">
        <f>IF(OR(Table24[[#This Row],[Day]]="Thursday", Table24[[#This Row],[Day]]="Friday"),"18:00-22:00", IF(Table24[[#This Row],[Day]]="Saturday", "09:00-13:00", "19:00-22:00"))</f>
        <v>18:00-22:00</v>
      </c>
      <c r="F8" s="17" t="str">
        <f>IF(ISNUMBER(SEARCH("Exercises", Table24[[#This Row],[Lesson]])), "Team", "Georgi")</f>
        <v>Georgi</v>
      </c>
      <c r="G8" s="22" t="str">
        <f>IF(OR(ISNUMBER(SEARCH("Exercises", Table24[[#This Row],[Lesson]])), ISNUMBER(SEARCH("Preparation", Table24[[#This Row],[Lesson]]))), MIN(Table24[[#This Row],[Date]] + 6, "11/5/2017"), "N/A")</f>
        <v>N/A</v>
      </c>
      <c r="H8" s="17" t="s">
        <v>15</v>
      </c>
      <c r="I8" s="22" t="s">
        <v>15</v>
      </c>
    </row>
    <row r="9" spans="1:12" x14ac:dyDescent="0.3">
      <c r="A9" s="19" t="s">
        <v>27</v>
      </c>
      <c r="B9" s="18" t="s">
        <v>28</v>
      </c>
      <c r="C9" s="22">
        <f t="shared" ref="C9" si="0">C8 + 1</f>
        <v>43007</v>
      </c>
      <c r="D9" s="25" t="str">
        <f>TEXT(Table24[[#This Row],[Date]],"dddd")</f>
        <v>Friday</v>
      </c>
      <c r="E9" s="23" t="str">
        <f>IF(OR(Table24[[#This Row],[Day]]="Thursday", Table24[[#This Row],[Day]]="Friday"),"18:00-22:00", IF(Table24[[#This Row],[Day]]="Saturday", "09:00-13:00", "19:00-22:00"))</f>
        <v>18:00-22:00</v>
      </c>
      <c r="F9" s="17" t="str">
        <f>IF(ISNUMBER(SEARCH("Exercises", Table24[[#This Row],[Lesson]])), "Team", "Georgi")</f>
        <v>Team</v>
      </c>
      <c r="G9" s="22">
        <f>IF(OR(ISNUMBER(SEARCH("Exercises", Table24[[#This Row],[Lesson]])), ISNUMBER(SEARCH("Preparation", Table24[[#This Row],[Lesson]]))), MIN(Table24[[#This Row],[Date]] + 6, "11/5/2017"), "N/A")</f>
        <v>43013</v>
      </c>
      <c r="H9" s="17" t="s">
        <v>15</v>
      </c>
      <c r="I9" s="22" t="s">
        <v>20</v>
      </c>
    </row>
    <row r="10" spans="1:12" x14ac:dyDescent="0.3">
      <c r="A10" s="4" t="s">
        <v>29</v>
      </c>
      <c r="B10" s="2" t="s">
        <v>30</v>
      </c>
      <c r="C10" s="22">
        <f t="shared" ref="C10" si="1">C8 + 2</f>
        <v>43008</v>
      </c>
      <c r="D10" s="25" t="str">
        <f>TEXT(Table24[[#This Row],[Date]],"dddd")</f>
        <v>Saturday</v>
      </c>
      <c r="E10" s="23" t="str">
        <f>IF(OR(Table24[[#This Row],[Day]]="Thursday", Table24[[#This Row],[Day]]="Friday"),"18:00-22:00", IF(Table24[[#This Row],[Day]]="Saturday", "09:00-13:00", "19:00-22:00"))</f>
        <v>09:00-13:00</v>
      </c>
      <c r="F10" s="17" t="str">
        <f>IF(ISNUMBER(SEARCH("Exercises", Table24[[#This Row],[Lesson]])), "Team", "Georgi")</f>
        <v>Georgi</v>
      </c>
      <c r="G10" s="22" t="str">
        <f>IF(OR(ISNUMBER(SEARCH("Exercises", Table24[[#This Row],[Lesson]])), ISNUMBER(SEARCH("Preparation", Table24[[#This Row],[Lesson]]))), MIN(Table24[[#This Row],[Date]] + 6, "11/5/2017"), "N/A")</f>
        <v>N/A</v>
      </c>
      <c r="H10" s="17" t="s">
        <v>15</v>
      </c>
      <c r="I10" s="22" t="s">
        <v>15</v>
      </c>
    </row>
    <row r="11" spans="1:12" x14ac:dyDescent="0.3">
      <c r="A11" s="19" t="s">
        <v>31</v>
      </c>
      <c r="B11" s="18" t="s">
        <v>32</v>
      </c>
      <c r="C11" s="22">
        <f t="shared" ref="C11" si="2">C8 + 3</f>
        <v>43009</v>
      </c>
      <c r="D11" s="25" t="str">
        <f>TEXT(Table24[[#This Row],[Date]],"dddd")</f>
        <v>Sunday</v>
      </c>
      <c r="E11" s="23" t="str">
        <f>IF(OR(Table24[[#This Row],[Day]]="Thursday", Table24[[#This Row],[Day]]="Friday"),"18:00-22:00", IF(Table24[[#This Row],[Day]]="Saturday", "09:00-13:00", "19:00-22:00"))</f>
        <v>19:00-22:00</v>
      </c>
      <c r="F11" s="17" t="str">
        <f>IF(ISNUMBER(SEARCH("Exercises", Table24[[#This Row],[Lesson]])), "Team", "Georgi")</f>
        <v>Team</v>
      </c>
      <c r="G11" s="22">
        <f>IF(OR(ISNUMBER(SEARCH("Exercises", Table24[[#This Row],[Lesson]])), ISNUMBER(SEARCH("Preparation", Table24[[#This Row],[Lesson]]))), MIN(Table24[[#This Row],[Date]] + 6, "11/5/2017"), "N/A")</f>
        <v>43015</v>
      </c>
      <c r="H11" s="17" t="s">
        <v>15</v>
      </c>
      <c r="I11" s="22" t="s">
        <v>20</v>
      </c>
    </row>
    <row r="12" spans="1:12" x14ac:dyDescent="0.3">
      <c r="A12" s="1" t="s">
        <v>33</v>
      </c>
      <c r="B12" s="2" t="s">
        <v>34</v>
      </c>
      <c r="C12" s="22">
        <f t="shared" ref="C12" si="3">C8 + 7</f>
        <v>43013</v>
      </c>
      <c r="D12" s="25" t="str">
        <f>TEXT(Table24[[#This Row],[Date]],"dddd")</f>
        <v>Thursday</v>
      </c>
      <c r="E12" s="23" t="str">
        <f>IF(OR(Table24[[#This Row],[Day]]="Thursday", Table24[[#This Row],[Day]]="Friday"),"18:00-22:00", IF(Table24[[#This Row],[Day]]="Saturday", "09:00-13:00", "19:00-22:00"))</f>
        <v>18:00-22:00</v>
      </c>
      <c r="F12" s="17" t="str">
        <f>IF(ISNUMBER(SEARCH("Exercises", Table24[[#This Row],[Lesson]])), "Team", "Georgi")</f>
        <v>Georgi</v>
      </c>
      <c r="G12" s="22" t="str">
        <f>IF(OR(ISNUMBER(SEARCH("Exercises", Table24[[#This Row],[Lesson]])), ISNUMBER(SEARCH("Preparation", Table24[[#This Row],[Lesson]]))), MIN(Table24[[#This Row],[Date]] + 6, "11/5/2017"), "N/A")</f>
        <v>N/A</v>
      </c>
      <c r="H12" s="17" t="s">
        <v>15</v>
      </c>
      <c r="I12" s="22" t="s">
        <v>15</v>
      </c>
    </row>
    <row r="13" spans="1:12" x14ac:dyDescent="0.3">
      <c r="A13" s="19" t="s">
        <v>35</v>
      </c>
      <c r="B13" s="18" t="s">
        <v>36</v>
      </c>
      <c r="C13" s="22">
        <f t="shared" ref="C13" si="4">C12 + 1</f>
        <v>43014</v>
      </c>
      <c r="D13" s="25" t="str">
        <f>TEXT(Table24[[#This Row],[Date]],"dddd")</f>
        <v>Friday</v>
      </c>
      <c r="E13" s="23" t="str">
        <f>IF(OR(Table24[[#This Row],[Day]]="Thursday", Table24[[#This Row],[Day]]="Friday"),"18:00-22:00", IF(Table24[[#This Row],[Day]]="Saturday", "09:00-13:00", "19:00-22:00"))</f>
        <v>18:00-22:00</v>
      </c>
      <c r="F13" s="17" t="str">
        <f>IF(ISNUMBER(SEARCH("Exercises", Table24[[#This Row],[Lesson]])), "Team", "Georgi")</f>
        <v>Team</v>
      </c>
      <c r="G13" s="22">
        <f>IF(OR(ISNUMBER(SEARCH("Exercises", Table24[[#This Row],[Lesson]])), ISNUMBER(SEARCH("Preparation", Table24[[#This Row],[Lesson]]))), MIN(Table24[[#This Row],[Date]] + 6, "11/5/2017"), "N/A")</f>
        <v>43020</v>
      </c>
      <c r="H13" s="17" t="s">
        <v>15</v>
      </c>
      <c r="I13" s="22" t="s">
        <v>20</v>
      </c>
    </row>
    <row r="14" spans="1:12" x14ac:dyDescent="0.3">
      <c r="A14" s="1" t="s">
        <v>37</v>
      </c>
      <c r="B14" s="2" t="s">
        <v>38</v>
      </c>
      <c r="C14" s="22">
        <f t="shared" ref="C14" si="5">C12 + 2</f>
        <v>43015</v>
      </c>
      <c r="D14" s="25" t="str">
        <f>TEXT(Table24[[#This Row],[Date]],"dddd")</f>
        <v>Saturday</v>
      </c>
      <c r="E14" s="23" t="str">
        <f>IF(OR(Table24[[#This Row],[Day]]="Thursday", Table24[[#This Row],[Day]]="Friday"),"18:00-22:00", IF(Table24[[#This Row],[Day]]="Saturday", "09:00-13:00", "19:00-22:00"))</f>
        <v>09:00-13:00</v>
      </c>
      <c r="F14" s="17" t="s">
        <v>131</v>
      </c>
      <c r="G14" s="34" t="str">
        <f>IF(OR(ISNUMBER(SEARCH("Exercises", Table24[[#This Row],[Lesson]])), ISNUMBER(SEARCH("Preparation", Table24[[#This Row],[Lesson]]))), MIN(Table24[[#This Row],[Date]] + 6, "11/5/2017"), "N/A")</f>
        <v>N/A</v>
      </c>
      <c r="H14" s="17" t="s">
        <v>15</v>
      </c>
      <c r="I14" s="22" t="s">
        <v>15</v>
      </c>
    </row>
    <row r="15" spans="1:12" x14ac:dyDescent="0.3">
      <c r="A15" s="19" t="s">
        <v>39</v>
      </c>
      <c r="B15" s="18" t="s">
        <v>40</v>
      </c>
      <c r="C15" s="22">
        <f t="shared" ref="C15" si="6">C12 + 3</f>
        <v>43016</v>
      </c>
      <c r="D15" s="25" t="str">
        <f>TEXT(Table24[[#This Row],[Date]],"dddd")</f>
        <v>Sunday</v>
      </c>
      <c r="E15" s="23" t="str">
        <f>IF(OR(Table24[[#This Row],[Day]]="Thursday", Table24[[#This Row],[Day]]="Friday"),"18:00-22:00", IF(Table24[[#This Row],[Day]]="Saturday", "09:00-13:00", "19:00-22:00"))</f>
        <v>19:00-22:00</v>
      </c>
      <c r="F15" s="17" t="str">
        <f>IF(ISNUMBER(SEARCH("Exercises", Table24[[#This Row],[Lesson]])), "Team", "Georgi")</f>
        <v>Team</v>
      </c>
      <c r="G15" s="34">
        <f>IF(OR(ISNUMBER(SEARCH("Exercises", Table24[[#This Row],[Lesson]])), ISNUMBER(SEARCH("Preparation", Table24[[#This Row],[Lesson]]))), MIN(Table24[[#This Row],[Date]] + 6, "11/5/2017"), "N/A")</f>
        <v>43022</v>
      </c>
      <c r="H15" s="17" t="s">
        <v>15</v>
      </c>
      <c r="I15" s="22" t="s">
        <v>20</v>
      </c>
    </row>
    <row r="16" spans="1:12" x14ac:dyDescent="0.3">
      <c r="A16" s="4" t="s">
        <v>41</v>
      </c>
      <c r="B16" s="2" t="s">
        <v>42</v>
      </c>
      <c r="C16" s="22">
        <f t="shared" ref="C16" si="7">C12 + 7</f>
        <v>43020</v>
      </c>
      <c r="D16" s="25" t="str">
        <f>TEXT(Table24[[#This Row],[Date]],"dddd")</f>
        <v>Thursday</v>
      </c>
      <c r="E16" s="23" t="str">
        <f>IF(OR(Table24[[#This Row],[Day]]="Thursday", Table24[[#This Row],[Day]]="Friday"),"18:00-22:00", IF(Table24[[#This Row],[Day]]="Saturday", "09:00-13:00", "19:00-22:00"))</f>
        <v>18:00-22:00</v>
      </c>
      <c r="F16" s="17" t="str">
        <f>IF(ISNUMBER(SEARCH("Exercises", Table24[[#This Row],[Lesson]])), "Team", "Georgi")</f>
        <v>Georgi</v>
      </c>
      <c r="G16" s="22" t="str">
        <f>IF(OR(ISNUMBER(SEARCH("Exercises", Table24[[#This Row],[Lesson]])), ISNUMBER(SEARCH("Preparation", Table24[[#This Row],[Lesson]]))), MIN(Table24[[#This Row],[Date]] + 6, "11/5/2017"), "N/A")</f>
        <v>N/A</v>
      </c>
      <c r="H16" s="17" t="s">
        <v>15</v>
      </c>
      <c r="I16" s="22" t="s">
        <v>15</v>
      </c>
    </row>
    <row r="17" spans="1:12" x14ac:dyDescent="0.3">
      <c r="A17" s="19" t="s">
        <v>43</v>
      </c>
      <c r="B17" s="18" t="s">
        <v>44</v>
      </c>
      <c r="C17" s="22">
        <f t="shared" ref="C17" si="8">C16 + 1</f>
        <v>43021</v>
      </c>
      <c r="D17" s="25" t="str">
        <f>TEXT(Table24[[#This Row],[Date]],"dddd")</f>
        <v>Friday</v>
      </c>
      <c r="E17" s="23" t="str">
        <f>IF(OR(Table24[[#This Row],[Day]]="Thursday", Table24[[#This Row],[Day]]="Friday"),"18:00-22:00", IF(Table24[[#This Row],[Day]]="Saturday", "09:00-13:00", "19:00-22:00"))</f>
        <v>18:00-22:00</v>
      </c>
      <c r="F17" s="17" t="str">
        <f>IF(ISNUMBER(SEARCH("Exercises", Table24[[#This Row],[Lesson]])), "Team", "Georgi")</f>
        <v>Team</v>
      </c>
      <c r="G17" s="22">
        <f>IF(OR(ISNUMBER(SEARCH("Exercises", Table24[[#This Row],[Lesson]])), ISNUMBER(SEARCH("Preparation", Table24[[#This Row],[Lesson]]))), MIN(Table24[[#This Row],[Date]] + 6, "11/5/2017"), "N/A")</f>
        <v>43027</v>
      </c>
      <c r="H17" s="17" t="s">
        <v>15</v>
      </c>
      <c r="I17" s="22" t="s">
        <v>20</v>
      </c>
    </row>
    <row r="18" spans="1:12" x14ac:dyDescent="0.3">
      <c r="A18" s="4" t="s">
        <v>45</v>
      </c>
      <c r="B18" s="2" t="s">
        <v>46</v>
      </c>
      <c r="C18" s="22">
        <f t="shared" ref="C18" si="9">C16 + 2</f>
        <v>43022</v>
      </c>
      <c r="D18" s="25" t="str">
        <f>TEXT(Table24[[#This Row],[Date]],"dddd")</f>
        <v>Saturday</v>
      </c>
      <c r="E18" s="23" t="str">
        <f>IF(OR(Table24[[#This Row],[Day]]="Thursday", Table24[[#This Row],[Day]]="Friday"),"18:00-22:00", IF(Table24[[#This Row],[Day]]="Saturday", "09:00-13:00", "19:00-22:00"))</f>
        <v>09:00-13:00</v>
      </c>
      <c r="F18" s="17" t="str">
        <f>IF(ISNUMBER(SEARCH("Exercises", Table24[[#This Row],[Lesson]])), "Team", "Georgi")</f>
        <v>Georgi</v>
      </c>
      <c r="G18" s="22" t="str">
        <f>IF(OR(ISNUMBER(SEARCH("Exercises", Table24[[#This Row],[Lesson]])), ISNUMBER(SEARCH("Preparation", Table24[[#This Row],[Lesson]]))), MIN(Table24[[#This Row],[Date]] + 6, "11/5/2017"), "N/A")</f>
        <v>N/A</v>
      </c>
      <c r="H18" s="17" t="s">
        <v>15</v>
      </c>
      <c r="I18" s="22" t="s">
        <v>15</v>
      </c>
    </row>
    <row r="19" spans="1:12" x14ac:dyDescent="0.3">
      <c r="A19" s="19" t="s">
        <v>47</v>
      </c>
      <c r="B19" s="18" t="s">
        <v>48</v>
      </c>
      <c r="C19" s="22">
        <f t="shared" ref="C19" si="10">C16 + 3</f>
        <v>43023</v>
      </c>
      <c r="D19" s="25" t="str">
        <f>TEXT(Table24[[#This Row],[Date]],"dddd")</f>
        <v>Sunday</v>
      </c>
      <c r="E19" s="23" t="str">
        <f>IF(OR(Table24[[#This Row],[Day]]="Thursday", Table24[[#This Row],[Day]]="Friday"),"18:00-22:00", IF(Table24[[#This Row],[Day]]="Saturday", "09:00-13:00", "19:00-22:00"))</f>
        <v>19:00-22:00</v>
      </c>
      <c r="F19" s="17" t="str">
        <f>IF(ISNUMBER(SEARCH("Exercises", Table24[[#This Row],[Lesson]])), "Team", "Georgi")</f>
        <v>Team</v>
      </c>
      <c r="G19" s="22">
        <f>IF(OR(ISNUMBER(SEARCH("Exercises", Table24[[#This Row],[Lesson]])), ISNUMBER(SEARCH("Preparation", Table24[[#This Row],[Lesson]]))), MIN(Table24[[#This Row],[Date]] + 6, "11/5/2017"), "N/A")</f>
        <v>43029</v>
      </c>
      <c r="H19" s="17" t="s">
        <v>15</v>
      </c>
      <c r="I19" s="22" t="s">
        <v>20</v>
      </c>
    </row>
    <row r="20" spans="1:12" x14ac:dyDescent="0.3">
      <c r="A20" s="4" t="s">
        <v>49</v>
      </c>
      <c r="B20" s="2" t="s">
        <v>50</v>
      </c>
      <c r="C20" s="22">
        <f t="shared" ref="C20" si="11">C16 + 7</f>
        <v>43027</v>
      </c>
      <c r="D20" s="25" t="str">
        <f>TEXT(Table24[[#This Row],[Date]],"dddd")</f>
        <v>Thursday</v>
      </c>
      <c r="E20" s="23" t="str">
        <f>IF(OR(Table24[[#This Row],[Day]]="Thursday", Table24[[#This Row],[Day]]="Friday"),"18:00-22:00", IF(Table24[[#This Row],[Day]]="Saturday", "09:00-13:00", "19:00-22:00"))</f>
        <v>18:00-22:00</v>
      </c>
      <c r="F20" s="17" t="str">
        <f>IF(ISNUMBER(SEARCH("Exercises", Table24[[#This Row],[Lesson]])), "Team", "Georgi")</f>
        <v>Georgi</v>
      </c>
      <c r="G20" s="22" t="str">
        <f>IF(OR(ISNUMBER(SEARCH("Exercises", Table24[[#This Row],[Lesson]])), ISNUMBER(SEARCH("Preparation", Table24[[#This Row],[Lesson]]))), MIN(Table24[[#This Row],[Date]] + 6, "11/5/2017"), "N/A")</f>
        <v>N/A</v>
      </c>
      <c r="H20" s="17" t="s">
        <v>15</v>
      </c>
      <c r="I20" s="22" t="s">
        <v>15</v>
      </c>
    </row>
    <row r="21" spans="1:12" x14ac:dyDescent="0.3">
      <c r="A21" s="19" t="s">
        <v>51</v>
      </c>
      <c r="B21" s="18" t="s">
        <v>52</v>
      </c>
      <c r="C21" s="22">
        <f t="shared" ref="C21" si="12">C20 + 1</f>
        <v>43028</v>
      </c>
      <c r="D21" s="25" t="str">
        <f>TEXT(Table24[[#This Row],[Date]],"dddd")</f>
        <v>Friday</v>
      </c>
      <c r="E21" s="23" t="str">
        <f>IF(OR(Table24[[#This Row],[Day]]="Thursday", Table24[[#This Row],[Day]]="Friday"),"18:00-22:00", IF(Table24[[#This Row],[Day]]="Saturday", "09:00-13:00", "19:00-22:00"))</f>
        <v>18:00-22:00</v>
      </c>
      <c r="F21" s="17" t="str">
        <f>IF(ISNUMBER(SEARCH("Exercises", Table24[[#This Row],[Lesson]])), "Team", "Georgi")</f>
        <v>Team</v>
      </c>
      <c r="G21" s="22">
        <f>IF(OR(ISNUMBER(SEARCH("Exercises", Table24[[#This Row],[Lesson]])), ISNUMBER(SEARCH("Preparation", Table24[[#This Row],[Lesson]]))), MIN(Table24[[#This Row],[Date]] + 6, "11/5/2017"), "N/A")</f>
        <v>43034</v>
      </c>
      <c r="H21" s="17" t="s">
        <v>15</v>
      </c>
      <c r="I21" s="22" t="s">
        <v>20</v>
      </c>
    </row>
    <row r="22" spans="1:12" x14ac:dyDescent="0.3">
      <c r="A22" s="4" t="s">
        <v>53</v>
      </c>
      <c r="B22" s="2" t="s">
        <v>54</v>
      </c>
      <c r="C22" s="22">
        <f t="shared" ref="C22" si="13">C20 + 2</f>
        <v>43029</v>
      </c>
      <c r="D22" s="25" t="str">
        <f>TEXT(Table24[[#This Row],[Date]],"dddd")</f>
        <v>Saturday</v>
      </c>
      <c r="E22" s="23" t="str">
        <f>IF(OR(Table24[[#This Row],[Day]]="Thursday", Table24[[#This Row],[Day]]="Friday"),"18:00-22:00", IF(Table24[[#This Row],[Day]]="Saturday", "09:00-13:00", "19:00-22:00"))</f>
        <v>09:00-13:00</v>
      </c>
      <c r="F22" s="17" t="str">
        <f>IF(ISNUMBER(SEARCH("Exercises", Table24[[#This Row],[Lesson]])), "Team", "Georgi")</f>
        <v>Georgi</v>
      </c>
      <c r="G22" s="34" t="str">
        <f>IF(OR(ISNUMBER(SEARCH("Exercises", Table24[[#This Row],[Lesson]])), ISNUMBER(SEARCH("Preparation", Table24[[#This Row],[Lesson]]))), MIN(Table24[[#This Row],[Date]] + 6, "11/5/2017"), "N/A")</f>
        <v>N/A</v>
      </c>
      <c r="H22" s="17" t="s">
        <v>15</v>
      </c>
      <c r="I22" s="22" t="s">
        <v>15</v>
      </c>
    </row>
    <row r="23" spans="1:12" x14ac:dyDescent="0.3">
      <c r="A23" s="19" t="s">
        <v>55</v>
      </c>
      <c r="B23" s="18" t="s">
        <v>56</v>
      </c>
      <c r="C23" s="22">
        <f t="shared" ref="C23" si="14">C20 + 3</f>
        <v>43030</v>
      </c>
      <c r="D23" s="25" t="str">
        <f>TEXT(Table24[[#This Row],[Date]],"dddd")</f>
        <v>Sunday</v>
      </c>
      <c r="E23" s="23" t="str">
        <f>IF(OR(Table24[[#This Row],[Day]]="Thursday", Table24[[#This Row],[Day]]="Friday"),"18:00-22:00", IF(Table24[[#This Row],[Day]]="Saturday", "09:00-13:00", "19:00-22:00"))</f>
        <v>19:00-22:00</v>
      </c>
      <c r="F23" s="17" t="str">
        <f>IF(ISNUMBER(SEARCH("Exercises", Table24[[#This Row],[Lesson]])), "Team", "Georgi")</f>
        <v>Team</v>
      </c>
      <c r="G23" s="34">
        <f>IF(OR(ISNUMBER(SEARCH("Exercises", Table24[[#This Row],[Lesson]])), ISNUMBER(SEARCH("Preparation", Table24[[#This Row],[Lesson]]))), MIN(Table24[[#This Row],[Date]] + 6, "11/5/2017"), "N/A")</f>
        <v>43036</v>
      </c>
      <c r="H23" s="17" t="s">
        <v>15</v>
      </c>
      <c r="I23" s="22" t="s">
        <v>20</v>
      </c>
    </row>
    <row r="24" spans="1:12" x14ac:dyDescent="0.3">
      <c r="A24" s="4" t="s">
        <v>57</v>
      </c>
      <c r="B24" s="2" t="s">
        <v>58</v>
      </c>
      <c r="C24" s="22">
        <f t="shared" ref="C24" si="15">C20 + 7</f>
        <v>43034</v>
      </c>
      <c r="D24" s="25" t="str">
        <f>TEXT(Table24[[#This Row],[Date]],"dddd")</f>
        <v>Thursday</v>
      </c>
      <c r="E24" s="23" t="str">
        <f>IF(OR(Table24[[#This Row],[Day]]="Thursday", Table24[[#This Row],[Day]]="Friday"),"18:00-22:00", IF(Table24[[#This Row],[Day]]="Saturday", "09:00-13:00", "19:00-22:00"))</f>
        <v>18:00-22:00</v>
      </c>
      <c r="F24" s="17" t="str">
        <f>IF(ISNUMBER(SEARCH("Exercises", Table24[[#This Row],[Lesson]])), "Team", "Georgi")</f>
        <v>Georgi</v>
      </c>
      <c r="G24" s="22" t="str">
        <f>IF(OR(ISNUMBER(SEARCH("Exercises", Table24[[#This Row],[Lesson]])), ISNUMBER(SEARCH("Preparation", Table24[[#This Row],[Lesson]]))), MIN(Table24[[#This Row],[Date]] + 6, "11/5/2017"), "N/A")</f>
        <v>N/A</v>
      </c>
      <c r="H24" s="17" t="s">
        <v>15</v>
      </c>
      <c r="I24" s="22" t="s">
        <v>15</v>
      </c>
    </row>
    <row r="25" spans="1:12" x14ac:dyDescent="0.3">
      <c r="A25" s="19" t="s">
        <v>59</v>
      </c>
      <c r="B25" s="18" t="s">
        <v>60</v>
      </c>
      <c r="C25" s="22">
        <f t="shared" ref="C25" si="16">C24 + 1</f>
        <v>43035</v>
      </c>
      <c r="D25" s="25" t="str">
        <f>TEXT(Table24[[#This Row],[Date]],"dddd")</f>
        <v>Friday</v>
      </c>
      <c r="E25" s="23" t="str">
        <f>IF(OR(Table24[[#This Row],[Day]]="Thursday", Table24[[#This Row],[Day]]="Friday"),"18:00-22:00", IF(Table24[[#This Row],[Day]]="Saturday", "09:00-13:00", "19:00-22:00"))</f>
        <v>18:00-22:00</v>
      </c>
      <c r="F25" s="17" t="str">
        <f>IF(ISNUMBER(SEARCH("Exercises", Table24[[#This Row],[Lesson]])), "Team", "Georgi")</f>
        <v>Team</v>
      </c>
      <c r="G25" s="22">
        <f>IF(OR(ISNUMBER(SEARCH("Exercises", Table24[[#This Row],[Lesson]])), ISNUMBER(SEARCH("Preparation", Table24[[#This Row],[Lesson]]))), MIN(Table24[[#This Row],[Date]] + 6, "11/5/2017"), "N/A")</f>
        <v>43041</v>
      </c>
      <c r="H25" s="17" t="s">
        <v>15</v>
      </c>
      <c r="I25" s="22" t="s">
        <v>20</v>
      </c>
    </row>
    <row r="26" spans="1:12" x14ac:dyDescent="0.3">
      <c r="A26" s="1" t="s">
        <v>61</v>
      </c>
      <c r="B26" s="2" t="s">
        <v>62</v>
      </c>
      <c r="C26" s="22">
        <f t="shared" ref="C26" si="17">C24 + 2</f>
        <v>43036</v>
      </c>
      <c r="D26" s="25" t="str">
        <f>TEXT(Table24[[#This Row],[Date]],"dddd")</f>
        <v>Saturday</v>
      </c>
      <c r="E26" s="23" t="str">
        <f>IF(OR(Table24[[#This Row],[Day]]="Thursday", Table24[[#This Row],[Day]]="Friday"),"18:00-22:00", IF(Table24[[#This Row],[Day]]="Saturday", "09:00-13:00", "19:00-22:00"))</f>
        <v>09:00-13:00</v>
      </c>
      <c r="F26" s="17" t="str">
        <f>IF(ISNUMBER(SEARCH("Exercises", Table24[[#This Row],[Lesson]])), "Team", "Georgi")</f>
        <v>Georgi</v>
      </c>
      <c r="G26" s="22" t="str">
        <f>IF(OR(ISNUMBER(SEARCH("Exercises", Table24[[#This Row],[Lesson]])), ISNUMBER(SEARCH("Preparation", Table24[[#This Row],[Lesson]]))), MIN(Table24[[#This Row],[Date]] + 6, "11/5/2017"), "N/A")</f>
        <v>N/A</v>
      </c>
      <c r="H26" s="17" t="s">
        <v>15</v>
      </c>
      <c r="I26" s="22" t="s">
        <v>15</v>
      </c>
    </row>
    <row r="27" spans="1:12" x14ac:dyDescent="0.3">
      <c r="A27" s="19" t="s">
        <v>63</v>
      </c>
      <c r="B27" s="18" t="s">
        <v>64</v>
      </c>
      <c r="C27" s="22">
        <f t="shared" ref="C27" si="18">C24 + 3</f>
        <v>43037</v>
      </c>
      <c r="D27" s="25" t="str">
        <f>TEXT(Table24[[#This Row],[Date]],"dddd")</f>
        <v>Sunday</v>
      </c>
      <c r="E27" s="23" t="str">
        <f>IF(OR(Table24[[#This Row],[Day]]="Thursday", Table24[[#This Row],[Day]]="Friday"),"18:00-22:00", IF(Table24[[#This Row],[Day]]="Saturday", "09:00-13:00", "19:00-22:00"))</f>
        <v>19:00-22:00</v>
      </c>
      <c r="F27" s="17" t="str">
        <f>IF(ISNUMBER(SEARCH("Exercises", Table24[[#This Row],[Lesson]])), "Team", "Georgi")</f>
        <v>Team</v>
      </c>
      <c r="G27" s="22">
        <f>IF(OR(ISNUMBER(SEARCH("Exercises", Table24[[#This Row],[Lesson]])), ISNUMBER(SEARCH("Preparation", Table24[[#This Row],[Lesson]]))), MIN(Table24[[#This Row],[Date]] + 6, "11/5/2017"), "N/A")</f>
        <v>43043</v>
      </c>
      <c r="H27" s="17" t="s">
        <v>15</v>
      </c>
      <c r="I27" s="22" t="s">
        <v>20</v>
      </c>
    </row>
    <row r="28" spans="1:12" x14ac:dyDescent="0.3">
      <c r="A28" s="5" t="s">
        <v>65</v>
      </c>
      <c r="B28" s="6" t="s">
        <v>66</v>
      </c>
      <c r="C28" s="22">
        <v>43038</v>
      </c>
      <c r="D28" s="25" t="str">
        <f>TEXT(Table24[[#This Row],[Date]],"dddd")</f>
        <v>Monday</v>
      </c>
      <c r="E28" s="23" t="str">
        <f>IF(OR(Table2[[#This Row],[Day]]="Monday", Table2[[#This Row],[Day]]="Thursday"),"13:30-17:30","18:00-22:00")</f>
        <v>13:30-17:30</v>
      </c>
      <c r="F28" s="17" t="s">
        <v>67</v>
      </c>
      <c r="G28" s="22">
        <f>IF(OR(ISNUMBER(SEARCH("Exercises", Table24[[#This Row],[Lesson]])), ISNUMBER(SEARCH("Preparation", Table24[[#This Row],[Lesson]]))), MIN(Table24[[#This Row],[Date]] + 6, "11/5/2017"), "N/A")</f>
        <v>43044</v>
      </c>
      <c r="H28" s="17" t="s">
        <v>15</v>
      </c>
      <c r="I28" s="22" t="s">
        <v>20</v>
      </c>
    </row>
    <row r="29" spans="1:12" x14ac:dyDescent="0.3">
      <c r="A29" s="5" t="s">
        <v>68</v>
      </c>
      <c r="B29" s="6" t="s">
        <v>69</v>
      </c>
      <c r="C29" s="22">
        <f t="shared" ref="C29" si="19">C28 + 1</f>
        <v>43039</v>
      </c>
      <c r="D29" s="25" t="str">
        <f>TEXT(Table24[[#This Row],[Date]],"dddd")</f>
        <v>Tuesday</v>
      </c>
      <c r="E29" s="23" t="str">
        <f>IF(OR(Table2[[#This Row],[Day]]="Monday", Table2[[#This Row],[Day]]="Thursday"),"13:30-17:30","18:00-22:00")</f>
        <v>18:00-22:00</v>
      </c>
      <c r="F29" s="17" t="str">
        <f>IF(ISNUMBER(SEARCH("Exercises", Table24[[#This Row],[Lesson]])), "Team", "TBA")</f>
        <v>TBA</v>
      </c>
      <c r="G29" s="22">
        <f>IF(OR(ISNUMBER(SEARCH("Exercises", Table24[[#This Row],[Lesson]])), ISNUMBER(SEARCH("Preparation", Table24[[#This Row],[Lesson]]))), MIN(Table24[[#This Row],[Date]] + 6, "11/5/2017"), "N/A")</f>
        <v>43044</v>
      </c>
      <c r="H29" s="17" t="s">
        <v>15</v>
      </c>
      <c r="I29" s="22" t="s">
        <v>20</v>
      </c>
    </row>
    <row r="30" spans="1:12" x14ac:dyDescent="0.3">
      <c r="A30" s="5" t="s">
        <v>70</v>
      </c>
      <c r="B30" s="6" t="s">
        <v>71</v>
      </c>
      <c r="C30" s="22">
        <v>43041</v>
      </c>
      <c r="D30" s="25" t="str">
        <f>TEXT(Table24[[#This Row],[Date]],"dddd")</f>
        <v>Thursday</v>
      </c>
      <c r="E30" s="23" t="str">
        <f>IF(OR(Table2[[#This Row],[Day]]="Monday", Table2[[#This Row],[Day]]="Thursday"),"13:30-17:30","18:00-22:00")</f>
        <v>13:30-17:30</v>
      </c>
      <c r="F30" s="17" t="s">
        <v>67</v>
      </c>
      <c r="G30" s="22">
        <f>IF(OR(ISNUMBER(SEARCH("Exercises", Table24[[#This Row],[Lesson]])), ISNUMBER(SEARCH("Preparation", Table24[[#This Row],[Lesson]]))), MIN(Table24[[#This Row],[Date]] + 6, "11/5/2017"), "N/A")</f>
        <v>43044</v>
      </c>
      <c r="H30" s="17" t="s">
        <v>15</v>
      </c>
      <c r="I30" s="22" t="s">
        <v>20</v>
      </c>
    </row>
    <row r="31" spans="1:12" x14ac:dyDescent="0.3">
      <c r="A31" s="5" t="s">
        <v>72</v>
      </c>
      <c r="B31" s="6" t="s">
        <v>73</v>
      </c>
      <c r="C31" s="22">
        <v>43044</v>
      </c>
      <c r="D31" s="25" t="str">
        <f>TEXT(Table24[[#This Row],[Date]],"dddd")</f>
        <v>Sunday</v>
      </c>
      <c r="E31" s="23" t="s">
        <v>74</v>
      </c>
      <c r="F31" s="17" t="s">
        <v>67</v>
      </c>
      <c r="G31" s="22" t="str">
        <f>IF(OR(ISNUMBER(SEARCH("Exercises", Table24[[#This Row],[Lesson]])), ISNUMBER(SEARCH("Preparation", Table24[[#This Row],[Lesson]]))), MIN(Table24[[#This Row],[Date]] + 6, "11/5/2017"), "N/A")</f>
        <v>N/A</v>
      </c>
      <c r="H31" s="17" t="s">
        <v>20</v>
      </c>
      <c r="I31" s="22" t="s">
        <v>15</v>
      </c>
      <c r="J31" t="s">
        <v>75</v>
      </c>
      <c r="K31" t="s">
        <v>76</v>
      </c>
      <c r="L31" t="s">
        <v>77</v>
      </c>
    </row>
    <row r="32" spans="1:12" x14ac:dyDescent="0.3">
      <c r="A32" s="5" t="s">
        <v>78</v>
      </c>
      <c r="B32" s="6" t="s">
        <v>79</v>
      </c>
      <c r="C32" s="22" t="s">
        <v>80</v>
      </c>
      <c r="D32" s="25" t="str">
        <f>TEXT(Table24[[#This Row],[Date]],"dddd")</f>
        <v>TBA</v>
      </c>
      <c r="E32" s="23" t="s">
        <v>81</v>
      </c>
      <c r="F32" s="17" t="s">
        <v>67</v>
      </c>
      <c r="G32" s="22" t="str">
        <f>IF(OR(ISNUMBER(SEARCH("Exercises", Table24[[#This Row],[Lesson]])), ISNUMBER(SEARCH("Preparation", Table24[[#This Row],[Lesson]]))), MIN(Table24[[#This Row],[Date]] + 6, "11/5/2017"), "N/A")</f>
        <v>N/A</v>
      </c>
      <c r="H32" s="17" t="s">
        <v>20</v>
      </c>
      <c r="I32" s="22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zoomScale="85" zoomScaleNormal="85" workbookViewId="0">
      <selection activeCell="E3" sqref="E3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7" width="11.33203125" customWidth="1"/>
    <col min="8" max="8" width="6.5546875" bestFit="1" customWidth="1"/>
    <col min="9" max="9" width="11.6640625" bestFit="1" customWidth="1"/>
  </cols>
  <sheetData>
    <row r="1" spans="1:11" ht="25.8" x14ac:dyDescent="0.5">
      <c r="A1" s="38" t="s">
        <v>82</v>
      </c>
      <c r="B1" s="38"/>
      <c r="C1" s="38"/>
      <c r="D1" s="38"/>
      <c r="E1" s="38"/>
      <c r="F1" s="38"/>
      <c r="G1" s="38"/>
      <c r="H1" s="38"/>
      <c r="I1" s="38"/>
    </row>
    <row r="2" spans="1:11" x14ac:dyDescent="0.3">
      <c r="A2" t="s">
        <v>1</v>
      </c>
      <c r="B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t="s">
        <v>10</v>
      </c>
      <c r="K2" t="s">
        <v>11</v>
      </c>
    </row>
    <row r="3" spans="1:11" x14ac:dyDescent="0.3">
      <c r="A3" s="1" t="s">
        <v>13</v>
      </c>
      <c r="B3" s="2" t="s">
        <v>14</v>
      </c>
      <c r="C3" s="22">
        <v>43049</v>
      </c>
      <c r="D3" s="25" t="str">
        <f>TEXT(Table26[[#This Row],[Date]],"dddd")</f>
        <v>Friday</v>
      </c>
      <c r="E3" s="23" t="str">
        <f>IF(OR(Table26[[#This Row],[Day]]="Friday", Table26[[#This Row],[Day]]="Saturday"),"13:30-17:30","N/A")</f>
        <v>13:30-17:30</v>
      </c>
      <c r="F3" s="17" t="str">
        <f>IF(ISNUMBER(SEARCH("Exercises", Table26[[#This Row],[Lesson]])), "Team", "TBA")</f>
        <v>TBA</v>
      </c>
      <c r="G3" s="28" t="str">
        <f>IF(OR(ISNUMBER(SEARCH("Exercises", Table26[[#This Row],[Lesson]])), ISNUMBER(SEARCH("Preparation", Table26[[#This Row],[Lesson]]))), MIN(Table26[[#This Row],[Date]] + 6, "12/17/2017"), "N/A")</f>
        <v>N/A</v>
      </c>
      <c r="H3" s="17" t="s">
        <v>15</v>
      </c>
      <c r="I3" s="17" t="s">
        <v>15</v>
      </c>
    </row>
    <row r="4" spans="1:11" x14ac:dyDescent="0.3">
      <c r="A4" s="1" t="s">
        <v>16</v>
      </c>
      <c r="B4" s="2" t="s">
        <v>83</v>
      </c>
      <c r="C4" s="21">
        <v>43049</v>
      </c>
      <c r="D4" s="25" t="str">
        <f>TEXT(Table26[[#This Row],[Date]],"dddd")</f>
        <v>Friday</v>
      </c>
      <c r="E4" s="23" t="str">
        <f>IF(OR(Table26[[#This Row],[Day]]="Friday", Table26[[#This Row],[Day]]="Saturday"),"13:30-17:30","N/A")</f>
        <v>13:30-17:30</v>
      </c>
      <c r="F4" s="15" t="str">
        <f>IF(ISNUMBER(SEARCH("Exercises", Table26[[#This Row],[Lesson]])), "Team", "TBA")</f>
        <v>TBA</v>
      </c>
      <c r="G4" s="28" t="str">
        <f>IF(OR(ISNUMBER(SEARCH("Exercises", Table26[[#This Row],[Lesson]])), ISNUMBER(SEARCH("Preparation", Table26[[#This Row],[Lesson]]))), MIN(Table26[[#This Row],[Date]] + 6, "12/17/2017"), "N/A")</f>
        <v>N/A</v>
      </c>
      <c r="H4" s="15" t="s">
        <v>15</v>
      </c>
      <c r="I4" s="15" t="s">
        <v>15</v>
      </c>
    </row>
    <row r="5" spans="1:11" x14ac:dyDescent="0.3">
      <c r="A5" s="20" t="s">
        <v>18</v>
      </c>
      <c r="B5" s="33" t="s">
        <v>84</v>
      </c>
      <c r="C5" s="22">
        <f>C4 + 1</f>
        <v>43050</v>
      </c>
      <c r="D5" s="25" t="str">
        <f>TEXT(Table26[[#This Row],[Date]],"dddd")</f>
        <v>Saturday</v>
      </c>
      <c r="E5" s="23" t="str">
        <f>IF(OR(Table26[[#This Row],[Day]]="Friday", Table26[[#This Row],[Day]]="Saturday"),"13:30-17:30","N/A")</f>
        <v>13:30-17:30</v>
      </c>
      <c r="F5" s="15" t="str">
        <f>IF(ISNUMBER(SEARCH("Exercises", Table26[[#This Row],[Lesson]])), "Team", "TBA")</f>
        <v>Team</v>
      </c>
      <c r="G5" s="28">
        <f>IF(OR(ISNUMBER(SEARCH("Exercises", Table26[[#This Row],[Lesson]])), ISNUMBER(SEARCH("Preparation", Table26[[#This Row],[Lesson]]))), MIN(Table26[[#This Row],[Date]] + 6, "12/17/2017"), "N/A")</f>
        <v>43056</v>
      </c>
      <c r="H5" s="15" t="s">
        <v>15</v>
      </c>
      <c r="I5" s="15" t="s">
        <v>20</v>
      </c>
    </row>
    <row r="6" spans="1:11" x14ac:dyDescent="0.3">
      <c r="A6" s="1" t="s">
        <v>21</v>
      </c>
      <c r="B6" s="2" t="s">
        <v>85</v>
      </c>
      <c r="C6" s="22">
        <f>C4 + 7</f>
        <v>43056</v>
      </c>
      <c r="D6" s="25" t="str">
        <f>TEXT(Table26[[#This Row],[Date]],"dddd")</f>
        <v>Friday</v>
      </c>
      <c r="E6" s="23" t="str">
        <f>IF(OR(Table26[[#This Row],[Day]]="Friday", Table26[[#This Row],[Day]]="Saturday"),"13:30-17:30","N/A")</f>
        <v>13:30-17:30</v>
      </c>
      <c r="F6" s="15" t="str">
        <f>IF(ISNUMBER(SEARCH("Exercises", Table26[[#This Row],[Lesson]])), "Team", "TBA")</f>
        <v>TBA</v>
      </c>
      <c r="G6" s="28" t="str">
        <f>IF(OR(ISNUMBER(SEARCH("Exercises", Table26[[#This Row],[Lesson]])), ISNUMBER(SEARCH("Preparation", Table26[[#This Row],[Lesson]]))), MIN(Table26[[#This Row],[Date]] + 6, "12/17/2017"), "N/A")</f>
        <v>N/A</v>
      </c>
      <c r="H6" s="15" t="s">
        <v>15</v>
      </c>
      <c r="I6" s="15" t="s">
        <v>15</v>
      </c>
    </row>
    <row r="7" spans="1:11" x14ac:dyDescent="0.3">
      <c r="A7" s="19" t="s">
        <v>23</v>
      </c>
      <c r="B7" s="18" t="s">
        <v>86</v>
      </c>
      <c r="C7" s="22">
        <f t="shared" ref="C7" si="0">C6 + 1</f>
        <v>43057</v>
      </c>
      <c r="D7" s="25" t="str">
        <f>TEXT(Table26[[#This Row],[Date]],"dddd")</f>
        <v>Saturday</v>
      </c>
      <c r="E7" s="23" t="str">
        <f>IF(OR(Table26[[#This Row],[Day]]="Friday", Table26[[#This Row],[Day]]="Saturday"),"13:30-17:30","N/A")</f>
        <v>13:30-17:30</v>
      </c>
      <c r="F7" s="15" t="str">
        <f>IF(ISNUMBER(SEARCH("Exercises", Table26[[#This Row],[Lesson]])), "Team", "TBA")</f>
        <v>Team</v>
      </c>
      <c r="G7" s="28">
        <f>IF(OR(ISNUMBER(SEARCH("Exercises", Table26[[#This Row],[Lesson]])), ISNUMBER(SEARCH("Preparation", Table26[[#This Row],[Lesson]]))), MIN(Table26[[#This Row],[Date]] + 6, "12/17/2017"), "N/A")</f>
        <v>43063</v>
      </c>
      <c r="H7" s="15" t="s">
        <v>15</v>
      </c>
      <c r="I7" s="15" t="s">
        <v>20</v>
      </c>
    </row>
    <row r="8" spans="1:11" x14ac:dyDescent="0.3">
      <c r="A8" s="5" t="s">
        <v>25</v>
      </c>
      <c r="B8" s="7" t="s">
        <v>87</v>
      </c>
      <c r="C8" s="22">
        <f t="shared" ref="C8" si="1">C6 + 7</f>
        <v>43063</v>
      </c>
      <c r="D8" s="25" t="str">
        <f>TEXT(Table26[[#This Row],[Date]],"dddd")</f>
        <v>Friday</v>
      </c>
      <c r="E8" s="23" t="str">
        <f>IF(OR(Table26[[#This Row],[Day]]="Friday", Table26[[#This Row],[Day]]="Saturday"),"13:30-17:30","N/A")</f>
        <v>13:30-17:30</v>
      </c>
      <c r="F8" s="17" t="str">
        <f>IF(ISNUMBER(SEARCH("Exercises", Table26[[#This Row],[Lesson]])), "Team", "TBA")</f>
        <v>TBA</v>
      </c>
      <c r="G8" s="28" t="str">
        <f>IF(OR(ISNUMBER(SEARCH("Exercises", Table26[[#This Row],[Lesson]])), ISNUMBER(SEARCH("Preparation", Table26[[#This Row],[Lesson]]))), MIN(Table26[[#This Row],[Date]] + 6, "12/17/2017"), "N/A")</f>
        <v>N/A</v>
      </c>
      <c r="H8" s="15" t="s">
        <v>15</v>
      </c>
      <c r="I8" s="15" t="s">
        <v>15</v>
      </c>
    </row>
    <row r="9" spans="1:11" x14ac:dyDescent="0.3">
      <c r="A9" s="19" t="s">
        <v>27</v>
      </c>
      <c r="B9" s="18" t="s">
        <v>88</v>
      </c>
      <c r="C9" s="22">
        <f t="shared" ref="C9" si="2">C8 + 1</f>
        <v>43064</v>
      </c>
      <c r="D9" s="25" t="str">
        <f>TEXT(Table26[[#This Row],[Date]],"dddd")</f>
        <v>Saturday</v>
      </c>
      <c r="E9" s="23" t="str">
        <f>IF(OR(Table26[[#This Row],[Day]]="Friday", Table26[[#This Row],[Day]]="Saturday"),"13:30-17:30","N/A")</f>
        <v>13:30-17:30</v>
      </c>
      <c r="F9" s="17" t="str">
        <f>IF(ISNUMBER(SEARCH("Exercises", Table26[[#This Row],[Lesson]])), "Team", "TBA")</f>
        <v>Team</v>
      </c>
      <c r="G9" s="28">
        <f>IF(OR(ISNUMBER(SEARCH("Exercises", Table26[[#This Row],[Lesson]])), ISNUMBER(SEARCH("Preparation", Table26[[#This Row],[Lesson]]))), MIN(Table26[[#This Row],[Date]] + 6, "12/17/2017"), "N/A")</f>
        <v>43070</v>
      </c>
      <c r="H9" s="15" t="s">
        <v>15</v>
      </c>
      <c r="I9" s="15" t="s">
        <v>20</v>
      </c>
    </row>
    <row r="10" spans="1:11" x14ac:dyDescent="0.3">
      <c r="A10" s="4" t="s">
        <v>29</v>
      </c>
      <c r="B10" s="2" t="s">
        <v>89</v>
      </c>
      <c r="C10" s="22">
        <f t="shared" ref="C10" si="3">C8 + 7</f>
        <v>43070</v>
      </c>
      <c r="D10" s="25" t="str">
        <f>TEXT(Table26[[#This Row],[Date]],"dddd")</f>
        <v>Friday</v>
      </c>
      <c r="E10" s="23" t="str">
        <f>IF(OR(Table26[[#This Row],[Day]]="Friday", Table26[[#This Row],[Day]]="Saturday"),"13:30-17:30","N/A")</f>
        <v>13:30-17:30</v>
      </c>
      <c r="F10" s="17" t="str">
        <f>IF(ISNUMBER(SEARCH("Exercises", Table26[[#This Row],[Lesson]])), "Team", "TBA")</f>
        <v>TBA</v>
      </c>
      <c r="G10" s="28" t="str">
        <f>IF(OR(ISNUMBER(SEARCH("Exercises", Table26[[#This Row],[Lesson]])), ISNUMBER(SEARCH("Preparation", Table26[[#This Row],[Lesson]]))), MIN(Table26[[#This Row],[Date]] + 6, "12/17/2017"), "N/A")</f>
        <v>N/A</v>
      </c>
      <c r="H10" s="15" t="s">
        <v>15</v>
      </c>
      <c r="I10" s="15" t="s">
        <v>15</v>
      </c>
    </row>
    <row r="11" spans="1:11" x14ac:dyDescent="0.3">
      <c r="A11" s="19" t="s">
        <v>31</v>
      </c>
      <c r="B11" s="18" t="s">
        <v>90</v>
      </c>
      <c r="C11" s="22">
        <f t="shared" ref="C11" si="4">C10 + 1</f>
        <v>43071</v>
      </c>
      <c r="D11" s="25" t="str">
        <f>TEXT(Table26[[#This Row],[Date]],"dddd")</f>
        <v>Saturday</v>
      </c>
      <c r="E11" s="23" t="str">
        <f>IF(OR(Table26[[#This Row],[Day]]="Friday", Table26[[#This Row],[Day]]="Saturday"),"13:30-17:30","N/A")</f>
        <v>13:30-17:30</v>
      </c>
      <c r="F11" s="17" t="str">
        <f>IF(ISNUMBER(SEARCH("Exercises", Table26[[#This Row],[Lesson]])), "Team", "TBA")</f>
        <v>Team</v>
      </c>
      <c r="G11" s="28">
        <f>IF(OR(ISNUMBER(SEARCH("Exercises", Table26[[#This Row],[Lesson]])), ISNUMBER(SEARCH("Preparation", Table26[[#This Row],[Lesson]]))), MIN(Table26[[#This Row],[Date]] + 6, "12/17/2017"), "N/A")</f>
        <v>43077</v>
      </c>
      <c r="H11" s="15" t="s">
        <v>15</v>
      </c>
      <c r="I11" s="15" t="s">
        <v>20</v>
      </c>
    </row>
    <row r="12" spans="1:11" x14ac:dyDescent="0.3">
      <c r="A12" s="1" t="s">
        <v>33</v>
      </c>
      <c r="B12" s="6" t="s">
        <v>66</v>
      </c>
      <c r="C12" s="22">
        <f t="shared" ref="C12" si="5">C10 + 7</f>
        <v>43077</v>
      </c>
      <c r="D12" s="25" t="str">
        <f>TEXT(Table26[[#This Row],[Date]],"dddd")</f>
        <v>Friday</v>
      </c>
      <c r="E12" s="23" t="str">
        <f>IF(OR(Table26[[#This Row],[Day]]="Friday", Table26[[#This Row],[Day]]="Saturday"),"13:30-17:30","N/A")</f>
        <v>13:30-17:30</v>
      </c>
      <c r="F12" s="17" t="str">
        <f>IF(ISNUMBER(SEARCH("Exercises", Table26[[#This Row],[Lesson]])), "Team", "TBA")</f>
        <v>TBA</v>
      </c>
      <c r="G12" s="28">
        <f>IF(OR(ISNUMBER(SEARCH("Exercises", Table26[[#This Row],[Lesson]])), ISNUMBER(SEARCH("Preparation", Table26[[#This Row],[Lesson]]))), MIN(Table26[[#This Row],[Date]] + 6, "12/17/2017"), "N/A")</f>
        <v>43083</v>
      </c>
      <c r="H12" s="15" t="s">
        <v>15</v>
      </c>
      <c r="I12" s="15" t="s">
        <v>20</v>
      </c>
    </row>
    <row r="13" spans="1:11" x14ac:dyDescent="0.3">
      <c r="A13" s="19" t="s">
        <v>35</v>
      </c>
      <c r="B13" s="6" t="s">
        <v>69</v>
      </c>
      <c r="C13" s="22">
        <f t="shared" ref="C13" si="6">C12 + 1</f>
        <v>43078</v>
      </c>
      <c r="D13" s="25" t="str">
        <f>TEXT(Table26[[#This Row],[Date]],"dddd")</f>
        <v>Saturday</v>
      </c>
      <c r="E13" s="23" t="str">
        <f>IF(OR(Table26[[#This Row],[Day]]="Friday", Table26[[#This Row],[Day]]="Saturday"),"13:30-17:30","N/A")</f>
        <v>13:30-17:30</v>
      </c>
      <c r="F13" s="17" t="str">
        <f>IF(ISNUMBER(SEARCH("Exercises", Table26[[#This Row],[Lesson]])), "Team", "TBA")</f>
        <v>TBA</v>
      </c>
      <c r="G13" s="28">
        <f>IF(OR(ISNUMBER(SEARCH("Exercises", Table26[[#This Row],[Lesson]])), ISNUMBER(SEARCH("Preparation", Table26[[#This Row],[Lesson]]))), MIN(Table26[[#This Row],[Date]] + 6, "12/17/2017"), "N/A")</f>
        <v>43084</v>
      </c>
      <c r="H13" s="15" t="s">
        <v>15</v>
      </c>
      <c r="I13" s="15" t="s">
        <v>20</v>
      </c>
    </row>
    <row r="14" spans="1:11" x14ac:dyDescent="0.3">
      <c r="A14" s="5" t="s">
        <v>37</v>
      </c>
      <c r="B14" s="6" t="s">
        <v>73</v>
      </c>
      <c r="C14" s="22">
        <v>43079</v>
      </c>
      <c r="D14" s="25" t="str">
        <f>TEXT(Table26[[#This Row],[Date]],"dddd")</f>
        <v>Sunday</v>
      </c>
      <c r="E14" s="23" t="str">
        <f>IF(OR(Table26[[#This Row],[Day]]="Friday", Table26[[#This Row],[Day]]="Saturday"),"13:30-17:30","N/A")</f>
        <v>N/A</v>
      </c>
      <c r="F14" s="27" t="s">
        <v>67</v>
      </c>
      <c r="G14" s="28" t="str">
        <f>IF(OR(ISNUMBER(SEARCH("Exercises", Table26[[#This Row],[Lesson]])), ISNUMBER(SEARCH("Preparation", Table26[[#This Row],[Lesson]]))), MIN(Table26[[#This Row],[Date]] + 6, "12/17/2017"), "N/A")</f>
        <v>N/A</v>
      </c>
      <c r="H14" s="27" t="s">
        <v>20</v>
      </c>
      <c r="I14" s="27" t="s">
        <v>15</v>
      </c>
      <c r="J14" t="s">
        <v>75</v>
      </c>
      <c r="K14" t="s">
        <v>91</v>
      </c>
    </row>
    <row r="15" spans="1:11" x14ac:dyDescent="0.3">
      <c r="A15" s="5" t="s">
        <v>41</v>
      </c>
      <c r="B15" s="6" t="s">
        <v>79</v>
      </c>
      <c r="C15" s="22" t="s">
        <v>80</v>
      </c>
      <c r="D15" s="25" t="str">
        <f>TEXT(Table26[[#This Row],[Date]],"dddd")</f>
        <v>TBA</v>
      </c>
      <c r="E15" s="23" t="str">
        <f>IF(OR(Table26[[#This Row],[Day]]="Friday", Table26[[#This Row],[Day]]="Saturday"),"13:30-17:30","N/A")</f>
        <v>N/A</v>
      </c>
      <c r="F15" s="27" t="s">
        <v>67</v>
      </c>
      <c r="G15" s="28" t="str">
        <f>IF(OR(ISNUMBER(SEARCH("Exercises", Table26[[#This Row],[Lesson]])), ISNUMBER(SEARCH("Preparation", Table26[[#This Row],[Lesson]]))), MIN(Table26[[#This Row],[Date]] + 6, "12/17/2017"), "N/A")</f>
        <v>N/A</v>
      </c>
      <c r="H15" s="27" t="s">
        <v>20</v>
      </c>
      <c r="I15" s="27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zoomScaleNormal="100" workbookViewId="0">
      <selection activeCell="E26" sqref="E26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7" width="11.33203125" customWidth="1"/>
    <col min="8" max="8" width="6.5546875" bestFit="1" customWidth="1"/>
    <col min="9" max="9" width="11.6640625" bestFit="1" customWidth="1"/>
    <col min="10" max="10" width="11.33203125" bestFit="1" customWidth="1"/>
  </cols>
  <sheetData>
    <row r="1" spans="1:10" ht="25.8" x14ac:dyDescent="0.5">
      <c r="A1" s="38" t="s">
        <v>92</v>
      </c>
      <c r="B1" s="38"/>
      <c r="C1" s="38"/>
      <c r="D1" s="38"/>
      <c r="E1" s="38"/>
      <c r="F1" s="38"/>
      <c r="G1" s="38"/>
      <c r="H1" s="38"/>
      <c r="I1" s="38"/>
    </row>
    <row r="2" spans="1:10" s="36" customFormat="1" ht="19.95" customHeight="1" x14ac:dyDescent="0.3">
      <c r="A2" s="36" t="s">
        <v>1</v>
      </c>
      <c r="B2" s="36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6" t="s">
        <v>7</v>
      </c>
      <c r="H2" s="37" t="s">
        <v>8</v>
      </c>
      <c r="I2" s="36" t="s">
        <v>9</v>
      </c>
      <c r="J2" s="36" t="s">
        <v>128</v>
      </c>
    </row>
    <row r="3" spans="1:10" ht="15" customHeight="1" x14ac:dyDescent="0.3">
      <c r="A3" s="1" t="s">
        <v>13</v>
      </c>
      <c r="B3" s="2" t="s">
        <v>14</v>
      </c>
      <c r="C3" s="22">
        <v>43045</v>
      </c>
      <c r="D3" s="25" t="str">
        <f t="shared" ref="D3:D38" si="0">TEXT(C3,"dddd")</f>
        <v>Monday</v>
      </c>
      <c r="E3" s="23" t="str">
        <f>IF(OR(D3="Monday", D3="Wednesday", D3="Thursday"),"13:30-17:30","18:00-22:00")</f>
        <v>13:30-17:30</v>
      </c>
      <c r="F3" s="17" t="s">
        <v>80</v>
      </c>
      <c r="G3" s="29" t="str">
        <f>IF(OR(ISNUMBER(SEARCH("Exercises", Table27[[#This Row],[Lesson]])), ISNUMBER(SEARCH("Preparation", Table27[[#This Row],[Lesson]]))), MIN(Table27[[#This Row],[Date]] + 6, "12/20/2017"), "N/A")</f>
        <v>N/A</v>
      </c>
      <c r="H3" s="17" t="s">
        <v>15</v>
      </c>
      <c r="I3" s="30" t="s">
        <v>15</v>
      </c>
      <c r="J3" t="s">
        <v>75</v>
      </c>
    </row>
    <row r="4" spans="1:10" ht="30" customHeight="1" x14ac:dyDescent="0.3">
      <c r="A4" s="4"/>
      <c r="B4" s="2" t="s">
        <v>93</v>
      </c>
      <c r="C4" s="22"/>
      <c r="D4" s="25"/>
      <c r="E4" s="23"/>
      <c r="F4" s="15"/>
      <c r="G4" s="29"/>
      <c r="H4" s="15"/>
      <c r="I4" s="30"/>
    </row>
    <row r="5" spans="1:10" ht="15" customHeight="1" x14ac:dyDescent="0.3">
      <c r="A5" s="1" t="s">
        <v>16</v>
      </c>
      <c r="B5" s="2" t="s">
        <v>94</v>
      </c>
      <c r="C5" s="22">
        <v>43045</v>
      </c>
      <c r="D5" s="25" t="str">
        <f>TEXT(C5,"dddd")</f>
        <v>Monday</v>
      </c>
      <c r="E5" s="23" t="str">
        <f t="shared" ref="E5:E38" si="1">IF(OR(D5="Monday", D5="Wednesday", D5="Thursday"),"13:30-17:30","18:00-22:00")</f>
        <v>13:30-17:30</v>
      </c>
      <c r="F5" s="15" t="s">
        <v>80</v>
      </c>
      <c r="G5" s="29" t="str">
        <f>IF(OR(ISNUMBER(SEARCH("Exercises", Table27[[#This Row],[Lesson]])), ISNUMBER(SEARCH("Preparation", Table27[[#This Row],[Lesson]]))), MIN(Table27[[#This Row],[Date]] + 6, "12/20/2017"), "N/A")</f>
        <v>N/A</v>
      </c>
      <c r="H5" s="15" t="s">
        <v>15</v>
      </c>
      <c r="I5" s="30" t="s">
        <v>15</v>
      </c>
      <c r="J5" t="s">
        <v>75</v>
      </c>
    </row>
    <row r="6" spans="1:10" ht="15" customHeight="1" x14ac:dyDescent="0.3">
      <c r="A6" s="20" t="s">
        <v>18</v>
      </c>
      <c r="B6" s="33" t="s">
        <v>95</v>
      </c>
      <c r="C6" s="35">
        <f>C5 + 1</f>
        <v>43046</v>
      </c>
      <c r="D6" s="23" t="str">
        <f t="shared" si="0"/>
        <v>Tuesday</v>
      </c>
      <c r="E6" s="23" t="str">
        <f t="shared" si="1"/>
        <v>18:00-22:00</v>
      </c>
      <c r="F6" s="16" t="s">
        <v>67</v>
      </c>
      <c r="G6" s="29">
        <f>IF(OR(ISNUMBER(SEARCH("Exercises", Table27[[#This Row],[Lesson]])), ISNUMBER(SEARCH("Preparation", Table27[[#This Row],[Lesson]]))), MIN(Table27[[#This Row],[Date]] + 6, "12/20/2017"), "N/A")</f>
        <v>43052</v>
      </c>
      <c r="H6" s="16" t="s">
        <v>15</v>
      </c>
      <c r="I6" s="30" t="s">
        <v>20</v>
      </c>
      <c r="J6" t="s">
        <v>75</v>
      </c>
    </row>
    <row r="7" spans="1:10" ht="15" customHeight="1" x14ac:dyDescent="0.3">
      <c r="A7" s="1" t="s">
        <v>21</v>
      </c>
      <c r="B7" s="2" t="s">
        <v>96</v>
      </c>
      <c r="C7" s="35">
        <f>C5 + 2</f>
        <v>43047</v>
      </c>
      <c r="D7" s="23" t="str">
        <f t="shared" si="0"/>
        <v>Wednesday</v>
      </c>
      <c r="E7" s="23" t="str">
        <f t="shared" si="1"/>
        <v>13:30-17:30</v>
      </c>
      <c r="F7" s="16" t="s">
        <v>80</v>
      </c>
      <c r="G7" s="29" t="str">
        <f>IF(OR(ISNUMBER(SEARCH("Exercises", Table27[[#This Row],[Lesson]])), ISNUMBER(SEARCH("Preparation", Table27[[#This Row],[Lesson]]))), MIN(Table27[[#This Row],[Date]] + 6, "12/20/2017"), "N/A")</f>
        <v>N/A</v>
      </c>
      <c r="H7" s="16" t="s">
        <v>15</v>
      </c>
      <c r="I7" s="30" t="s">
        <v>15</v>
      </c>
      <c r="J7" t="s">
        <v>75</v>
      </c>
    </row>
    <row r="8" spans="1:10" ht="15" customHeight="1" x14ac:dyDescent="0.3">
      <c r="A8" s="19" t="s">
        <v>23</v>
      </c>
      <c r="B8" s="3" t="s">
        <v>97</v>
      </c>
      <c r="C8" s="35">
        <f>C5 + 3</f>
        <v>43048</v>
      </c>
      <c r="D8" s="23" t="str">
        <f t="shared" si="0"/>
        <v>Thursday</v>
      </c>
      <c r="E8" s="23" t="str">
        <f t="shared" si="1"/>
        <v>13:30-17:30</v>
      </c>
      <c r="F8" s="16" t="s">
        <v>67</v>
      </c>
      <c r="G8" s="29">
        <f>IF(OR(ISNUMBER(SEARCH("Exercises", Table27[[#This Row],[Lesson]])), ISNUMBER(SEARCH("Preparation", Table27[[#This Row],[Lesson]]))), MIN(Table27[[#This Row],[Date]] + 6, "12/20/2017"), "N/A")</f>
        <v>43054</v>
      </c>
      <c r="H8" s="16" t="s">
        <v>15</v>
      </c>
      <c r="I8" s="30" t="s">
        <v>20</v>
      </c>
      <c r="J8" t="s">
        <v>75</v>
      </c>
    </row>
    <row r="9" spans="1:10" ht="30" customHeight="1" x14ac:dyDescent="0.3">
      <c r="A9" s="26"/>
      <c r="B9" s="2" t="s">
        <v>105</v>
      </c>
      <c r="C9" s="18"/>
      <c r="D9" s="18"/>
      <c r="E9" s="23"/>
      <c r="F9" s="18"/>
      <c r="G9" s="29"/>
      <c r="H9" s="18"/>
      <c r="I9" s="30"/>
    </row>
    <row r="10" spans="1:10" ht="15" customHeight="1" x14ac:dyDescent="0.3">
      <c r="A10" s="4" t="s">
        <v>25</v>
      </c>
      <c r="B10" s="2" t="s">
        <v>106</v>
      </c>
      <c r="C10" s="22">
        <f>C5 + 4</f>
        <v>43049</v>
      </c>
      <c r="D10" s="25" t="str">
        <f>TEXT(C10,"dddd")</f>
        <v>Friday</v>
      </c>
      <c r="E10" s="23" t="str">
        <f t="shared" si="1"/>
        <v>18:00-22:00</v>
      </c>
      <c r="F10" s="17" t="s">
        <v>80</v>
      </c>
      <c r="G10" s="29" t="str">
        <f>IF(OR(ISNUMBER(SEARCH("Exercises", Table27[[#This Row],[Lesson]])), ISNUMBER(SEARCH("Preparation", Table27[[#This Row],[Lesson]]))), MIN(Table27[[#This Row],[Date]] + 6, "12/20/2017"), "N/A")</f>
        <v>N/A</v>
      </c>
      <c r="H10" s="16" t="s">
        <v>15</v>
      </c>
      <c r="I10" s="30" t="s">
        <v>15</v>
      </c>
      <c r="J10" t="s">
        <v>75</v>
      </c>
    </row>
    <row r="11" spans="1:10" ht="15" customHeight="1" x14ac:dyDescent="0.3">
      <c r="A11" s="20" t="s">
        <v>27</v>
      </c>
      <c r="B11" s="18" t="s">
        <v>107</v>
      </c>
      <c r="C11" s="35">
        <f>C5 + 7</f>
        <v>43052</v>
      </c>
      <c r="D11" s="25" t="str">
        <f>TEXT(C11,"dddd")</f>
        <v>Monday</v>
      </c>
      <c r="E11" s="23" t="str">
        <f t="shared" si="1"/>
        <v>13:30-17:30</v>
      </c>
      <c r="F11" s="17" t="s">
        <v>67</v>
      </c>
      <c r="G11" s="29">
        <f>IF(OR(ISNUMBER(SEARCH("Exercises", Table27[[#This Row],[Lesson]])), ISNUMBER(SEARCH("Preparation", Table27[[#This Row],[Lesson]]))), MIN(Table27[[#This Row],[Date]] + 6, "12/20/2017"), "N/A")</f>
        <v>43058</v>
      </c>
      <c r="H11" s="16" t="s">
        <v>15</v>
      </c>
      <c r="I11" s="30" t="s">
        <v>20</v>
      </c>
      <c r="J11" t="s">
        <v>75</v>
      </c>
    </row>
    <row r="12" spans="1:10" ht="15" customHeight="1" x14ac:dyDescent="0.3">
      <c r="A12" s="4" t="s">
        <v>29</v>
      </c>
      <c r="B12" s="2" t="s">
        <v>108</v>
      </c>
      <c r="C12" s="35">
        <f>C11 + 1</f>
        <v>43053</v>
      </c>
      <c r="D12" s="25" t="str">
        <f t="shared" si="0"/>
        <v>Tuesday</v>
      </c>
      <c r="E12" s="23" t="str">
        <f t="shared" si="1"/>
        <v>18:00-22:00</v>
      </c>
      <c r="F12" s="17" t="s">
        <v>80</v>
      </c>
      <c r="G12" s="29" t="str">
        <f>IF(OR(ISNUMBER(SEARCH("Exercises", Table27[[#This Row],[Lesson]])), ISNUMBER(SEARCH("Preparation", Table27[[#This Row],[Lesson]]))), MIN(Table27[[#This Row],[Date]] + 6, "12/20/2017"), "N/A")</f>
        <v>N/A</v>
      </c>
      <c r="H12" s="16" t="s">
        <v>15</v>
      </c>
      <c r="I12" s="30" t="s">
        <v>15</v>
      </c>
      <c r="J12" t="s">
        <v>75</v>
      </c>
    </row>
    <row r="13" spans="1:10" ht="15" customHeight="1" x14ac:dyDescent="0.3">
      <c r="A13" s="19" t="s">
        <v>31</v>
      </c>
      <c r="B13" s="18" t="s">
        <v>109</v>
      </c>
      <c r="C13" s="35">
        <f>C11 + 2</f>
        <v>43054</v>
      </c>
      <c r="D13" s="23" t="str">
        <f t="shared" si="0"/>
        <v>Wednesday</v>
      </c>
      <c r="E13" s="23" t="str">
        <f t="shared" si="1"/>
        <v>13:30-17:30</v>
      </c>
      <c r="F13" s="17" t="s">
        <v>67</v>
      </c>
      <c r="G13" s="29">
        <f>IF(OR(ISNUMBER(SEARCH("Exercises", Table27[[#This Row],[Lesson]])), ISNUMBER(SEARCH("Preparation", Table27[[#This Row],[Lesson]]))), MIN(Table27[[#This Row],[Date]] + 6, "12/20/2017"), "N/A")</f>
        <v>43060</v>
      </c>
      <c r="H13" s="16" t="s">
        <v>15</v>
      </c>
      <c r="I13" s="30" t="s">
        <v>20</v>
      </c>
      <c r="J13" t="s">
        <v>75</v>
      </c>
    </row>
    <row r="14" spans="1:10" ht="15" customHeight="1" x14ac:dyDescent="0.3">
      <c r="A14" s="4" t="s">
        <v>33</v>
      </c>
      <c r="B14" s="2" t="s">
        <v>110</v>
      </c>
      <c r="C14" s="35">
        <f>C11 + 3</f>
        <v>43055</v>
      </c>
      <c r="D14" s="25" t="str">
        <f>TEXT(C14,"dddd")</f>
        <v>Thursday</v>
      </c>
      <c r="E14" s="23" t="str">
        <f t="shared" si="1"/>
        <v>13:30-17:30</v>
      </c>
      <c r="F14" s="17" t="s">
        <v>80</v>
      </c>
      <c r="G14" s="29" t="str">
        <f>IF(OR(ISNUMBER(SEARCH("Exercises", Table27[[#This Row],[Lesson]])), ISNUMBER(SEARCH("Preparation", Table27[[#This Row],[Lesson]]))), MIN(Table27[[#This Row],[Date]] + 6, "12/20/2017"), "N/A")</f>
        <v>N/A</v>
      </c>
      <c r="H14" s="16" t="s">
        <v>15</v>
      </c>
      <c r="I14" s="30" t="s">
        <v>15</v>
      </c>
      <c r="J14" t="s">
        <v>75</v>
      </c>
    </row>
    <row r="15" spans="1:10" ht="15" customHeight="1" x14ac:dyDescent="0.3">
      <c r="A15" s="19" t="s">
        <v>35</v>
      </c>
      <c r="B15" s="18" t="s">
        <v>111</v>
      </c>
      <c r="C15" s="22">
        <f>C11 + 4</f>
        <v>43056</v>
      </c>
      <c r="D15" s="25" t="str">
        <f>TEXT(C15,"dddd")</f>
        <v>Friday</v>
      </c>
      <c r="E15" s="23" t="str">
        <f t="shared" si="1"/>
        <v>18:00-22:00</v>
      </c>
      <c r="F15" s="17" t="s">
        <v>67</v>
      </c>
      <c r="G15" s="29">
        <f>IF(OR(ISNUMBER(SEARCH("Exercises", Table27[[#This Row],[Lesson]])), ISNUMBER(SEARCH("Preparation", Table27[[#This Row],[Lesson]]))), MIN(Table27[[#This Row],[Date]] + 6, "12/20/2017"), "N/A")</f>
        <v>43062</v>
      </c>
      <c r="H15" s="16" t="s">
        <v>15</v>
      </c>
      <c r="I15" s="30" t="s">
        <v>20</v>
      </c>
      <c r="J15" t="s">
        <v>75</v>
      </c>
    </row>
    <row r="16" spans="1:10" ht="30" customHeight="1" x14ac:dyDescent="0.3">
      <c r="A16" s="4"/>
      <c r="B16" s="2" t="s">
        <v>98</v>
      </c>
      <c r="C16" s="22"/>
      <c r="D16" s="25"/>
      <c r="E16" s="23"/>
      <c r="F16" s="15"/>
      <c r="G16" s="29"/>
      <c r="H16" s="16"/>
      <c r="I16" s="30"/>
    </row>
    <row r="17" spans="1:10" ht="15" customHeight="1" x14ac:dyDescent="0.3">
      <c r="A17" s="4" t="s">
        <v>37</v>
      </c>
      <c r="B17" s="2" t="s">
        <v>99</v>
      </c>
      <c r="C17" s="35">
        <f>C11 + 7</f>
        <v>43059</v>
      </c>
      <c r="D17" s="25" t="str">
        <f t="shared" si="0"/>
        <v>Monday</v>
      </c>
      <c r="E17" s="23" t="str">
        <f t="shared" si="1"/>
        <v>13:30-17:30</v>
      </c>
      <c r="F17" s="17" t="s">
        <v>80</v>
      </c>
      <c r="G17" s="29" t="str">
        <f>IF(OR(ISNUMBER(SEARCH("Exercises", Table27[[#This Row],[Lesson]])), ISNUMBER(SEARCH("Preparation", Table27[[#This Row],[Lesson]]))), MIN(Table27[[#This Row],[Date]] + 6, "12/20/2017"), "N/A")</f>
        <v>N/A</v>
      </c>
      <c r="H17" s="16" t="s">
        <v>15</v>
      </c>
      <c r="I17" s="30" t="s">
        <v>15</v>
      </c>
      <c r="J17" t="s">
        <v>75</v>
      </c>
    </row>
    <row r="18" spans="1:10" ht="15" customHeight="1" x14ac:dyDescent="0.3">
      <c r="A18" s="19" t="s">
        <v>39</v>
      </c>
      <c r="B18" s="18" t="s">
        <v>100</v>
      </c>
      <c r="C18" s="35">
        <f>C17 + 1</f>
        <v>43060</v>
      </c>
      <c r="D18" s="25" t="str">
        <f t="shared" si="0"/>
        <v>Tuesday</v>
      </c>
      <c r="E18" s="23" t="str">
        <f t="shared" si="1"/>
        <v>18:00-22:00</v>
      </c>
      <c r="F18" s="17" t="s">
        <v>67</v>
      </c>
      <c r="G18" s="29">
        <f>IF(OR(ISNUMBER(SEARCH("Exercises", Table27[[#This Row],[Lesson]])), ISNUMBER(SEARCH("Preparation", Table27[[#This Row],[Lesson]]))), MIN(Table27[[#This Row],[Date]] + 6, "12/20/2017"), "N/A")</f>
        <v>43066</v>
      </c>
      <c r="H18" s="16" t="s">
        <v>15</v>
      </c>
      <c r="I18" s="30" t="s">
        <v>20</v>
      </c>
      <c r="J18" t="s">
        <v>75</v>
      </c>
    </row>
    <row r="19" spans="1:10" ht="15" customHeight="1" x14ac:dyDescent="0.3">
      <c r="A19" s="4" t="s">
        <v>41</v>
      </c>
      <c r="B19" s="2" t="s">
        <v>101</v>
      </c>
      <c r="C19" s="35">
        <f>C17 + 2</f>
        <v>43061</v>
      </c>
      <c r="D19" s="25" t="str">
        <f t="shared" si="0"/>
        <v>Wednesday</v>
      </c>
      <c r="E19" s="23" t="str">
        <f t="shared" si="1"/>
        <v>13:30-17:30</v>
      </c>
      <c r="F19" s="16" t="s">
        <v>80</v>
      </c>
      <c r="G19" s="29" t="str">
        <f>IF(OR(ISNUMBER(SEARCH("Exercises", Table27[[#This Row],[Lesson]])), ISNUMBER(SEARCH("Preparation", Table27[[#This Row],[Lesson]]))), MIN(Table27[[#This Row],[Date]] + 6, "12/20/2017"), "N/A")</f>
        <v>N/A</v>
      </c>
      <c r="H19" s="16" t="s">
        <v>15</v>
      </c>
      <c r="I19" s="30" t="s">
        <v>15</v>
      </c>
      <c r="J19" t="s">
        <v>75</v>
      </c>
    </row>
    <row r="20" spans="1:10" ht="15" customHeight="1" x14ac:dyDescent="0.3">
      <c r="A20" s="19" t="s">
        <v>43</v>
      </c>
      <c r="B20" s="18" t="s">
        <v>102</v>
      </c>
      <c r="C20" s="35">
        <f>C17 + 3</f>
        <v>43062</v>
      </c>
      <c r="D20" s="25" t="str">
        <f t="shared" si="0"/>
        <v>Thursday</v>
      </c>
      <c r="E20" s="23" t="str">
        <f t="shared" si="1"/>
        <v>13:30-17:30</v>
      </c>
      <c r="F20" s="16" t="s">
        <v>67</v>
      </c>
      <c r="G20" s="29">
        <f>IF(OR(ISNUMBER(SEARCH("Exercises", Table27[[#This Row],[Lesson]])), ISNUMBER(SEARCH("Preparation", Table27[[#This Row],[Lesson]]))), MIN(Table27[[#This Row],[Date]] + 6, "12/20/2017"), "N/A")</f>
        <v>43068</v>
      </c>
      <c r="H20" s="16" t="s">
        <v>15</v>
      </c>
      <c r="I20" s="30" t="s">
        <v>20</v>
      </c>
      <c r="J20" t="s">
        <v>75</v>
      </c>
    </row>
    <row r="21" spans="1:10" ht="15" customHeight="1" x14ac:dyDescent="0.3">
      <c r="A21" s="4" t="s">
        <v>45</v>
      </c>
      <c r="B21" s="2" t="s">
        <v>103</v>
      </c>
      <c r="C21" s="22">
        <f>C17 + 4</f>
        <v>43063</v>
      </c>
      <c r="D21" s="23" t="str">
        <f t="shared" si="0"/>
        <v>Friday</v>
      </c>
      <c r="E21" s="23" t="str">
        <f t="shared" si="1"/>
        <v>18:00-22:00</v>
      </c>
      <c r="F21" s="17" t="s">
        <v>80</v>
      </c>
      <c r="G21" s="29" t="str">
        <f>IF(OR(ISNUMBER(SEARCH("Exercises", Table27[[#This Row],[Lesson]])), ISNUMBER(SEARCH("Preparation", Table27[[#This Row],[Lesson]]))), MIN(Table27[[#This Row],[Date]] + 6, "12/20/2017"), "N/A")</f>
        <v>N/A</v>
      </c>
      <c r="H21" s="16" t="s">
        <v>15</v>
      </c>
      <c r="I21" s="30" t="s">
        <v>15</v>
      </c>
      <c r="J21" t="s">
        <v>75</v>
      </c>
    </row>
    <row r="22" spans="1:10" ht="15" customHeight="1" x14ac:dyDescent="0.3">
      <c r="A22" s="19" t="s">
        <v>47</v>
      </c>
      <c r="B22" s="18" t="s">
        <v>104</v>
      </c>
      <c r="C22" s="35">
        <f>C17 + 7</f>
        <v>43066</v>
      </c>
      <c r="D22" s="23" t="str">
        <f t="shared" si="0"/>
        <v>Monday</v>
      </c>
      <c r="E22" s="23" t="str">
        <f t="shared" si="1"/>
        <v>13:30-17:30</v>
      </c>
      <c r="F22" s="17" t="s">
        <v>67</v>
      </c>
      <c r="G22" s="29">
        <f>IF(OR(ISNUMBER(SEARCH("Exercises", Table27[[#This Row],[Lesson]])), ISNUMBER(SEARCH("Preparation", Table27[[#This Row],[Lesson]]))), MIN(Table27[[#This Row],[Date]] + 6, "12/20/2017"), "N/A")</f>
        <v>43072</v>
      </c>
      <c r="H22" s="16" t="s">
        <v>15</v>
      </c>
      <c r="I22" s="30" t="s">
        <v>20</v>
      </c>
      <c r="J22" t="s">
        <v>75</v>
      </c>
    </row>
    <row r="23" spans="1:10" ht="30" customHeight="1" x14ac:dyDescent="0.3">
      <c r="A23" s="4"/>
      <c r="B23" s="2" t="s">
        <v>112</v>
      </c>
      <c r="C23" s="22"/>
      <c r="D23" s="25"/>
      <c r="E23" s="23"/>
      <c r="F23" s="15"/>
      <c r="G23" s="29"/>
      <c r="H23" s="16"/>
      <c r="I23" s="30"/>
    </row>
    <row r="24" spans="1:10" ht="15" customHeight="1" x14ac:dyDescent="0.3">
      <c r="A24" s="4" t="s">
        <v>49</v>
      </c>
      <c r="B24" s="2" t="s">
        <v>113</v>
      </c>
      <c r="C24" s="35">
        <f>C22 + 1</f>
        <v>43067</v>
      </c>
      <c r="D24" s="23" t="str">
        <f t="shared" si="0"/>
        <v>Tuesday</v>
      </c>
      <c r="E24" s="23" t="str">
        <f t="shared" si="1"/>
        <v>18:00-22:00</v>
      </c>
      <c r="F24" s="17" t="s">
        <v>80</v>
      </c>
      <c r="G24" s="29" t="str">
        <f>IF(OR(ISNUMBER(SEARCH("Exercises", Table27[[#This Row],[Lesson]])), ISNUMBER(SEARCH("Preparation", Table27[[#This Row],[Lesson]]))), MIN(Table27[[#This Row],[Date]] + 6, "12/20/2017"), "N/A")</f>
        <v>N/A</v>
      </c>
      <c r="H24" s="16" t="s">
        <v>15</v>
      </c>
      <c r="I24" s="30" t="s">
        <v>15</v>
      </c>
      <c r="J24" t="s">
        <v>75</v>
      </c>
    </row>
    <row r="25" spans="1:10" ht="15" customHeight="1" x14ac:dyDescent="0.3">
      <c r="A25" s="19" t="s">
        <v>51</v>
      </c>
      <c r="B25" s="18" t="s">
        <v>114</v>
      </c>
      <c r="C25" s="35">
        <f>C22 + 2</f>
        <v>43068</v>
      </c>
      <c r="D25" s="23" t="str">
        <f t="shared" si="0"/>
        <v>Wednesday</v>
      </c>
      <c r="E25" s="23" t="str">
        <f t="shared" si="1"/>
        <v>13:30-17:30</v>
      </c>
      <c r="F25" s="17" t="s">
        <v>67</v>
      </c>
      <c r="G25" s="29">
        <f>IF(OR(ISNUMBER(SEARCH("Exercises", Table27[[#This Row],[Lesson]])), ISNUMBER(SEARCH("Preparation", Table27[[#This Row],[Lesson]]))), MIN(Table27[[#This Row],[Date]] + 6, "12/20/2017"), "N/A")</f>
        <v>43074</v>
      </c>
      <c r="H25" s="16" t="s">
        <v>15</v>
      </c>
      <c r="I25" s="30" t="s">
        <v>20</v>
      </c>
      <c r="J25" t="s">
        <v>75</v>
      </c>
    </row>
    <row r="26" spans="1:10" ht="15" customHeight="1" x14ac:dyDescent="0.3">
      <c r="A26" s="4" t="s">
        <v>53</v>
      </c>
      <c r="B26" s="24" t="s">
        <v>115</v>
      </c>
      <c r="C26" s="35">
        <f>C22 + 3</f>
        <v>43069</v>
      </c>
      <c r="D26" s="25" t="str">
        <f>TEXT(C26,"dddd")</f>
        <v>Thursday</v>
      </c>
      <c r="E26" s="23" t="str">
        <f t="shared" si="1"/>
        <v>13:30-17:30</v>
      </c>
      <c r="F26" s="15" t="s">
        <v>80</v>
      </c>
      <c r="G26" s="30" t="str">
        <f>IF(OR(ISNUMBER(SEARCH("Exercises", Table27[[#This Row],[Lesson]])), ISNUMBER(SEARCH("Preparation", Table27[[#This Row],[Lesson]]))), MIN(Table27[[#This Row],[Date]] + 6, "12/20/2017"), "N/A")</f>
        <v>N/A</v>
      </c>
      <c r="H26" s="16" t="s">
        <v>15</v>
      </c>
      <c r="I26" s="30" t="s">
        <v>15</v>
      </c>
      <c r="J26" t="s">
        <v>75</v>
      </c>
    </row>
    <row r="27" spans="1:10" ht="15" customHeight="1" x14ac:dyDescent="0.3">
      <c r="A27" s="19" t="s">
        <v>55</v>
      </c>
      <c r="B27" s="18" t="s">
        <v>116</v>
      </c>
      <c r="C27" s="22">
        <f>C22 + 4</f>
        <v>43070</v>
      </c>
      <c r="D27" s="25" t="str">
        <f>TEXT(C27,"dddd")</f>
        <v>Friday</v>
      </c>
      <c r="E27" s="23" t="str">
        <f t="shared" si="1"/>
        <v>18:00-22:00</v>
      </c>
      <c r="F27" s="15" t="str">
        <f>IF(OR(D27="Monday", D27="Wednesday"),"Nakov","Team")</f>
        <v>Team</v>
      </c>
      <c r="G27" s="30">
        <f>IF(OR(ISNUMBER(SEARCH("Exercises", Table27[[#This Row],[Lesson]])), ISNUMBER(SEARCH("Preparation", Table27[[#This Row],[Lesson]]))), MIN(Table27[[#This Row],[Date]] + 6, "12/20/2017"), "N/A")</f>
        <v>43076</v>
      </c>
      <c r="H27" s="16" t="s">
        <v>15</v>
      </c>
      <c r="I27" s="30" t="s">
        <v>20</v>
      </c>
      <c r="J27" t="s">
        <v>75</v>
      </c>
    </row>
    <row r="28" spans="1:10" ht="15" customHeight="1" x14ac:dyDescent="0.3">
      <c r="A28" s="4" t="s">
        <v>57</v>
      </c>
      <c r="B28" s="9" t="s">
        <v>117</v>
      </c>
      <c r="C28" s="35">
        <f>C22 + 7</f>
        <v>43073</v>
      </c>
      <c r="D28" s="23" t="str">
        <f>TEXT(C28,"dddd")</f>
        <v>Monday</v>
      </c>
      <c r="E28" s="23" t="str">
        <f t="shared" si="1"/>
        <v>13:30-17:30</v>
      </c>
      <c r="F28" s="17" t="s">
        <v>80</v>
      </c>
      <c r="G28" s="29" t="str">
        <f>IF(OR(ISNUMBER(SEARCH("Exercises", Table27[[#This Row],[Lesson]])), ISNUMBER(SEARCH("Preparation", Table27[[#This Row],[Lesson]]))), MIN(Table27[[#This Row],[Date]] + 6, "12/20/2017"), "N/A")</f>
        <v>N/A</v>
      </c>
      <c r="H28" s="16" t="s">
        <v>15</v>
      </c>
      <c r="I28" s="30" t="s">
        <v>15</v>
      </c>
      <c r="J28" t="s">
        <v>75</v>
      </c>
    </row>
    <row r="29" spans="1:10" ht="15" customHeight="1" x14ac:dyDescent="0.3">
      <c r="A29" s="19" t="s">
        <v>59</v>
      </c>
      <c r="B29" s="18" t="s">
        <v>118</v>
      </c>
      <c r="C29" s="35">
        <f>C28 + 1</f>
        <v>43074</v>
      </c>
      <c r="D29" s="23" t="str">
        <f t="shared" si="0"/>
        <v>Tuesday</v>
      </c>
      <c r="E29" s="23" t="str">
        <f t="shared" si="1"/>
        <v>18:00-22:00</v>
      </c>
      <c r="F29" s="17" t="s">
        <v>67</v>
      </c>
      <c r="G29" s="29">
        <f>IF(OR(ISNUMBER(SEARCH("Exercises", Table27[[#This Row],[Lesson]])), ISNUMBER(SEARCH("Preparation", Table27[[#This Row],[Lesson]]))), MIN(Table27[[#This Row],[Date]] + 6, "12/20/2017"), "N/A")</f>
        <v>43080</v>
      </c>
      <c r="H29" s="16" t="s">
        <v>15</v>
      </c>
      <c r="I29" s="30" t="s">
        <v>20</v>
      </c>
      <c r="J29" t="s">
        <v>75</v>
      </c>
    </row>
    <row r="30" spans="1:10" ht="30" customHeight="1" x14ac:dyDescent="0.3">
      <c r="A30" s="4"/>
      <c r="B30" s="2" t="s">
        <v>119</v>
      </c>
      <c r="C30" s="22"/>
      <c r="D30" s="25"/>
      <c r="E30" s="23"/>
      <c r="F30" s="15"/>
      <c r="G30" s="29"/>
      <c r="H30" s="16"/>
      <c r="I30" s="30"/>
    </row>
    <row r="31" spans="1:10" ht="15" customHeight="1" x14ac:dyDescent="0.3">
      <c r="A31" s="4" t="s">
        <v>61</v>
      </c>
      <c r="B31" s="9" t="s">
        <v>120</v>
      </c>
      <c r="C31" s="35">
        <f>C28 + 2</f>
        <v>43075</v>
      </c>
      <c r="D31" s="23" t="str">
        <f t="shared" si="0"/>
        <v>Wednesday</v>
      </c>
      <c r="E31" s="23" t="str">
        <f t="shared" si="1"/>
        <v>13:30-17:30</v>
      </c>
      <c r="F31" s="17" t="s">
        <v>80</v>
      </c>
      <c r="G31" s="29" t="str">
        <f>IF(OR(ISNUMBER(SEARCH("Exercises", Table27[[#This Row],[Lesson]])), ISNUMBER(SEARCH("Preparation", Table27[[#This Row],[Lesson]]))), MIN(Table27[[#This Row],[Date]] + 6, "12/20/2017"), "N/A")</f>
        <v>N/A</v>
      </c>
      <c r="H31" s="16" t="s">
        <v>15</v>
      </c>
      <c r="I31" s="30" t="s">
        <v>15</v>
      </c>
      <c r="J31" t="s">
        <v>75</v>
      </c>
    </row>
    <row r="32" spans="1:10" ht="15" customHeight="1" x14ac:dyDescent="0.3">
      <c r="A32" s="19" t="s">
        <v>63</v>
      </c>
      <c r="B32" s="10" t="s">
        <v>121</v>
      </c>
      <c r="C32" s="35">
        <f>C28 + 3</f>
        <v>43076</v>
      </c>
      <c r="D32" s="23" t="str">
        <f t="shared" si="0"/>
        <v>Thursday</v>
      </c>
      <c r="E32" s="23" t="str">
        <f t="shared" si="1"/>
        <v>13:30-17:30</v>
      </c>
      <c r="F32" s="17" t="s">
        <v>67</v>
      </c>
      <c r="G32" s="29">
        <f>IF(OR(ISNUMBER(SEARCH("Exercises", Table27[[#This Row],[Lesson]])), ISNUMBER(SEARCH("Preparation", Table27[[#This Row],[Lesson]]))), MIN(Table27[[#This Row],[Date]] + 6, "12/20/2017"), "N/A")</f>
        <v>43082</v>
      </c>
      <c r="H32" s="16" t="s">
        <v>15</v>
      </c>
      <c r="I32" s="30" t="s">
        <v>20</v>
      </c>
      <c r="J32" t="s">
        <v>75</v>
      </c>
    </row>
    <row r="33" spans="1:10" ht="15" customHeight="1" x14ac:dyDescent="0.3">
      <c r="A33" s="4" t="s">
        <v>65</v>
      </c>
      <c r="B33" s="9" t="s">
        <v>122</v>
      </c>
      <c r="C33" s="22">
        <f>C28 + 4</f>
        <v>43077</v>
      </c>
      <c r="D33" s="23" t="str">
        <f t="shared" si="0"/>
        <v>Friday</v>
      </c>
      <c r="E33" s="23" t="str">
        <f t="shared" si="1"/>
        <v>18:00-22:00</v>
      </c>
      <c r="F33" s="17" t="s">
        <v>80</v>
      </c>
      <c r="G33" s="29" t="str">
        <f>IF(OR(ISNUMBER(SEARCH("Exercises", Table27[[#This Row],[Lesson]])), ISNUMBER(SEARCH("Preparation", Table27[[#This Row],[Lesson]]))), MIN(Table27[[#This Row],[Date]] + 6, "12/20/2017"), "N/A")</f>
        <v>N/A</v>
      </c>
      <c r="H33" s="16" t="s">
        <v>15</v>
      </c>
      <c r="I33" s="30" t="s">
        <v>15</v>
      </c>
      <c r="J33" t="s">
        <v>75</v>
      </c>
    </row>
    <row r="34" spans="1:10" ht="15" customHeight="1" x14ac:dyDescent="0.3">
      <c r="A34" s="19" t="s">
        <v>123</v>
      </c>
      <c r="B34" s="10" t="s">
        <v>124</v>
      </c>
      <c r="C34" s="35">
        <f>C28 + 7</f>
        <v>43080</v>
      </c>
      <c r="D34" s="23" t="str">
        <f t="shared" si="0"/>
        <v>Monday</v>
      </c>
      <c r="E34" s="23" t="str">
        <f t="shared" si="1"/>
        <v>13:30-17:30</v>
      </c>
      <c r="F34" s="17" t="s">
        <v>67</v>
      </c>
      <c r="G34" s="29">
        <f>IF(OR(ISNUMBER(SEARCH("Exercises", Table27[[#This Row],[Lesson]])), ISNUMBER(SEARCH("Preparation", Table27[[#This Row],[Lesson]]))), MIN(Table27[[#This Row],[Date]] + 6, "12/20/2017"), "N/A")</f>
        <v>43086</v>
      </c>
      <c r="H34" s="16" t="s">
        <v>15</v>
      </c>
      <c r="I34" s="30" t="s">
        <v>20</v>
      </c>
      <c r="J34" t="s">
        <v>75</v>
      </c>
    </row>
    <row r="35" spans="1:10" ht="30" customHeight="1" x14ac:dyDescent="0.3">
      <c r="A35" s="11"/>
      <c r="B35" s="11" t="s">
        <v>125</v>
      </c>
      <c r="C35" s="12"/>
      <c r="D35" s="12"/>
      <c r="E35" s="23"/>
      <c r="F35" s="12"/>
      <c r="G35" s="29"/>
      <c r="H35" s="16"/>
      <c r="I35" s="30"/>
    </row>
    <row r="36" spans="1:10" ht="15" customHeight="1" x14ac:dyDescent="0.3">
      <c r="A36" s="4" t="s">
        <v>68</v>
      </c>
      <c r="B36" s="11" t="s">
        <v>66</v>
      </c>
      <c r="C36" s="35">
        <f>C34 + 1</f>
        <v>43081</v>
      </c>
      <c r="D36" s="23" t="str">
        <f t="shared" si="0"/>
        <v>Tuesday</v>
      </c>
      <c r="E36" s="23" t="str">
        <f t="shared" si="1"/>
        <v>18:00-22:00</v>
      </c>
      <c r="F36" s="17" t="s">
        <v>67</v>
      </c>
      <c r="G36" s="29">
        <f>IF(OR(ISNUMBER(SEARCH("Exercises", Table27[[#This Row],[Lesson]])), ISNUMBER(SEARCH("Preparation", Table27[[#This Row],[Lesson]]))), MIN(Table27[[#This Row],[Date]] + 6, "12/20/2017"), "N/A")</f>
        <v>43087</v>
      </c>
      <c r="H36" s="16" t="s">
        <v>15</v>
      </c>
      <c r="I36" s="30" t="s">
        <v>20</v>
      </c>
      <c r="J36" t="s">
        <v>75</v>
      </c>
    </row>
    <row r="37" spans="1:10" s="8" customFormat="1" ht="15" customHeight="1" x14ac:dyDescent="0.3">
      <c r="A37" s="4" t="s">
        <v>70</v>
      </c>
      <c r="B37" s="11" t="s">
        <v>69</v>
      </c>
      <c r="C37" s="35">
        <f>C34 + 2</f>
        <v>43082</v>
      </c>
      <c r="D37" s="23" t="str">
        <f t="shared" si="0"/>
        <v>Wednesday</v>
      </c>
      <c r="E37" s="23" t="str">
        <f t="shared" si="1"/>
        <v>13:30-17:30</v>
      </c>
      <c r="F37" s="17" t="s">
        <v>80</v>
      </c>
      <c r="G37" s="31">
        <f>IF(OR(ISNUMBER(SEARCH("Exercises", Table27[[#This Row],[Lesson]])), ISNUMBER(SEARCH("Preparation", Table27[[#This Row],[Lesson]]))), MIN(Table27[[#This Row],[Date]] + 6, "12/20/2017"), "N/A")</f>
        <v>43088</v>
      </c>
      <c r="H37" s="16" t="s">
        <v>15</v>
      </c>
      <c r="I37" s="30" t="s">
        <v>20</v>
      </c>
      <c r="J37" t="s">
        <v>75</v>
      </c>
    </row>
    <row r="38" spans="1:10" ht="15" customHeight="1" x14ac:dyDescent="0.3">
      <c r="A38" s="4" t="s">
        <v>72</v>
      </c>
      <c r="B38" s="6" t="s">
        <v>71</v>
      </c>
      <c r="C38" s="22">
        <f>C34 + 3</f>
        <v>43083</v>
      </c>
      <c r="D38" s="23" t="str">
        <f t="shared" si="0"/>
        <v>Thursday</v>
      </c>
      <c r="E38" s="23" t="str">
        <f t="shared" si="1"/>
        <v>13:30-17:30</v>
      </c>
      <c r="F38" s="17" t="s">
        <v>67</v>
      </c>
      <c r="G38" s="29">
        <f>IF(OR(ISNUMBER(SEARCH("Exercises", Table27[[#This Row],[Lesson]])), ISNUMBER(SEARCH("Preparation", Table27[[#This Row],[Lesson]]))), MIN(Table27[[#This Row],[Date]] + 6, "12/20/2017"), "N/A")</f>
        <v>43089</v>
      </c>
      <c r="H38" s="16" t="s">
        <v>15</v>
      </c>
      <c r="I38" s="30" t="s">
        <v>20</v>
      </c>
      <c r="J38" t="s">
        <v>75</v>
      </c>
    </row>
    <row r="39" spans="1:10" ht="15" customHeight="1" x14ac:dyDescent="0.3">
      <c r="A39" s="5" t="s">
        <v>78</v>
      </c>
      <c r="B39" s="6" t="s">
        <v>73</v>
      </c>
      <c r="C39" s="22">
        <v>42738</v>
      </c>
      <c r="D39" s="13" t="str">
        <f>TEXT(C39,"dddd")</f>
        <v>Tuesday</v>
      </c>
      <c r="E39" s="23" t="s">
        <v>126</v>
      </c>
      <c r="F39" s="14" t="s">
        <v>67</v>
      </c>
      <c r="G39" s="30" t="str">
        <f>IF(OR(ISNUMBER(SEARCH("Exercises", Table27[[#This Row],[Lesson]])), ISNUMBER(SEARCH("Preparation", Table27[[#This Row],[Lesson]]))), MIN(Table27[[#This Row],[Date]] + 6, "12/20/2017"), "N/A")</f>
        <v>N/A</v>
      </c>
      <c r="H39" s="14" t="s">
        <v>20</v>
      </c>
      <c r="I39" s="30" t="s">
        <v>15</v>
      </c>
    </row>
    <row r="40" spans="1:10" ht="15" customHeight="1" x14ac:dyDescent="0.3">
      <c r="A40" s="5" t="s">
        <v>127</v>
      </c>
      <c r="B40" s="6" t="s">
        <v>79</v>
      </c>
      <c r="C40" s="22" t="s">
        <v>80</v>
      </c>
      <c r="D40" s="13" t="str">
        <f>TEXT(C40,"dddd")</f>
        <v>TBA</v>
      </c>
      <c r="E40" s="23" t="s">
        <v>80</v>
      </c>
      <c r="F40" s="14" t="s">
        <v>67</v>
      </c>
      <c r="G40" s="30" t="str">
        <f>IF(OR(ISNUMBER(SEARCH("Exercises", Table27[[#This Row],[Lesson]])), ISNUMBER(SEARCH("Preparation", Table27[[#This Row],[Lesson]]))), MIN(Table27[[#This Row],[Date]] + 6, "12/20/2017"), "N/A")</f>
        <v>N/A</v>
      </c>
      <c r="H40" s="14" t="s">
        <v>20</v>
      </c>
      <c r="I40" s="30" t="s">
        <v>20</v>
      </c>
    </row>
    <row r="41" spans="1:10" ht="15" customHeight="1" x14ac:dyDescent="0.3"/>
    <row r="42" spans="1:10" ht="15" customHeight="1" x14ac:dyDescent="0.3"/>
    <row r="43" spans="1:10" ht="15" customHeight="1" x14ac:dyDescent="0.3"/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topLeftCell="A19" workbookViewId="0">
      <selection activeCell="B29" sqref="B29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7" width="11.33203125" customWidth="1"/>
    <col min="8" max="8" width="6.5546875" bestFit="1" customWidth="1"/>
    <col min="9" max="9" width="11.6640625" bestFit="1" customWidth="1"/>
    <col min="10" max="10" width="9.88671875" bestFit="1" customWidth="1"/>
  </cols>
  <sheetData>
    <row r="1" spans="1:10" ht="25.8" x14ac:dyDescent="0.5">
      <c r="A1" s="38" t="s">
        <v>92</v>
      </c>
      <c r="B1" s="38"/>
      <c r="C1" s="38"/>
      <c r="D1" s="38"/>
      <c r="E1" s="38"/>
      <c r="F1" s="38"/>
      <c r="G1" s="38"/>
      <c r="H1" s="38"/>
      <c r="I1" s="38"/>
    </row>
    <row r="2" spans="1:10" s="36" customFormat="1" ht="19.95" customHeight="1" x14ac:dyDescent="0.3">
      <c r="A2" s="36" t="s">
        <v>1</v>
      </c>
      <c r="B2" s="36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6" t="s">
        <v>7</v>
      </c>
      <c r="H2" s="37" t="s">
        <v>8</v>
      </c>
      <c r="I2" s="36" t="s">
        <v>9</v>
      </c>
      <c r="J2" s="36" t="s">
        <v>128</v>
      </c>
    </row>
    <row r="3" spans="1:10" ht="15" customHeight="1" x14ac:dyDescent="0.3">
      <c r="A3" s="1" t="s">
        <v>13</v>
      </c>
      <c r="B3" s="2" t="s">
        <v>14</v>
      </c>
      <c r="C3" s="22">
        <v>43047</v>
      </c>
      <c r="D3" s="25" t="str">
        <f t="shared" ref="D3:D37" si="0">TEXT(C3,"dddd")</f>
        <v>Wednesday</v>
      </c>
      <c r="E3" s="23" t="str">
        <f t="shared" ref="E3:E39" si="1">IF(OR(D3="Wednesday", D3="Thursday", D3="Friday"),"18:00-22:00", IF(D3="Saturday", "09:00-13:00", "19:00-22:00"))</f>
        <v>18:00-22:00</v>
      </c>
      <c r="F3" s="17" t="s">
        <v>80</v>
      </c>
      <c r="G3" s="29" t="str">
        <f>IF(OR(ISNUMBER(SEARCH("Exercises", Table278[[#This Row],[Lesson]])), ISNUMBER(SEARCH("Preparation", Table278[[#This Row],[Lesson]]))), MIN(Table278[[#This Row],[Date]] + 6, "12/20/2017"), "N/A")</f>
        <v>N/A</v>
      </c>
      <c r="H3" s="17" t="s">
        <v>15</v>
      </c>
      <c r="I3" s="30" t="s">
        <v>15</v>
      </c>
      <c r="J3" t="s">
        <v>129</v>
      </c>
    </row>
    <row r="4" spans="1:10" ht="30" customHeight="1" x14ac:dyDescent="0.3">
      <c r="A4" s="4"/>
      <c r="B4" s="2" t="s">
        <v>93</v>
      </c>
      <c r="C4" s="22"/>
      <c r="D4" s="25"/>
      <c r="E4" s="23"/>
      <c r="F4" s="15"/>
      <c r="G4" s="29"/>
      <c r="H4" s="15"/>
      <c r="I4" s="30"/>
    </row>
    <row r="5" spans="1:10" ht="15" customHeight="1" x14ac:dyDescent="0.3">
      <c r="A5" s="1" t="s">
        <v>16</v>
      </c>
      <c r="B5" s="2" t="s">
        <v>94</v>
      </c>
      <c r="C5" s="22">
        <v>43047</v>
      </c>
      <c r="D5" s="25" t="str">
        <f>TEXT(C5,"dddd")</f>
        <v>Wednesday</v>
      </c>
      <c r="E5" s="23" t="str">
        <f t="shared" si="1"/>
        <v>18:00-22:00</v>
      </c>
      <c r="F5" s="15" t="s">
        <v>80</v>
      </c>
      <c r="G5" s="29" t="str">
        <f>IF(OR(ISNUMBER(SEARCH("Exercises", Table278[[#This Row],[Lesson]])), ISNUMBER(SEARCH("Preparation", Table278[[#This Row],[Lesson]]))), MIN(Table278[[#This Row],[Date]] + 6, "12/20/2017"), "N/A")</f>
        <v>N/A</v>
      </c>
      <c r="H5" s="15" t="s">
        <v>15</v>
      </c>
      <c r="I5" s="30" t="s">
        <v>15</v>
      </c>
      <c r="J5" t="s">
        <v>129</v>
      </c>
    </row>
    <row r="6" spans="1:10" ht="15" customHeight="1" x14ac:dyDescent="0.3">
      <c r="A6" s="20" t="s">
        <v>18</v>
      </c>
      <c r="B6" s="33" t="s">
        <v>95</v>
      </c>
      <c r="C6" s="35">
        <f>C5 + 1</f>
        <v>43048</v>
      </c>
      <c r="D6" s="23" t="str">
        <f t="shared" si="0"/>
        <v>Thursday</v>
      </c>
      <c r="E6" s="23" t="str">
        <f t="shared" si="1"/>
        <v>18:00-22:00</v>
      </c>
      <c r="F6" s="16" t="s">
        <v>67</v>
      </c>
      <c r="G6" s="29">
        <f>IF(OR(ISNUMBER(SEARCH("Exercises", Table278[[#This Row],[Lesson]])), ISNUMBER(SEARCH("Preparation", Table278[[#This Row],[Lesson]]))), MIN(Table278[[#This Row],[Date]] + 6, "12/20/2017"), "N/A")</f>
        <v>43054</v>
      </c>
      <c r="H6" s="16" t="s">
        <v>15</v>
      </c>
      <c r="I6" s="30" t="s">
        <v>20</v>
      </c>
      <c r="J6" t="s">
        <v>130</v>
      </c>
    </row>
    <row r="7" spans="1:10" ht="15" customHeight="1" x14ac:dyDescent="0.3">
      <c r="A7" s="1" t="s">
        <v>21</v>
      </c>
      <c r="B7" s="2" t="s">
        <v>96</v>
      </c>
      <c r="C7" s="35">
        <f>C5 + 2</f>
        <v>43049</v>
      </c>
      <c r="D7" s="23" t="str">
        <f t="shared" si="0"/>
        <v>Friday</v>
      </c>
      <c r="E7" s="23" t="str">
        <f t="shared" si="1"/>
        <v>18:00-22:00</v>
      </c>
      <c r="F7" s="16" t="s">
        <v>80</v>
      </c>
      <c r="G7" s="29" t="str">
        <f>IF(OR(ISNUMBER(SEARCH("Exercises", Table278[[#This Row],[Lesson]])), ISNUMBER(SEARCH("Preparation", Table278[[#This Row],[Lesson]]))), MIN(Table278[[#This Row],[Date]] + 6, "12/20/2017"), "N/A")</f>
        <v>N/A</v>
      </c>
      <c r="H7" s="16" t="s">
        <v>15</v>
      </c>
      <c r="I7" s="30" t="s">
        <v>15</v>
      </c>
      <c r="J7" t="s">
        <v>130</v>
      </c>
    </row>
    <row r="8" spans="1:10" ht="15" customHeight="1" x14ac:dyDescent="0.3">
      <c r="A8" s="19" t="s">
        <v>23</v>
      </c>
      <c r="B8" s="3" t="s">
        <v>97</v>
      </c>
      <c r="C8" s="35">
        <f>C5 + 3</f>
        <v>43050</v>
      </c>
      <c r="D8" s="23" t="str">
        <f t="shared" si="0"/>
        <v>Saturday</v>
      </c>
      <c r="E8" s="23" t="str">
        <f t="shared" si="1"/>
        <v>09:00-13:00</v>
      </c>
      <c r="F8" s="16" t="s">
        <v>67</v>
      </c>
      <c r="G8" s="29">
        <f>IF(OR(ISNUMBER(SEARCH("Exercises", Table278[[#This Row],[Lesson]])), ISNUMBER(SEARCH("Preparation", Table278[[#This Row],[Lesson]]))), MIN(Table278[[#This Row],[Date]] + 6, "12/20/2017"), "N/A")</f>
        <v>43056</v>
      </c>
      <c r="H8" s="16" t="s">
        <v>15</v>
      </c>
      <c r="I8" s="30" t="s">
        <v>20</v>
      </c>
      <c r="J8" t="s">
        <v>130</v>
      </c>
    </row>
    <row r="9" spans="1:10" ht="30" customHeight="1" x14ac:dyDescent="0.3">
      <c r="A9" s="26"/>
      <c r="B9" s="2" t="s">
        <v>105</v>
      </c>
      <c r="C9" s="18"/>
      <c r="D9" s="18"/>
      <c r="E9" s="23"/>
      <c r="F9" s="18"/>
      <c r="G9" s="29"/>
      <c r="H9" s="18"/>
      <c r="I9" s="30"/>
    </row>
    <row r="10" spans="1:10" ht="15" customHeight="1" x14ac:dyDescent="0.3">
      <c r="A10" s="4" t="s">
        <v>25</v>
      </c>
      <c r="B10" s="2" t="s">
        <v>106</v>
      </c>
      <c r="C10" s="22">
        <f>C5 + 4</f>
        <v>43051</v>
      </c>
      <c r="D10" s="25" t="str">
        <f>TEXT(C10,"dddd")</f>
        <v>Sunday</v>
      </c>
      <c r="E10" s="23" t="str">
        <f t="shared" si="1"/>
        <v>19:00-22:00</v>
      </c>
      <c r="F10" s="17" t="s">
        <v>80</v>
      </c>
      <c r="G10" s="29" t="str">
        <f>IF(OR(ISNUMBER(SEARCH("Exercises", Table278[[#This Row],[Lesson]])), ISNUMBER(SEARCH("Preparation", Table278[[#This Row],[Lesson]]))), MIN(Table278[[#This Row],[Date]] + 6, "12/20/2017"), "N/A")</f>
        <v>N/A</v>
      </c>
      <c r="H10" s="16" t="s">
        <v>15</v>
      </c>
      <c r="I10" s="30" t="s">
        <v>15</v>
      </c>
      <c r="J10" t="s">
        <v>130</v>
      </c>
    </row>
    <row r="11" spans="1:10" ht="15" customHeight="1" x14ac:dyDescent="0.3">
      <c r="A11" s="20" t="s">
        <v>27</v>
      </c>
      <c r="B11" s="18" t="s">
        <v>107</v>
      </c>
      <c r="C11" s="35">
        <f>C5 + 7</f>
        <v>43054</v>
      </c>
      <c r="D11" s="25" t="str">
        <f>TEXT(C11,"dddd")</f>
        <v>Wednesday</v>
      </c>
      <c r="E11" s="23" t="str">
        <f t="shared" si="1"/>
        <v>18:00-22:00</v>
      </c>
      <c r="F11" s="17" t="s">
        <v>67</v>
      </c>
      <c r="G11" s="29">
        <f>IF(OR(ISNUMBER(SEARCH("Exercises", Table278[[#This Row],[Lesson]])), ISNUMBER(SEARCH("Preparation", Table278[[#This Row],[Lesson]]))), MIN(Table278[[#This Row],[Date]] + 6, "12/20/2017"), "N/A")</f>
        <v>43060</v>
      </c>
      <c r="H11" s="16" t="s">
        <v>15</v>
      </c>
      <c r="I11" s="30" t="s">
        <v>20</v>
      </c>
      <c r="J11" t="s">
        <v>129</v>
      </c>
    </row>
    <row r="12" spans="1:10" ht="15" customHeight="1" x14ac:dyDescent="0.3">
      <c r="A12" s="4" t="s">
        <v>29</v>
      </c>
      <c r="B12" s="2" t="s">
        <v>108</v>
      </c>
      <c r="C12" s="35">
        <f>C11 + 1</f>
        <v>43055</v>
      </c>
      <c r="D12" s="25" t="str">
        <f t="shared" si="0"/>
        <v>Thursday</v>
      </c>
      <c r="E12" s="23" t="str">
        <f t="shared" si="1"/>
        <v>18:00-22:00</v>
      </c>
      <c r="F12" s="17" t="s">
        <v>80</v>
      </c>
      <c r="G12" s="29" t="str">
        <f>IF(OR(ISNUMBER(SEARCH("Exercises", Table278[[#This Row],[Lesson]])), ISNUMBER(SEARCH("Preparation", Table278[[#This Row],[Lesson]]))), MIN(Table278[[#This Row],[Date]] + 6, "12/20/2017"), "N/A")</f>
        <v>N/A</v>
      </c>
      <c r="H12" s="16" t="s">
        <v>15</v>
      </c>
      <c r="I12" s="30" t="s">
        <v>15</v>
      </c>
      <c r="J12" t="s">
        <v>130</v>
      </c>
    </row>
    <row r="13" spans="1:10" ht="15" customHeight="1" x14ac:dyDescent="0.3">
      <c r="A13" s="19" t="s">
        <v>31</v>
      </c>
      <c r="B13" s="18" t="s">
        <v>109</v>
      </c>
      <c r="C13" s="35">
        <f>C11 + 2</f>
        <v>43056</v>
      </c>
      <c r="D13" s="23" t="str">
        <f t="shared" si="0"/>
        <v>Friday</v>
      </c>
      <c r="E13" s="23" t="str">
        <f t="shared" si="1"/>
        <v>18:00-22:00</v>
      </c>
      <c r="F13" s="17" t="s">
        <v>67</v>
      </c>
      <c r="G13" s="29">
        <f>IF(OR(ISNUMBER(SEARCH("Exercises", Table278[[#This Row],[Lesson]])), ISNUMBER(SEARCH("Preparation", Table278[[#This Row],[Lesson]]))), MIN(Table278[[#This Row],[Date]] + 6, "12/20/2017"), "N/A")</f>
        <v>43062</v>
      </c>
      <c r="H13" s="16" t="s">
        <v>15</v>
      </c>
      <c r="I13" s="30" t="s">
        <v>20</v>
      </c>
      <c r="J13" t="s">
        <v>130</v>
      </c>
    </row>
    <row r="14" spans="1:10" ht="15" customHeight="1" x14ac:dyDescent="0.3">
      <c r="A14" s="4" t="s">
        <v>33</v>
      </c>
      <c r="B14" s="2" t="s">
        <v>110</v>
      </c>
      <c r="C14" s="35">
        <f>C11 + 3</f>
        <v>43057</v>
      </c>
      <c r="D14" s="25" t="str">
        <f>TEXT(C14,"dddd")</f>
        <v>Saturday</v>
      </c>
      <c r="E14" s="23" t="str">
        <f t="shared" si="1"/>
        <v>09:00-13:00</v>
      </c>
      <c r="F14" s="17" t="s">
        <v>80</v>
      </c>
      <c r="G14" s="29" t="str">
        <f>IF(OR(ISNUMBER(SEARCH("Exercises", Table278[[#This Row],[Lesson]])), ISNUMBER(SEARCH("Preparation", Table278[[#This Row],[Lesson]]))), MIN(Table278[[#This Row],[Date]] + 6, "12/20/2017"), "N/A")</f>
        <v>N/A</v>
      </c>
      <c r="H14" s="16" t="s">
        <v>15</v>
      </c>
      <c r="I14" s="30" t="s">
        <v>15</v>
      </c>
      <c r="J14" t="s">
        <v>130</v>
      </c>
    </row>
    <row r="15" spans="1:10" ht="15" customHeight="1" x14ac:dyDescent="0.3">
      <c r="A15" s="19" t="s">
        <v>35</v>
      </c>
      <c r="B15" s="18" t="s">
        <v>111</v>
      </c>
      <c r="C15" s="22">
        <f>C11 + 4</f>
        <v>43058</v>
      </c>
      <c r="D15" s="25" t="str">
        <f>TEXT(C15,"dddd")</f>
        <v>Sunday</v>
      </c>
      <c r="E15" s="23" t="str">
        <f t="shared" si="1"/>
        <v>19:00-22:00</v>
      </c>
      <c r="F15" s="17" t="s">
        <v>67</v>
      </c>
      <c r="G15" s="29">
        <f>IF(OR(ISNUMBER(SEARCH("Exercises", Table278[[#This Row],[Lesson]])), ISNUMBER(SEARCH("Preparation", Table278[[#This Row],[Lesson]]))), MIN(Table278[[#This Row],[Date]] + 6, "12/20/2017"), "N/A")</f>
        <v>43064</v>
      </c>
      <c r="H15" s="16" t="s">
        <v>15</v>
      </c>
      <c r="I15" s="30" t="s">
        <v>20</v>
      </c>
      <c r="J15" t="s">
        <v>130</v>
      </c>
    </row>
    <row r="16" spans="1:10" ht="30" customHeight="1" x14ac:dyDescent="0.3">
      <c r="A16" s="4"/>
      <c r="B16" s="2" t="s">
        <v>98</v>
      </c>
      <c r="C16" s="22"/>
      <c r="D16" s="25"/>
      <c r="E16" s="23"/>
      <c r="F16" s="15"/>
      <c r="G16" s="29"/>
      <c r="H16" s="16"/>
      <c r="I16" s="30"/>
    </row>
    <row r="17" spans="1:10" ht="15" customHeight="1" x14ac:dyDescent="0.3">
      <c r="A17" s="4" t="s">
        <v>37</v>
      </c>
      <c r="B17" s="2" t="s">
        <v>99</v>
      </c>
      <c r="C17" s="35">
        <f>C11 + 7</f>
        <v>43061</v>
      </c>
      <c r="D17" s="25" t="str">
        <f t="shared" si="0"/>
        <v>Wednesday</v>
      </c>
      <c r="E17" s="23" t="str">
        <f t="shared" si="1"/>
        <v>18:00-22:00</v>
      </c>
      <c r="F17" s="17" t="s">
        <v>80</v>
      </c>
      <c r="G17" s="29" t="str">
        <f>IF(OR(ISNUMBER(SEARCH("Exercises", Table278[[#This Row],[Lesson]])), ISNUMBER(SEARCH("Preparation", Table278[[#This Row],[Lesson]]))), MIN(Table278[[#This Row],[Date]] + 6, "12/20/2017"), "N/A")</f>
        <v>N/A</v>
      </c>
      <c r="H17" s="16" t="s">
        <v>15</v>
      </c>
      <c r="I17" s="30" t="s">
        <v>15</v>
      </c>
      <c r="J17" t="s">
        <v>129</v>
      </c>
    </row>
    <row r="18" spans="1:10" ht="15" customHeight="1" x14ac:dyDescent="0.3">
      <c r="A18" s="19" t="s">
        <v>39</v>
      </c>
      <c r="B18" s="18" t="s">
        <v>100</v>
      </c>
      <c r="C18" s="35">
        <f>C17 + 1</f>
        <v>43062</v>
      </c>
      <c r="D18" s="25" t="str">
        <f t="shared" si="0"/>
        <v>Thursday</v>
      </c>
      <c r="E18" s="23" t="str">
        <f t="shared" si="1"/>
        <v>18:00-22:00</v>
      </c>
      <c r="F18" s="17" t="s">
        <v>67</v>
      </c>
      <c r="G18" s="29">
        <f>IF(OR(ISNUMBER(SEARCH("Exercises", Table278[[#This Row],[Lesson]])), ISNUMBER(SEARCH("Preparation", Table278[[#This Row],[Lesson]]))), MIN(Table278[[#This Row],[Date]] + 6, "12/20/2017"), "N/A")</f>
        <v>43068</v>
      </c>
      <c r="H18" s="16" t="s">
        <v>15</v>
      </c>
      <c r="I18" s="30" t="s">
        <v>20</v>
      </c>
      <c r="J18" t="s">
        <v>130</v>
      </c>
    </row>
    <row r="19" spans="1:10" ht="15" customHeight="1" x14ac:dyDescent="0.3">
      <c r="A19" s="4" t="s">
        <v>41</v>
      </c>
      <c r="B19" s="2" t="s">
        <v>101</v>
      </c>
      <c r="C19" s="35">
        <f>C17 + 2</f>
        <v>43063</v>
      </c>
      <c r="D19" s="25" t="str">
        <f t="shared" si="0"/>
        <v>Friday</v>
      </c>
      <c r="E19" s="23" t="str">
        <f t="shared" si="1"/>
        <v>18:00-22:00</v>
      </c>
      <c r="F19" s="16" t="s">
        <v>80</v>
      </c>
      <c r="G19" s="29" t="str">
        <f>IF(OR(ISNUMBER(SEARCH("Exercises", Table278[[#This Row],[Lesson]])), ISNUMBER(SEARCH("Preparation", Table278[[#This Row],[Lesson]]))), MIN(Table278[[#This Row],[Date]] + 6, "12/20/2017"), "N/A")</f>
        <v>N/A</v>
      </c>
      <c r="H19" s="16" t="s">
        <v>15</v>
      </c>
      <c r="I19" s="30" t="s">
        <v>15</v>
      </c>
      <c r="J19" t="s">
        <v>130</v>
      </c>
    </row>
    <row r="20" spans="1:10" ht="15" customHeight="1" x14ac:dyDescent="0.3">
      <c r="A20" s="19" t="s">
        <v>43</v>
      </c>
      <c r="B20" s="18" t="s">
        <v>102</v>
      </c>
      <c r="C20" s="35">
        <f>C17 + 3</f>
        <v>43064</v>
      </c>
      <c r="D20" s="25" t="str">
        <f t="shared" si="0"/>
        <v>Saturday</v>
      </c>
      <c r="E20" s="23" t="str">
        <f t="shared" si="1"/>
        <v>09:00-13:00</v>
      </c>
      <c r="F20" s="16" t="s">
        <v>67</v>
      </c>
      <c r="G20" s="29">
        <f>IF(OR(ISNUMBER(SEARCH("Exercises", Table278[[#This Row],[Lesson]])), ISNUMBER(SEARCH("Preparation", Table278[[#This Row],[Lesson]]))), MIN(Table278[[#This Row],[Date]] + 6, "12/20/2017"), "N/A")</f>
        <v>43070</v>
      </c>
      <c r="H20" s="16" t="s">
        <v>15</v>
      </c>
      <c r="I20" s="30" t="s">
        <v>20</v>
      </c>
      <c r="J20" t="s">
        <v>130</v>
      </c>
    </row>
    <row r="21" spans="1:10" ht="15" customHeight="1" x14ac:dyDescent="0.3">
      <c r="A21" s="4" t="s">
        <v>45</v>
      </c>
      <c r="B21" s="2" t="s">
        <v>103</v>
      </c>
      <c r="C21" s="22">
        <f>C17 + 4</f>
        <v>43065</v>
      </c>
      <c r="D21" s="23" t="str">
        <f t="shared" si="0"/>
        <v>Sunday</v>
      </c>
      <c r="E21" s="23" t="str">
        <f t="shared" si="1"/>
        <v>19:00-22:00</v>
      </c>
      <c r="F21" s="17" t="s">
        <v>80</v>
      </c>
      <c r="G21" s="29" t="str">
        <f>IF(OR(ISNUMBER(SEARCH("Exercises", Table278[[#This Row],[Lesson]])), ISNUMBER(SEARCH("Preparation", Table278[[#This Row],[Lesson]]))), MIN(Table278[[#This Row],[Date]] + 6, "12/20/2017"), "N/A")</f>
        <v>N/A</v>
      </c>
      <c r="H21" s="16" t="s">
        <v>15</v>
      </c>
      <c r="I21" s="30" t="s">
        <v>15</v>
      </c>
      <c r="J21" t="s">
        <v>130</v>
      </c>
    </row>
    <row r="22" spans="1:10" ht="15" customHeight="1" x14ac:dyDescent="0.3">
      <c r="A22" s="19" t="s">
        <v>47</v>
      </c>
      <c r="B22" s="18" t="s">
        <v>104</v>
      </c>
      <c r="C22" s="35">
        <f>C17 + 7</f>
        <v>43068</v>
      </c>
      <c r="D22" s="23" t="str">
        <f t="shared" si="0"/>
        <v>Wednesday</v>
      </c>
      <c r="E22" s="23" t="str">
        <f t="shared" si="1"/>
        <v>18:00-22:00</v>
      </c>
      <c r="F22" s="17" t="s">
        <v>67</v>
      </c>
      <c r="G22" s="29">
        <f>IF(OR(ISNUMBER(SEARCH("Exercises", Table278[[#This Row],[Lesson]])), ISNUMBER(SEARCH("Preparation", Table278[[#This Row],[Lesson]]))), MIN(Table278[[#This Row],[Date]] + 6, "12/20/2017"), "N/A")</f>
        <v>43074</v>
      </c>
      <c r="H22" s="16" t="s">
        <v>15</v>
      </c>
      <c r="I22" s="30" t="s">
        <v>20</v>
      </c>
      <c r="J22" t="s">
        <v>129</v>
      </c>
    </row>
    <row r="23" spans="1:10" ht="30" customHeight="1" x14ac:dyDescent="0.3">
      <c r="A23" s="4"/>
      <c r="B23" s="2" t="s">
        <v>112</v>
      </c>
      <c r="C23" s="22"/>
      <c r="D23" s="25"/>
      <c r="E23" s="23"/>
      <c r="F23" s="15"/>
      <c r="G23" s="29"/>
      <c r="H23" s="16"/>
      <c r="I23" s="30"/>
    </row>
    <row r="24" spans="1:10" ht="15" customHeight="1" x14ac:dyDescent="0.3">
      <c r="A24" s="4" t="s">
        <v>49</v>
      </c>
      <c r="B24" s="2" t="s">
        <v>113</v>
      </c>
      <c r="C24" s="35">
        <f>C22 + 1</f>
        <v>43069</v>
      </c>
      <c r="D24" s="23" t="str">
        <f t="shared" si="0"/>
        <v>Thursday</v>
      </c>
      <c r="E24" s="23" t="str">
        <f t="shared" si="1"/>
        <v>18:00-22:00</v>
      </c>
      <c r="F24" s="17" t="s">
        <v>80</v>
      </c>
      <c r="G24" s="29" t="str">
        <f>IF(OR(ISNUMBER(SEARCH("Exercises", Table278[[#This Row],[Lesson]])), ISNUMBER(SEARCH("Preparation", Table278[[#This Row],[Lesson]]))), MIN(Table278[[#This Row],[Date]] + 6, "12/20/2017"), "N/A")</f>
        <v>N/A</v>
      </c>
      <c r="H24" s="16" t="s">
        <v>15</v>
      </c>
      <c r="I24" s="30" t="s">
        <v>15</v>
      </c>
      <c r="J24" t="s">
        <v>130</v>
      </c>
    </row>
    <row r="25" spans="1:10" ht="15" customHeight="1" x14ac:dyDescent="0.3">
      <c r="A25" s="19" t="s">
        <v>51</v>
      </c>
      <c r="B25" s="18" t="s">
        <v>114</v>
      </c>
      <c r="C25" s="35">
        <f>C22 + 2</f>
        <v>43070</v>
      </c>
      <c r="D25" s="23" t="str">
        <f t="shared" si="0"/>
        <v>Friday</v>
      </c>
      <c r="E25" s="23" t="str">
        <f t="shared" si="1"/>
        <v>18:00-22:00</v>
      </c>
      <c r="F25" s="17" t="s">
        <v>67</v>
      </c>
      <c r="G25" s="29">
        <f>IF(OR(ISNUMBER(SEARCH("Exercises", Table278[[#This Row],[Lesson]])), ISNUMBER(SEARCH("Preparation", Table278[[#This Row],[Lesson]]))), MIN(Table278[[#This Row],[Date]] + 6, "12/20/2017"), "N/A")</f>
        <v>43076</v>
      </c>
      <c r="H25" s="16" t="s">
        <v>15</v>
      </c>
      <c r="I25" s="30" t="s">
        <v>20</v>
      </c>
      <c r="J25" t="s">
        <v>130</v>
      </c>
    </row>
    <row r="26" spans="1:10" ht="15" customHeight="1" x14ac:dyDescent="0.3">
      <c r="A26" s="4" t="s">
        <v>53</v>
      </c>
      <c r="B26" s="24" t="s">
        <v>115</v>
      </c>
      <c r="C26" s="35">
        <f>C22 + 3</f>
        <v>43071</v>
      </c>
      <c r="D26" s="25" t="str">
        <f>TEXT(C26,"dddd")</f>
        <v>Saturday</v>
      </c>
      <c r="E26" s="23" t="str">
        <f t="shared" si="1"/>
        <v>09:00-13:00</v>
      </c>
      <c r="F26" s="15" t="s">
        <v>80</v>
      </c>
      <c r="G26" s="30" t="str">
        <f>IF(OR(ISNUMBER(SEARCH("Exercises", Table278[[#This Row],[Lesson]])), ISNUMBER(SEARCH("Preparation", Table278[[#This Row],[Lesson]]))), MIN(Table278[[#This Row],[Date]] + 6, "12/20/2017"), "N/A")</f>
        <v>N/A</v>
      </c>
      <c r="H26" s="16" t="s">
        <v>15</v>
      </c>
      <c r="I26" s="30" t="s">
        <v>15</v>
      </c>
      <c r="J26" t="s">
        <v>130</v>
      </c>
    </row>
    <row r="27" spans="1:10" ht="15" customHeight="1" x14ac:dyDescent="0.3">
      <c r="A27" s="19" t="s">
        <v>55</v>
      </c>
      <c r="B27" s="18" t="s">
        <v>116</v>
      </c>
      <c r="C27" s="22">
        <f>C22 + 4</f>
        <v>43072</v>
      </c>
      <c r="D27" s="25" t="str">
        <f>TEXT(C27,"dddd")</f>
        <v>Sunday</v>
      </c>
      <c r="E27" s="23" t="str">
        <f t="shared" si="1"/>
        <v>19:00-22:00</v>
      </c>
      <c r="F27" s="15" t="str">
        <f>IF(OR(D27="Monday", D27="Wednesday"),"Nakov","Team")</f>
        <v>Team</v>
      </c>
      <c r="G27" s="30">
        <f>IF(OR(ISNUMBER(SEARCH("Exercises", Table278[[#This Row],[Lesson]])), ISNUMBER(SEARCH("Preparation", Table278[[#This Row],[Lesson]]))), MIN(Table278[[#This Row],[Date]] + 6, "12/20/2017"), "N/A")</f>
        <v>43078</v>
      </c>
      <c r="H27" s="16" t="s">
        <v>15</v>
      </c>
      <c r="I27" s="30" t="s">
        <v>20</v>
      </c>
      <c r="J27" t="s">
        <v>130</v>
      </c>
    </row>
    <row r="28" spans="1:10" ht="15" customHeight="1" x14ac:dyDescent="0.3">
      <c r="A28" s="4" t="s">
        <v>57</v>
      </c>
      <c r="B28" s="9" t="s">
        <v>117</v>
      </c>
      <c r="C28" s="35">
        <f>C22 + 7</f>
        <v>43075</v>
      </c>
      <c r="D28" s="23" t="str">
        <f>TEXT(C28,"dddd")</f>
        <v>Wednesday</v>
      </c>
      <c r="E28" s="23" t="str">
        <f t="shared" si="1"/>
        <v>18:00-22:00</v>
      </c>
      <c r="F28" s="17" t="s">
        <v>80</v>
      </c>
      <c r="G28" s="29" t="str">
        <f>IF(OR(ISNUMBER(SEARCH("Exercises", Table278[[#This Row],[Lesson]])), ISNUMBER(SEARCH("Preparation", Table278[[#This Row],[Lesson]]))), MIN(Table278[[#This Row],[Date]] + 6, "12/20/2017"), "N/A")</f>
        <v>N/A</v>
      </c>
      <c r="H28" s="16" t="s">
        <v>15</v>
      </c>
      <c r="I28" s="30" t="s">
        <v>15</v>
      </c>
      <c r="J28" t="s">
        <v>129</v>
      </c>
    </row>
    <row r="29" spans="1:10" ht="15" customHeight="1" x14ac:dyDescent="0.3">
      <c r="A29" s="19" t="s">
        <v>59</v>
      </c>
      <c r="B29" s="18" t="s">
        <v>118</v>
      </c>
      <c r="C29" s="35">
        <f>C28 + 1</f>
        <v>43076</v>
      </c>
      <c r="D29" s="23" t="str">
        <f t="shared" si="0"/>
        <v>Thursday</v>
      </c>
      <c r="E29" s="23" t="str">
        <f t="shared" si="1"/>
        <v>18:00-22:00</v>
      </c>
      <c r="F29" s="17" t="s">
        <v>67</v>
      </c>
      <c r="G29" s="29">
        <f>IF(OR(ISNUMBER(SEARCH("Exercises", Table278[[#This Row],[Lesson]])), ISNUMBER(SEARCH("Preparation", Table278[[#This Row],[Lesson]]))), MIN(Table278[[#This Row],[Date]] + 6, "12/20/2017"), "N/A")</f>
        <v>43082</v>
      </c>
      <c r="H29" s="16" t="s">
        <v>15</v>
      </c>
      <c r="I29" s="30" t="s">
        <v>20</v>
      </c>
      <c r="J29" t="s">
        <v>130</v>
      </c>
    </row>
    <row r="30" spans="1:10" ht="30" customHeight="1" x14ac:dyDescent="0.3">
      <c r="A30" s="4"/>
      <c r="B30" s="2" t="s">
        <v>119</v>
      </c>
      <c r="C30" s="22"/>
      <c r="D30" s="25"/>
      <c r="E30" s="23"/>
      <c r="F30" s="15"/>
      <c r="G30" s="29"/>
      <c r="H30" s="16"/>
      <c r="I30" s="30"/>
    </row>
    <row r="31" spans="1:10" ht="15" customHeight="1" x14ac:dyDescent="0.3">
      <c r="A31" s="4" t="s">
        <v>61</v>
      </c>
      <c r="B31" s="9" t="s">
        <v>120</v>
      </c>
      <c r="C31" s="35">
        <f>C28 + 2</f>
        <v>43077</v>
      </c>
      <c r="D31" s="23" t="str">
        <f t="shared" si="0"/>
        <v>Friday</v>
      </c>
      <c r="E31" s="23" t="str">
        <f t="shared" si="1"/>
        <v>18:00-22:00</v>
      </c>
      <c r="F31" s="17" t="s">
        <v>80</v>
      </c>
      <c r="G31" s="29" t="str">
        <f>IF(OR(ISNUMBER(SEARCH("Exercises", Table278[[#This Row],[Lesson]])), ISNUMBER(SEARCH("Preparation", Table278[[#This Row],[Lesson]]))), MIN(Table278[[#This Row],[Date]] + 6, "12/20/2017"), "N/A")</f>
        <v>N/A</v>
      </c>
      <c r="H31" s="16" t="s">
        <v>15</v>
      </c>
      <c r="I31" s="30" t="s">
        <v>15</v>
      </c>
      <c r="J31" t="s">
        <v>130</v>
      </c>
    </row>
    <row r="32" spans="1:10" ht="15" customHeight="1" x14ac:dyDescent="0.3">
      <c r="A32" s="19" t="s">
        <v>63</v>
      </c>
      <c r="B32" s="10" t="s">
        <v>121</v>
      </c>
      <c r="C32" s="35">
        <f>C28 + 3</f>
        <v>43078</v>
      </c>
      <c r="D32" s="23" t="str">
        <f t="shared" si="0"/>
        <v>Saturday</v>
      </c>
      <c r="E32" s="23" t="str">
        <f t="shared" si="1"/>
        <v>09:00-13:00</v>
      </c>
      <c r="F32" s="17" t="s">
        <v>67</v>
      </c>
      <c r="G32" s="29">
        <f>IF(OR(ISNUMBER(SEARCH("Exercises", Table278[[#This Row],[Lesson]])), ISNUMBER(SEARCH("Preparation", Table278[[#This Row],[Lesson]]))), MIN(Table278[[#This Row],[Date]] + 6, "12/20/2017"), "N/A")</f>
        <v>43084</v>
      </c>
      <c r="H32" s="16" t="s">
        <v>15</v>
      </c>
      <c r="I32" s="30" t="s">
        <v>20</v>
      </c>
      <c r="J32" t="s">
        <v>130</v>
      </c>
    </row>
    <row r="33" spans="1:10" ht="15" customHeight="1" x14ac:dyDescent="0.3">
      <c r="A33" s="4" t="s">
        <v>65</v>
      </c>
      <c r="B33" s="9" t="s">
        <v>122</v>
      </c>
      <c r="C33" s="22">
        <f>C28 + 4</f>
        <v>43079</v>
      </c>
      <c r="D33" s="23" t="str">
        <f t="shared" si="0"/>
        <v>Sunday</v>
      </c>
      <c r="E33" s="23" t="str">
        <f t="shared" si="1"/>
        <v>19:00-22:00</v>
      </c>
      <c r="F33" s="17" t="s">
        <v>80</v>
      </c>
      <c r="G33" s="29" t="str">
        <f>IF(OR(ISNUMBER(SEARCH("Exercises", Table278[[#This Row],[Lesson]])), ISNUMBER(SEARCH("Preparation", Table278[[#This Row],[Lesson]]))), MIN(Table278[[#This Row],[Date]] + 6, "12/20/2017"), "N/A")</f>
        <v>N/A</v>
      </c>
      <c r="H33" s="16" t="s">
        <v>15</v>
      </c>
      <c r="I33" s="30" t="s">
        <v>15</v>
      </c>
      <c r="J33" t="s">
        <v>130</v>
      </c>
    </row>
    <row r="34" spans="1:10" ht="15" customHeight="1" x14ac:dyDescent="0.3">
      <c r="A34" s="19" t="s">
        <v>123</v>
      </c>
      <c r="B34" s="10" t="s">
        <v>124</v>
      </c>
      <c r="C34" s="35">
        <f>C28 + 7</f>
        <v>43082</v>
      </c>
      <c r="D34" s="23" t="str">
        <f t="shared" si="0"/>
        <v>Wednesday</v>
      </c>
      <c r="E34" s="23" t="str">
        <f t="shared" si="1"/>
        <v>18:00-22:00</v>
      </c>
      <c r="F34" s="17" t="s">
        <v>67</v>
      </c>
      <c r="G34" s="29">
        <f>IF(OR(ISNUMBER(SEARCH("Exercises", Table278[[#This Row],[Lesson]])), ISNUMBER(SEARCH("Preparation", Table278[[#This Row],[Lesson]]))), MIN(Table278[[#This Row],[Date]] + 6, "12/20/2017"), "N/A")</f>
        <v>43088</v>
      </c>
      <c r="H34" s="16" t="s">
        <v>15</v>
      </c>
      <c r="I34" s="30" t="s">
        <v>20</v>
      </c>
      <c r="J34" t="s">
        <v>129</v>
      </c>
    </row>
    <row r="35" spans="1:10" ht="30" customHeight="1" x14ac:dyDescent="0.3">
      <c r="A35" s="11"/>
      <c r="B35" s="11" t="s">
        <v>125</v>
      </c>
      <c r="C35" s="12"/>
      <c r="D35" s="12"/>
      <c r="E35" s="23"/>
      <c r="F35" s="12"/>
      <c r="G35" s="29"/>
      <c r="H35" s="16"/>
      <c r="I35" s="30"/>
    </row>
    <row r="36" spans="1:10" ht="15" customHeight="1" x14ac:dyDescent="0.3">
      <c r="A36" s="4" t="s">
        <v>68</v>
      </c>
      <c r="B36" s="11" t="s">
        <v>66</v>
      </c>
      <c r="C36" s="35">
        <f>C34 + 1</f>
        <v>43083</v>
      </c>
      <c r="D36" s="23" t="str">
        <f t="shared" si="0"/>
        <v>Thursday</v>
      </c>
      <c r="E36" s="23" t="str">
        <f t="shared" si="1"/>
        <v>18:00-22:00</v>
      </c>
      <c r="F36" s="17" t="s">
        <v>67</v>
      </c>
      <c r="G36" s="29">
        <f>IF(OR(ISNUMBER(SEARCH("Exercises", Table278[[#This Row],[Lesson]])), ISNUMBER(SEARCH("Preparation", Table278[[#This Row],[Lesson]]))), MIN(Table278[[#This Row],[Date]] + 6, "12/20/2017"), "N/A")</f>
        <v>43089</v>
      </c>
      <c r="H36" s="16" t="s">
        <v>15</v>
      </c>
      <c r="I36" s="30" t="s">
        <v>20</v>
      </c>
      <c r="J36" t="s">
        <v>130</v>
      </c>
    </row>
    <row r="37" spans="1:10" ht="15" customHeight="1" x14ac:dyDescent="0.3">
      <c r="A37" s="4" t="s">
        <v>70</v>
      </c>
      <c r="B37" s="11" t="s">
        <v>69</v>
      </c>
      <c r="C37" s="35">
        <f>C34 + 2</f>
        <v>43084</v>
      </c>
      <c r="D37" s="23" t="str">
        <f t="shared" si="0"/>
        <v>Friday</v>
      </c>
      <c r="E37" s="23" t="str">
        <f t="shared" si="1"/>
        <v>18:00-22:00</v>
      </c>
      <c r="F37" s="17" t="s">
        <v>80</v>
      </c>
      <c r="G37" s="31">
        <f>IF(OR(ISNUMBER(SEARCH("Exercises", Table278[[#This Row],[Lesson]])), ISNUMBER(SEARCH("Preparation", Table278[[#This Row],[Lesson]]))), MIN(Table278[[#This Row],[Date]] + 6, "12/20/2017"), "N/A")</f>
        <v>43089</v>
      </c>
      <c r="H37" s="16" t="s">
        <v>15</v>
      </c>
      <c r="I37" s="30" t="s">
        <v>20</v>
      </c>
      <c r="J37" t="s">
        <v>130</v>
      </c>
    </row>
    <row r="38" spans="1:10" ht="15" customHeight="1" x14ac:dyDescent="0.3">
      <c r="A38" s="5" t="s">
        <v>72</v>
      </c>
      <c r="B38" s="6" t="s">
        <v>73</v>
      </c>
      <c r="C38" s="22">
        <v>42738</v>
      </c>
      <c r="D38" s="13" t="str">
        <f>TEXT(C38,"dddd")</f>
        <v>Tuesday</v>
      </c>
      <c r="E38" s="23" t="str">
        <f t="shared" si="1"/>
        <v>19:00-22:00</v>
      </c>
      <c r="F38" s="14" t="s">
        <v>67</v>
      </c>
      <c r="G38" s="30" t="str">
        <f>IF(OR(ISNUMBER(SEARCH("Exercises", Table278[[#This Row],[Lesson]])), ISNUMBER(SEARCH("Preparation", Table278[[#This Row],[Lesson]]))), MIN(Table278[[#This Row],[Date]] + 6, "12/20/2017"), "N/A")</f>
        <v>N/A</v>
      </c>
      <c r="H38" s="14" t="s">
        <v>20</v>
      </c>
      <c r="I38" s="30" t="s">
        <v>15</v>
      </c>
    </row>
    <row r="39" spans="1:10" ht="15" customHeight="1" x14ac:dyDescent="0.3">
      <c r="A39" s="5" t="s">
        <v>78</v>
      </c>
      <c r="B39" s="6" t="s">
        <v>79</v>
      </c>
      <c r="C39" s="22" t="s">
        <v>80</v>
      </c>
      <c r="D39" s="13" t="str">
        <f>TEXT(C39,"dddd")</f>
        <v>TBA</v>
      </c>
      <c r="E39" s="23" t="str">
        <f t="shared" si="1"/>
        <v>19:00-22:00</v>
      </c>
      <c r="F39" s="14" t="s">
        <v>67</v>
      </c>
      <c r="G39" s="30" t="str">
        <f>IF(OR(ISNUMBER(SEARCH("Exercises", Table278[[#This Row],[Lesson]])), ISNUMBER(SEARCH("Preparation", Table278[[#This Row],[Lesson]]))), MIN(Table278[[#This Row],[Date]] + 6, "12/20/2017"), "N/A")</f>
        <v>N/A</v>
      </c>
      <c r="H39" s="14" t="s">
        <v>20</v>
      </c>
      <c r="I39" s="30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Prog. Fundamentals Group I</vt:lpstr>
      <vt:lpstr>Prog. Fundamentals Group II</vt:lpstr>
      <vt:lpstr>Prog. Fundamentals Extended</vt:lpstr>
      <vt:lpstr>Software Technologies Group I</vt:lpstr>
      <vt:lpstr>Software Technologies Group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2017-10-09T09:24:51Z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