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E:\Program\Program_elimination\res\"/>
    </mc:Choice>
  </mc:AlternateContent>
  <xr:revisionPtr revIDLastSave="0" documentId="13_ncr:1_{B1E87C37-3FEC-4CF5-B27A-334C32CE1ABD}" xr6:coauthVersionLast="47" xr6:coauthVersionMax="47" xr10:uidLastSave="{00000000-0000-0000-0000-000000000000}"/>
  <bookViews>
    <workbookView xWindow="-120" yWindow="-120" windowWidth="29040" windowHeight="15720" tabRatio="575" xr2:uid="{00000000-000D-0000-FFFF-FFFF00000000}"/>
  </bookViews>
  <sheets>
    <sheet name="t_ai_s" sheetId="11" r:id="rId1"/>
    <sheet name="t_ai_s说明表" sheetId="1" r:id="rId2"/>
    <sheet name="t_aicardgroup_s" sheetId="12" r:id="rId3"/>
    <sheet name="t_aicardgroup_s说明表" sheetId="7" r:id="rId4"/>
    <sheet name="t_ai_attribute_s" sheetId="13" r:id="rId5"/>
    <sheet name="t_ai_attribute_s说明表" sheetId="2" r:id="rId6"/>
    <sheet name="枚举说明表" sheetId="8" r:id="rId7"/>
    <sheet name="说明表2" sheetId="9" r:id="rId8"/>
    <sheet name="说明表3" sheetId="10" r:id="rId9"/>
    <sheet name="说明表4"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 i="1" l="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6" i="1"/>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98" i="8"/>
  <c r="AC99" i="8"/>
  <c r="AC100" i="8"/>
  <c r="AC101" i="8"/>
  <c r="AC102" i="8"/>
  <c r="AC103" i="8"/>
  <c r="AC104" i="8"/>
  <c r="AC105" i="8"/>
  <c r="AC106" i="8"/>
  <c r="AC57" i="8"/>
  <c r="S107" i="8"/>
  <c r="T107" i="8"/>
  <c r="U107" i="8"/>
  <c r="V107" i="8"/>
  <c r="W107" i="8"/>
  <c r="X107" i="8"/>
  <c r="Y107" i="8"/>
  <c r="Z107" i="8"/>
  <c r="AA107" i="8"/>
  <c r="AB107" i="8"/>
  <c r="R57" i="8"/>
  <c r="R58" i="8"/>
  <c r="S58" i="8" s="1"/>
  <c r="R59" i="8"/>
  <c r="R60" i="8"/>
  <c r="S60" i="8" s="1"/>
  <c r="R61" i="8"/>
  <c r="R62" i="8"/>
  <c r="R63" i="8"/>
  <c r="R64" i="8"/>
  <c r="R65" i="8"/>
  <c r="S65" i="8" s="1"/>
  <c r="T65" i="8" s="1"/>
  <c r="R66" i="8"/>
  <c r="S66" i="8" s="1"/>
  <c r="T66" i="8" s="1"/>
  <c r="R67" i="8"/>
  <c r="S67" i="8" s="1"/>
  <c r="R68" i="8"/>
  <c r="R69" i="8"/>
  <c r="S69" i="8" s="1"/>
  <c r="R70" i="8"/>
  <c r="S70" i="8" s="1"/>
  <c r="R71" i="8"/>
  <c r="R72" i="8"/>
  <c r="R73" i="8"/>
  <c r="R74" i="8"/>
  <c r="R75" i="8"/>
  <c r="S75" i="8" s="1"/>
  <c r="R76" i="8"/>
  <c r="R77" i="8"/>
  <c r="S77" i="8" s="1"/>
  <c r="T77" i="8" s="1"/>
  <c r="R78" i="8"/>
  <c r="R79" i="8"/>
  <c r="R80" i="8"/>
  <c r="S80" i="8" s="1"/>
  <c r="R81" i="8"/>
  <c r="S81" i="8" s="1"/>
  <c r="R82" i="8"/>
  <c r="R83" i="8"/>
  <c r="R84" i="8"/>
  <c r="R85" i="8"/>
  <c r="R86" i="8"/>
  <c r="S86" i="8" s="1"/>
  <c r="R87" i="8"/>
  <c r="R88" i="8"/>
  <c r="S88" i="8" s="1"/>
  <c r="R89" i="8"/>
  <c r="S89" i="8" s="1"/>
  <c r="R90" i="8"/>
  <c r="R91" i="8"/>
  <c r="S91" i="8" s="1"/>
  <c r="R92" i="8"/>
  <c r="S92" i="8" s="1"/>
  <c r="R93" i="8"/>
  <c r="S93" i="8" s="1"/>
  <c r="R94" i="8"/>
  <c r="S94" i="8" s="1"/>
  <c r="R95" i="8"/>
  <c r="R96" i="8"/>
  <c r="R97" i="8"/>
  <c r="S97" i="8" s="1"/>
  <c r="T97" i="8" s="1"/>
  <c r="R98" i="8"/>
  <c r="R99" i="8"/>
  <c r="S99" i="8" s="1"/>
  <c r="R100" i="8"/>
  <c r="S100" i="8" s="1"/>
  <c r="R101" i="8"/>
  <c r="S101" i="8" s="1"/>
  <c r="R102" i="8"/>
  <c r="S102" i="8" s="1"/>
  <c r="R103" i="8"/>
  <c r="S103" i="8" s="1"/>
  <c r="T103" i="8" s="1"/>
  <c r="R104" i="8"/>
  <c r="S104" i="8" s="1"/>
  <c r="R105" i="8"/>
  <c r="S105" i="8" s="1"/>
  <c r="R106" i="8"/>
  <c r="S74" i="8"/>
  <c r="T74" i="8" s="1"/>
  <c r="S84" i="8"/>
  <c r="S95" i="8"/>
  <c r="S59" i="8"/>
  <c r="S73" i="8"/>
  <c r="S83" i="8"/>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6" i="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3" i="8"/>
  <c r="AT4" i="8"/>
  <c r="AT5" i="8"/>
  <c r="AT6" i="8"/>
  <c r="AT7" i="8"/>
  <c r="AT8" i="8"/>
  <c r="AT9" i="8"/>
  <c r="AT10" i="8"/>
  <c r="AT11" i="8"/>
  <c r="AT12" i="8"/>
  <c r="AT13" i="8"/>
  <c r="AT14" i="8"/>
  <c r="AT15" i="8"/>
  <c r="AT16" i="8"/>
  <c r="AT17" i="8"/>
  <c r="AT18" i="8"/>
  <c r="AT19" i="8"/>
  <c r="AT20" i="8"/>
  <c r="AT21" i="8"/>
  <c r="AT22" i="8"/>
  <c r="AT23" i="8"/>
  <c r="AT24" i="8"/>
  <c r="AT25" i="8"/>
  <c r="AT26" i="8"/>
  <c r="AT27" i="8"/>
  <c r="AT28" i="8"/>
  <c r="AT29" i="8"/>
  <c r="AT30" i="8"/>
  <c r="AT31" i="8"/>
  <c r="AT32" i="8"/>
  <c r="AT33" i="8"/>
  <c r="AT34" i="8"/>
  <c r="AT35" i="8"/>
  <c r="AT36" i="8"/>
  <c r="AT37" i="8"/>
  <c r="AT38" i="8"/>
  <c r="AT39" i="8"/>
  <c r="AT40" i="8"/>
  <c r="AT41" i="8"/>
  <c r="AT42" i="8"/>
  <c r="AT43" i="8"/>
  <c r="AT44" i="8"/>
  <c r="AT45" i="8"/>
  <c r="AT46" i="8"/>
  <c r="AT47" i="8"/>
  <c r="AT48" i="8"/>
  <c r="AT49" i="8"/>
  <c r="AT50" i="8"/>
  <c r="AT51" i="8"/>
  <c r="AT52" i="8"/>
  <c r="AT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3" i="8"/>
  <c r="AS3" i="8"/>
  <c r="T53" i="8"/>
  <c r="U53" i="8" s="1"/>
  <c r="V53" i="8" s="1"/>
  <c r="W53" i="8" s="1"/>
  <c r="X53" i="8" s="1"/>
  <c r="Y53" i="8" s="1"/>
  <c r="Z53" i="8" s="1"/>
  <c r="AA53" i="8" s="1"/>
  <c r="AB53" i="8" s="1"/>
  <c r="AC53" i="8" s="1"/>
  <c r="AD53" i="8" s="1"/>
  <c r="AE53" i="8" s="1"/>
  <c r="AF53" i="8" s="1"/>
  <c r="AG53" i="8" s="1"/>
  <c r="AH53" i="8" s="1"/>
  <c r="AI53" i="8" s="1"/>
  <c r="AJ53" i="8" s="1"/>
  <c r="AK53" i="8" s="1"/>
  <c r="AL53" i="8" s="1"/>
  <c r="AM53" i="8" s="1"/>
  <c r="AN53" i="8" s="1"/>
  <c r="AO53" i="8" s="1"/>
  <c r="AP53" i="8" s="1"/>
  <c r="AQ53" i="8" s="1"/>
  <c r="S28" i="8"/>
  <c r="S29" i="8"/>
  <c r="S30" i="8"/>
  <c r="S31" i="8"/>
  <c r="S32" i="8"/>
  <c r="S33" i="8"/>
  <c r="S34" i="8"/>
  <c r="S35" i="8"/>
  <c r="S36" i="8"/>
  <c r="S37" i="8"/>
  <c r="S38" i="8"/>
  <c r="S39" i="8"/>
  <c r="S40" i="8"/>
  <c r="S41" i="8"/>
  <c r="S42" i="8"/>
  <c r="S43" i="8"/>
  <c r="S44" i="8"/>
  <c r="S45" i="8"/>
  <c r="S46" i="8"/>
  <c r="S47" i="8"/>
  <c r="S48" i="8"/>
  <c r="S49" i="8"/>
  <c r="S50" i="8"/>
  <c r="S51" i="8"/>
  <c r="S52" i="8"/>
  <c r="S27" i="8"/>
  <c r="S4" i="8"/>
  <c r="T4" i="8" s="1"/>
  <c r="AS4" i="8" s="1"/>
  <c r="S5" i="8"/>
  <c r="T5" i="8" s="1"/>
  <c r="S6" i="8"/>
  <c r="T6" i="8" s="1"/>
  <c r="S7" i="8"/>
  <c r="T7" i="8" s="1"/>
  <c r="S8" i="8"/>
  <c r="S9" i="8"/>
  <c r="S10" i="8"/>
  <c r="S11" i="8"/>
  <c r="S12" i="8"/>
  <c r="S13" i="8"/>
  <c r="S14" i="8"/>
  <c r="S15" i="8"/>
  <c r="S16" i="8"/>
  <c r="S17" i="8"/>
  <c r="T17" i="8" s="1"/>
  <c r="S18" i="8"/>
  <c r="S19" i="8"/>
  <c r="T19" i="8" s="1"/>
  <c r="S20" i="8"/>
  <c r="S21" i="8"/>
  <c r="S22" i="8"/>
  <c r="S23" i="8"/>
  <c r="S24" i="8"/>
  <c r="S25" i="8"/>
  <c r="S26" i="8"/>
  <c r="S3" i="8"/>
  <c r="K29" i="8"/>
  <c r="J29" i="8"/>
  <c r="I29" i="8"/>
  <c r="H29" i="8"/>
  <c r="G29" i="8"/>
  <c r="K4" i="8"/>
  <c r="K5" i="8" s="1"/>
  <c r="K6" i="8" s="1"/>
  <c r="K7" i="8" s="1"/>
  <c r="K8" i="8" s="1"/>
  <c r="K9" i="8" s="1"/>
  <c r="K10" i="8" s="1"/>
  <c r="K11" i="8" s="1"/>
  <c r="K12" i="8" s="1"/>
  <c r="K13" i="8" s="1"/>
  <c r="K14" i="8" s="1"/>
  <c r="K15" i="8" s="1"/>
  <c r="K16" i="8" s="1"/>
  <c r="K17" i="8" s="1"/>
  <c r="K18" i="8" s="1"/>
  <c r="K19" i="8" s="1"/>
  <c r="K20" i="8" s="1"/>
  <c r="K21" i="8" s="1"/>
  <c r="K22" i="8" s="1"/>
  <c r="K23" i="8" s="1"/>
  <c r="K24" i="8" s="1"/>
  <c r="K25" i="8" s="1"/>
  <c r="K26" i="8" s="1"/>
  <c r="K27" i="8" s="1"/>
  <c r="K28" i="8" s="1"/>
  <c r="J4" i="8"/>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I4" i="8"/>
  <c r="I5" i="8" s="1"/>
  <c r="I6" i="8" s="1"/>
  <c r="I7" i="8" s="1"/>
  <c r="I8" i="8" s="1"/>
  <c r="I9" i="8" s="1"/>
  <c r="I10" i="8" s="1"/>
  <c r="I11" i="8" s="1"/>
  <c r="I12" i="8" s="1"/>
  <c r="I13" i="8" s="1"/>
  <c r="I14" i="8" s="1"/>
  <c r="I15" i="8" s="1"/>
  <c r="I16" i="8" s="1"/>
  <c r="I17" i="8" s="1"/>
  <c r="I18" i="8" s="1"/>
  <c r="I19" i="8" s="1"/>
  <c r="I20" i="8" s="1"/>
  <c r="I21" i="8" s="1"/>
  <c r="I22" i="8" s="1"/>
  <c r="I23" i="8" s="1"/>
  <c r="I24" i="8" s="1"/>
  <c r="I25" i="8" s="1"/>
  <c r="I26" i="8" s="1"/>
  <c r="I27" i="8" s="1"/>
  <c r="I28" i="8" s="1"/>
  <c r="H4" i="8"/>
  <c r="H5" i="8" s="1"/>
  <c r="H6" i="8" s="1"/>
  <c r="H7" i="8" s="1"/>
  <c r="H8" i="8" s="1"/>
  <c r="H9" i="8" s="1"/>
  <c r="H10" i="8" s="1"/>
  <c r="H11" i="8" s="1"/>
  <c r="H12" i="8" s="1"/>
  <c r="H13" i="8" s="1"/>
  <c r="H14" i="8" s="1"/>
  <c r="H15" i="8" s="1"/>
  <c r="H16" i="8" s="1"/>
  <c r="H17" i="8" s="1"/>
  <c r="H18" i="8" s="1"/>
  <c r="H19" i="8" s="1"/>
  <c r="H20" i="8" s="1"/>
  <c r="H21" i="8" s="1"/>
  <c r="H22" i="8" s="1"/>
  <c r="H23" i="8" s="1"/>
  <c r="H24" i="8" s="1"/>
  <c r="H25" i="8" s="1"/>
  <c r="H26" i="8" s="1"/>
  <c r="H27" i="8" s="1"/>
  <c r="H28" i="8" s="1"/>
  <c r="G4" i="8"/>
  <c r="G5" i="8" s="1"/>
  <c r="G6" i="8" s="1"/>
  <c r="C51" i="8"/>
  <c r="N3" i="8"/>
  <c r="L3" i="8"/>
  <c r="T6" i="1" s="1"/>
  <c r="C11" i="2"/>
  <c r="C15" i="2" s="1"/>
  <c r="C19" i="2" s="1"/>
  <c r="C23" i="2" s="1"/>
  <c r="C27" i="2" s="1"/>
  <c r="C31" i="2" s="1"/>
  <c r="C35" i="2" s="1"/>
  <c r="C39" i="2" s="1"/>
  <c r="C43" i="2" s="1"/>
  <c r="C47" i="2" s="1"/>
  <c r="C51" i="2" s="1"/>
  <c r="C55" i="2" s="1"/>
  <c r="C12" i="2"/>
  <c r="C13" i="2"/>
  <c r="C16" i="2"/>
  <c r="C17" i="2"/>
  <c r="C20" i="2"/>
  <c r="C24" i="2" s="1"/>
  <c r="C28" i="2" s="1"/>
  <c r="C32" i="2" s="1"/>
  <c r="C36" i="2" s="1"/>
  <c r="C40" i="2" s="1"/>
  <c r="C44" i="2" s="1"/>
  <c r="C48" i="2" s="1"/>
  <c r="C52" i="2" s="1"/>
  <c r="C21" i="2"/>
  <c r="C25" i="2" s="1"/>
  <c r="C29" i="2" s="1"/>
  <c r="C33" i="2" s="1"/>
  <c r="C37" i="2" s="1"/>
  <c r="C41" i="2" s="1"/>
  <c r="C45" i="2" s="1"/>
  <c r="C49" i="2" s="1"/>
  <c r="C53" i="2" s="1"/>
  <c r="C10" i="2"/>
  <c r="C14" i="2" s="1"/>
  <c r="C18" i="2" s="1"/>
  <c r="C22" i="2" s="1"/>
  <c r="C26" i="2" s="1"/>
  <c r="C30" i="2" s="1"/>
  <c r="C34" i="2" s="1"/>
  <c r="C38" i="2" s="1"/>
  <c r="C42" i="2" s="1"/>
  <c r="C46" i="2" s="1"/>
  <c r="C50" i="2" s="1"/>
  <c r="C54" i="2" s="1"/>
  <c r="E7" i="7"/>
  <c r="F7" i="7" s="1"/>
  <c r="E8" i="7"/>
  <c r="F8" i="7" s="1"/>
  <c r="E9" i="7"/>
  <c r="F9" i="7" s="1"/>
  <c r="E10" i="7"/>
  <c r="F10" i="7" s="1"/>
  <c r="E11" i="7"/>
  <c r="F11" i="7" s="1"/>
  <c r="E12" i="7"/>
  <c r="F12" i="7" s="1"/>
  <c r="E13" i="7"/>
  <c r="F13" i="7" s="1"/>
  <c r="E14" i="7"/>
  <c r="F14" i="7" s="1"/>
  <c r="E15" i="7"/>
  <c r="F15" i="7" s="1"/>
  <c r="E16" i="7"/>
  <c r="F16" i="7" s="1"/>
  <c r="E17" i="7"/>
  <c r="F17" i="7" s="1"/>
  <c r="E18" i="7"/>
  <c r="F18" i="7" s="1"/>
  <c r="E19" i="7"/>
  <c r="F19" i="7" s="1"/>
  <c r="E20" i="7"/>
  <c r="F20" i="7" s="1"/>
  <c r="E21" i="7"/>
  <c r="F21" i="7" s="1"/>
  <c r="E22" i="7"/>
  <c r="F22" i="7" s="1"/>
  <c r="E23" i="7"/>
  <c r="F23" i="7" s="1"/>
  <c r="E24" i="7"/>
  <c r="F24" i="7" s="1"/>
  <c r="E25" i="7"/>
  <c r="F25" i="7" s="1"/>
  <c r="E26" i="7"/>
  <c r="F26" i="7" s="1"/>
  <c r="E27" i="7"/>
  <c r="F27" i="7" s="1"/>
  <c r="E28" i="7"/>
  <c r="F28" i="7" s="1"/>
  <c r="E29" i="7"/>
  <c r="F29" i="7" s="1"/>
  <c r="E30" i="7"/>
  <c r="F30" i="7" s="1"/>
  <c r="E31" i="7"/>
  <c r="F31" i="7" s="1"/>
  <c r="E32" i="7"/>
  <c r="F32" i="7" s="1"/>
  <c r="E33" i="7"/>
  <c r="F33" i="7" s="1"/>
  <c r="E34" i="7"/>
  <c r="F34" i="7" s="1"/>
  <c r="E35" i="7"/>
  <c r="F35" i="7" s="1"/>
  <c r="E36" i="7"/>
  <c r="F36" i="7" s="1"/>
  <c r="E37" i="7"/>
  <c r="F37" i="7" s="1"/>
  <c r="E38" i="7"/>
  <c r="F38" i="7" s="1"/>
  <c r="E39" i="7"/>
  <c r="F39" i="7" s="1"/>
  <c r="E40" i="7"/>
  <c r="F40" i="7" s="1"/>
  <c r="E41" i="7"/>
  <c r="F41" i="7" s="1"/>
  <c r="E42" i="7"/>
  <c r="F42" i="7" s="1"/>
  <c r="E43" i="7"/>
  <c r="F43" i="7" s="1"/>
  <c r="E44" i="7"/>
  <c r="F44" i="7" s="1"/>
  <c r="E45" i="7"/>
  <c r="F45" i="7" s="1"/>
  <c r="E46" i="7"/>
  <c r="F46" i="7" s="1"/>
  <c r="E47" i="7"/>
  <c r="F47" i="7" s="1"/>
  <c r="E48" i="7"/>
  <c r="F48" i="7" s="1"/>
  <c r="E49" i="7"/>
  <c r="F49" i="7" s="1"/>
  <c r="E50" i="7"/>
  <c r="F50" i="7" s="1"/>
  <c r="E51" i="7"/>
  <c r="F51" i="7" s="1"/>
  <c r="E52" i="7"/>
  <c r="F52" i="7" s="1"/>
  <c r="E53" i="7"/>
  <c r="F53" i="7" s="1"/>
  <c r="E54" i="7"/>
  <c r="F54" i="7" s="1"/>
  <c r="E55" i="7"/>
  <c r="F55" i="7" s="1"/>
  <c r="E6" i="7"/>
  <c r="F6" i="7" s="1"/>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7" i="2"/>
  <c r="D8" i="2"/>
  <c r="D9" i="2"/>
  <c r="D10" i="2"/>
  <c r="D11" i="2"/>
  <c r="D12" i="2"/>
  <c r="D13" i="2"/>
  <c r="D14" i="2"/>
  <c r="D15" i="2"/>
  <c r="D16" i="2"/>
  <c r="D17" i="2"/>
  <c r="D18" i="2"/>
  <c r="D19" i="2"/>
  <c r="D20" i="2"/>
  <c r="D21" i="2"/>
  <c r="D22" i="2"/>
  <c r="D23" i="2"/>
  <c r="D24" i="2"/>
  <c r="D25" i="2"/>
  <c r="D6" i="2"/>
  <c r="A26" i="2"/>
  <c r="B26" i="2"/>
  <c r="A27" i="2"/>
  <c r="B27" i="2"/>
  <c r="A28" i="2"/>
  <c r="B28" i="2"/>
  <c r="A29" i="2"/>
  <c r="B29" i="2"/>
  <c r="A30" i="2"/>
  <c r="B30" i="2"/>
  <c r="A31" i="2"/>
  <c r="B31" i="2"/>
  <c r="A32" i="2"/>
  <c r="B32" i="2"/>
  <c r="A33" i="2"/>
  <c r="B33" i="2"/>
  <c r="A34" i="2"/>
  <c r="B34" i="2"/>
  <c r="A35" i="2"/>
  <c r="B35" i="2"/>
  <c r="A36" i="2"/>
  <c r="B36" i="2"/>
  <c r="A37" i="2"/>
  <c r="B37" i="2"/>
  <c r="A38" i="2"/>
  <c r="B38" i="2"/>
  <c r="A39" i="2"/>
  <c r="B39" i="2"/>
  <c r="A40" i="2"/>
  <c r="B40" i="2"/>
  <c r="A41" i="2"/>
  <c r="B41" i="2"/>
  <c r="A42" i="2"/>
  <c r="B42" i="2"/>
  <c r="A43" i="2"/>
  <c r="B43" i="2"/>
  <c r="A44" i="2"/>
  <c r="B44" i="2"/>
  <c r="A45" i="2"/>
  <c r="B45" i="2"/>
  <c r="A46" i="2"/>
  <c r="B46" i="2"/>
  <c r="A47" i="2"/>
  <c r="B47" i="2"/>
  <c r="A48" i="2"/>
  <c r="B48" i="2"/>
  <c r="A49" i="2"/>
  <c r="B49" i="2"/>
  <c r="A50" i="2"/>
  <c r="B50" i="2"/>
  <c r="A51" i="2"/>
  <c r="B51" i="2"/>
  <c r="A52" i="2"/>
  <c r="B52" i="2"/>
  <c r="A53" i="2"/>
  <c r="B53" i="2"/>
  <c r="A54" i="2"/>
  <c r="B54" i="2"/>
  <c r="A55" i="2"/>
  <c r="B55" i="2"/>
  <c r="B2" i="10"/>
  <c r="B3" i="10"/>
  <c r="B4" i="10"/>
  <c r="B5" i="10"/>
  <c r="B6" i="10"/>
  <c r="B7" i="10"/>
  <c r="B8" i="10"/>
  <c r="B9" i="10"/>
  <c r="B10" i="10"/>
  <c r="B11" i="10"/>
  <c r="B12" i="10"/>
  <c r="B13" i="10"/>
  <c r="B1" i="10"/>
  <c r="S82" i="8" l="1"/>
  <c r="T82" i="8" s="1"/>
  <c r="S78" i="8"/>
  <c r="T78" i="8" s="1"/>
  <c r="U78" i="8" s="1"/>
  <c r="V78" i="8" s="1"/>
  <c r="W78" i="8" s="1"/>
  <c r="X78" i="8" s="1"/>
  <c r="T101" i="8"/>
  <c r="U101" i="8" s="1"/>
  <c r="S68" i="8"/>
  <c r="T68" i="8" s="1"/>
  <c r="U68" i="8" s="1"/>
  <c r="V68" i="8" s="1"/>
  <c r="W68" i="8" s="1"/>
  <c r="T67" i="8"/>
  <c r="U67" i="8" s="1"/>
  <c r="T69" i="8"/>
  <c r="U69" i="8"/>
  <c r="T84" i="8"/>
  <c r="T95" i="8"/>
  <c r="U95" i="8" s="1"/>
  <c r="V95" i="8" s="1"/>
  <c r="T89" i="8"/>
  <c r="T92" i="8"/>
  <c r="U92" i="8" s="1"/>
  <c r="V92" i="8" s="1"/>
  <c r="T102" i="8"/>
  <c r="U102" i="8" s="1"/>
  <c r="T88" i="8"/>
  <c r="U88" i="8"/>
  <c r="T99" i="8"/>
  <c r="U99" i="8" s="1"/>
  <c r="S87" i="8"/>
  <c r="T87" i="8" s="1"/>
  <c r="U87" i="8" s="1"/>
  <c r="S96" i="8"/>
  <c r="S71" i="8"/>
  <c r="S98" i="8"/>
  <c r="T94" i="8"/>
  <c r="U94" i="8" s="1"/>
  <c r="T81" i="8"/>
  <c r="S64" i="8"/>
  <c r="U74" i="8"/>
  <c r="V74" i="8" s="1"/>
  <c r="S79" i="8"/>
  <c r="S76" i="8"/>
  <c r="S63" i="8"/>
  <c r="T63" i="8" s="1"/>
  <c r="T60" i="8"/>
  <c r="U60" i="8" s="1"/>
  <c r="S106" i="8"/>
  <c r="T105" i="8"/>
  <c r="T83" i="8"/>
  <c r="U83" i="8" s="1"/>
  <c r="T80" i="8"/>
  <c r="U80" i="8" s="1"/>
  <c r="V80" i="8" s="1"/>
  <c r="S62" i="8"/>
  <c r="T59" i="8"/>
  <c r="S85" i="8"/>
  <c r="S90" i="8"/>
  <c r="S72" i="8"/>
  <c r="T72" i="8" s="1"/>
  <c r="S61" i="8"/>
  <c r="U66" i="8"/>
  <c r="V66" i="8" s="1"/>
  <c r="T104" i="8"/>
  <c r="U104" i="8" s="1"/>
  <c r="T93" i="8"/>
  <c r="T91" i="8"/>
  <c r="U91" i="8" s="1"/>
  <c r="T75" i="8"/>
  <c r="U75" i="8" s="1"/>
  <c r="T73" i="8"/>
  <c r="T70" i="8"/>
  <c r="U65" i="8"/>
  <c r="V65" i="8" s="1"/>
  <c r="T86" i="8"/>
  <c r="T100" i="8"/>
  <c r="U77" i="8"/>
  <c r="U97" i="8"/>
  <c r="V97" i="8"/>
  <c r="W97" i="8"/>
  <c r="X97" i="8" s="1"/>
  <c r="U103" i="8"/>
  <c r="V103" i="8"/>
  <c r="T20" i="8"/>
  <c r="T8" i="8"/>
  <c r="I30" i="8"/>
  <c r="I31" i="8" s="1"/>
  <c r="I32" i="8" s="1"/>
  <c r="I33" i="8" s="1"/>
  <c r="I34" i="8" s="1"/>
  <c r="I35" i="8" s="1"/>
  <c r="I36" i="8" s="1"/>
  <c r="I37" i="8" s="1"/>
  <c r="I38" i="8" s="1"/>
  <c r="I39" i="8" s="1"/>
  <c r="I40" i="8" s="1"/>
  <c r="I41" i="8" s="1"/>
  <c r="I42" i="8" s="1"/>
  <c r="I43" i="8" s="1"/>
  <c r="I44" i="8" s="1"/>
  <c r="I45" i="8" s="1"/>
  <c r="I46" i="8" s="1"/>
  <c r="I47" i="8" s="1"/>
  <c r="I48" i="8" s="1"/>
  <c r="I49" i="8" s="1"/>
  <c r="I50" i="8" s="1"/>
  <c r="I51" i="8" s="1"/>
  <c r="I52" i="8" s="1"/>
  <c r="T36" i="8"/>
  <c r="T23" i="8"/>
  <c r="T37" i="8"/>
  <c r="T24" i="8"/>
  <c r="T15" i="8"/>
  <c r="J30" i="8"/>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T49" i="8"/>
  <c r="T48" i="8"/>
  <c r="K30" i="8"/>
  <c r="K31" i="8" s="1"/>
  <c r="K32" i="8" s="1"/>
  <c r="K33" i="8" s="1"/>
  <c r="K34" i="8" s="1"/>
  <c r="K35" i="8" s="1"/>
  <c r="K36" i="8" s="1"/>
  <c r="K37" i="8" s="1"/>
  <c r="K38" i="8" s="1"/>
  <c r="K39" i="8" s="1"/>
  <c r="K40" i="8" s="1"/>
  <c r="K41" i="8" s="1"/>
  <c r="K42" i="8" s="1"/>
  <c r="K43" i="8" s="1"/>
  <c r="K44" i="8" s="1"/>
  <c r="K45" i="8" s="1"/>
  <c r="K46" i="8" s="1"/>
  <c r="K47" i="8" s="1"/>
  <c r="K48" i="8" s="1"/>
  <c r="K49" i="8" s="1"/>
  <c r="K50" i="8" s="1"/>
  <c r="K51" i="8" s="1"/>
  <c r="K52" i="8" s="1"/>
  <c r="T47" i="8"/>
  <c r="T45" i="8"/>
  <c r="T33" i="8"/>
  <c r="T46" i="8"/>
  <c r="T44" i="8"/>
  <c r="T32" i="8"/>
  <c r="T43" i="8"/>
  <c r="T31" i="8"/>
  <c r="T42" i="8"/>
  <c r="T30" i="8"/>
  <c r="T26" i="8"/>
  <c r="T41" i="8"/>
  <c r="T29" i="8"/>
  <c r="T52" i="8"/>
  <c r="T40" i="8"/>
  <c r="T28" i="8"/>
  <c r="T51" i="8"/>
  <c r="T39" i="8"/>
  <c r="T35" i="8"/>
  <c r="T16" i="8"/>
  <c r="T21" i="8"/>
  <c r="T18" i="8"/>
  <c r="T50" i="8"/>
  <c r="T38" i="8"/>
  <c r="T34" i="8"/>
  <c r="T14" i="8"/>
  <c r="T25" i="8"/>
  <c r="T13" i="8"/>
  <c r="T12" i="8"/>
  <c r="T11" i="8"/>
  <c r="T10" i="8"/>
  <c r="T9" i="8"/>
  <c r="T22" i="8"/>
  <c r="T27" i="8"/>
  <c r="L5" i="8"/>
  <c r="T8" i="1" s="1"/>
  <c r="N4" i="8"/>
  <c r="N5" i="8"/>
  <c r="H30" i="8"/>
  <c r="H31" i="8" s="1"/>
  <c r="H32" i="8" s="1"/>
  <c r="H33" i="8" s="1"/>
  <c r="H34" i="8" s="1"/>
  <c r="H35" i="8" s="1"/>
  <c r="H36" i="8" s="1"/>
  <c r="H37" i="8" s="1"/>
  <c r="H38" i="8" s="1"/>
  <c r="H39" i="8" s="1"/>
  <c r="H40" i="8" s="1"/>
  <c r="H41" i="8" s="1"/>
  <c r="H42" i="8" s="1"/>
  <c r="H43" i="8" s="1"/>
  <c r="H44" i="8" s="1"/>
  <c r="H45" i="8" s="1"/>
  <c r="H46" i="8" s="1"/>
  <c r="H47" i="8" s="1"/>
  <c r="H48" i="8" s="1"/>
  <c r="H49" i="8" s="1"/>
  <c r="H50" i="8" s="1"/>
  <c r="H51" i="8" s="1"/>
  <c r="H52" i="8" s="1"/>
  <c r="L4" i="8"/>
  <c r="T7" i="1" s="1"/>
  <c r="G7" i="8"/>
  <c r="G8" i="8" s="1"/>
  <c r="G9" i="8" s="1"/>
  <c r="G10" i="8" s="1"/>
  <c r="G11" i="8" s="1"/>
  <c r="N11" i="8" s="1"/>
  <c r="N6" i="8"/>
  <c r="L10" i="8"/>
  <c r="T13" i="1" s="1"/>
  <c r="L6" i="8"/>
  <c r="T9" i="1" s="1"/>
  <c r="C12" i="7"/>
  <c r="C13" i="7"/>
  <c r="C14" i="7"/>
  <c r="C15" i="7"/>
  <c r="C20" i="7" s="1"/>
  <c r="C25" i="7" s="1"/>
  <c r="C30" i="7" s="1"/>
  <c r="C35" i="7" s="1"/>
  <c r="C40" i="7" s="1"/>
  <c r="C45" i="7" s="1"/>
  <c r="C50" i="7" s="1"/>
  <c r="C55" i="7" s="1"/>
  <c r="C17" i="7"/>
  <c r="C22" i="7" s="1"/>
  <c r="C27" i="7" s="1"/>
  <c r="C32" i="7" s="1"/>
  <c r="C37" i="7" s="1"/>
  <c r="C42" i="7" s="1"/>
  <c r="C47" i="7" s="1"/>
  <c r="C52" i="7" s="1"/>
  <c r="C18" i="7"/>
  <c r="C23" i="7" s="1"/>
  <c r="C28" i="7" s="1"/>
  <c r="C33" i="7" s="1"/>
  <c r="C38" i="7" s="1"/>
  <c r="C43" i="7" s="1"/>
  <c r="C48" i="7" s="1"/>
  <c r="C53" i="7" s="1"/>
  <c r="C19" i="7"/>
  <c r="C24" i="7" s="1"/>
  <c r="C29" i="7" s="1"/>
  <c r="C34" i="7" s="1"/>
  <c r="C39" i="7" s="1"/>
  <c r="C44" i="7" s="1"/>
  <c r="C49" i="7" s="1"/>
  <c r="C54" i="7" s="1"/>
  <c r="C11" i="7"/>
  <c r="C16" i="7" s="1"/>
  <c r="C21" i="7" s="1"/>
  <c r="C26" i="7" s="1"/>
  <c r="C31" i="7" s="1"/>
  <c r="C36" i="7" s="1"/>
  <c r="C41" i="7" s="1"/>
  <c r="C46" i="7" s="1"/>
  <c r="C51" i="7" s="1"/>
  <c r="U82" i="8" l="1"/>
  <c r="V82" i="8" s="1"/>
  <c r="V102" i="8"/>
  <c r="W102" i="8" s="1"/>
  <c r="V101" i="8"/>
  <c r="W101" i="8"/>
  <c r="X101" i="8" s="1"/>
  <c r="V69" i="8"/>
  <c r="V88" i="8"/>
  <c r="W69" i="8"/>
  <c r="V67" i="8"/>
  <c r="W67" i="8" s="1"/>
  <c r="W88" i="8"/>
  <c r="X88" i="8" s="1"/>
  <c r="Y101" i="8"/>
  <c r="Z101" i="8"/>
  <c r="AA101" i="8" s="1"/>
  <c r="Y78" i="8"/>
  <c r="Z78" i="8" s="1"/>
  <c r="U84" i="8"/>
  <c r="V84" i="8" s="1"/>
  <c r="U89" i="8"/>
  <c r="W65" i="8"/>
  <c r="X65" i="8" s="1"/>
  <c r="U81" i="8"/>
  <c r="U72" i="8"/>
  <c r="V72" i="8"/>
  <c r="W72" i="8" s="1"/>
  <c r="T76" i="8"/>
  <c r="U76" i="8"/>
  <c r="T62" i="8"/>
  <c r="U62" i="8" s="1"/>
  <c r="V77" i="8"/>
  <c r="U86" i="8"/>
  <c r="V86" i="8" s="1"/>
  <c r="W86" i="8" s="1"/>
  <c r="V75" i="8"/>
  <c r="V83" i="8"/>
  <c r="W83" i="8" s="1"/>
  <c r="U100" i="8"/>
  <c r="V100" i="8" s="1"/>
  <c r="T90" i="8"/>
  <c r="U90" i="8"/>
  <c r="T71" i="8"/>
  <c r="U71" i="8"/>
  <c r="U63" i="8"/>
  <c r="U93" i="8"/>
  <c r="V93" i="8" s="1"/>
  <c r="T79" i="8"/>
  <c r="U79" i="8"/>
  <c r="W95" i="8"/>
  <c r="W103" i="8"/>
  <c r="X103" i="8" s="1"/>
  <c r="U70" i="8"/>
  <c r="V99" i="8"/>
  <c r="V94" i="8"/>
  <c r="W94" i="8" s="1"/>
  <c r="W66" i="8"/>
  <c r="T85" i="8"/>
  <c r="U85" i="8" s="1"/>
  <c r="T61" i="8"/>
  <c r="U61" i="8" s="1"/>
  <c r="V87" i="8"/>
  <c r="W87" i="8" s="1"/>
  <c r="V91" i="8"/>
  <c r="V104" i="8"/>
  <c r="W104" i="8" s="1"/>
  <c r="U105" i="8"/>
  <c r="T106" i="8"/>
  <c r="U106" i="8" s="1"/>
  <c r="T96" i="8"/>
  <c r="U96" i="8"/>
  <c r="V96" i="8"/>
  <c r="U73" i="8"/>
  <c r="T64" i="8"/>
  <c r="T98" i="8"/>
  <c r="X68" i="8"/>
  <c r="Y68" i="8"/>
  <c r="Y97" i="8"/>
  <c r="Z97" i="8" s="1"/>
  <c r="AA97" i="8" s="1"/>
  <c r="AB97" i="8" s="1"/>
  <c r="W80" i="8"/>
  <c r="X80" i="8" s="1"/>
  <c r="W74" i="8"/>
  <c r="W92" i="8"/>
  <c r="X92" i="8" s="1"/>
  <c r="L7" i="8"/>
  <c r="T10" i="1" s="1"/>
  <c r="N10" i="8"/>
  <c r="L8" i="8"/>
  <c r="T11" i="1" s="1"/>
  <c r="N7" i="8"/>
  <c r="N8" i="8"/>
  <c r="G12" i="8"/>
  <c r="G13" i="8" s="1"/>
  <c r="L11" i="8"/>
  <c r="T14" i="1" s="1"/>
  <c r="N9" i="8"/>
  <c r="L9" i="8"/>
  <c r="T12" i="1" s="1"/>
  <c r="J37" i="9"/>
  <c r="H38" i="9"/>
  <c r="H39" i="9"/>
  <c r="H40" i="9"/>
  <c r="H41" i="9"/>
  <c r="H42" i="9"/>
  <c r="H43" i="9"/>
  <c r="H44" i="9"/>
  <c r="H45" i="9"/>
  <c r="H46" i="9"/>
  <c r="H47" i="9"/>
  <c r="H37" i="9"/>
  <c r="G38" i="9"/>
  <c r="G39" i="9"/>
  <c r="G40" i="9"/>
  <c r="G41" i="9"/>
  <c r="G42" i="9"/>
  <c r="G43" i="9"/>
  <c r="G44" i="9"/>
  <c r="G45" i="9"/>
  <c r="G46" i="9"/>
  <c r="G47" i="9"/>
  <c r="G37" i="9"/>
  <c r="F38" i="9"/>
  <c r="F39" i="9"/>
  <c r="F40" i="9"/>
  <c r="F41" i="9"/>
  <c r="F42" i="9"/>
  <c r="F43" i="9"/>
  <c r="F44" i="9"/>
  <c r="F45" i="9"/>
  <c r="F46" i="9"/>
  <c r="F47" i="9"/>
  <c r="F37" i="9"/>
  <c r="C38" i="9"/>
  <c r="C39" i="9"/>
  <c r="C40" i="9"/>
  <c r="C41" i="9"/>
  <c r="C42" i="9"/>
  <c r="C43" i="9"/>
  <c r="C44" i="9"/>
  <c r="C45" i="9"/>
  <c r="C46" i="9"/>
  <c r="C47" i="9"/>
  <c r="C37" i="9"/>
  <c r="B38" i="9"/>
  <c r="B39" i="9"/>
  <c r="B40" i="9"/>
  <c r="B41" i="9"/>
  <c r="B42" i="9"/>
  <c r="B43" i="9"/>
  <c r="B44" i="9"/>
  <c r="B45" i="9"/>
  <c r="B46" i="9"/>
  <c r="B47" i="9"/>
  <c r="B37" i="9"/>
  <c r="B26" i="9"/>
  <c r="H2" i="9"/>
  <c r="H1" i="9"/>
  <c r="G2" i="9"/>
  <c r="G3" i="9"/>
  <c r="G4" i="9"/>
  <c r="G5" i="9"/>
  <c r="G6" i="9"/>
  <c r="G7" i="9"/>
  <c r="G8" i="9"/>
  <c r="G9" i="9"/>
  <c r="G10" i="9"/>
  <c r="G11" i="9"/>
  <c r="G12" i="9"/>
  <c r="G13" i="9"/>
  <c r="G14" i="9"/>
  <c r="G15" i="9"/>
  <c r="G16" i="9"/>
  <c r="G17" i="9"/>
  <c r="G18" i="9"/>
  <c r="G19" i="9"/>
  <c r="G20" i="9"/>
  <c r="G21" i="9"/>
  <c r="G22" i="9"/>
  <c r="G23" i="9"/>
  <c r="G24" i="9"/>
  <c r="G25" i="9"/>
  <c r="G1" i="9"/>
  <c r="F2" i="9"/>
  <c r="F3" i="9"/>
  <c r="F4" i="9"/>
  <c r="F5" i="9"/>
  <c r="F6" i="9"/>
  <c r="F7" i="9"/>
  <c r="F8" i="9"/>
  <c r="F9" i="9"/>
  <c r="F10" i="9"/>
  <c r="F11" i="9"/>
  <c r="F12" i="9"/>
  <c r="F13" i="9"/>
  <c r="F14" i="9"/>
  <c r="F15" i="9"/>
  <c r="F16" i="9"/>
  <c r="F17" i="9"/>
  <c r="F18" i="9"/>
  <c r="F19" i="9"/>
  <c r="F20" i="9"/>
  <c r="F21" i="9"/>
  <c r="F22" i="9"/>
  <c r="F23" i="9"/>
  <c r="F24" i="9"/>
  <c r="F25" i="9"/>
  <c r="F1" i="9"/>
  <c r="M3" i="9"/>
  <c r="N3" i="9" s="1"/>
  <c r="M4" i="9"/>
  <c r="N4" i="9" s="1"/>
  <c r="M5" i="9"/>
  <c r="N5" i="9" s="1"/>
  <c r="M6" i="9"/>
  <c r="N6" i="9" s="1"/>
  <c r="M7" i="9"/>
  <c r="N7" i="9" s="1"/>
  <c r="M8" i="9"/>
  <c r="N8" i="9" s="1"/>
  <c r="M9" i="9"/>
  <c r="N9" i="9" s="1"/>
  <c r="M10" i="9"/>
  <c r="N10" i="9" s="1"/>
  <c r="M11" i="9"/>
  <c r="N11" i="9" s="1"/>
  <c r="M12" i="9"/>
  <c r="N12" i="9" s="1"/>
  <c r="M13" i="9"/>
  <c r="N13" i="9" s="1"/>
  <c r="M14" i="9"/>
  <c r="N14" i="9" s="1"/>
  <c r="M15" i="9"/>
  <c r="N15" i="9" s="1"/>
  <c r="M16" i="9"/>
  <c r="N16" i="9" s="1"/>
  <c r="M17" i="9"/>
  <c r="N17" i="9" s="1"/>
  <c r="M18" i="9"/>
  <c r="N18" i="9" s="1"/>
  <c r="M19" i="9"/>
  <c r="N19" i="9" s="1"/>
  <c r="M20" i="9"/>
  <c r="N20" i="9" s="1"/>
  <c r="M21" i="9"/>
  <c r="N21" i="9" s="1"/>
  <c r="M22" i="9"/>
  <c r="N22" i="9" s="1"/>
  <c r="M23" i="9"/>
  <c r="N23" i="9" s="1"/>
  <c r="M24" i="9"/>
  <c r="N24" i="9" s="1"/>
  <c r="M25" i="9"/>
  <c r="N25" i="9" s="1"/>
  <c r="M2" i="9"/>
  <c r="N2" i="9" s="1"/>
  <c r="E1" i="9"/>
  <c r="C2" i="9"/>
  <c r="C3" i="9"/>
  <c r="C4" i="9"/>
  <c r="C5" i="9"/>
  <c r="C6" i="9"/>
  <c r="C7" i="9"/>
  <c r="C8" i="9"/>
  <c r="C9" i="9"/>
  <c r="C10" i="9"/>
  <c r="C11" i="9"/>
  <c r="C12" i="9"/>
  <c r="C13" i="9"/>
  <c r="C14" i="9"/>
  <c r="C15" i="9"/>
  <c r="C16" i="9"/>
  <c r="C17" i="9"/>
  <c r="C18" i="9"/>
  <c r="C19" i="9"/>
  <c r="C20" i="9"/>
  <c r="C21" i="9"/>
  <c r="C22" i="9"/>
  <c r="C23" i="9"/>
  <c r="C24" i="9"/>
  <c r="C25" i="9"/>
  <c r="C1" i="9"/>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6" i="1"/>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2" i="8"/>
  <c r="A6" i="1"/>
  <c r="W82" i="8" l="1"/>
  <c r="X82" i="8" s="1"/>
  <c r="Y82" i="8"/>
  <c r="Z82" i="8" s="1"/>
  <c r="AA82" i="8" s="1"/>
  <c r="AB82" i="8" s="1"/>
  <c r="X102" i="8"/>
  <c r="Y102" i="8"/>
  <c r="Z102" i="8"/>
  <c r="X69" i="8"/>
  <c r="Y69" i="8" s="1"/>
  <c r="V71" i="8"/>
  <c r="W71" i="8" s="1"/>
  <c r="X71" i="8" s="1"/>
  <c r="AB101" i="8"/>
  <c r="V89" i="8"/>
  <c r="X67" i="8"/>
  <c r="Y67" i="8"/>
  <c r="AA78" i="8"/>
  <c r="AB78" i="8" s="1"/>
  <c r="Y88" i="8"/>
  <c r="Z88" i="8" s="1"/>
  <c r="AA88" i="8" s="1"/>
  <c r="AB88" i="8" s="1"/>
  <c r="X104" i="8"/>
  <c r="Y104" i="8" s="1"/>
  <c r="V79" i="8"/>
  <c r="W79" i="8" s="1"/>
  <c r="X79" i="8" s="1"/>
  <c r="W84" i="8"/>
  <c r="X84" i="8" s="1"/>
  <c r="V76" i="8"/>
  <c r="W96" i="8"/>
  <c r="X96" i="8" s="1"/>
  <c r="AA102" i="8"/>
  <c r="AB102" i="8" s="1"/>
  <c r="Y103" i="8"/>
  <c r="V90" i="8"/>
  <c r="W90" i="8" s="1"/>
  <c r="X87" i="8"/>
  <c r="Y87" i="8" s="1"/>
  <c r="Y65" i="8"/>
  <c r="Z65" i="8" s="1"/>
  <c r="V81" i="8"/>
  <c r="W81" i="8" s="1"/>
  <c r="X81" i="8" s="1"/>
  <c r="Y81" i="8" s="1"/>
  <c r="X72" i="8"/>
  <c r="Y72" i="8" s="1"/>
  <c r="V70" i="8"/>
  <c r="V61" i="8"/>
  <c r="V85" i="8"/>
  <c r="W100" i="8"/>
  <c r="V63" i="8"/>
  <c r="W63" i="8" s="1"/>
  <c r="X63" i="8" s="1"/>
  <c r="W75" i="8"/>
  <c r="V106" i="8"/>
  <c r="W106" i="8" s="1"/>
  <c r="W99" i="8"/>
  <c r="X99" i="8" s="1"/>
  <c r="Z68" i="8"/>
  <c r="AA68" i="8" s="1"/>
  <c r="AB68" i="8" s="1"/>
  <c r="X95" i="8"/>
  <c r="Y95" i="8" s="1"/>
  <c r="X66" i="8"/>
  <c r="V105" i="8"/>
  <c r="W105" i="8" s="1"/>
  <c r="X94" i="8"/>
  <c r="Y92" i="8"/>
  <c r="Z92" i="8" s="1"/>
  <c r="U64" i="8"/>
  <c r="V62" i="8"/>
  <c r="W62" i="8" s="1"/>
  <c r="W77" i="8"/>
  <c r="X77" i="8" s="1"/>
  <c r="W93" i="8"/>
  <c r="U98" i="8"/>
  <c r="V98" i="8" s="1"/>
  <c r="W98" i="8" s="1"/>
  <c r="X83" i="8"/>
  <c r="Y83" i="8" s="1"/>
  <c r="V73" i="8"/>
  <c r="W91" i="8"/>
  <c r="X86" i="8"/>
  <c r="Y80" i="8"/>
  <c r="X74" i="8"/>
  <c r="Y74" i="8" s="1"/>
  <c r="Z74" i="8" s="1"/>
  <c r="Z80" i="8"/>
  <c r="AA80" i="8" s="1"/>
  <c r="N13" i="8"/>
  <c r="G14" i="8"/>
  <c r="L13" i="8"/>
  <c r="T16" i="1" s="1"/>
  <c r="L12" i="8"/>
  <c r="T15" i="1" s="1"/>
  <c r="N12" i="8"/>
  <c r="E23" i="9"/>
  <c r="E10" i="9"/>
  <c r="E20" i="9"/>
  <c r="E18" i="9"/>
  <c r="E22" i="9"/>
  <c r="E9" i="9"/>
  <c r="E8" i="9"/>
  <c r="E19" i="9"/>
  <c r="E7" i="9"/>
  <c r="E6" i="9"/>
  <c r="E17" i="9"/>
  <c r="E5" i="9"/>
  <c r="E16" i="9"/>
  <c r="E4" i="9"/>
  <c r="E15" i="9"/>
  <c r="E3" i="9"/>
  <c r="O2" i="9"/>
  <c r="E2" i="9"/>
  <c r="E14" i="9"/>
  <c r="E21" i="9"/>
  <c r="E25" i="9"/>
  <c r="E13" i="9"/>
  <c r="E24" i="9"/>
  <c r="E12" i="9"/>
  <c r="E11" i="9"/>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D12" i="7"/>
  <c r="D17" i="7" s="1"/>
  <c r="D22" i="7" s="1"/>
  <c r="D27" i="7" s="1"/>
  <c r="D32" i="7" s="1"/>
  <c r="D37" i="7" s="1"/>
  <c r="D42" i="7" s="1"/>
  <c r="D47" i="7" s="1"/>
  <c r="D52" i="7" s="1"/>
  <c r="D13" i="7"/>
  <c r="D18" i="7" s="1"/>
  <c r="D23" i="7" s="1"/>
  <c r="D28" i="7" s="1"/>
  <c r="D33" i="7" s="1"/>
  <c r="D38" i="7" s="1"/>
  <c r="D43" i="7" s="1"/>
  <c r="D48" i="7" s="1"/>
  <c r="D53" i="7" s="1"/>
  <c r="D14" i="7"/>
  <c r="D19" i="7" s="1"/>
  <c r="D24" i="7" s="1"/>
  <c r="D29" i="7" s="1"/>
  <c r="D34" i="7" s="1"/>
  <c r="D39" i="7" s="1"/>
  <c r="D44" i="7" s="1"/>
  <c r="D49" i="7" s="1"/>
  <c r="D54" i="7" s="1"/>
  <c r="D15" i="7"/>
  <c r="D20" i="7" s="1"/>
  <c r="D25" i="7" s="1"/>
  <c r="D30" i="7" s="1"/>
  <c r="D35" i="7" s="1"/>
  <c r="D40" i="7" s="1"/>
  <c r="D45" i="7" s="1"/>
  <c r="D50" i="7" s="1"/>
  <c r="D55" i="7" s="1"/>
  <c r="D11" i="7"/>
  <c r="D16" i="7" s="1"/>
  <c r="D21" i="7" s="1"/>
  <c r="D26" i="7" s="1"/>
  <c r="D31" i="7" s="1"/>
  <c r="D36" i="7" s="1"/>
  <c r="D41" i="7" s="1"/>
  <c r="D46" i="7" s="1"/>
  <c r="D51" i="7" s="1"/>
  <c r="D12" i="1"/>
  <c r="D17" i="1" s="1"/>
  <c r="D22" i="1" s="1"/>
  <c r="D27" i="1" s="1"/>
  <c r="D32" i="1" s="1"/>
  <c r="D37" i="1" s="1"/>
  <c r="D42" i="1" s="1"/>
  <c r="D47" i="1" s="1"/>
  <c r="D52" i="1" s="1"/>
  <c r="D13" i="1"/>
  <c r="D18" i="1" s="1"/>
  <c r="D23" i="1" s="1"/>
  <c r="D28" i="1" s="1"/>
  <c r="D33" i="1" s="1"/>
  <c r="D38" i="1" s="1"/>
  <c r="D43" i="1" s="1"/>
  <c r="D48" i="1" s="1"/>
  <c r="D53" i="1" s="1"/>
  <c r="D14" i="1"/>
  <c r="D19" i="1" s="1"/>
  <c r="D24" i="1" s="1"/>
  <c r="D29" i="1" s="1"/>
  <c r="D34" i="1" s="1"/>
  <c r="D39" i="1" s="1"/>
  <c r="D44" i="1" s="1"/>
  <c r="D49" i="1" s="1"/>
  <c r="D54" i="1" s="1"/>
  <c r="D15" i="1"/>
  <c r="D20" i="1" s="1"/>
  <c r="D25" i="1" s="1"/>
  <c r="D30" i="1" s="1"/>
  <c r="D35" i="1" s="1"/>
  <c r="D40" i="1" s="1"/>
  <c r="D45" i="1" s="1"/>
  <c r="D50" i="1" s="1"/>
  <c r="D55" i="1" s="1"/>
  <c r="D11" i="1"/>
  <c r="D16" i="1" s="1"/>
  <c r="D21" i="1" s="1"/>
  <c r="D26" i="1" s="1"/>
  <c r="D31" i="1" s="1"/>
  <c r="D36" i="1" s="1"/>
  <c r="D41" i="1" s="1"/>
  <c r="D46" i="1" s="1"/>
  <c r="D51" i="1" s="1"/>
  <c r="Z69" i="8" l="1"/>
  <c r="AA69" i="8" s="1"/>
  <c r="AB69" i="8" s="1"/>
  <c r="Z67" i="8"/>
  <c r="AA67" i="8" s="1"/>
  <c r="AB67" i="8" s="1"/>
  <c r="Z104" i="8"/>
  <c r="AA104" i="8" s="1"/>
  <c r="W89" i="8"/>
  <c r="AB104" i="8"/>
  <c r="Z81" i="8"/>
  <c r="Y84" i="8"/>
  <c r="Z84" i="8" s="1"/>
  <c r="AA81" i="8"/>
  <c r="AB81" i="8" s="1"/>
  <c r="W76" i="8"/>
  <c r="Z87" i="8"/>
  <c r="AA87" i="8" s="1"/>
  <c r="X90" i="8"/>
  <c r="Y90" i="8" s="1"/>
  <c r="Z103" i="8"/>
  <c r="Z95" i="8"/>
  <c r="AA95" i="8" s="1"/>
  <c r="AB95" i="8" s="1"/>
  <c r="Y71" i="8"/>
  <c r="Z71" i="8" s="1"/>
  <c r="W85" i="8"/>
  <c r="Z83" i="8"/>
  <c r="AA83" i="8" s="1"/>
  <c r="AB83" i="8" s="1"/>
  <c r="Y99" i="8"/>
  <c r="Z99" i="8" s="1"/>
  <c r="AA99" i="8" s="1"/>
  <c r="X98" i="8"/>
  <c r="Y98" i="8" s="1"/>
  <c r="Y66" i="8"/>
  <c r="Z66" i="8" s="1"/>
  <c r="AA66" i="8" s="1"/>
  <c r="Y94" i="8"/>
  <c r="Z94" i="8" s="1"/>
  <c r="Y77" i="8"/>
  <c r="Z77" i="8" s="1"/>
  <c r="AA77" i="8" s="1"/>
  <c r="X91" i="8"/>
  <c r="AB80" i="8"/>
  <c r="Y96" i="8"/>
  <c r="Z96" i="8" s="1"/>
  <c r="X105" i="8"/>
  <c r="Y105" i="8" s="1"/>
  <c r="X75" i="8"/>
  <c r="Y75" i="8" s="1"/>
  <c r="Z72" i="8"/>
  <c r="AA72" i="8" s="1"/>
  <c r="AB72" i="8" s="1"/>
  <c r="X106" i="8"/>
  <c r="W70" i="8"/>
  <c r="X93" i="8"/>
  <c r="X100" i="8"/>
  <c r="W73" i="8"/>
  <c r="V64" i="8"/>
  <c r="Y79" i="8"/>
  <c r="AA74" i="8"/>
  <c r="AB74" i="8" s="1"/>
  <c r="Y86" i="8"/>
  <c r="Z86" i="8" s="1"/>
  <c r="AA92" i="8"/>
  <c r="AB92" i="8" s="1"/>
  <c r="G15" i="8"/>
  <c r="G16" i="8" s="1"/>
  <c r="N14" i="8"/>
  <c r="L14" i="8"/>
  <c r="T17" i="1" s="1"/>
  <c r="B25" i="7"/>
  <c r="B24" i="7"/>
  <c r="B23" i="7"/>
  <c r="B22" i="7"/>
  <c r="B21" i="7"/>
  <c r="B20" i="7"/>
  <c r="B19" i="7"/>
  <c r="B18" i="7"/>
  <c r="B17" i="7"/>
  <c r="B16" i="7"/>
  <c r="B15" i="7"/>
  <c r="B14" i="7"/>
  <c r="B13" i="7"/>
  <c r="B12" i="7"/>
  <c r="B11" i="7"/>
  <c r="B10" i="7"/>
  <c r="B9" i="7"/>
  <c r="B8" i="7"/>
  <c r="B7" i="7"/>
  <c r="B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B7" i="2"/>
  <c r="B8" i="2"/>
  <c r="B9" i="2"/>
  <c r="B10" i="2"/>
  <c r="B11" i="2"/>
  <c r="B12" i="2"/>
  <c r="B13" i="2"/>
  <c r="B14" i="2"/>
  <c r="B15" i="2"/>
  <c r="B16" i="2"/>
  <c r="B17" i="2"/>
  <c r="B18" i="2"/>
  <c r="B19" i="2"/>
  <c r="B20" i="2"/>
  <c r="B21" i="2"/>
  <c r="B22" i="2"/>
  <c r="B23" i="2"/>
  <c r="B24" i="2"/>
  <c r="B25" i="2"/>
  <c r="B6" i="2"/>
  <c r="AA84" i="8" l="1"/>
  <c r="AB84" i="8" s="1"/>
  <c r="X89" i="8"/>
  <c r="AB87" i="8"/>
  <c r="X76" i="8"/>
  <c r="Y76" i="8" s="1"/>
  <c r="Z76" i="8" s="1"/>
  <c r="AA76" i="8" s="1"/>
  <c r="AB76" i="8" s="1"/>
  <c r="Z90" i="8"/>
  <c r="AA90" i="8" s="1"/>
  <c r="AB90" i="8" s="1"/>
  <c r="AA96" i="8"/>
  <c r="AB99" i="8"/>
  <c r="AA103" i="8"/>
  <c r="AB103" i="8" s="1"/>
  <c r="Z105" i="8"/>
  <c r="AA105" i="8" s="1"/>
  <c r="Z91" i="8"/>
  <c r="AA91" i="8" s="1"/>
  <c r="Y106" i="8"/>
  <c r="Z106" i="8" s="1"/>
  <c r="AA106" i="8" s="1"/>
  <c r="AB106" i="8" s="1"/>
  <c r="AB77" i="8"/>
  <c r="Z75" i="8"/>
  <c r="AA75" i="8" s="1"/>
  <c r="AB75" i="8" s="1"/>
  <c r="W64" i="8"/>
  <c r="X64" i="8" s="1"/>
  <c r="Y64" i="8" s="1"/>
  <c r="Y91" i="8"/>
  <c r="Z98" i="8"/>
  <c r="AA98" i="8" s="1"/>
  <c r="AB98" i="8" s="1"/>
  <c r="Y100" i="8"/>
  <c r="Z100" i="8" s="1"/>
  <c r="AA100" i="8" s="1"/>
  <c r="Z79" i="8"/>
  <c r="AA79" i="8" s="1"/>
  <c r="AB79" i="8" s="1"/>
  <c r="AB96" i="8"/>
  <c r="AA71" i="8"/>
  <c r="AB71" i="8" s="1"/>
  <c r="X73" i="8"/>
  <c r="Y73" i="8" s="1"/>
  <c r="AA94" i="8"/>
  <c r="AB94" i="8" s="1"/>
  <c r="Y93" i="8"/>
  <c r="Z93" i="8" s="1"/>
  <c r="X85" i="8"/>
  <c r="X70" i="8"/>
  <c r="AA86" i="8"/>
  <c r="AB86" i="8" s="1"/>
  <c r="N15" i="8"/>
  <c r="L15" i="8"/>
  <c r="T18" i="1" s="1"/>
  <c r="G17" i="8"/>
  <c r="L16" i="8"/>
  <c r="T19" i="1" s="1"/>
  <c r="N16" i="8"/>
  <c r="A25" i="2"/>
  <c r="A24" i="2"/>
  <c r="A23" i="2"/>
  <c r="A22" i="2"/>
  <c r="A21" i="2"/>
  <c r="A20" i="2"/>
  <c r="A19" i="2"/>
  <c r="A18" i="2"/>
  <c r="A17" i="2"/>
  <c r="A16" i="2"/>
  <c r="A15" i="2"/>
  <c r="A14" i="2"/>
  <c r="A13" i="2"/>
  <c r="A12" i="2"/>
  <c r="A11" i="2"/>
  <c r="A10" i="2"/>
  <c r="A9" i="2"/>
  <c r="A8" i="2"/>
  <c r="A7" i="2"/>
  <c r="A6" i="2"/>
  <c r="Y89" i="8" l="1"/>
  <c r="Z89" i="8" s="1"/>
  <c r="AB100" i="8"/>
  <c r="Y85" i="8"/>
  <c r="Z85" i="8" s="1"/>
  <c r="AA85" i="8" s="1"/>
  <c r="AB85" i="8" s="1"/>
  <c r="AA93" i="8"/>
  <c r="AB93" i="8" s="1"/>
  <c r="Z73" i="8"/>
  <c r="AA73" i="8"/>
  <c r="AB73" i="8" s="1"/>
  <c r="AB91" i="8"/>
  <c r="AB105" i="8"/>
  <c r="P105" i="8" s="1"/>
  <c r="Y70" i="8"/>
  <c r="Z70" i="8"/>
  <c r="AA70" i="8" s="1"/>
  <c r="AB70" i="8" s="1"/>
  <c r="G18" i="8"/>
  <c r="N17" i="8"/>
  <c r="L17" i="8"/>
  <c r="T20" i="1" s="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A89" i="8" l="1"/>
  <c r="AB89" i="8" s="1"/>
  <c r="P106" i="8"/>
  <c r="G19" i="8"/>
  <c r="N18" i="8"/>
  <c r="L18" i="8"/>
  <c r="T21" i="1" s="1"/>
  <c r="P104" i="8" l="1"/>
  <c r="P103" i="8"/>
  <c r="G20" i="8"/>
  <c r="L19" i="8"/>
  <c r="T22" i="1" s="1"/>
  <c r="N19" i="8"/>
  <c r="G21" i="8" l="1"/>
  <c r="L20" i="8"/>
  <c r="T23" i="1" s="1"/>
  <c r="N20" i="8"/>
  <c r="G22" i="8" l="1"/>
  <c r="N21" i="8"/>
  <c r="L21" i="8"/>
  <c r="T24" i="1" s="1"/>
  <c r="P102" i="8" l="1"/>
  <c r="G23" i="8"/>
  <c r="L22" i="8"/>
  <c r="T25" i="1" s="1"/>
  <c r="N22" i="8"/>
  <c r="P101" i="8" l="1"/>
  <c r="L23" i="8"/>
  <c r="T26" i="1" s="1"/>
  <c r="G24" i="8"/>
  <c r="N23" i="8"/>
  <c r="P100" i="8" l="1"/>
  <c r="G25" i="8"/>
  <c r="L24" i="8"/>
  <c r="T27" i="1" s="1"/>
  <c r="N24" i="8"/>
  <c r="P99" i="8" l="1"/>
  <c r="G26" i="8"/>
  <c r="N25" i="8"/>
  <c r="L25" i="8"/>
  <c r="T28" i="1" s="1"/>
  <c r="P98" i="8" l="1"/>
  <c r="N26" i="8"/>
  <c r="G27" i="8"/>
  <c r="L26" i="8"/>
  <c r="T29" i="1" s="1"/>
  <c r="P97" i="8" l="1"/>
  <c r="G28" i="8"/>
  <c r="N27" i="8"/>
  <c r="L27" i="8"/>
  <c r="T30" i="1" s="1"/>
  <c r="P96" i="8" l="1"/>
  <c r="L28" i="8"/>
  <c r="T31" i="1" s="1"/>
  <c r="N28" i="8"/>
  <c r="P95" i="8" l="1"/>
  <c r="G30" i="8"/>
  <c r="L29" i="8"/>
  <c r="T32" i="1" s="1"/>
  <c r="N29" i="8"/>
  <c r="P94" i="8" l="1"/>
  <c r="G31" i="8"/>
  <c r="N30" i="8"/>
  <c r="L30" i="8"/>
  <c r="T33" i="1" s="1"/>
  <c r="P93" i="8" l="1"/>
  <c r="G32" i="8"/>
  <c r="L31" i="8"/>
  <c r="T34" i="1" s="1"/>
  <c r="N31" i="8"/>
  <c r="P92" i="8" l="1"/>
  <c r="G33" i="8"/>
  <c r="L32" i="8"/>
  <c r="T35" i="1" s="1"/>
  <c r="N32" i="8"/>
  <c r="P91" i="8" l="1"/>
  <c r="G34" i="8"/>
  <c r="N33" i="8"/>
  <c r="L33" i="8"/>
  <c r="T36" i="1" s="1"/>
  <c r="P90" i="8" l="1"/>
  <c r="G35" i="8"/>
  <c r="L34" i="8"/>
  <c r="T37" i="1" s="1"/>
  <c r="N34" i="8"/>
  <c r="P89" i="8" l="1"/>
  <c r="G36" i="8"/>
  <c r="L35" i="8"/>
  <c r="T38" i="1" s="1"/>
  <c r="N35" i="8"/>
  <c r="P88" i="8" l="1"/>
  <c r="G37" i="8"/>
  <c r="L36" i="8"/>
  <c r="T39" i="1" s="1"/>
  <c r="N36" i="8"/>
  <c r="P87" i="8" l="1"/>
  <c r="G38" i="8"/>
  <c r="N37" i="8"/>
  <c r="L37" i="8"/>
  <c r="T40" i="1" s="1"/>
  <c r="P86" i="8" l="1"/>
  <c r="N38" i="8"/>
  <c r="G39" i="8"/>
  <c r="L38" i="8"/>
  <c r="T41" i="1" s="1"/>
  <c r="P85" i="8" l="1"/>
  <c r="G40" i="8"/>
  <c r="N39" i="8"/>
  <c r="L39" i="8"/>
  <c r="T42" i="1" s="1"/>
  <c r="P84" i="8" l="1"/>
  <c r="G41" i="8"/>
  <c r="N40" i="8"/>
  <c r="L40" i="8"/>
  <c r="T43" i="1" s="1"/>
  <c r="P83" i="8" l="1"/>
  <c r="G42" i="8"/>
  <c r="L41" i="8"/>
  <c r="T44" i="1" s="1"/>
  <c r="N41" i="8"/>
  <c r="P82" i="8" l="1"/>
  <c r="G43" i="8"/>
  <c r="N42" i="8"/>
  <c r="L42" i="8"/>
  <c r="T45" i="1" s="1"/>
  <c r="P81" i="8" l="1"/>
  <c r="G44" i="8"/>
  <c r="L43" i="8"/>
  <c r="T46" i="1" s="1"/>
  <c r="N43" i="8"/>
  <c r="P80" i="8" l="1"/>
  <c r="G45" i="8"/>
  <c r="L44" i="8"/>
  <c r="T47" i="1" s="1"/>
  <c r="N44" i="8"/>
  <c r="P79" i="8" l="1"/>
  <c r="G46" i="8"/>
  <c r="L45" i="8"/>
  <c r="T48" i="1" s="1"/>
  <c r="N45" i="8"/>
  <c r="P78" i="8" l="1"/>
  <c r="G47" i="8"/>
  <c r="N46" i="8"/>
  <c r="L46" i="8"/>
  <c r="T49" i="1" s="1"/>
  <c r="P77" i="8" l="1"/>
  <c r="L47" i="8"/>
  <c r="T50" i="1" s="1"/>
  <c r="G48" i="8"/>
  <c r="N47" i="8"/>
  <c r="P76" i="8" l="1"/>
  <c r="G49" i="8"/>
  <c r="N48" i="8"/>
  <c r="L48" i="8"/>
  <c r="T51" i="1" s="1"/>
  <c r="P75" i="8" l="1"/>
  <c r="G50" i="8"/>
  <c r="N49" i="8"/>
  <c r="L49" i="8"/>
  <c r="T52" i="1" s="1"/>
  <c r="P74" i="8" l="1"/>
  <c r="L50" i="8"/>
  <c r="T53" i="1" s="1"/>
  <c r="G51" i="8"/>
  <c r="N50" i="8"/>
  <c r="P73" i="8" l="1"/>
  <c r="G52" i="8"/>
  <c r="L51" i="8"/>
  <c r="T54" i="1" s="1"/>
  <c r="N51" i="8"/>
  <c r="P72" i="8" l="1"/>
  <c r="N52" i="8"/>
  <c r="L52" i="8"/>
  <c r="T55" i="1" s="1"/>
  <c r="U17" i="8"/>
  <c r="V17" i="8"/>
  <c r="W17" i="8"/>
  <c r="X17" i="8"/>
  <c r="Y17" i="8"/>
  <c r="U6" i="8"/>
  <c r="U7" i="8"/>
  <c r="U15" i="8"/>
  <c r="V15" i="8"/>
  <c r="U5" i="8"/>
  <c r="AS5" i="8" s="1"/>
  <c r="U49" i="8"/>
  <c r="U19" i="8"/>
  <c r="V19" i="8"/>
  <c r="W19" i="8"/>
  <c r="X19" i="8"/>
  <c r="Y19" i="8"/>
  <c r="Z19" i="8"/>
  <c r="U23" i="8"/>
  <c r="V23" i="8"/>
  <c r="W23" i="8" s="1"/>
  <c r="X23" i="8" s="1"/>
  <c r="U20" i="8"/>
  <c r="U36" i="8"/>
  <c r="V36" i="8"/>
  <c r="W36" i="8"/>
  <c r="X36" i="8"/>
  <c r="Y36" i="8"/>
  <c r="Z36" i="8"/>
  <c r="AA36" i="8"/>
  <c r="AB36" i="8"/>
  <c r="U8" i="8"/>
  <c r="V8" i="8"/>
  <c r="W8" i="8"/>
  <c r="X8" i="8" s="1"/>
  <c r="P8" i="8"/>
  <c r="R8" i="8"/>
  <c r="U43" i="8"/>
  <c r="V43" i="8"/>
  <c r="W43" i="8"/>
  <c r="U33" i="8"/>
  <c r="U41" i="8"/>
  <c r="U40" i="8"/>
  <c r="V40" i="8"/>
  <c r="W40" i="8"/>
  <c r="X40" i="8"/>
  <c r="Y40" i="8"/>
  <c r="U35" i="8"/>
  <c r="V35" i="8"/>
  <c r="W35" i="8"/>
  <c r="U38" i="8"/>
  <c r="U11" i="8"/>
  <c r="U37" i="8"/>
  <c r="U32" i="8"/>
  <c r="V32" i="8"/>
  <c r="W32" i="8"/>
  <c r="U48" i="8"/>
  <c r="V48" i="8"/>
  <c r="W48" i="8"/>
  <c r="U29" i="8"/>
  <c r="V29" i="8"/>
  <c r="W29" i="8"/>
  <c r="X29" i="8"/>
  <c r="U39" i="8"/>
  <c r="V39" i="8"/>
  <c r="W39" i="8"/>
  <c r="U25" i="8"/>
  <c r="U45" i="8"/>
  <c r="U21" i="8"/>
  <c r="V21" i="8"/>
  <c r="W21" i="8"/>
  <c r="U28" i="8"/>
  <c r="V28" i="8"/>
  <c r="U27" i="8"/>
  <c r="V27" i="8"/>
  <c r="W27" i="8" s="1"/>
  <c r="U47" i="8"/>
  <c r="U12" i="8"/>
  <c r="U22" i="8"/>
  <c r="V22" i="8"/>
  <c r="U24" i="8"/>
  <c r="V24" i="8"/>
  <c r="W24" i="8"/>
  <c r="X24" i="8"/>
  <c r="Y24" i="8"/>
  <c r="Z24" i="8"/>
  <c r="U42" i="8"/>
  <c r="V42" i="8"/>
  <c r="U16" i="8"/>
  <c r="U9" i="8"/>
  <c r="V9" i="8"/>
  <c r="U52" i="8"/>
  <c r="U51" i="8"/>
  <c r="V51" i="8"/>
  <c r="W51" i="8"/>
  <c r="X51" i="8"/>
  <c r="U14" i="8"/>
  <c r="V14" i="8"/>
  <c r="U30" i="8"/>
  <c r="U31" i="8"/>
  <c r="V31" i="8"/>
  <c r="W31" i="8"/>
  <c r="X31" i="8"/>
  <c r="Y31" i="8"/>
  <c r="Z31" i="8"/>
  <c r="AA31" i="8"/>
  <c r="AB31" i="8"/>
  <c r="AC31" i="8"/>
  <c r="U34" i="8"/>
  <c r="U26" i="8"/>
  <c r="U10" i="8"/>
  <c r="V10" i="8"/>
  <c r="W10" i="8"/>
  <c r="X10" i="8" s="1"/>
  <c r="U46" i="8"/>
  <c r="V46" i="8"/>
  <c r="W46" i="8"/>
  <c r="X46" i="8"/>
  <c r="U50" i="8"/>
  <c r="V50" i="8"/>
  <c r="W50" i="8"/>
  <c r="X50" i="8"/>
  <c r="Y50" i="8" s="1"/>
  <c r="U44" i="8"/>
  <c r="U18" i="8"/>
  <c r="V18" i="8"/>
  <c r="W18" i="8"/>
  <c r="U13" i="8"/>
  <c r="V13" i="8"/>
  <c r="W13" i="8"/>
  <c r="X13" i="8"/>
  <c r="Y13" i="8"/>
  <c r="Z13" i="8"/>
  <c r="AA13" i="8" s="1"/>
  <c r="AB13" i="8" s="1"/>
  <c r="P3" i="8"/>
  <c r="R3" i="8" s="1"/>
  <c r="P4" i="8"/>
  <c r="R4" i="8"/>
  <c r="P71" i="8" l="1"/>
  <c r="AS8" i="8"/>
  <c r="V16" i="8"/>
  <c r="Z29" i="8"/>
  <c r="X48" i="8"/>
  <c r="AS9" i="8"/>
  <c r="V26" i="8"/>
  <c r="W42" i="8"/>
  <c r="X42" i="8" s="1"/>
  <c r="V45" i="8"/>
  <c r="Y29" i="8"/>
  <c r="AC36" i="8"/>
  <c r="V20" i="8"/>
  <c r="P5" i="8"/>
  <c r="R5" i="8" s="1"/>
  <c r="V30" i="8"/>
  <c r="W30" i="8"/>
  <c r="X30" i="8"/>
  <c r="Y30" i="8"/>
  <c r="V6" i="8"/>
  <c r="AS6" i="8" s="1"/>
  <c r="P6" i="8"/>
  <c r="R6" i="8" s="1"/>
  <c r="V34" i="8"/>
  <c r="W28" i="8"/>
  <c r="X28" i="8" s="1"/>
  <c r="V33" i="8"/>
  <c r="W33" i="8"/>
  <c r="X33" i="8"/>
  <c r="Y33" i="8"/>
  <c r="AC13" i="8"/>
  <c r="AS13" i="8" s="1"/>
  <c r="V11" i="8"/>
  <c r="AD31" i="8"/>
  <c r="X35" i="8"/>
  <c r="Y35" i="8"/>
  <c r="Z35" i="8"/>
  <c r="AA35" i="8"/>
  <c r="AB35" i="8" s="1"/>
  <c r="V47" i="8"/>
  <c r="W26" i="8"/>
  <c r="X21" i="8"/>
  <c r="Z21" i="8" s="1"/>
  <c r="Y21" i="8"/>
  <c r="AA19" i="8"/>
  <c r="AB19" i="8"/>
  <c r="AC19" i="8"/>
  <c r="AD19" i="8"/>
  <c r="Z50" i="8"/>
  <c r="W9" i="8"/>
  <c r="X9" i="8"/>
  <c r="Y9" i="8"/>
  <c r="P9" i="8"/>
  <c r="R9" i="8" s="1"/>
  <c r="V25" i="8"/>
  <c r="Y25" i="8" s="1"/>
  <c r="W25" i="8"/>
  <c r="X25" i="8"/>
  <c r="X32" i="8"/>
  <c r="Y32" i="8"/>
  <c r="Z32" i="8"/>
  <c r="AA32" i="8"/>
  <c r="AB32" i="8"/>
  <c r="AC32" i="8"/>
  <c r="Y10" i="8"/>
  <c r="Z10" i="8"/>
  <c r="X27" i="8"/>
  <c r="Y27" i="8"/>
  <c r="X39" i="8"/>
  <c r="X43" i="8"/>
  <c r="Y43" i="8"/>
  <c r="Y23" i="8"/>
  <c r="W15" i="8"/>
  <c r="Z17" i="8"/>
  <c r="V49" i="8"/>
  <c r="W49" i="8"/>
  <c r="X49" i="8"/>
  <c r="AA17" i="8"/>
  <c r="Z40" i="8"/>
  <c r="V7" i="8"/>
  <c r="W7" i="8" s="1"/>
  <c r="V37" i="8"/>
  <c r="V38" i="8"/>
  <c r="V12" i="8"/>
  <c r="X18" i="8"/>
  <c r="Y18" i="8" s="1"/>
  <c r="P13" i="8"/>
  <c r="R13" i="8" s="1"/>
  <c r="Z46" i="8"/>
  <c r="W14" i="8"/>
  <c r="X14" i="8"/>
  <c r="Y14" i="8"/>
  <c r="Z14" i="8"/>
  <c r="V52" i="8"/>
  <c r="AA24" i="8"/>
  <c r="AB24" i="8"/>
  <c r="W22" i="8"/>
  <c r="X22" i="8" s="1"/>
  <c r="Y51" i="8"/>
  <c r="Z51" i="8"/>
  <c r="V44" i="8"/>
  <c r="Y46" i="8"/>
  <c r="AA40" i="8"/>
  <c r="V41" i="8"/>
  <c r="P70" i="8" l="1"/>
  <c r="W16" i="8"/>
  <c r="AA29" i="8"/>
  <c r="Y42" i="8"/>
  <c r="AA42" i="8" s="1"/>
  <c r="W45" i="8"/>
  <c r="W20" i="8"/>
  <c r="AD36" i="8"/>
  <c r="P10" i="8"/>
  <c r="R10" i="8" s="1"/>
  <c r="Y48" i="8"/>
  <c r="Y28" i="8"/>
  <c r="Z28" i="8" s="1"/>
  <c r="AS10" i="8"/>
  <c r="AS7" i="8"/>
  <c r="W41" i="8"/>
  <c r="X41" i="8"/>
  <c r="AC35" i="8"/>
  <c r="Y22" i="8"/>
  <c r="Z22" i="8"/>
  <c r="AA22" i="8"/>
  <c r="P7" i="8"/>
  <c r="R7" i="8" s="1"/>
  <c r="AE31" i="8"/>
  <c r="AF31" i="8"/>
  <c r="AA23" i="8"/>
  <c r="W37" i="8"/>
  <c r="W44" i="8"/>
  <c r="X44" i="8"/>
  <c r="Y44" i="8"/>
  <c r="Z23" i="8"/>
  <c r="X15" i="8"/>
  <c r="Z25" i="8"/>
  <c r="AE19" i="8"/>
  <c r="X26" i="8"/>
  <c r="Z30" i="8"/>
  <c r="W52" i="8"/>
  <c r="Z44" i="8"/>
  <c r="X16" i="8"/>
  <c r="W11" i="8"/>
  <c r="W34" i="8"/>
  <c r="W38" i="8"/>
  <c r="AA51" i="8"/>
  <c r="AA14" i="8"/>
  <c r="AB14" i="8"/>
  <c r="AC14" i="8"/>
  <c r="AD14" i="8"/>
  <c r="P14" i="8"/>
  <c r="R14" i="8" s="1"/>
  <c r="Z49" i="8"/>
  <c r="Z42" i="8"/>
  <c r="AA46" i="8"/>
  <c r="Y39" i="8"/>
  <c r="Z39" i="8"/>
  <c r="AB46" i="8"/>
  <c r="AC24" i="8"/>
  <c r="Z27" i="8"/>
  <c r="AA27" i="8"/>
  <c r="AD32" i="8"/>
  <c r="AA21" i="8"/>
  <c r="AD35" i="8"/>
  <c r="Z33" i="8"/>
  <c r="W12" i="8"/>
  <c r="AB17" i="8"/>
  <c r="AC17" i="8"/>
  <c r="AD17" i="8"/>
  <c r="AA50" i="8"/>
  <c r="Z48" i="8"/>
  <c r="AB22" i="8"/>
  <c r="Z18" i="8"/>
  <c r="AB40" i="8"/>
  <c r="AC40" i="8"/>
  <c r="AD40" i="8" s="1"/>
  <c r="Y49" i="8"/>
  <c r="Z43" i="8"/>
  <c r="W47" i="8"/>
  <c r="P69" i="8" l="1"/>
  <c r="Y45" i="8"/>
  <c r="AA45" i="8" s="1"/>
  <c r="AS19" i="8"/>
  <c r="AE36" i="8"/>
  <c r="AS14" i="8"/>
  <c r="X45" i="8"/>
  <c r="X20" i="8"/>
  <c r="Y20" i="8" s="1"/>
  <c r="AB50" i="8"/>
  <c r="AC50" i="8" s="1"/>
  <c r="AA28" i="8"/>
  <c r="AB28" i="8" s="1"/>
  <c r="AA30" i="8"/>
  <c r="AA18" i="8"/>
  <c r="AB18" i="8" s="1"/>
  <c r="AC18" i="8" s="1"/>
  <c r="AB21" i="8"/>
  <c r="AE21" i="8" s="1"/>
  <c r="AB29" i="8"/>
  <c r="Z45" i="8"/>
  <c r="AC22" i="8"/>
  <c r="AD24" i="8"/>
  <c r="AC21" i="8"/>
  <c r="AD21" i="8" s="1"/>
  <c r="X37" i="8"/>
  <c r="Y37" i="8" s="1"/>
  <c r="Z37" i="8" s="1"/>
  <c r="AD22" i="8"/>
  <c r="AE22" i="8"/>
  <c r="AF35" i="8"/>
  <c r="AG35" i="8" s="1"/>
  <c r="AC46" i="8"/>
  <c r="AA33" i="8"/>
  <c r="AB27" i="8"/>
  <c r="Z41" i="8"/>
  <c r="Y15" i="8"/>
  <c r="AE24" i="8"/>
  <c r="X12" i="8"/>
  <c r="Y12" i="8"/>
  <c r="X34" i="8"/>
  <c r="X47" i="8"/>
  <c r="Y47" i="8" s="1"/>
  <c r="Y41" i="8"/>
  <c r="AG19" i="8"/>
  <c r="AH19" i="8"/>
  <c r="AI19" i="8"/>
  <c r="Y16" i="8"/>
  <c r="Y52" i="8"/>
  <c r="AE32" i="8"/>
  <c r="AF19" i="8"/>
  <c r="AE40" i="8"/>
  <c r="AE17" i="8"/>
  <c r="AA25" i="8"/>
  <c r="X11" i="8"/>
  <c r="Y11" i="8" s="1"/>
  <c r="AG31" i="8"/>
  <c r="AA49" i="8"/>
  <c r="AH31" i="8"/>
  <c r="X38" i="8"/>
  <c r="AA43" i="8"/>
  <c r="AA39" i="8"/>
  <c r="AB39" i="8"/>
  <c r="AA48" i="8"/>
  <c r="AB42" i="8"/>
  <c r="AD42" i="8" s="1"/>
  <c r="AC42" i="8"/>
  <c r="AA44" i="8"/>
  <c r="X52" i="8"/>
  <c r="Y26" i="8"/>
  <c r="Z26" i="8" s="1"/>
  <c r="AB23" i="8"/>
  <c r="AE35" i="8"/>
  <c r="AB51" i="8"/>
  <c r="P68" i="8" l="1"/>
  <c r="AB45" i="8"/>
  <c r="AC45" i="8" s="1"/>
  <c r="AA37" i="8"/>
  <c r="AC28" i="8"/>
  <c r="AF22" i="8"/>
  <c r="AG22" i="8" s="1"/>
  <c r="AH22" i="8" s="1"/>
  <c r="AI22" i="8" s="1"/>
  <c r="AB30" i="8"/>
  <c r="AC30" i="8" s="1"/>
  <c r="Z12" i="8"/>
  <c r="AC29" i="8"/>
  <c r="AD18" i="8"/>
  <c r="Z20" i="8"/>
  <c r="AF36" i="8"/>
  <c r="AE42" i="8"/>
  <c r="AF42" i="8" s="1"/>
  <c r="Z11" i="8"/>
  <c r="AA11" i="8" s="1"/>
  <c r="AS11" i="8" s="1"/>
  <c r="AB26" i="8"/>
  <c r="AA12" i="8"/>
  <c r="AH35" i="8"/>
  <c r="AC33" i="8"/>
  <c r="AB48" i="8"/>
  <c r="AD50" i="8"/>
  <c r="AC39" i="8"/>
  <c r="AB12" i="8"/>
  <c r="AA41" i="8"/>
  <c r="Y38" i="8"/>
  <c r="AI35" i="8"/>
  <c r="AB44" i="8"/>
  <c r="AA26" i="8"/>
  <c r="Z15" i="8"/>
  <c r="AF32" i="8"/>
  <c r="AF24" i="8"/>
  <c r="AF40" i="8"/>
  <c r="AC44" i="8"/>
  <c r="AI31" i="8"/>
  <c r="AB25" i="8"/>
  <c r="AF17" i="8"/>
  <c r="AB43" i="8"/>
  <c r="AC43" i="8" s="1"/>
  <c r="P19" i="8"/>
  <c r="R19" i="8" s="1"/>
  <c r="AC27" i="8"/>
  <c r="AF21" i="8"/>
  <c r="AG21" i="8" s="1"/>
  <c r="AH21" i="8" s="1"/>
  <c r="AI21" i="8" s="1"/>
  <c r="AB49" i="8"/>
  <c r="Y34" i="8"/>
  <c r="AD46" i="8"/>
  <c r="AE46" i="8" s="1"/>
  <c r="AC51" i="8"/>
  <c r="AD51" i="8"/>
  <c r="AE51" i="8" s="1"/>
  <c r="Z52" i="8"/>
  <c r="AB33" i="8"/>
  <c r="Z16" i="8"/>
  <c r="AC23" i="8"/>
  <c r="Z47" i="8"/>
  <c r="P67" i="8" l="1"/>
  <c r="AD45" i="8"/>
  <c r="P11" i="8"/>
  <c r="R11" i="8" s="1"/>
  <c r="AB37" i="8"/>
  <c r="AE23" i="8"/>
  <c r="AF23" i="8" s="1"/>
  <c r="P12" i="8"/>
  <c r="R12" i="8" s="1"/>
  <c r="AS12" i="8"/>
  <c r="AG42" i="8"/>
  <c r="AE18" i="8"/>
  <c r="AF18" i="8" s="1"/>
  <c r="AD23" i="8"/>
  <c r="AG23" i="8" s="1"/>
  <c r="AA20" i="8"/>
  <c r="AD29" i="8"/>
  <c r="AD28" i="8"/>
  <c r="AG36" i="8"/>
  <c r="AD44" i="8"/>
  <c r="AH44" i="8" s="1"/>
  <c r="AD30" i="8"/>
  <c r="AE30" i="8" s="1"/>
  <c r="AB41" i="8"/>
  <c r="AC26" i="8"/>
  <c r="AD26" i="8" s="1"/>
  <c r="Z38" i="8"/>
  <c r="AA38" i="8"/>
  <c r="AG17" i="8"/>
  <c r="AC48" i="8"/>
  <c r="AD48" i="8" s="1"/>
  <c r="AG24" i="8"/>
  <c r="AH24" i="8" s="1"/>
  <c r="AI24" i="8" s="1"/>
  <c r="AJ24" i="8" s="1"/>
  <c r="AH42" i="8"/>
  <c r="AI42" i="8" s="1"/>
  <c r="AG32" i="8"/>
  <c r="AJ35" i="8"/>
  <c r="Z34" i="8"/>
  <c r="AB16" i="8"/>
  <c r="AC25" i="8"/>
  <c r="AC41" i="8"/>
  <c r="AC49" i="8"/>
  <c r="AJ22" i="8"/>
  <c r="AK22" i="8" s="1"/>
  <c r="AL22" i="8" s="1"/>
  <c r="AS22" i="8" s="1"/>
  <c r="AA16" i="8"/>
  <c r="AC16" i="8" s="1"/>
  <c r="AA15" i="8"/>
  <c r="AJ31" i="8"/>
  <c r="AB47" i="8"/>
  <c r="AF46" i="8"/>
  <c r="AD49" i="8"/>
  <c r="AE49" i="8" s="1"/>
  <c r="AF49" i="8" s="1"/>
  <c r="AE50" i="8"/>
  <c r="AF50" i="8" s="1"/>
  <c r="AD39" i="8"/>
  <c r="AD33" i="8"/>
  <c r="AA52" i="8"/>
  <c r="AJ21" i="8"/>
  <c r="AD43" i="8"/>
  <c r="AF51" i="8"/>
  <c r="AD27" i="8"/>
  <c r="AE27" i="8"/>
  <c r="AG40" i="8"/>
  <c r="AH40" i="8" s="1"/>
  <c r="AA47" i="8"/>
  <c r="AE44" i="8"/>
  <c r="AF44" i="8" s="1"/>
  <c r="AG44" i="8" s="1"/>
  <c r="P66" i="8" l="1"/>
  <c r="AH23" i="8"/>
  <c r="AI23" i="8" s="1"/>
  <c r="AJ23" i="8" s="1"/>
  <c r="AK23" i="8" s="1"/>
  <c r="AL23" i="8" s="1"/>
  <c r="AM23" i="8" s="1"/>
  <c r="AS23" i="8" s="1"/>
  <c r="AF30" i="8"/>
  <c r="AG30" i="8"/>
  <c r="P17" i="8"/>
  <c r="R17" i="8" s="1"/>
  <c r="AS17" i="8"/>
  <c r="AE45" i="8"/>
  <c r="AB20" i="8"/>
  <c r="AE29" i="8"/>
  <c r="AH36" i="8"/>
  <c r="AF45" i="8"/>
  <c r="AG18" i="8"/>
  <c r="AH18" i="8"/>
  <c r="AS18" i="8" s="1"/>
  <c r="AC37" i="8"/>
  <c r="AD37" i="8" s="1"/>
  <c r="AE28" i="8"/>
  <c r="P22" i="8"/>
  <c r="R22" i="8" s="1"/>
  <c r="AK24" i="8"/>
  <c r="AL24" i="8"/>
  <c r="AM24" i="8" s="1"/>
  <c r="AJ42" i="8"/>
  <c r="AK42" i="8"/>
  <c r="AL42" i="8"/>
  <c r="AM42" i="8" s="1"/>
  <c r="AG50" i="8"/>
  <c r="AH50" i="8"/>
  <c r="AI50" i="8" s="1"/>
  <c r="AJ50" i="8" s="1"/>
  <c r="AK50" i="8" s="1"/>
  <c r="AL50" i="8" s="1"/>
  <c r="AM50" i="8" s="1"/>
  <c r="AN50" i="8" s="1"/>
  <c r="AO50" i="8" s="1"/>
  <c r="AP50" i="8" s="1"/>
  <c r="AQ50" i="8" s="1"/>
  <c r="AS50" i="8" s="1"/>
  <c r="AG49" i="8"/>
  <c r="AH49" i="8" s="1"/>
  <c r="AI49" i="8" s="1"/>
  <c r="AJ49" i="8" s="1"/>
  <c r="AK49" i="8" s="1"/>
  <c r="AL49" i="8" s="1"/>
  <c r="AM49" i="8" s="1"/>
  <c r="AN49" i="8" s="1"/>
  <c r="AO49" i="8" s="1"/>
  <c r="AP49" i="8" s="1"/>
  <c r="AQ49" i="8" s="1"/>
  <c r="AS49" i="8" s="1"/>
  <c r="AE33" i="8"/>
  <c r="AF33" i="8" s="1"/>
  <c r="AG33" i="8"/>
  <c r="AH33" i="8" s="1"/>
  <c r="AI33" i="8" s="1"/>
  <c r="AJ33" i="8" s="1"/>
  <c r="AK33" i="8" s="1"/>
  <c r="AL33" i="8" s="1"/>
  <c r="AM33" i="8" s="1"/>
  <c r="AN33" i="8" s="1"/>
  <c r="AO33" i="8" s="1"/>
  <c r="AP33" i="8" s="1"/>
  <c r="AQ33" i="8" s="1"/>
  <c r="AS33" i="8" s="1"/>
  <c r="AD16" i="8"/>
  <c r="AH32" i="8"/>
  <c r="AI32" i="8" s="1"/>
  <c r="AJ32" i="8" s="1"/>
  <c r="P21" i="8"/>
  <c r="R21" i="8" s="1"/>
  <c r="AE43" i="8"/>
  <c r="AE39" i="8"/>
  <c r="AF39" i="8"/>
  <c r="AG39" i="8" s="1"/>
  <c r="AB15" i="8"/>
  <c r="AC15" i="8" s="1"/>
  <c r="AD15" i="8" s="1"/>
  <c r="AE15" i="8" s="1"/>
  <c r="AS15" i="8" s="1"/>
  <c r="AG46" i="8"/>
  <c r="AK35" i="8"/>
  <c r="AL35" i="8" s="1"/>
  <c r="AM35" i="8"/>
  <c r="AN35" i="8"/>
  <c r="AO35" i="8" s="1"/>
  <c r="AP35" i="8" s="1"/>
  <c r="AH30" i="8"/>
  <c r="AI30" i="8" s="1"/>
  <c r="AJ30" i="8" s="1"/>
  <c r="AK30" i="8" s="1"/>
  <c r="AL30" i="8" s="1"/>
  <c r="AM30" i="8" s="1"/>
  <c r="AN30" i="8" s="1"/>
  <c r="AO30" i="8" s="1"/>
  <c r="AP30" i="8" s="1"/>
  <c r="AQ30" i="8" s="1"/>
  <c r="AS30" i="8" s="1"/>
  <c r="AD41" i="8"/>
  <c r="AE41" i="8" s="1"/>
  <c r="AK21" i="8"/>
  <c r="AS21" i="8" s="1"/>
  <c r="AB38" i="8"/>
  <c r="AI40" i="8"/>
  <c r="AJ40" i="8" s="1"/>
  <c r="AK31" i="8"/>
  <c r="AG51" i="8"/>
  <c r="AE26" i="8"/>
  <c r="AF26" i="8" s="1"/>
  <c r="AG26" i="8" s="1"/>
  <c r="AH26" i="8" s="1"/>
  <c r="AI26" i="8" s="1"/>
  <c r="AJ26" i="8" s="1"/>
  <c r="AK26" i="8" s="1"/>
  <c r="AL26" i="8" s="1"/>
  <c r="AM26" i="8" s="1"/>
  <c r="AN26" i="8" s="1"/>
  <c r="AO26" i="8" s="1"/>
  <c r="AP26" i="8" s="1"/>
  <c r="AS26" i="8" s="1"/>
  <c r="AC47" i="8"/>
  <c r="AI44" i="8"/>
  <c r="AJ44" i="8" s="1"/>
  <c r="AK44" i="8" s="1"/>
  <c r="AL44" i="8" s="1"/>
  <c r="AM44" i="8" s="1"/>
  <c r="AN44" i="8" s="1"/>
  <c r="AA34" i="8"/>
  <c r="AF27" i="8"/>
  <c r="AE48" i="8"/>
  <c r="AF48" i="8" s="1"/>
  <c r="AG48" i="8" s="1"/>
  <c r="AH48" i="8" s="1"/>
  <c r="AD25" i="8"/>
  <c r="AB52" i="8"/>
  <c r="P65" i="8" l="1"/>
  <c r="AN24" i="8"/>
  <c r="AS24" i="8" s="1"/>
  <c r="AE37" i="8"/>
  <c r="AN42" i="8"/>
  <c r="AO42" i="8" s="1"/>
  <c r="AP42" i="8" s="1"/>
  <c r="AQ42" i="8" s="1"/>
  <c r="AG45" i="8"/>
  <c r="AH45" i="8" s="1"/>
  <c r="AI45" i="8" s="1"/>
  <c r="AJ45" i="8" s="1"/>
  <c r="AJ36" i="8"/>
  <c r="AK36" i="8" s="1"/>
  <c r="AI36" i="8"/>
  <c r="AK32" i="8"/>
  <c r="P24" i="8"/>
  <c r="R24" i="8" s="1"/>
  <c r="AQ35" i="8"/>
  <c r="AS35" i="8" s="1"/>
  <c r="AF29" i="8"/>
  <c r="AD20" i="8"/>
  <c r="AO44" i="8"/>
  <c r="AP44" i="8" s="1"/>
  <c r="AQ44" i="8" s="1"/>
  <c r="AS44" i="8" s="1"/>
  <c r="P18" i="8"/>
  <c r="R18" i="8" s="1"/>
  <c r="AL32" i="8"/>
  <c r="AM32" i="8" s="1"/>
  <c r="AN32" i="8" s="1"/>
  <c r="AF28" i="8"/>
  <c r="AG28" i="8" s="1"/>
  <c r="AC20" i="8"/>
  <c r="AI48" i="8"/>
  <c r="P30" i="8"/>
  <c r="R30" i="8" s="1"/>
  <c r="P50" i="8"/>
  <c r="R50" i="8" s="1"/>
  <c r="P33" i="8"/>
  <c r="R33" i="8" s="1"/>
  <c r="AF41" i="8"/>
  <c r="AG41" i="8" s="1"/>
  <c r="AH41" i="8" s="1"/>
  <c r="AI41" i="8" s="1"/>
  <c r="AJ41" i="8" s="1"/>
  <c r="AK41" i="8" s="1"/>
  <c r="AL41" i="8" s="1"/>
  <c r="AM41" i="8" s="1"/>
  <c r="AN41" i="8" s="1"/>
  <c r="AO41" i="8" s="1"/>
  <c r="AP41" i="8" s="1"/>
  <c r="AQ41" i="8" s="1"/>
  <c r="AS41" i="8" s="1"/>
  <c r="P26" i="8"/>
  <c r="R26" i="8" s="1"/>
  <c r="AM31" i="8"/>
  <c r="AN31" i="8" s="1"/>
  <c r="AO31" i="8" s="1"/>
  <c r="AP31" i="8" s="1"/>
  <c r="AQ31" i="8" s="1"/>
  <c r="AS31" i="8" s="1"/>
  <c r="P15" i="8"/>
  <c r="R15" i="8" s="1"/>
  <c r="AK40" i="8"/>
  <c r="AL40" i="8" s="1"/>
  <c r="AM40" i="8" s="1"/>
  <c r="AN40" i="8" s="1"/>
  <c r="AO40" i="8" s="1"/>
  <c r="AP40" i="8" s="1"/>
  <c r="AQ40" i="8" s="1"/>
  <c r="AS40" i="8" s="1"/>
  <c r="P23" i="8"/>
  <c r="R23" i="8" s="1"/>
  <c r="AH39" i="8"/>
  <c r="AI39" i="8" s="1"/>
  <c r="AJ39" i="8" s="1"/>
  <c r="AK39" i="8" s="1"/>
  <c r="AL39" i="8" s="1"/>
  <c r="AM39" i="8" s="1"/>
  <c r="AN39" i="8" s="1"/>
  <c r="AO39" i="8" s="1"/>
  <c r="AP39" i="8" s="1"/>
  <c r="AQ39" i="8" s="1"/>
  <c r="AS39" i="8" s="1"/>
  <c r="P44" i="8"/>
  <c r="R44" i="8" s="1"/>
  <c r="AC52" i="8"/>
  <c r="AD52" i="8" s="1"/>
  <c r="AB34" i="8"/>
  <c r="P35" i="8"/>
  <c r="R35" i="8" s="1"/>
  <c r="AL31" i="8"/>
  <c r="AE25" i="8"/>
  <c r="AF25" i="8" s="1"/>
  <c r="AG25" i="8" s="1"/>
  <c r="AH25" i="8"/>
  <c r="AE16" i="8"/>
  <c r="AF16" i="8" s="1"/>
  <c r="AS16" i="8" s="1"/>
  <c r="AD47" i="8"/>
  <c r="AF43" i="8"/>
  <c r="AG43" i="8"/>
  <c r="AE47" i="8"/>
  <c r="AF47" i="8" s="1"/>
  <c r="AO32" i="8"/>
  <c r="AJ48" i="8"/>
  <c r="AK48" i="8" s="1"/>
  <c r="AL48" i="8" s="1"/>
  <c r="AM48" i="8" s="1"/>
  <c r="AN48" i="8" s="1"/>
  <c r="AO48" i="8" s="1"/>
  <c r="AP48" i="8" s="1"/>
  <c r="AQ48" i="8" s="1"/>
  <c r="AS48" i="8" s="1"/>
  <c r="AC38" i="8"/>
  <c r="AH46" i="8"/>
  <c r="AI46" i="8" s="1"/>
  <c r="AJ46" i="8" s="1"/>
  <c r="AK46" i="8" s="1"/>
  <c r="AL46" i="8" s="1"/>
  <c r="AM46" i="8"/>
  <c r="AN46" i="8" s="1"/>
  <c r="AO46" i="8" s="1"/>
  <c r="AP46" i="8" s="1"/>
  <c r="AQ46" i="8" s="1"/>
  <c r="AS46" i="8" s="1"/>
  <c r="AG27" i="8"/>
  <c r="P49" i="8"/>
  <c r="R49" i="8" s="1"/>
  <c r="AH51" i="8"/>
  <c r="AI51" i="8" s="1"/>
  <c r="AJ51" i="8" s="1"/>
  <c r="AK51" i="8" s="1"/>
  <c r="AL51" i="8" s="1"/>
  <c r="AM51" i="8" s="1"/>
  <c r="AN51" i="8" s="1"/>
  <c r="AO51" i="8" s="1"/>
  <c r="AP51" i="8" s="1"/>
  <c r="AQ51" i="8" s="1"/>
  <c r="AS51" i="8" s="1"/>
  <c r="P64" i="8" l="1"/>
  <c r="P42" i="8"/>
  <c r="R42" i="8" s="1"/>
  <c r="AS42" i="8"/>
  <c r="AN45" i="8"/>
  <c r="AO45" i="8" s="1"/>
  <c r="AP45" i="8" s="1"/>
  <c r="AQ45" i="8" s="1"/>
  <c r="AG37" i="8"/>
  <c r="AG29" i="8"/>
  <c r="AL36" i="8"/>
  <c r="AE20" i="8"/>
  <c r="AF20" i="8" s="1"/>
  <c r="AF37" i="8"/>
  <c r="AH37" i="8" s="1"/>
  <c r="AM45" i="8"/>
  <c r="AI28" i="8"/>
  <c r="AH43" i="8"/>
  <c r="AI43" i="8" s="1"/>
  <c r="AJ43" i="8" s="1"/>
  <c r="AK43" i="8" s="1"/>
  <c r="AL43" i="8" s="1"/>
  <c r="AM43" i="8" s="1"/>
  <c r="AN43" i="8" s="1"/>
  <c r="AO43" i="8" s="1"/>
  <c r="AP43" i="8" s="1"/>
  <c r="AQ43" i="8" s="1"/>
  <c r="AM36" i="8"/>
  <c r="AP32" i="8"/>
  <c r="AQ32" i="8" s="1"/>
  <c r="AS32" i="8" s="1"/>
  <c r="AH28" i="8"/>
  <c r="AK45" i="8"/>
  <c r="AL45" i="8" s="1"/>
  <c r="P51" i="8"/>
  <c r="R51" i="8" s="1"/>
  <c r="P41" i="8"/>
  <c r="R41" i="8" s="1"/>
  <c r="P46" i="8"/>
  <c r="R46" i="8" s="1"/>
  <c r="P39" i="8"/>
  <c r="R39" i="8" s="1"/>
  <c r="P48" i="8"/>
  <c r="R48" i="8" s="1"/>
  <c r="P40" i="8"/>
  <c r="R40" i="8" s="1"/>
  <c r="AG47" i="8"/>
  <c r="AH47" i="8" s="1"/>
  <c r="AI47" i="8"/>
  <c r="AJ47" i="8" s="1"/>
  <c r="AK47" i="8" s="1"/>
  <c r="AL47" i="8" s="1"/>
  <c r="AM47" i="8" s="1"/>
  <c r="P32" i="8"/>
  <c r="R32" i="8" s="1"/>
  <c r="AC34" i="8"/>
  <c r="AD34" i="8" s="1"/>
  <c r="AE34" i="8" s="1"/>
  <c r="AF34" i="8" s="1"/>
  <c r="AG34" i="8" s="1"/>
  <c r="AH34" i="8" s="1"/>
  <c r="AI34" i="8" s="1"/>
  <c r="AJ34" i="8" s="1"/>
  <c r="AK34" i="8" s="1"/>
  <c r="AL34" i="8" s="1"/>
  <c r="AM34" i="8" s="1"/>
  <c r="AN34" i="8" s="1"/>
  <c r="AO34" i="8" s="1"/>
  <c r="AP34" i="8" s="1"/>
  <c r="AQ34" i="8" s="1"/>
  <c r="AS34" i="8" s="1"/>
  <c r="AD38" i="8"/>
  <c r="AH27" i="8"/>
  <c r="AI27" i="8" s="1"/>
  <c r="AI25" i="8"/>
  <c r="AJ25" i="8" s="1"/>
  <c r="AK25" i="8" s="1"/>
  <c r="AL25" i="8" s="1"/>
  <c r="AM25" i="8" s="1"/>
  <c r="AN25" i="8" s="1"/>
  <c r="AO25" i="8" s="1"/>
  <c r="AS25" i="8" s="1"/>
  <c r="P31" i="8"/>
  <c r="R31" i="8" s="1"/>
  <c r="P16" i="8"/>
  <c r="R16" i="8" s="1"/>
  <c r="AE52" i="8"/>
  <c r="AF52" i="8" s="1"/>
  <c r="AG52" i="8" s="1"/>
  <c r="AH52" i="8" s="1"/>
  <c r="AI52" i="8" s="1"/>
  <c r="AJ52" i="8" s="1"/>
  <c r="AK52" i="8" s="1"/>
  <c r="AL52" i="8" s="1"/>
  <c r="AM52" i="8" s="1"/>
  <c r="AN52" i="8" s="1"/>
  <c r="AO52" i="8" s="1"/>
  <c r="AP52" i="8" s="1"/>
  <c r="AQ52" i="8" s="1"/>
  <c r="AS52" i="8" s="1"/>
  <c r="P63" i="8" l="1"/>
  <c r="P43" i="8"/>
  <c r="R43" i="8" s="1"/>
  <c r="AS43" i="8"/>
  <c r="AI37" i="8"/>
  <c r="AJ37" i="8" s="1"/>
  <c r="AK37" i="8" s="1"/>
  <c r="AL37" i="8" s="1"/>
  <c r="AM37" i="8" s="1"/>
  <c r="AN37" i="8" s="1"/>
  <c r="AO37" i="8" s="1"/>
  <c r="AP37" i="8" s="1"/>
  <c r="AQ37" i="8" s="1"/>
  <c r="AS37" i="8" s="1"/>
  <c r="AG20" i="8"/>
  <c r="AH20" i="8" s="1"/>
  <c r="AI20" i="8" s="1"/>
  <c r="AH29" i="8"/>
  <c r="AJ27" i="8"/>
  <c r="AK27" i="8" s="1"/>
  <c r="AL27" i="8" s="1"/>
  <c r="AM27" i="8" s="1"/>
  <c r="AN27" i="8" s="1"/>
  <c r="AO27" i="8" s="1"/>
  <c r="AP27" i="8" s="1"/>
  <c r="P45" i="8"/>
  <c r="R45" i="8" s="1"/>
  <c r="AS45" i="8"/>
  <c r="AJ28" i="8"/>
  <c r="AK28" i="8" s="1"/>
  <c r="AN36" i="8"/>
  <c r="P25" i="8"/>
  <c r="R25" i="8" s="1"/>
  <c r="P34" i="8"/>
  <c r="R34" i="8" s="1"/>
  <c r="P52" i="8"/>
  <c r="R52" i="8" s="1"/>
  <c r="AQ27" i="8"/>
  <c r="AS27" i="8" s="1"/>
  <c r="AN47" i="8"/>
  <c r="AO47" i="8" s="1"/>
  <c r="AP47" i="8" s="1"/>
  <c r="AQ47" i="8" s="1"/>
  <c r="AS47" i="8" s="1"/>
  <c r="AE38" i="8"/>
  <c r="AF38" i="8" s="1"/>
  <c r="AG38" i="8" s="1"/>
  <c r="AH38" i="8" s="1"/>
  <c r="AI38" i="8" s="1"/>
  <c r="AJ38" i="8" s="1"/>
  <c r="AK38" i="8" s="1"/>
  <c r="AL38" i="8" s="1"/>
  <c r="AM38" i="8" s="1"/>
  <c r="AN38" i="8" s="1"/>
  <c r="AO38" i="8" s="1"/>
  <c r="AP38" i="8" s="1"/>
  <c r="AQ38" i="8" s="1"/>
  <c r="AS38" i="8" s="1"/>
  <c r="P62" i="8" l="1"/>
  <c r="AI29" i="8"/>
  <c r="AJ29" i="8" s="1"/>
  <c r="AO36" i="8"/>
  <c r="AJ20" i="8"/>
  <c r="AS20" i="8" s="1"/>
  <c r="P20" i="8"/>
  <c r="R20" i="8" s="1"/>
  <c r="AK29" i="8"/>
  <c r="AL28" i="8"/>
  <c r="AM28" i="8" s="1"/>
  <c r="AN28" i="8" s="1"/>
  <c r="AO28" i="8" s="1"/>
  <c r="AP28" i="8" s="1"/>
  <c r="AQ28" i="8" s="1"/>
  <c r="AS28" i="8" s="1"/>
  <c r="P37" i="8"/>
  <c r="R37" i="8" s="1"/>
  <c r="P47" i="8"/>
  <c r="R47" i="8" s="1"/>
  <c r="P27" i="8"/>
  <c r="R27" i="8" s="1"/>
  <c r="P38" i="8"/>
  <c r="R38" i="8" s="1"/>
  <c r="P61" i="8" l="1"/>
  <c r="P28" i="8"/>
  <c r="R28" i="8" s="1"/>
  <c r="AP36" i="8"/>
  <c r="AQ36" i="8" s="1"/>
  <c r="AS36" i="8" s="1"/>
  <c r="AL29" i="8"/>
  <c r="AM29" i="8" s="1"/>
  <c r="AN29" i="8" s="1"/>
  <c r="AO29" i="8" s="1"/>
  <c r="AP29" i="8" s="1"/>
  <c r="AQ29" i="8" s="1"/>
  <c r="P60" i="8" l="1"/>
  <c r="AS29" i="8"/>
  <c r="P29" i="8"/>
  <c r="R29" i="8" s="1"/>
  <c r="P36" i="8"/>
  <c r="R36" i="8" s="1"/>
  <c r="P59" i="8" l="1"/>
  <c r="P57" i="8" l="1"/>
  <c r="P58" i="8"/>
</calcChain>
</file>

<file path=xl/sharedStrings.xml><?xml version="1.0" encoding="utf-8"?>
<sst xmlns="http://schemas.openxmlformats.org/spreadsheetml/2006/main" count="1674" uniqueCount="379">
  <si>
    <t>id</t>
    <phoneticPr fontId="8" type="noConversion"/>
  </si>
  <si>
    <t>主键id</t>
    <phoneticPr fontId="8" type="noConversion"/>
  </si>
  <si>
    <t>AI表</t>
    <phoneticPr fontId="8" type="noConversion"/>
  </si>
  <si>
    <t>AI_id</t>
    <phoneticPr fontId="8" type="noConversion"/>
  </si>
  <si>
    <t>a_base_ai_id</t>
    <phoneticPr fontId="8" type="noConversion"/>
  </si>
  <si>
    <t>1-100000 弱
100001-200000 中
200001-…… 强</t>
    <phoneticPr fontId="8" type="noConversion"/>
  </si>
  <si>
    <t>AI外观属性表</t>
    <phoneticPr fontId="8" type="noConversion"/>
  </si>
  <si>
    <t>1 男
2 女</t>
    <phoneticPr fontId="8" type="noConversion"/>
  </si>
  <si>
    <t>a_base_catch_id</t>
    <phoneticPr fontId="8" type="noConversion"/>
  </si>
  <si>
    <t>a_base_informationid</t>
    <phoneticPr fontId="8" type="noConversion"/>
  </si>
  <si>
    <t>卡牌组表</t>
    <phoneticPr fontId="8" type="noConversion"/>
  </si>
  <si>
    <t>a_base_cardgroup_id</t>
    <phoneticPr fontId="8" type="noConversion"/>
  </si>
  <si>
    <t>卡牌组id</t>
    <phoneticPr fontId="8" type="noConversion"/>
  </si>
  <si>
    <t>将卡牌组合进行分组
方便在一个分组中选取一套卡拍组合</t>
    <phoneticPr fontId="8" type="noConversion"/>
  </si>
  <si>
    <t>卡牌id</t>
    <phoneticPr fontId="8" type="noConversion"/>
  </si>
  <si>
    <t>a_ints_card_id</t>
    <phoneticPr fontId="8" type="noConversion"/>
  </si>
  <si>
    <t>varchar(1024)</t>
    <phoneticPr fontId="8" type="noConversion"/>
  </si>
  <si>
    <t>varchar(512)</t>
    <phoneticPr fontId="8" type="noConversion"/>
  </si>
  <si>
    <t>7000,2000,1000</t>
    <phoneticPr fontId="8" type="noConversion"/>
  </si>
  <si>
    <t>a_ints_unitstars_odds</t>
    <phoneticPr fontId="8" type="noConversion"/>
  </si>
  <si>
    <t>AI组id</t>
    <phoneticPr fontId="8" type="noConversion"/>
  </si>
  <si>
    <t>用于不同分段，在该组中精确（随机）匹配AI</t>
    <phoneticPr fontId="8" type="noConversion"/>
  </si>
  <si>
    <t>a_base_ai_group_id</t>
    <phoneticPr fontId="8" type="noConversion"/>
  </si>
  <si>
    <t>a_base_attribute_id</t>
    <phoneticPr fontId="8" type="noConversion"/>
  </si>
  <si>
    <t>AI外观属性id</t>
    <phoneticPr fontId="8" type="noConversion"/>
  </si>
  <si>
    <t>每一个卡牌组合中的卡牌id，
（卡牌等级、卡牌品质）</t>
    <phoneticPr fontId="8" type="noConversion"/>
  </si>
  <si>
    <t>1500,500;6000,500;4500,8000;7500;1000</t>
    <phoneticPr fontId="8" type="noConversion"/>
  </si>
  <si>
    <t>a_ints_combomun_odds</t>
    <phoneticPr fontId="8" type="noConversion"/>
  </si>
  <si>
    <t>varchar(255)</t>
    <phoneticPr fontId="8" type="noConversion"/>
  </si>
  <si>
    <t>a_arrayints_energy_num_odds</t>
    <phoneticPr fontId="8" type="noConversion"/>
  </si>
  <si>
    <t>7000,2000,1000</t>
  </si>
  <si>
    <t>1500,500;6000,500;4500,8000;7500;1000</t>
  </si>
  <si>
    <t>a_arrayints_activehit_ways</t>
    <phoneticPr fontId="8" type="noConversion"/>
  </si>
  <si>
    <t>a_base_activehit_time</t>
    <phoneticPr fontId="8" type="noConversion"/>
  </si>
  <si>
    <t>当战场双方无操作Xms，强制AI执行主动操作</t>
    <phoneticPr fontId="8" type="noConversion"/>
  </si>
  <si>
    <t>AI基础信息id</t>
    <phoneticPr fontId="8" type="noConversion"/>
  </si>
  <si>
    <t>配置t_attribute_s的id，在该id对应的配置中抽取基础信息，每个AI对应有自己的基础属性</t>
    <phoneticPr fontId="8" type="noConversion"/>
  </si>
  <si>
    <t>头像id</t>
    <phoneticPr fontId="8" type="noConversion"/>
  </si>
  <si>
    <t>头像框id</t>
    <phoneticPr fontId="8" type="noConversion"/>
  </si>
  <si>
    <t>预制体表id</t>
    <phoneticPr fontId="8" type="noConversion"/>
  </si>
  <si>
    <t>a_base_eliminationdeplete_odds</t>
    <phoneticPr fontId="8" type="noConversion"/>
  </si>
  <si>
    <t>等级</t>
    <phoneticPr fontId="8" type="noConversion"/>
  </si>
  <si>
    <t>a_base_ai_level</t>
    <phoneticPr fontId="8" type="noConversion"/>
  </si>
  <si>
    <t>AI等级</t>
    <phoneticPr fontId="8" type="noConversion"/>
  </si>
  <si>
    <t>AI的起始卡牌
在卡牌组合中对应组中随机一套组合作为AI的起始卡牌（每一个AI配置两道三套卡牌）【走纯随机，不需要做连续两次抽取卡组差异设计】
配齐5个时代，用分号划分时代</t>
    <phoneticPr fontId="8" type="noConversion"/>
  </si>
  <si>
    <t>a_arrayints_card_groupid</t>
    <phoneticPr fontId="8" type="noConversion"/>
  </si>
  <si>
    <t>时代【策划】</t>
    <phoneticPr fontId="8" type="noConversion"/>
  </si>
  <si>
    <t>1,2;3,4;5,6;7,8;9,10</t>
  </si>
  <si>
    <t>1,2;3,4;5,6;7,8;9,10</t>
    <phoneticPr fontId="8" type="noConversion"/>
  </si>
  <si>
    <t>a_ints_unitsnum_odds</t>
    <phoneticPr fontId="8" type="noConversion"/>
  </si>
  <si>
    <t>a_arrayints_deplete_oddschange</t>
    <phoneticPr fontId="8" type="noConversion"/>
  </si>
  <si>
    <t>a_ints_active_elimination</t>
    <phoneticPr fontId="8" type="noConversion"/>
  </si>
  <si>
    <t>性别</t>
    <phoneticPr fontId="8" type="noConversion"/>
  </si>
  <si>
    <t>a_base_ai_gender</t>
    <phoneticPr fontId="8" type="noConversion"/>
  </si>
  <si>
    <t>昵称</t>
    <phoneticPr fontId="8" type="noConversion"/>
  </si>
  <si>
    <t>昵称内容直接此处配置好</t>
    <phoneticPr fontId="8" type="noConversion"/>
  </si>
  <si>
    <t>a_base_nickname</t>
    <phoneticPr fontId="8" type="noConversion"/>
  </si>
  <si>
    <t>a_base_avatar_id</t>
    <phoneticPr fontId="8" type="noConversion"/>
  </si>
  <si>
    <t>a_base_avatarframe_id</t>
    <phoneticPr fontId="8" type="noConversion"/>
  </si>
  <si>
    <t>a_ints_activehit_odds</t>
    <phoneticPr fontId="8" type="noConversion"/>
  </si>
  <si>
    <t>1000,1000,1000</t>
  </si>
  <si>
    <t>1000,1000,1000</t>
    <phoneticPr fontId="8" type="noConversion"/>
  </si>
  <si>
    <t>AI出兵数量</t>
    <phoneticPr fontId="8" type="noConversion"/>
  </si>
  <si>
    <t>combo</t>
    <phoneticPr fontId="8" type="noConversion"/>
  </si>
  <si>
    <t>,</t>
    <phoneticPr fontId="8" type="noConversion"/>
  </si>
  <si>
    <t>a_arrayints_activehit_oddschange</t>
    <phoneticPr fontId="8" type="noConversion"/>
  </si>
  <si>
    <t>1,10,1000;2,5000,1000</t>
  </si>
  <si>
    <t>1,10,1000;2,5000,1000</t>
    <phoneticPr fontId="8" type="noConversion"/>
  </si>
  <si>
    <t>AI主动攻击触发权重影响</t>
    <phoneticPr fontId="8" type="noConversion"/>
  </si>
  <si>
    <t>a_arrayints_activehitodds_effect</t>
    <phoneticPr fontId="8" type="noConversion"/>
  </si>
  <si>
    <t>AI主动攻击出牌倾向</t>
    <phoneticPr fontId="8" type="noConversion"/>
  </si>
  <si>
    <t>AI主动攻击出牌倾向权重影响</t>
    <phoneticPr fontId="8" type="noConversion"/>
  </si>
  <si>
    <t>1,5,1000,1,0</t>
    <phoneticPr fontId="8" type="noConversion"/>
  </si>
  <si>
    <t>0,0,1000;1,0,1000;2,0,1000;3,6,1000;3,10,1000</t>
  </si>
  <si>
    <t>0,0,1000;1,0,1000;2,0,1000;3,6,1000;3,10,1000</t>
    <phoneticPr fontId="8" type="noConversion"/>
  </si>
  <si>
    <r>
      <t>AI主动攻击出牌倾向
配置格式：</t>
    </r>
    <r>
      <rPr>
        <b/>
        <sz val="11"/>
        <color theme="7" tint="-0.499984740745262"/>
        <rFont val="微软雅黑"/>
        <family val="2"/>
        <charset val="134"/>
      </rPr>
      <t>出牌倾向枚举，子条件</t>
    </r>
    <r>
      <rPr>
        <sz val="11"/>
        <color theme="7" tint="-0.499984740745262"/>
        <rFont val="微软雅黑"/>
        <family val="2"/>
        <charset val="134"/>
      </rPr>
      <t xml:space="preserve">，权重
0、纯随机释放，0，0
1、最低费用卡牌，0，权重
2、最高费用卡牌，0，权重
3、卡牌类型，X（卡牌类型二进制参数），权重
</t>
    </r>
    <phoneticPr fontId="8" type="noConversion"/>
  </si>
  <si>
    <t>1,3,6,5,1000;2,0,6,0,1000</t>
  </si>
  <si>
    <t>1,3,6,5,1000;2,0,6,0,1000</t>
    <phoneticPr fontId="8" type="noConversion"/>
  </si>
  <si>
    <t>AI主动攻击出牌位置倾向权重影响</t>
    <phoneticPr fontId="8" type="noConversion"/>
  </si>
  <si>
    <t>AI卡牌释放位置倾向权重</t>
    <phoneticPr fontId="8" type="noConversion"/>
  </si>
  <si>
    <t>1,5,1000,1,3,6</t>
    <phoneticPr fontId="8" type="noConversion"/>
  </si>
  <si>
    <t>卡牌组合id</t>
    <phoneticPr fontId="8" type="noConversion"/>
  </si>
  <si>
    <t>a_arrayints_hitplace_oddschange</t>
    <phoneticPr fontId="8" type="noConversion"/>
  </si>
  <si>
    <t>AI起始卡牌组合id</t>
    <phoneticPr fontId="8" type="noConversion"/>
  </si>
  <si>
    <t>AI主动攻击权重</t>
    <phoneticPr fontId="8" type="noConversion"/>
  </si>
  <si>
    <r>
      <t>当战场上双方持续</t>
    </r>
    <r>
      <rPr>
        <sz val="11"/>
        <color theme="7" tint="-0.499984740745262"/>
        <rFont val="Calibri"/>
        <family val="2"/>
      </rPr>
      <t>Xms</t>
    </r>
    <r>
      <rPr>
        <sz val="11"/>
        <color theme="7" tint="-0.499984740745262"/>
        <rFont val="微软雅黑"/>
        <family val="2"/>
        <charset val="134"/>
      </rPr>
      <t>没有任何操作的时候，判断</t>
    </r>
    <r>
      <rPr>
        <sz val="11"/>
        <color theme="7" tint="-0.499984740745262"/>
        <rFont val="Calibri"/>
        <family val="2"/>
      </rPr>
      <t>AI</t>
    </r>
    <r>
      <rPr>
        <sz val="11"/>
        <color theme="7" tint="-0.499984740745262"/>
        <rFont val="微软雅黑"/>
        <family val="2"/>
        <charset val="134"/>
      </rPr>
      <t>当前是否有能使用的卡牌，如果有则立即执行攻击流程，并且根据战场情况影响权重变为</t>
    </r>
    <r>
      <rPr>
        <sz val="11"/>
        <color theme="7" tint="-0.499984740745262"/>
        <rFont val="Calibri"/>
        <family val="2"/>
      </rPr>
      <t>100000</t>
    </r>
    <r>
      <rPr>
        <sz val="11"/>
        <color theme="7" tint="-0.499984740745262"/>
        <rFont val="微软雅黑"/>
        <family val="2"/>
        <charset val="134"/>
      </rPr>
      <t>。否则等待能量满足手牌区卡牌释放的时候执行主动攻击流程，等待期间如果敌方无操作，则成功率</t>
    </r>
    <r>
      <rPr>
        <sz val="11"/>
        <color theme="7" tint="-0.499984740745262"/>
        <rFont val="Calibri"/>
        <family val="2"/>
      </rPr>
      <t>100%</t>
    </r>
    <r>
      <rPr>
        <sz val="11"/>
        <color theme="7" tint="-0.499984740745262"/>
        <rFont val="微软雅黑"/>
        <family val="2"/>
        <charset val="134"/>
      </rPr>
      <t>，否则按照正常流程执行。</t>
    </r>
    <phoneticPr fontId="8" type="noConversion"/>
  </si>
  <si>
    <t>主动消除权重</t>
    <phoneticPr fontId="8" type="noConversion"/>
  </si>
  <si>
    <t>以下情况，会对出牌检测的权重造成影响
配置格式（判断条件,条件数量,影响权重)
1 AI敌方单位到达AI区域达到，数量 ，1000
2 AI敌方女神血量低于X，万分比，1000
3 AI单位低于X，数量，1000
4 AI女神血量低于，万分比，1000
5 能量高于X，万分比，1000
6 能量低于X，万分比，-1000
7 AI的敌方使用卡牌，0，2000
当AI决定出牌时，系统会筛选出AI手牌中当前能量足够释放的卡牌，进行下一步的出牌倾向判断</t>
  </si>
  <si>
    <t>以下情况，会对出牌倾向的权重造成影响
配置格式（判断条件,条件数量,影响权重，出牌倾向01，子条件；判断条件,条件数量,影响权重，出牌倾向02，子条件)
1 AI敌方单位到达AI区域达到X数量 ，1000，1，0
支持出牌倾向不配置不影响权重影响（找不到对应出牌倾向则不生效），支持多个权重影响一个倾向</t>
  </si>
  <si>
    <t>AI卡牌释放优先命中区域，AI卡牌释放位置倾向权重
配置格式：位置倾向枚举，子条件X，子条件Y，权重
1 全场敌方单位最密集区域，半径参数，单位类型参数【单位类型二进制配置，如果配置0，则表示敌方场上所有单位的】，单位数量参数，权重
（计算依据：该法术卡牌的技能范围）
（所在位置【法术适用】、所在路线【单位适用】）
2 敌方血量最低单位所在区域，半径参数【0表示单位本身的大小范围】，单位类型参数【单位类型二进制配置，如果配置0，则表示敌方场上所有单位的】，0，权重
（所在位置【法术适用】、所在路线【单位适用】）
3 能被AI卡牌克制的敌方单位所在区域，半径参数【0表示单位本身的大小范围】，单位类型参数【单位类型二进制配置，如果配置0，则表示敌方场上所有单位的】，单位数量参数【0表示没有数量限制】，权重
4 建筑卡牌优先放置在敌方被占领区域，【1，对战路线上2，该区域任意位置】，【1距离敌方核心建筑最远位置2，距离敌方核心建筑最近位置】，权重
如果AI使用的是法术卡牌，则是将卡牌放在选择的目标的所在位置，如果AI 使用的是单位（英雄）卡牌，则是将卡牌放在选择目标最近的那条路线的的能释放区域最外侧的位置。
格式：万分比
5000意思为50%</t>
  </si>
  <si>
    <t>以下情况，会对出牌倾向的权重造成影响
配置格式（判断条件,条件数量,影响权重，出牌倾向01，子条件X，子条件Y；判断条件,条件数量,影响权重，出牌倾向02，子条件X，子条件Y)
1 AI敌方单位到达AI区域达到X数量 ，1000，1，3，6
支持出牌倾向不配置不影响权重影响（找不到对应出牌倾向则不生效），支持多个权重影响一个倾向</t>
    <phoneticPr fontId="8" type="noConversion"/>
  </si>
  <si>
    <t>以下情况，会对主动消除的权重造成影响
配置格式（判断条件,条件数量,影响权重)
1 AI敌方单位到达AI区域达到，数量 ，1000
2 AI敌方女神血量低于X，万分比，1000
3 AI单位低于X，数量，1000
4 AI女神血量低于，万分比，1000
5 能量高于X，万分比，1000
6 能量低于X，万分比，-1000
7 AI的敌方使用卡牌，0，2000
8 AI的步数达到，3，1000
9 AI的能量少于X，3，1000</t>
    <phoneticPr fontId="8" type="noConversion"/>
  </si>
  <si>
    <t>combo连数的触发权重</t>
    <phoneticPr fontId="8" type="noConversion"/>
  </si>
  <si>
    <t>不扣除步数的权重</t>
  </si>
  <si>
    <t>AI出兵星级权重</t>
  </si>
  <si>
    <t>出兵同时产生能量的能量值以及触发权重</t>
  </si>
  <si>
    <t>当AI触发消除结果的时候会扣除步数，扣除步数会经过此流程来决定扣除是否成功。【模拟玩家进行特殊棋子的消除】每执行一次消除都会判断是否扣除步数【根据步数扣除的权重执行】
格式：万分比</t>
  </si>
  <si>
    <t>Nick</t>
    <phoneticPr fontId="8" type="noConversion"/>
  </si>
  <si>
    <t>John</t>
    <phoneticPr fontId="8" type="noConversion"/>
  </si>
  <si>
    <t>大帅逼</t>
    <phoneticPr fontId="8" type="noConversion"/>
  </si>
  <si>
    <t>本仙女</t>
    <phoneticPr fontId="8" type="noConversion"/>
  </si>
  <si>
    <t>10200,10201,10204,21110,21120,21130,21140,21150,34210</t>
  </si>
  <si>
    <t>10201,10204,21110,21120,21130,21140,21150,34210,35210</t>
  </si>
  <si>
    <t>10204,21110,21120,21130,21140,21150,34210,35210,36210</t>
  </si>
  <si>
    <t>21110,21120,21130,21140,21150,34210,35210,36210,47210</t>
  </si>
  <si>
    <t>21120,21130,21140,21150,34210,35210,36210,47210,47230</t>
  </si>
  <si>
    <t xml:space="preserve">对局开始Xms之后开始触发，每间隔Yms执行一次。执行的时候先判断是否扣除步数，如果扣除，查看AI当前剩余步数，如果不扣除则不查看AI的当前步数。如果条件满足执行在，则执行权重为Z。条件不满足则不执行
执行权重是动态变化的，受到战场情况影响
</t>
    <phoneticPr fontId="8" type="noConversion"/>
  </si>
  <si>
    <t>出兵同时产生能量的能量值以及触发权重
产生的能量用于卡牌消耗
格式：能量,权重;能量,权重;能量,权重……
描述规则，不需要配置表格【不同等级范围，能量加成不同】</t>
    <phoneticPr fontId="8" type="noConversion"/>
  </si>
  <si>
    <t>a_arrayints_hitplace_odds</t>
    <phoneticPr fontId="8" type="noConversion"/>
  </si>
  <si>
    <t>id</t>
  </si>
  <si>
    <t>a_base_attribute_id</t>
  </si>
  <si>
    <t>a_base_nickname</t>
  </si>
  <si>
    <t>a_base_ai_gender</t>
  </si>
  <si>
    <t>a_base_avatar_id</t>
  </si>
  <si>
    <t>a_base_avatarframe_id</t>
  </si>
  <si>
    <t>a_base_ai_id</t>
  </si>
  <si>
    <t>a_base_ai_level</t>
  </si>
  <si>
    <t>varchar(255)</t>
  </si>
  <si>
    <t>AI外观属性表</t>
  </si>
  <si>
    <t>AI外观属性id</t>
  </si>
  <si>
    <t>昵称</t>
  </si>
  <si>
    <t>性别</t>
  </si>
  <si>
    <t>头像id</t>
  </si>
  <si>
    <t>头像框id</t>
  </si>
  <si>
    <t>AI_id</t>
  </si>
  <si>
    <t>AI等级</t>
  </si>
  <si>
    <t>主键id</t>
  </si>
  <si>
    <t>昵称内容直接此处配置好</t>
  </si>
  <si>
    <t>1 男
2 女</t>
  </si>
  <si>
    <t>预制体表id</t>
  </si>
  <si>
    <t>1-100000 弱
100001-200000 中
200001-…… 强</t>
  </si>
  <si>
    <t>等级</t>
  </si>
  <si>
    <t>Nick</t>
  </si>
  <si>
    <t>John</t>
  </si>
  <si>
    <t>大帅逼</t>
  </si>
  <si>
    <t>本仙女</t>
  </si>
  <si>
    <t>a_base_ai_group_id</t>
  </si>
  <si>
    <t>a_base_informationid</t>
  </si>
  <si>
    <t>a_arrayints_card_groupid</t>
  </si>
  <si>
    <t>a_ints_activehit_odds</t>
  </si>
  <si>
    <t>a_arrayints_activehitodds_effect</t>
  </si>
  <si>
    <t>a_arrayints_activehit_ways</t>
  </si>
  <si>
    <t>a_arrayints_activehit_oddschange</t>
  </si>
  <si>
    <t>a_arrayints_hitplace_odds</t>
  </si>
  <si>
    <t>a_arrayints_hitplace_oddschange</t>
  </si>
  <si>
    <t>a_base_activehit_time</t>
  </si>
  <si>
    <t>a_ints_active_elimination</t>
  </si>
  <si>
    <t>a_arrayints_deplete_oddschange</t>
  </si>
  <si>
    <t>a_base_eliminationdeplete_odds</t>
  </si>
  <si>
    <t>a_ints_combomun_odds</t>
  </si>
  <si>
    <t>a_ints_unitsnum_odds</t>
  </si>
  <si>
    <t>a_ints_unitstars_odds</t>
  </si>
  <si>
    <t>a_arrayints_energy_num_odds</t>
  </si>
  <si>
    <t>varchar(512)</t>
  </si>
  <si>
    <t>AI表</t>
  </si>
  <si>
    <t>AI组id</t>
  </si>
  <si>
    <t>AI基础信息id</t>
  </si>
  <si>
    <t>AI起始卡牌组合id</t>
  </si>
  <si>
    <t>AI主动攻击权重</t>
  </si>
  <si>
    <t>AI主动攻击触发权重影响</t>
  </si>
  <si>
    <t>AI主动攻击出牌倾向</t>
  </si>
  <si>
    <t>AI主动攻击出牌倾向权重影响</t>
  </si>
  <si>
    <t>AI卡牌释放位置倾向权重</t>
  </si>
  <si>
    <t>AI主动攻击出牌位置倾向权重影响</t>
  </si>
  <si>
    <t>当战场双方无操作Xms，强制AI执行主动操作</t>
  </si>
  <si>
    <t>主动消除权重</t>
  </si>
  <si>
    <t>combo连数的触发权重</t>
  </si>
  <si>
    <t>AI出兵数量</t>
  </si>
  <si>
    <t>用于不同分段，在该组中精确（随机）匹配AI</t>
  </si>
  <si>
    <t>配置t_attribute_s的id，在该id对应的配置中抽取基础信息，每个AI对应有自己的基础属性</t>
  </si>
  <si>
    <t>AI的起始卡牌
在卡牌组合中对应组中随机一套组合作为AI的起始卡牌（每一个AI配置两道三套卡牌）【走纯随机，不需要做连续两次抽取卡组差异设计】
配齐5个时代，用分号划分时代</t>
  </si>
  <si>
    <t xml:space="preserve">AI主动攻击出牌倾向
配置格式：出牌倾向枚举，子条件，权重
0、纯随机释放，0，0
1、最低费用卡牌，0，权重
2、最高费用卡牌，0，权重
3、卡牌类型，X（卡牌类型二进制参数），权重
</t>
  </si>
  <si>
    <t>以下情况，会对出牌倾向的权重造成影响
配置格式（判断条件,条件数量,影响权重，出牌倾向01，子条件X，子条件Y；判断条件,条件数量,影响权重，出牌倾向02，子条件X，子条件Y)
1 AI敌方单位到达AI区域达到X数量 ，1000，1，3，6
支持出牌倾向不配置不影响权重影响（找不到对应出牌倾向则不生效），支持多个权重影响一个倾向</t>
  </si>
  <si>
    <t>当战场上双方持续Xms没有任何操作的时候，判断AI当前是否有能使用的卡牌，如果有则立即执行攻击流程，并且根据战场情况影响权重变为100000。否则等待能量满足手牌区卡牌释放的时候执行主动攻击流程，等待期间如果敌方无操作，则成功率100%，否则按照正常流程执行。</t>
  </si>
  <si>
    <t xml:space="preserve">对局开始Xms之后开始触发，每间隔Yms执行一次。执行的时候先判断是否扣除步数，如果扣除，查看AI当前剩余步数，如果不扣除则不查看AI的当前步数。如果条件满足执行在，则执行权重为Z。条件不满足则不执行
执行权重是动态变化的，受到战场情况影响
</t>
  </si>
  <si>
    <t>以下情况，会对主动消除的权重造成影响
配置格式（判断条件,条件数量,影响权重)
1 AI敌方单位到达AI区域达到，数量 ，1000
2 AI敌方女神血量低于X，万分比，1000
3 AI单位低于X，数量，1000
4 AI女神血量低于，万分比，1000
5 能量高于X，万分比，1000
6 能量低于X，万分比，-1000
7 AI的敌方使用卡牌，0，2000
8 AI的步数达到，3，1000
9 AI的能量少于X，3，1000</t>
  </si>
  <si>
    <t>出兵同时产生能量的能量值以及触发权重
产生的能量用于卡牌消耗
格式：能量,权重;能量,权重;能量,权重……
描述规则，不需要配置表格【不同等级范围，能量加成不同】</t>
  </si>
  <si>
    <t>1,5,1000,1,0</t>
  </si>
  <si>
    <t>1,5,1000,1,3,6</t>
  </si>
  <si>
    <t>a_base_catch_id</t>
  </si>
  <si>
    <t>a_base_cardgroup_id</t>
  </si>
  <si>
    <t>a_ints_card_id</t>
  </si>
  <si>
    <t>varchar(1024)</t>
  </si>
  <si>
    <t>卡牌组表</t>
  </si>
  <si>
    <t>卡牌组id</t>
  </si>
  <si>
    <t>卡牌id</t>
  </si>
  <si>
    <t>卡牌组合id</t>
  </si>
  <si>
    <t>时代【策划】</t>
  </si>
  <si>
    <t>将卡牌组合进行分组
方便在一个分组中选取一套卡拍组合</t>
  </si>
  <si>
    <t>每一个卡牌组合中的卡牌id，
（卡牌等级、卡牌品质）</t>
  </si>
  <si>
    <t>a_ints_unitstars_level</t>
  </si>
  <si>
    <t>a_ints_unitstars_level</t>
    <phoneticPr fontId="8" type="noConversion"/>
  </si>
  <si>
    <t>AI出兵等级</t>
  </si>
  <si>
    <t>AI出兵等级</t>
    <phoneticPr fontId="8" type="noConversion"/>
  </si>
  <si>
    <t>AI产出各种星级单位的权重
产出单位对应颜色读取关卡配置中的棋子颜色权重
格式：5000，5000，5000
对应3消、4消、5消单位出兵几率
5000意思为50%</t>
  </si>
  <si>
    <t>AI产出各种星级单位的权重
产出单位对应颜色读取关卡配置中的棋子颜色权重
格式：5000，5000，5000
对应3消、4消、5消单位出兵几率
5000意思为50%</t>
    <phoneticPr fontId="8" type="noConversion"/>
  </si>
  <si>
    <t>AI产出兵种单位的等级配置
对应5个兵种【主城建设表兵营id】
格式：蓝绿红金紫【步兵营、弓兵营、骑兵营、神兵营、魔兵营】=
5个兵营随机抽取，不做权重</t>
  </si>
  <si>
    <t>AI产出兵种单位的等级配置
对应5个兵种【主城建设表兵营id】
格式：蓝绿红金紫【步兵营、弓兵营、骑兵营、神兵营、魔兵营】=
5个兵营随机抽取，不做权重</t>
    <phoneticPr fontId="8" type="noConversion"/>
  </si>
  <si>
    <t>弓兵营</t>
  </si>
  <si>
    <t>骑兵营</t>
  </si>
  <si>
    <t>神兵营</t>
  </si>
  <si>
    <t>魔兵营</t>
  </si>
  <si>
    <t>步兵营</t>
    <phoneticPr fontId="8" type="noConversion"/>
  </si>
  <si>
    <t>27,53,77,102,127</t>
  </si>
  <si>
    <t>28,54,78,103,128</t>
  </si>
  <si>
    <t>29,55,79,104,129</t>
  </si>
  <si>
    <t>30,56,80,105,130</t>
  </si>
  <si>
    <t>31,57,81,106,131</t>
  </si>
  <si>
    <t>32,58,82,107,132</t>
  </si>
  <si>
    <t>33,59,83,108,133</t>
  </si>
  <si>
    <t>34,60,84,109,134</t>
  </si>
  <si>
    <t>35,61,85,110,135</t>
  </si>
  <si>
    <t>36,62,86,111,136</t>
  </si>
  <si>
    <t>37,63,87,112,137</t>
  </si>
  <si>
    <t>38,64,88,113,138</t>
  </si>
  <si>
    <t>39,65,89,114,139</t>
  </si>
  <si>
    <t>40,66,90,115,140</t>
  </si>
  <si>
    <t>41,67,91,116,141</t>
  </si>
  <si>
    <t>42,68,92,117,142</t>
  </si>
  <si>
    <t>43,69,93,118,143</t>
  </si>
  <si>
    <t>44,70,94,119,144</t>
  </si>
  <si>
    <t>45,71,95,120,145</t>
  </si>
  <si>
    <t>46,72,96,121,146</t>
  </si>
  <si>
    <t>47,73,97,122,147</t>
  </si>
  <si>
    <t>48,74,98,123,148</t>
  </si>
  <si>
    <t>49,75,99,124,149</t>
  </si>
  <si>
    <t>50,76,100,125,150</t>
  </si>
  <si>
    <t>51,77,101,126,151</t>
  </si>
  <si>
    <t>52,78,102,127,152</t>
  </si>
  <si>
    <t>格式：万分比
5000意思为50%
Combo触发期间只执行一次步数扣除。
combo1combo2combo3combo4combo5
combo6combo7combo8combo9combo10
combo11combo12combo13combo14combo15
combo16combo17combo18combo19combo20
combo21combo22combo23combo24combo25
combo的触发CD走全局表id=20017</t>
  </si>
  <si>
    <t>格式：万分比
5000意思为50%
Combo触发期间只执行一次步数扣除。
combo1combo2combo3combo4combo5
combo6combo7combo8combo9combo10
combo11combo12combo13combo14combo15
combo16combo17combo18combo19combo20
combo21combo22combo23combo24combo25
combo的触发CD走全局表id=20017</t>
    <phoneticPr fontId="8" type="noConversion"/>
  </si>
  <si>
    <t>单次combo的出兵
AI出兵数量
1，权重
2，权重
3，权重
……
11，权重
万分比</t>
    <phoneticPr fontId="8" type="noConversion"/>
  </si>
  <si>
    <t>combo1</t>
    <phoneticPr fontId="8" type="noConversion"/>
  </si>
  <si>
    <t>权重配置</t>
    <phoneticPr fontId="8" type="noConversion"/>
  </si>
  <si>
    <t>combo2</t>
    <phoneticPr fontId="8" type="noConversion"/>
  </si>
  <si>
    <t>combo3</t>
    <phoneticPr fontId="8" type="noConversion"/>
  </si>
  <si>
    <t>combo4</t>
    <phoneticPr fontId="8" type="noConversion"/>
  </si>
  <si>
    <t>combo5</t>
    <phoneticPr fontId="8" type="noConversion"/>
  </si>
  <si>
    <t>combo6</t>
    <phoneticPr fontId="8" type="noConversion"/>
  </si>
  <si>
    <t>combo7</t>
    <phoneticPr fontId="8" type="noConversion"/>
  </si>
  <si>
    <t>combo8</t>
    <phoneticPr fontId="8" type="noConversion"/>
  </si>
  <si>
    <t>combo9</t>
    <phoneticPr fontId="8" type="noConversion"/>
  </si>
  <si>
    <t>combo10</t>
    <phoneticPr fontId="8" type="noConversion"/>
  </si>
  <si>
    <t>combo11</t>
    <phoneticPr fontId="8" type="noConversion"/>
  </si>
  <si>
    <t>combo12</t>
    <phoneticPr fontId="8" type="noConversion"/>
  </si>
  <si>
    <t>combo13</t>
    <phoneticPr fontId="8" type="noConversion"/>
  </si>
  <si>
    <t>combo14</t>
    <phoneticPr fontId="8" type="noConversion"/>
  </si>
  <si>
    <t>combo15</t>
    <phoneticPr fontId="8" type="noConversion"/>
  </si>
  <si>
    <t>combo16</t>
    <phoneticPr fontId="8" type="noConversion"/>
  </si>
  <si>
    <t>combo17</t>
    <phoneticPr fontId="8" type="noConversion"/>
  </si>
  <si>
    <t>combo18</t>
    <phoneticPr fontId="8" type="noConversion"/>
  </si>
  <si>
    <t>combo19</t>
    <phoneticPr fontId="8" type="noConversion"/>
  </si>
  <si>
    <t>combo20</t>
    <phoneticPr fontId="8" type="noConversion"/>
  </si>
  <si>
    <t>combo21</t>
    <phoneticPr fontId="8" type="noConversion"/>
  </si>
  <si>
    <t>combo22</t>
    <phoneticPr fontId="8" type="noConversion"/>
  </si>
  <si>
    <t>combo23</t>
    <phoneticPr fontId="8" type="noConversion"/>
  </si>
  <si>
    <t>combo24</t>
    <phoneticPr fontId="8" type="noConversion"/>
  </si>
  <si>
    <t>combo25</t>
    <phoneticPr fontId="8" type="noConversion"/>
  </si>
  <si>
    <t>combo0</t>
  </si>
  <si>
    <t>实际combo1</t>
    <phoneticPr fontId="8" type="noConversion"/>
  </si>
  <si>
    <t>配置权重</t>
    <phoneticPr fontId="8" type="noConversion"/>
  </si>
  <si>
    <t>单次combo的出兵
AI出兵数量
1，权重
2，权重
3，权重
……
11，权重
万分比</t>
  </si>
  <si>
    <t>10000,0,0,0,0,0,0,0,0,0,0,0,0,0,0,0,0,0,0,0,0,0,0,0,0</t>
  </si>
  <si>
    <t>9850,150,0,0,0,0,0,0,0,0,0,0,0,0,0,0,0,0,0,0,0,0,0,0,0</t>
  </si>
  <si>
    <t>9700,156,144,0,0,0,0,0,0,0,0,0,0,0,0,0,0,0,0,0,0,0,0,0,0</t>
  </si>
  <si>
    <t>9550,162,150,138,0,0,0,0,0,0,0,0,0,0,0,0,0,0,0,0,0,0,0,0,0</t>
  </si>
  <si>
    <t>9400,168,156,144,132,0,0,0,0,0,0,0,0,0,0,0,0,0,0,0,0,0,0,0,0</t>
  </si>
  <si>
    <t>9250,174,162,150,138,126,0,0,0,0,0,0,0,0,0,0,0,0,0,0,0,0,0,0,0</t>
  </si>
  <si>
    <t>9100,180,168,156,144,132,120,0,0,0,0,0,0,0,0,0,0,0,0,0,0,0,0,0,0</t>
  </si>
  <si>
    <t>8950,186,174,162,150,138,126,114,0,0,0,0,0,0,0,0,0,0,0,0,0,0,0,0,0</t>
  </si>
  <si>
    <t>8800,192,180,168,156,144,132,120,108,0,0,0,0,0,0,0,0,0,0,0,0,0,0,0,0</t>
  </si>
  <si>
    <t>8650,198,186,174,162,150,138,126,114,102,0,0,0,0,0,0,0,0,0,0,0,0,0,0,0</t>
  </si>
  <si>
    <t>8500,204,192,180,168,156,144,132,120,108,96,0,0,0,0,0,0,0,0,0,0,0,0,0,0</t>
  </si>
  <si>
    <t>8350,210,198,186,174,162,150,138,126,114,102,90,0,0,0,0,0,0,0,0,0,0,0,0,0</t>
  </si>
  <si>
    <t>8200,216,204,192,180,168,156,144,132,120,108,96,84,0,0,0,0,0,0,0,0,0,0,0,0</t>
  </si>
  <si>
    <t>8050,222,210,198,186,174,162,150,138,126,114,102,90,78,0,0,0,0,0,0,0,0,0,0,0</t>
  </si>
  <si>
    <t>7900,228,216,204,192,180,168,156,144,132,120,108,96,84,72,0,0,0,0,0,0,0,0,0,0</t>
  </si>
  <si>
    <t>7750,234,222,210,198,186,174,162,150,138,126,114,102,90,78,66,0,0,0,0,0,0,0,0,0</t>
  </si>
  <si>
    <t>7600,240,228,216,204,192,180,168,156,144,132,120,108,96,84,72,60,0,0,0,0,0,0,0,0</t>
  </si>
  <si>
    <t>7450,246,234,222,210,198,186,174,162,150,138,126,114,102,90,78,66,54,0,0,0,0,0,0,0</t>
  </si>
  <si>
    <t>7300,252,240,228,216,204,192,180,168,156,144,132,120,108,96,84,72,60,48,0,0,0,0,0,0</t>
  </si>
  <si>
    <t>7150,258,246,234,222,210,198,186,174,162,150,138,126,114,102,90,78,66,54,42,0,0,0,0,0</t>
  </si>
  <si>
    <t>7000,264,252,240,228,216,204,192,180,168,156,144,132,120,108,96,84,72,60,48,36,0,0,0,0</t>
  </si>
  <si>
    <t>6850,270,258,246,234,222,210,198,186,174,162,150,138,126,114,102,90,78,66,54,42,30,0,0,0</t>
  </si>
  <si>
    <t>6700,276,264,252,240,228,216,204,192,180,168,156,144,132,120,108,96,84,72,60,48,36,24,0,0</t>
  </si>
  <si>
    <t>6550,282,270,258,246,234,222,210,198,186,174,162,150,138,126,114,102,90,78,66,54,42,30,18,0</t>
  </si>
  <si>
    <t>6400,288,276,264,252,240,228,216,204,192,180,168,156,144,132,120,108,96,84,72,60,48,36,24,12</t>
  </si>
  <si>
    <t>6256,294,282,270,258,246,234,222,210,198,186,174,162,150,138,126,114,102,90,78,66,54,42,30,18</t>
  </si>
  <si>
    <t>6112,300,288,276,264,252,240,228,216,204,192,180,168,156,144,132,120,108,96,84,72,60,48,36,24</t>
  </si>
  <si>
    <t>5968,306,294,282,270,258,246,234,222,210,198,186,174,162,150,138,126,114,102,90,78,66,54,42,30</t>
  </si>
  <si>
    <t>5824,312,300,288,276,264,252,240,228,216,204,192,180,168,156,144,132,120,108,96,84,72,60,48,36</t>
  </si>
  <si>
    <t>5680,318,306,294,282,270,258,246,234,222,210,198,186,174,162,150,138,126,114,102,90,78,66,54,42</t>
  </si>
  <si>
    <t>5536,324,312,300,288,276,264,252,240,228,216,204,192,180,168,156,144,132,120,108,96,84,72,60,48</t>
  </si>
  <si>
    <t>5392,330,318,306,294,282,270,258,246,234,222,210,198,186,174,162,150,138,126,114,102,90,78,66,54</t>
  </si>
  <si>
    <t>5248,336,324,312,300,288,276,264,252,240,228,216,204,192,180,168,156,144,132,120,108,96,84,72,60</t>
  </si>
  <si>
    <t>5104,342,330,318,306,294,282,270,258,246,234,222,210,198,186,174,162,150,138,126,114,102,90,78,66</t>
  </si>
  <si>
    <t>4960,348,336,324,312,300,288,276,264,252,240,228,216,204,192,180,168,156,144,132,120,108,96,84,72</t>
  </si>
  <si>
    <t>4816,354,342,330,318,306,294,282,270,258,246,234,222,210,198,186,174,162,150,138,126,114,102,90,78</t>
  </si>
  <si>
    <t>4672,360,348,336,324,312,300,288,276,264,252,240,228,216,204,192,180,168,156,144,132,120,108,96,84</t>
  </si>
  <si>
    <t>4528,366,354,342,330,318,306,294,282,270,258,246,234,222,210,198,186,174,162,150,138,126,114,102,90</t>
  </si>
  <si>
    <t>4384,372,360,348,336,324,312,300,288,276,264,252,240,228,216,204,192,180,168,156,144,132,120,108,96</t>
  </si>
  <si>
    <t>4240,378,366,354,342,330,318,306,294,282,270,258,246,234,222,210,198,186,174,162,150,138,126,114,102</t>
  </si>
  <si>
    <t>4096,384,372,360,348,336,324,312,300,288,276,264,252,240,228,216,204,192,180,168,156,144,132,120,108</t>
  </si>
  <si>
    <t>3952,390,378,366,354,342,330,318,306,294,282,270,258,246,234,222,210,198,186,174,162,150,138,126,114</t>
  </si>
  <si>
    <t>3808,396,384,372,360,348,336,324,312,300,288,276,264,252,240,228,216,204,192,180,168,156,144,132,120</t>
  </si>
  <si>
    <t>3664,402,390,378,366,354,342,330,318,306,294,282,270,258,246,234,222,210,198,186,174,162,150,138,126</t>
  </si>
  <si>
    <t>3520,408,396,384,372,360,348,336,324,312,300,288,276,264,252,240,228,216,204,192,180,168,156,144,132</t>
  </si>
  <si>
    <t>3376,414,402,390,378,366,354,342,330,318,306,294,282,270,258,246,234,222,210,198,186,174,162,150,138</t>
  </si>
  <si>
    <t>3232,420,408,396,384,372,360,348,336,324,312,300,288,276,264,252,240,228,216,204,192,180,168,156,144</t>
  </si>
  <si>
    <t>3088,426,414,402,390,378,366,354,342,330,318,306,294,282,270,258,246,234,222,210,198,186,174,162,150</t>
  </si>
  <si>
    <t>2944,432,420,408,396,384,372,360,348,336,324,312,300,288,276,264,252,240,228,216,204,192,180,168,156</t>
  </si>
  <si>
    <t>2800,438,426,414,402,390,378,366,354,342,330,318,306,294,282,270,258,246,234,222,210,198,186,174,162</t>
  </si>
  <si>
    <t>以下情况，会对出牌倾向的权重造成影响
配置格式（判断条件,条件数量,影响权重，出牌倾向01，子条件；判断条件,条件数量,影响权重，出牌倾向02，子条件)
1 AI敌方单位到达AI区域达到X数量 ，1000，1，0
支持出牌倾向不配置不影响权重影响（找不到对应出牌倾向则不生效），支持多个权重影响一个倾向</t>
    <phoneticPr fontId="8" type="noConversion"/>
  </si>
  <si>
    <t>出兵1</t>
    <phoneticPr fontId="8" type="noConversion"/>
  </si>
  <si>
    <t>出兵2</t>
    <phoneticPr fontId="8" type="noConversion"/>
  </si>
  <si>
    <t>出兵3</t>
    <phoneticPr fontId="8" type="noConversion"/>
  </si>
  <si>
    <t>出兵4</t>
    <phoneticPr fontId="8" type="noConversion"/>
  </si>
  <si>
    <t>出兵5</t>
    <phoneticPr fontId="8" type="noConversion"/>
  </si>
  <si>
    <t>出兵6</t>
    <phoneticPr fontId="8" type="noConversion"/>
  </si>
  <si>
    <t>出兵7</t>
    <phoneticPr fontId="8" type="noConversion"/>
  </si>
  <si>
    <t>出兵8</t>
    <phoneticPr fontId="8" type="noConversion"/>
  </si>
  <si>
    <t>出兵9</t>
    <phoneticPr fontId="8" type="noConversion"/>
  </si>
  <si>
    <t>出兵10</t>
    <phoneticPr fontId="8" type="noConversion"/>
  </si>
  <si>
    <t>出兵11</t>
    <phoneticPr fontId="8" type="noConversion"/>
  </si>
  <si>
    <t>配置</t>
    <phoneticPr fontId="8" type="noConversion"/>
  </si>
  <si>
    <t>10000,0,0,0,0,0,0,0,0,0,0</t>
  </si>
  <si>
    <t>9850,150,0,0,0,0,0,0,0,0,0</t>
  </si>
  <si>
    <t>9700,165,135,0,0,0,0,0,0,0,0</t>
  </si>
  <si>
    <t>9550,180,150,120,0,0,0,0,0,0,0</t>
  </si>
  <si>
    <t>9400,195,165,135,105,0,0,0,0,0,0</t>
  </si>
  <si>
    <t>9250,210,180,150,120,90,0,0,0,0,0</t>
  </si>
  <si>
    <t>9100,225,195,165,135,105,75,0,0,0,0</t>
  </si>
  <si>
    <t>8950,240,210,180,150,120,90,60,0,0,0</t>
  </si>
  <si>
    <t>8800,255,225,195,165,135,105,75,45,0,0</t>
  </si>
  <si>
    <t>8650,270,240,210,180,150,120,90,60,30,0</t>
  </si>
  <si>
    <t>8500,285,255,225,195,165,135,105,75,45,15</t>
  </si>
  <si>
    <t>8350,300,270,240,210,180,150,120,90,60,30</t>
  </si>
  <si>
    <t>8200,315,285,255,225,195,165,135,105,75,45</t>
  </si>
  <si>
    <t>8050,330,300,270,240,210,180,150,120,90,60</t>
  </si>
  <si>
    <t>7900,345,315,285,255,225,195,165,135,105,75</t>
  </si>
  <si>
    <t>7750,360,330,300,270,240,210,180,150,120,90</t>
  </si>
  <si>
    <t>7600,375,345,315,285,255,225,195,165,135,105</t>
  </si>
  <si>
    <t>7450,390,360,330,300,270,240,210,180,150,120</t>
  </si>
  <si>
    <t>7300,405,375,345,315,285,255,225,195,165,135</t>
  </si>
  <si>
    <t>7150,420,390,360,330,300,270,240,210,180,150</t>
  </si>
  <si>
    <t>7000,435,405,375,345,315,285,255,225,195,165</t>
  </si>
  <si>
    <t>6850,450,420,390,360,330,300,270,240,210,180</t>
  </si>
  <si>
    <t>6700,465,435,405,375,345,315,285,255,225,195</t>
  </si>
  <si>
    <t>6550,480,450,420,390,360,330,300,270,240,210</t>
  </si>
  <si>
    <t>6400,495,465,435,405,375,345,315,285,255,225</t>
  </si>
  <si>
    <t>6250,510,480,450,420,390,360,330,300,270,240</t>
  </si>
  <si>
    <t>6100,525,495,465,435,405,375,345,315,285,255</t>
  </si>
  <si>
    <t>5950,540,510,480,450,420,390,360,330,300,270</t>
  </si>
  <si>
    <t>5800,555,525,495,465,435,405,375,345,315,285</t>
  </si>
  <si>
    <t>5650,570,540,510,480,450,420,390,360,330,300</t>
  </si>
  <si>
    <t>5500,585,555,525,495,465,435,405,375,345,315</t>
  </si>
  <si>
    <t>5350,600,570,540,510,480,450,420,390,360,330</t>
  </si>
  <si>
    <t>5200,615,585,555,525,495,465,435,405,375,345</t>
  </si>
  <si>
    <t>5050,630,600,570,540,510,480,450,420,390,360</t>
  </si>
  <si>
    <t>4900,645,615,585,555,525,495,465,435,405,375</t>
  </si>
  <si>
    <t>4750,660,630,600,570,540,510,480,450,420,390</t>
  </si>
  <si>
    <t>4600,675,645,615,585,555,525,495,465,435,405</t>
  </si>
  <si>
    <t>4450,690,660,630,600,570,540,510,480,450,420</t>
  </si>
  <si>
    <t>4300,705,675,645,615,585,555,525,495,465,435</t>
  </si>
  <si>
    <t>4150,720,690,660,630,600,570,540,510,480,450</t>
  </si>
  <si>
    <t>4000,735,705,675,645,615,585,555,525,495,465</t>
  </si>
  <si>
    <t>3850,750,720,690,660,630,600,570,540,510,480</t>
  </si>
  <si>
    <t>3700,765,735,705,675,645,615,585,555,525,495</t>
  </si>
  <si>
    <t>3550,780,750,720,690,660,630,600,570,540,510</t>
  </si>
  <si>
    <t>3400,795,765,735,705,675,645,615,585,555,525</t>
  </si>
  <si>
    <t>3250,810,780,750,720,690,660,630,600,570,540</t>
  </si>
  <si>
    <t>3100,825,795,765,735,705,675,645,615,585,555</t>
  </si>
  <si>
    <t>2950,840,810,780,750,720,690,660,630,600,570</t>
  </si>
  <si>
    <t>2800,855,825,795,765,735,705,675,645,615,585</t>
  </si>
  <si>
    <t>2650,870,840,810,780,750,720,690,660,630,600</t>
  </si>
  <si>
    <r>
      <t>对局开始Xms之后开始触发，每间隔Yms执行一次。</t>
    </r>
    <r>
      <rPr>
        <b/>
        <sz val="11"/>
        <color theme="7" tint="-0.499984740745262"/>
        <rFont val="微软雅黑"/>
        <family val="2"/>
        <charset val="134"/>
      </rPr>
      <t>执行的时候先判断AI当前能使用的卡牌，如果有，则选出可使用的卡牌，</t>
    </r>
    <r>
      <rPr>
        <sz val="11"/>
        <color theme="7" tint="-0.499984740745262"/>
        <rFont val="微软雅黑"/>
        <family val="2"/>
        <charset val="134"/>
      </rPr>
      <t>并且根据</t>
    </r>
    <r>
      <rPr>
        <b/>
        <sz val="11"/>
        <color theme="7" tint="-0.499984740745262"/>
        <rFont val="微软雅黑"/>
        <family val="2"/>
        <charset val="134"/>
      </rPr>
      <t>权重z</t>
    </r>
    <r>
      <rPr>
        <sz val="11"/>
        <color theme="7" tint="-0.499984740745262"/>
        <rFont val="微软雅黑"/>
        <family val="2"/>
        <charset val="134"/>
      </rPr>
      <t xml:space="preserve">和释放规则释放。如果没有，则不执行
</t>
    </r>
    <phoneticPr fontId="8" type="noConversion"/>
  </si>
  <si>
    <t>5000,3000,5000</t>
  </si>
  <si>
    <t>5000,3000,5000</t>
    <phoneticPr fontId="8" type="noConversion"/>
  </si>
  <si>
    <t xml:space="preserve">对局开始Xms之后开始触发，每间隔Yms执行一次。执行的时候先判断AI当前能使用的卡牌，如果有，则选出可使用的卡牌，并且根据权重z和释放规则释放。如果没有，则不执行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</si>
</sst>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等线"/>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等线"/>
      <family val="3"/>
      <charset val="134"/>
      <scheme val="minor"/>
    </font>
    <font>
      <sz val="11"/>
      <color theme="7" tint="-0.499984740745262"/>
      <name val="微软雅黑"/>
      <family val="2"/>
      <charset val="134"/>
    </font>
    <font>
      <sz val="11"/>
      <color theme="8" tint="-0.499984740745262"/>
      <name val="微软雅黑"/>
      <family val="2"/>
      <charset val="134"/>
    </font>
    <font>
      <sz val="11"/>
      <color theme="5" tint="-0.499984740745262"/>
      <name val="微软雅黑"/>
      <family val="2"/>
      <charset val="134"/>
    </font>
    <font>
      <sz val="11"/>
      <color rgb="FF000066"/>
      <name val="微软雅黑"/>
      <family val="2"/>
      <charset val="134"/>
    </font>
    <font>
      <sz val="12"/>
      <color rgb="FF333333"/>
      <name val="微软雅黑"/>
      <family val="2"/>
      <charset val="134"/>
    </font>
    <font>
      <b/>
      <sz val="11"/>
      <color theme="7" tint="-0.499984740745262"/>
      <name val="微软雅黑"/>
      <family val="2"/>
      <charset val="134"/>
    </font>
    <font>
      <sz val="11"/>
      <color theme="7" tint="-0.499984740745262"/>
      <name val="Calibri"/>
      <family val="2"/>
    </font>
    <font>
      <sz val="11"/>
      <color theme="4" tint="-0.499984740745262"/>
      <name val="微软雅黑"/>
      <family val="2"/>
      <charset val="134"/>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CECFF"/>
        <bgColor indexed="64"/>
      </patternFill>
    </fill>
    <fill>
      <patternFill patternType="solid">
        <fgColor theme="5"/>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35">
    <xf numFmtId="0" fontId="0" fillId="0" borderId="0" xfId="0"/>
    <xf numFmtId="0" fontId="7" fillId="0" borderId="0" xfId="0" applyFont="1" applyAlignment="1">
      <alignment horizontal="left" vertical="center"/>
    </xf>
    <xf numFmtId="0" fontId="7"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9" fillId="2" borderId="0" xfId="0" applyFont="1" applyFill="1" applyAlignment="1">
      <alignment horizontal="left" vertical="center"/>
    </xf>
    <xf numFmtId="0" fontId="9" fillId="2" borderId="0" xfId="0" applyFont="1" applyFill="1" applyAlignment="1">
      <alignment horizontal="left" vertical="center" wrapText="1"/>
    </xf>
    <xf numFmtId="0" fontId="10" fillId="3" borderId="0" xfId="0" applyFont="1" applyFill="1" applyAlignment="1">
      <alignment horizontal="left" vertical="center"/>
    </xf>
    <xf numFmtId="0" fontId="10" fillId="3" borderId="0" xfId="0" applyFont="1" applyFill="1" applyAlignment="1">
      <alignment horizontal="left" vertical="center" wrapText="1"/>
    </xf>
    <xf numFmtId="49" fontId="10" fillId="3" borderId="0" xfId="0" applyNumberFormat="1" applyFont="1" applyFill="1" applyAlignment="1">
      <alignment horizontal="left" vertical="center"/>
    </xf>
    <xf numFmtId="0" fontId="11" fillId="4" borderId="0" xfId="0" applyFont="1" applyFill="1" applyAlignment="1">
      <alignment horizontal="left" vertical="center"/>
    </xf>
    <xf numFmtId="0" fontId="11" fillId="4" borderId="0" xfId="0" applyFont="1" applyFill="1" applyAlignment="1">
      <alignment horizontal="left" vertical="center" wrapText="1"/>
    </xf>
    <xf numFmtId="49" fontId="11" fillId="4" borderId="0" xfId="0" applyNumberFormat="1" applyFont="1" applyFill="1" applyAlignment="1">
      <alignment horizontal="left" vertical="center"/>
    </xf>
    <xf numFmtId="0" fontId="12" fillId="5" borderId="0" xfId="0" applyFont="1" applyFill="1" applyAlignment="1">
      <alignment horizontal="left" vertical="center"/>
    </xf>
    <xf numFmtId="0" fontId="12" fillId="5" borderId="0" xfId="0" applyFont="1" applyFill="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xf numFmtId="0" fontId="4" fillId="0" borderId="0" xfId="0" applyFont="1" applyAlignment="1">
      <alignment horizontal="left" vertical="center" wrapText="1"/>
    </xf>
    <xf numFmtId="0" fontId="4" fillId="0" borderId="0" xfId="0" applyFont="1" applyAlignment="1">
      <alignment horizontal="left" vertical="center"/>
    </xf>
    <xf numFmtId="1" fontId="13" fillId="0" borderId="0" xfId="0" applyNumberFormat="1" applyFont="1"/>
    <xf numFmtId="0" fontId="4" fillId="0" borderId="0" xfId="0" applyFont="1"/>
    <xf numFmtId="1" fontId="4" fillId="0" borderId="0" xfId="0" applyNumberFormat="1" applyFont="1"/>
    <xf numFmtId="49" fontId="9" fillId="2" borderId="0" xfId="0" applyNumberFormat="1" applyFont="1" applyFill="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center" vertical="center"/>
    </xf>
    <xf numFmtId="0" fontId="1" fillId="0" borderId="0" xfId="0" applyFont="1"/>
    <xf numFmtId="0" fontId="11" fillId="6" borderId="0" xfId="0" applyFont="1" applyFill="1" applyAlignment="1">
      <alignment horizontal="left" vertical="center"/>
    </xf>
    <xf numFmtId="0" fontId="11" fillId="6" borderId="0" xfId="0" applyFont="1" applyFill="1"/>
    <xf numFmtId="0" fontId="16" fillId="7" borderId="0" xfId="0" applyFont="1" applyFill="1" applyAlignment="1">
      <alignment horizontal="center" vertical="center"/>
    </xf>
    <xf numFmtId="0" fontId="16" fillId="7" borderId="0" xfId="0" applyFont="1" applyFill="1" applyAlignment="1">
      <alignment horizontal="left" vertical="center"/>
    </xf>
    <xf numFmtId="0" fontId="5" fillId="0" borderId="0" xfId="0" applyFont="1" applyAlignment="1">
      <alignment horizontal="left"/>
    </xf>
  </cellXfs>
  <cellStyles count="1">
    <cellStyle name="常规"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66"/>
      <color rgb="FFCCECFF"/>
      <color rgb="FF660066"/>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02E0-67D1-4B7F-AC52-D7347122EAD7}">
  <dimension ref="A1:U55"/>
  <sheetViews>
    <sheetView tabSelected="1" zoomScale="85" zoomScaleNormal="85" workbookViewId="0">
      <pane xSplit="5" ySplit="5" topLeftCell="R6" activePane="bottomRight" state="frozen"/>
      <selection pane="topRight" activeCell="F1" sqref="F1"/>
      <selection pane="bottomLeft" activeCell="A6" sqref="A6"/>
      <selection pane="bottomRight" activeCell="D8" sqref="D8"/>
    </sheetView>
  </sheetViews>
  <sheetFormatPr defaultRowHeight="16.5" x14ac:dyDescent="0.2"/>
  <cols>
    <col min="1" max="1" width="7.25" style="19" bestFit="1" customWidth="1"/>
    <col min="2" max="2" width="18.375" style="19" bestFit="1" customWidth="1"/>
    <col min="3" max="3" width="15" style="13" customWidth="1"/>
    <col min="4" max="4" width="17.75" style="13" customWidth="1"/>
    <col min="5" max="5" width="19.25" style="13" customWidth="1"/>
    <col min="6" max="6" width="32" style="5" bestFit="1" customWidth="1"/>
    <col min="7" max="7" width="31.75" style="5" customWidth="1"/>
    <col min="8" max="8" width="44.5" style="5" customWidth="1"/>
    <col min="9" max="10" width="45.5" style="5" customWidth="1"/>
    <col min="11" max="11" width="59.125" style="5" customWidth="1"/>
    <col min="12" max="12" width="45.5" style="5" customWidth="1"/>
    <col min="13" max="13" width="50" style="5" customWidth="1"/>
    <col min="14" max="14" width="33.375" style="7" customWidth="1"/>
    <col min="15" max="15" width="54.75" style="7" customWidth="1"/>
    <col min="16" max="16" width="41" style="7" customWidth="1"/>
    <col min="17" max="17" width="31.75" style="7" customWidth="1"/>
    <col min="18" max="18" width="38.375" style="7" bestFit="1" customWidth="1"/>
    <col min="19" max="20" width="28.5" style="10" bestFit="1" customWidth="1"/>
    <col min="21" max="21" width="42.125" style="10" bestFit="1" customWidth="1"/>
    <col min="22" max="16384" width="9" style="19"/>
  </cols>
  <sheetData>
    <row r="1" spans="1:21" x14ac:dyDescent="0.2">
      <c r="A1" s="19">
        <v>1</v>
      </c>
      <c r="F1" s="6"/>
    </row>
    <row r="2" spans="1:21" x14ac:dyDescent="0.2">
      <c r="A2" s="19" t="s">
        <v>109</v>
      </c>
      <c r="B2" s="19" t="s">
        <v>115</v>
      </c>
      <c r="C2" s="13" t="s">
        <v>116</v>
      </c>
      <c r="D2" s="13" t="s">
        <v>136</v>
      </c>
      <c r="E2" s="13" t="s">
        <v>137</v>
      </c>
      <c r="F2" s="5" t="s">
        <v>138</v>
      </c>
      <c r="G2" s="5" t="s">
        <v>139</v>
      </c>
      <c r="H2" s="5" t="s">
        <v>140</v>
      </c>
      <c r="I2" s="5" t="s">
        <v>141</v>
      </c>
      <c r="J2" s="5" t="s">
        <v>142</v>
      </c>
      <c r="K2" s="5" t="s">
        <v>143</v>
      </c>
      <c r="L2" s="5" t="s">
        <v>144</v>
      </c>
      <c r="M2" s="5" t="s">
        <v>145</v>
      </c>
      <c r="N2" s="7" t="s">
        <v>146</v>
      </c>
      <c r="O2" s="7" t="s">
        <v>147</v>
      </c>
      <c r="P2" s="7" t="s">
        <v>148</v>
      </c>
      <c r="Q2" s="7" t="s">
        <v>149</v>
      </c>
      <c r="R2" s="7" t="s">
        <v>150</v>
      </c>
      <c r="S2" s="10" t="s">
        <v>151</v>
      </c>
      <c r="T2" s="10" t="s">
        <v>190</v>
      </c>
      <c r="U2" s="10" t="s">
        <v>152</v>
      </c>
    </row>
    <row r="3" spans="1:21" x14ac:dyDescent="0.2">
      <c r="F3" s="5" t="s">
        <v>153</v>
      </c>
      <c r="G3" s="5" t="s">
        <v>117</v>
      </c>
      <c r="H3" s="5" t="s">
        <v>153</v>
      </c>
      <c r="I3" s="5" t="s">
        <v>153</v>
      </c>
      <c r="J3" s="5" t="s">
        <v>153</v>
      </c>
      <c r="K3" s="5" t="s">
        <v>153</v>
      </c>
      <c r="L3" s="5" t="s">
        <v>153</v>
      </c>
      <c r="N3" s="7" t="s">
        <v>153</v>
      </c>
      <c r="O3" s="7" t="s">
        <v>153</v>
      </c>
      <c r="Q3" s="7" t="s">
        <v>117</v>
      </c>
      <c r="R3" s="7" t="s">
        <v>117</v>
      </c>
      <c r="S3" s="10" t="s">
        <v>117</v>
      </c>
      <c r="T3" s="10" t="s">
        <v>117</v>
      </c>
      <c r="U3" s="10" t="s">
        <v>153</v>
      </c>
    </row>
    <row r="4" spans="1:21" x14ac:dyDescent="0.2">
      <c r="A4" s="19" t="s">
        <v>154</v>
      </c>
      <c r="B4" s="19" t="s">
        <v>124</v>
      </c>
      <c r="C4" s="13" t="s">
        <v>125</v>
      </c>
      <c r="D4" s="13" t="s">
        <v>155</v>
      </c>
      <c r="E4" s="13" t="s">
        <v>156</v>
      </c>
      <c r="F4" s="5" t="s">
        <v>157</v>
      </c>
      <c r="G4" s="5" t="s">
        <v>158</v>
      </c>
      <c r="H4" s="5" t="s">
        <v>159</v>
      </c>
      <c r="I4" s="5" t="s">
        <v>160</v>
      </c>
      <c r="J4" s="5" t="s">
        <v>161</v>
      </c>
      <c r="K4" s="5" t="s">
        <v>162</v>
      </c>
      <c r="L4" s="5" t="s">
        <v>163</v>
      </c>
      <c r="M4" s="5" t="s">
        <v>164</v>
      </c>
      <c r="N4" s="7" t="s">
        <v>165</v>
      </c>
      <c r="P4" s="7" t="s">
        <v>93</v>
      </c>
      <c r="Q4" s="7" t="s">
        <v>166</v>
      </c>
      <c r="R4" s="7" t="s">
        <v>167</v>
      </c>
      <c r="S4" s="10" t="s">
        <v>94</v>
      </c>
      <c r="T4" s="10" t="s">
        <v>192</v>
      </c>
      <c r="U4" s="10" t="s">
        <v>95</v>
      </c>
    </row>
    <row r="5" spans="1:21" ht="207" customHeight="1" x14ac:dyDescent="0.2">
      <c r="A5" s="18" t="s">
        <v>126</v>
      </c>
      <c r="B5" s="18" t="s">
        <v>130</v>
      </c>
      <c r="C5" s="14" t="s">
        <v>131</v>
      </c>
      <c r="D5" s="14" t="s">
        <v>168</v>
      </c>
      <c r="E5" s="14" t="s">
        <v>169</v>
      </c>
      <c r="F5" s="6" t="s">
        <v>170</v>
      </c>
      <c r="G5" s="6" t="s">
        <v>378</v>
      </c>
      <c r="H5" s="6" t="s">
        <v>87</v>
      </c>
      <c r="I5" s="6" t="s">
        <v>171</v>
      </c>
      <c r="J5" s="6" t="s">
        <v>88</v>
      </c>
      <c r="K5" s="6" t="s">
        <v>89</v>
      </c>
      <c r="L5" s="6" t="s">
        <v>172</v>
      </c>
      <c r="M5" s="6" t="s">
        <v>173</v>
      </c>
      <c r="N5" s="8" t="s">
        <v>174</v>
      </c>
      <c r="O5" s="8" t="s">
        <v>175</v>
      </c>
      <c r="P5" s="8" t="s">
        <v>96</v>
      </c>
      <c r="Q5" s="8" t="s">
        <v>229</v>
      </c>
      <c r="R5" s="8" t="s">
        <v>261</v>
      </c>
      <c r="S5" s="11" t="s">
        <v>194</v>
      </c>
      <c r="T5" s="11" t="s">
        <v>196</v>
      </c>
      <c r="U5" s="11" t="s">
        <v>176</v>
      </c>
    </row>
    <row r="6" spans="1:21" x14ac:dyDescent="0.2">
      <c r="A6" s="19">
        <v>1</v>
      </c>
      <c r="B6" s="19">
        <v>1</v>
      </c>
      <c r="C6" s="13">
        <v>1</v>
      </c>
      <c r="D6" s="13">
        <v>1</v>
      </c>
      <c r="E6" s="13">
        <v>1</v>
      </c>
      <c r="F6" s="5" t="s">
        <v>47</v>
      </c>
      <c r="G6" s="23" t="s">
        <v>376</v>
      </c>
      <c r="H6" s="5" t="s">
        <v>66</v>
      </c>
      <c r="I6" s="5" t="s">
        <v>73</v>
      </c>
      <c r="J6" s="5" t="s">
        <v>177</v>
      </c>
      <c r="K6" s="5" t="s">
        <v>76</v>
      </c>
      <c r="L6" s="5" t="s">
        <v>178</v>
      </c>
      <c r="M6" s="5">
        <v>5000</v>
      </c>
      <c r="N6" s="9" t="s">
        <v>60</v>
      </c>
      <c r="O6" s="7" t="s">
        <v>66</v>
      </c>
      <c r="P6" s="7">
        <v>1000</v>
      </c>
      <c r="Q6" s="9" t="s">
        <v>262</v>
      </c>
      <c r="R6" s="9" t="s">
        <v>325</v>
      </c>
      <c r="S6" s="12" t="s">
        <v>30</v>
      </c>
      <c r="T6" s="12" t="s">
        <v>203</v>
      </c>
      <c r="U6" s="12" t="s">
        <v>31</v>
      </c>
    </row>
    <row r="7" spans="1:21" x14ac:dyDescent="0.2">
      <c r="A7" s="19">
        <v>2</v>
      </c>
      <c r="B7" s="19">
        <v>2</v>
      </c>
      <c r="C7" s="13">
        <v>2</v>
      </c>
      <c r="D7" s="13">
        <v>1</v>
      </c>
      <c r="E7" s="13">
        <v>2</v>
      </c>
      <c r="F7" s="5" t="s">
        <v>47</v>
      </c>
      <c r="G7" s="23" t="s">
        <v>376</v>
      </c>
      <c r="H7" s="5" t="s">
        <v>66</v>
      </c>
      <c r="I7" s="5" t="s">
        <v>73</v>
      </c>
      <c r="J7" s="5" t="s">
        <v>177</v>
      </c>
      <c r="K7" s="5" t="s">
        <v>76</v>
      </c>
      <c r="L7" s="5" t="s">
        <v>178</v>
      </c>
      <c r="M7" s="5">
        <v>5000</v>
      </c>
      <c r="N7" s="9" t="s">
        <v>60</v>
      </c>
      <c r="O7" s="7" t="s">
        <v>66</v>
      </c>
      <c r="P7" s="7">
        <v>1105</v>
      </c>
      <c r="Q7" s="9" t="s">
        <v>263</v>
      </c>
      <c r="R7" s="9" t="s">
        <v>326</v>
      </c>
      <c r="S7" s="12" t="s">
        <v>30</v>
      </c>
      <c r="T7" s="12" t="s">
        <v>204</v>
      </c>
      <c r="U7" s="12" t="s">
        <v>31</v>
      </c>
    </row>
    <row r="8" spans="1:21" x14ac:dyDescent="0.2">
      <c r="A8" s="19">
        <v>3</v>
      </c>
      <c r="B8" s="19">
        <v>3</v>
      </c>
      <c r="C8" s="13">
        <v>3</v>
      </c>
      <c r="D8" s="13">
        <v>1</v>
      </c>
      <c r="E8" s="13">
        <v>3</v>
      </c>
      <c r="F8" s="5" t="s">
        <v>47</v>
      </c>
      <c r="G8" s="23" t="s">
        <v>376</v>
      </c>
      <c r="H8" s="5" t="s">
        <v>66</v>
      </c>
      <c r="I8" s="5" t="s">
        <v>73</v>
      </c>
      <c r="J8" s="5" t="s">
        <v>177</v>
      </c>
      <c r="K8" s="5" t="s">
        <v>76</v>
      </c>
      <c r="L8" s="5" t="s">
        <v>178</v>
      </c>
      <c r="M8" s="5">
        <v>5000</v>
      </c>
      <c r="N8" s="9" t="s">
        <v>60</v>
      </c>
      <c r="O8" s="7" t="s">
        <v>66</v>
      </c>
      <c r="P8" s="7">
        <v>1210</v>
      </c>
      <c r="Q8" s="9" t="s">
        <v>264</v>
      </c>
      <c r="R8" s="9" t="s">
        <v>327</v>
      </c>
      <c r="S8" s="12" t="s">
        <v>30</v>
      </c>
      <c r="T8" s="12" t="s">
        <v>205</v>
      </c>
      <c r="U8" s="12" t="s">
        <v>31</v>
      </c>
    </row>
    <row r="9" spans="1:21" x14ac:dyDescent="0.2">
      <c r="A9" s="19">
        <v>4</v>
      </c>
      <c r="B9" s="19">
        <v>4</v>
      </c>
      <c r="C9" s="13">
        <v>4</v>
      </c>
      <c r="D9" s="13">
        <v>1</v>
      </c>
      <c r="E9" s="13">
        <v>4</v>
      </c>
      <c r="F9" s="5" t="s">
        <v>47</v>
      </c>
      <c r="G9" s="23" t="s">
        <v>376</v>
      </c>
      <c r="H9" s="5" t="s">
        <v>66</v>
      </c>
      <c r="I9" s="5" t="s">
        <v>73</v>
      </c>
      <c r="J9" s="5" t="s">
        <v>177</v>
      </c>
      <c r="K9" s="5" t="s">
        <v>76</v>
      </c>
      <c r="L9" s="5" t="s">
        <v>178</v>
      </c>
      <c r="M9" s="5">
        <v>5000</v>
      </c>
      <c r="N9" s="9" t="s">
        <v>60</v>
      </c>
      <c r="O9" s="7" t="s">
        <v>66</v>
      </c>
      <c r="P9" s="7">
        <v>1315</v>
      </c>
      <c r="Q9" s="9" t="s">
        <v>265</v>
      </c>
      <c r="R9" s="9" t="s">
        <v>328</v>
      </c>
      <c r="S9" s="12" t="s">
        <v>30</v>
      </c>
      <c r="T9" s="12" t="s">
        <v>206</v>
      </c>
      <c r="U9" s="12" t="s">
        <v>31</v>
      </c>
    </row>
    <row r="10" spans="1:21" x14ac:dyDescent="0.2">
      <c r="A10" s="19">
        <v>5</v>
      </c>
      <c r="B10" s="19">
        <v>5</v>
      </c>
      <c r="C10" s="13">
        <v>5</v>
      </c>
      <c r="D10" s="13">
        <v>1</v>
      </c>
      <c r="E10" s="13">
        <v>5</v>
      </c>
      <c r="F10" s="5" t="s">
        <v>47</v>
      </c>
      <c r="G10" s="23" t="s">
        <v>376</v>
      </c>
      <c r="H10" s="5" t="s">
        <v>66</v>
      </c>
      <c r="I10" s="5" t="s">
        <v>73</v>
      </c>
      <c r="J10" s="5" t="s">
        <v>177</v>
      </c>
      <c r="K10" s="5" t="s">
        <v>76</v>
      </c>
      <c r="L10" s="5" t="s">
        <v>178</v>
      </c>
      <c r="M10" s="5">
        <v>5000</v>
      </c>
      <c r="N10" s="9" t="s">
        <v>60</v>
      </c>
      <c r="O10" s="7" t="s">
        <v>66</v>
      </c>
      <c r="P10" s="7">
        <v>1420</v>
      </c>
      <c r="Q10" s="9" t="s">
        <v>266</v>
      </c>
      <c r="R10" s="9" t="s">
        <v>329</v>
      </c>
      <c r="S10" s="12" t="s">
        <v>30</v>
      </c>
      <c r="T10" s="12" t="s">
        <v>207</v>
      </c>
      <c r="U10" s="12" t="s">
        <v>31</v>
      </c>
    </row>
    <row r="11" spans="1:21" x14ac:dyDescent="0.2">
      <c r="A11" s="19">
        <v>6</v>
      </c>
      <c r="B11" s="19">
        <v>6</v>
      </c>
      <c r="C11" s="13">
        <v>6</v>
      </c>
      <c r="D11" s="13">
        <v>2</v>
      </c>
      <c r="E11" s="13">
        <v>6</v>
      </c>
      <c r="F11" s="5" t="s">
        <v>47</v>
      </c>
      <c r="G11" s="23" t="s">
        <v>376</v>
      </c>
      <c r="H11" s="5" t="s">
        <v>66</v>
      </c>
      <c r="I11" s="5" t="s">
        <v>73</v>
      </c>
      <c r="J11" s="5" t="s">
        <v>177</v>
      </c>
      <c r="K11" s="5" t="s">
        <v>76</v>
      </c>
      <c r="L11" s="5" t="s">
        <v>178</v>
      </c>
      <c r="M11" s="5">
        <v>5000</v>
      </c>
      <c r="N11" s="9" t="s">
        <v>60</v>
      </c>
      <c r="O11" s="7" t="s">
        <v>66</v>
      </c>
      <c r="P11" s="7">
        <v>1525</v>
      </c>
      <c r="Q11" s="9" t="s">
        <v>267</v>
      </c>
      <c r="R11" s="9" t="s">
        <v>330</v>
      </c>
      <c r="S11" s="12" t="s">
        <v>30</v>
      </c>
      <c r="T11" s="12" t="s">
        <v>208</v>
      </c>
      <c r="U11" s="12" t="s">
        <v>31</v>
      </c>
    </row>
    <row r="12" spans="1:21" x14ac:dyDescent="0.2">
      <c r="A12" s="19">
        <v>7</v>
      </c>
      <c r="B12" s="19">
        <v>7</v>
      </c>
      <c r="C12" s="13">
        <v>7</v>
      </c>
      <c r="D12" s="13">
        <v>2</v>
      </c>
      <c r="E12" s="13">
        <v>7</v>
      </c>
      <c r="F12" s="5" t="s">
        <v>47</v>
      </c>
      <c r="G12" s="23" t="s">
        <v>376</v>
      </c>
      <c r="H12" s="5" t="s">
        <v>66</v>
      </c>
      <c r="I12" s="5" t="s">
        <v>73</v>
      </c>
      <c r="J12" s="5" t="s">
        <v>177</v>
      </c>
      <c r="K12" s="5" t="s">
        <v>76</v>
      </c>
      <c r="L12" s="5" t="s">
        <v>178</v>
      </c>
      <c r="M12" s="5">
        <v>5000</v>
      </c>
      <c r="N12" s="9" t="s">
        <v>60</v>
      </c>
      <c r="O12" s="7" t="s">
        <v>66</v>
      </c>
      <c r="P12" s="7">
        <v>1630</v>
      </c>
      <c r="Q12" s="9" t="s">
        <v>268</v>
      </c>
      <c r="R12" s="9" t="s">
        <v>331</v>
      </c>
      <c r="S12" s="12" t="s">
        <v>30</v>
      </c>
      <c r="T12" s="12" t="s">
        <v>209</v>
      </c>
      <c r="U12" s="12" t="s">
        <v>31</v>
      </c>
    </row>
    <row r="13" spans="1:21" x14ac:dyDescent="0.2">
      <c r="A13" s="19">
        <v>8</v>
      </c>
      <c r="B13" s="19">
        <v>8</v>
      </c>
      <c r="C13" s="13">
        <v>8</v>
      </c>
      <c r="D13" s="13">
        <v>2</v>
      </c>
      <c r="E13" s="13">
        <v>8</v>
      </c>
      <c r="F13" s="5" t="s">
        <v>47</v>
      </c>
      <c r="G13" s="23" t="s">
        <v>376</v>
      </c>
      <c r="H13" s="5" t="s">
        <v>66</v>
      </c>
      <c r="I13" s="5" t="s">
        <v>73</v>
      </c>
      <c r="J13" s="5" t="s">
        <v>177</v>
      </c>
      <c r="K13" s="5" t="s">
        <v>76</v>
      </c>
      <c r="L13" s="5" t="s">
        <v>178</v>
      </c>
      <c r="M13" s="5">
        <v>5000</v>
      </c>
      <c r="N13" s="9" t="s">
        <v>60</v>
      </c>
      <c r="O13" s="7" t="s">
        <v>66</v>
      </c>
      <c r="P13" s="7">
        <v>1735</v>
      </c>
      <c r="Q13" s="9" t="s">
        <v>269</v>
      </c>
      <c r="R13" s="9" t="s">
        <v>332</v>
      </c>
      <c r="S13" s="12" t="s">
        <v>30</v>
      </c>
      <c r="T13" s="12" t="s">
        <v>210</v>
      </c>
      <c r="U13" s="12" t="s">
        <v>31</v>
      </c>
    </row>
    <row r="14" spans="1:21" x14ac:dyDescent="0.2">
      <c r="A14" s="19">
        <v>9</v>
      </c>
      <c r="B14" s="19">
        <v>9</v>
      </c>
      <c r="C14" s="13">
        <v>9</v>
      </c>
      <c r="D14" s="13">
        <v>2</v>
      </c>
      <c r="E14" s="13">
        <v>9</v>
      </c>
      <c r="F14" s="5" t="s">
        <v>47</v>
      </c>
      <c r="G14" s="23" t="s">
        <v>376</v>
      </c>
      <c r="H14" s="5" t="s">
        <v>66</v>
      </c>
      <c r="I14" s="5" t="s">
        <v>73</v>
      </c>
      <c r="J14" s="5" t="s">
        <v>177</v>
      </c>
      <c r="K14" s="5" t="s">
        <v>76</v>
      </c>
      <c r="L14" s="5" t="s">
        <v>178</v>
      </c>
      <c r="M14" s="5">
        <v>5000</v>
      </c>
      <c r="N14" s="9" t="s">
        <v>60</v>
      </c>
      <c r="O14" s="7" t="s">
        <v>66</v>
      </c>
      <c r="P14" s="7">
        <v>1840</v>
      </c>
      <c r="Q14" s="9" t="s">
        <v>270</v>
      </c>
      <c r="R14" s="9" t="s">
        <v>333</v>
      </c>
      <c r="S14" s="12" t="s">
        <v>30</v>
      </c>
      <c r="T14" s="12" t="s">
        <v>211</v>
      </c>
      <c r="U14" s="12" t="s">
        <v>31</v>
      </c>
    </row>
    <row r="15" spans="1:21" x14ac:dyDescent="0.2">
      <c r="A15" s="19">
        <v>10</v>
      </c>
      <c r="B15" s="19">
        <v>10</v>
      </c>
      <c r="C15" s="13">
        <v>10</v>
      </c>
      <c r="D15" s="13">
        <v>2</v>
      </c>
      <c r="E15" s="13">
        <v>10</v>
      </c>
      <c r="F15" s="5" t="s">
        <v>47</v>
      </c>
      <c r="G15" s="23" t="s">
        <v>376</v>
      </c>
      <c r="H15" s="5" t="s">
        <v>66</v>
      </c>
      <c r="I15" s="5" t="s">
        <v>73</v>
      </c>
      <c r="J15" s="5" t="s">
        <v>177</v>
      </c>
      <c r="K15" s="5" t="s">
        <v>76</v>
      </c>
      <c r="L15" s="5" t="s">
        <v>178</v>
      </c>
      <c r="M15" s="5">
        <v>5000</v>
      </c>
      <c r="N15" s="9" t="s">
        <v>60</v>
      </c>
      <c r="O15" s="7" t="s">
        <v>66</v>
      </c>
      <c r="P15" s="7">
        <v>1945</v>
      </c>
      <c r="Q15" s="9" t="s">
        <v>271</v>
      </c>
      <c r="R15" s="9" t="s">
        <v>334</v>
      </c>
      <c r="S15" s="12" t="s">
        <v>30</v>
      </c>
      <c r="T15" s="12" t="s">
        <v>212</v>
      </c>
      <c r="U15" s="12" t="s">
        <v>31</v>
      </c>
    </row>
    <row r="16" spans="1:21" x14ac:dyDescent="0.2">
      <c r="A16" s="19">
        <v>11</v>
      </c>
      <c r="B16" s="19">
        <v>11</v>
      </c>
      <c r="C16" s="13">
        <v>11</v>
      </c>
      <c r="D16" s="13">
        <v>3</v>
      </c>
      <c r="E16" s="13">
        <v>11</v>
      </c>
      <c r="F16" s="5" t="s">
        <v>47</v>
      </c>
      <c r="G16" s="23" t="s">
        <v>376</v>
      </c>
      <c r="H16" s="5" t="s">
        <v>66</v>
      </c>
      <c r="I16" s="5" t="s">
        <v>73</v>
      </c>
      <c r="J16" s="5" t="s">
        <v>177</v>
      </c>
      <c r="K16" s="5" t="s">
        <v>76</v>
      </c>
      <c r="L16" s="5" t="s">
        <v>178</v>
      </c>
      <c r="M16" s="5">
        <v>5000</v>
      </c>
      <c r="N16" s="9" t="s">
        <v>60</v>
      </c>
      <c r="O16" s="7" t="s">
        <v>66</v>
      </c>
      <c r="P16" s="7">
        <v>2050</v>
      </c>
      <c r="Q16" s="9" t="s">
        <v>272</v>
      </c>
      <c r="R16" s="9" t="s">
        <v>335</v>
      </c>
      <c r="S16" s="12" t="s">
        <v>30</v>
      </c>
      <c r="T16" s="12" t="s">
        <v>213</v>
      </c>
      <c r="U16" s="12" t="s">
        <v>31</v>
      </c>
    </row>
    <row r="17" spans="1:21" x14ac:dyDescent="0.2">
      <c r="A17" s="19">
        <v>12</v>
      </c>
      <c r="B17" s="19">
        <v>12</v>
      </c>
      <c r="C17" s="13">
        <v>12</v>
      </c>
      <c r="D17" s="13">
        <v>3</v>
      </c>
      <c r="E17" s="13">
        <v>12</v>
      </c>
      <c r="F17" s="5" t="s">
        <v>47</v>
      </c>
      <c r="G17" s="23" t="s">
        <v>376</v>
      </c>
      <c r="H17" s="5" t="s">
        <v>66</v>
      </c>
      <c r="I17" s="5" t="s">
        <v>73</v>
      </c>
      <c r="J17" s="5" t="s">
        <v>177</v>
      </c>
      <c r="K17" s="5" t="s">
        <v>76</v>
      </c>
      <c r="L17" s="5" t="s">
        <v>178</v>
      </c>
      <c r="M17" s="5">
        <v>5000</v>
      </c>
      <c r="N17" s="9" t="s">
        <v>60</v>
      </c>
      <c r="O17" s="7" t="s">
        <v>66</v>
      </c>
      <c r="P17" s="7">
        <v>2155</v>
      </c>
      <c r="Q17" s="9" t="s">
        <v>273</v>
      </c>
      <c r="R17" s="9" t="s">
        <v>336</v>
      </c>
      <c r="S17" s="12" t="s">
        <v>30</v>
      </c>
      <c r="T17" s="12" t="s">
        <v>214</v>
      </c>
      <c r="U17" s="12" t="s">
        <v>31</v>
      </c>
    </row>
    <row r="18" spans="1:21" x14ac:dyDescent="0.2">
      <c r="A18" s="19">
        <v>13</v>
      </c>
      <c r="B18" s="19">
        <v>13</v>
      </c>
      <c r="C18" s="13">
        <v>13</v>
      </c>
      <c r="D18" s="13">
        <v>3</v>
      </c>
      <c r="E18" s="13">
        <v>13</v>
      </c>
      <c r="F18" s="5" t="s">
        <v>47</v>
      </c>
      <c r="G18" s="23" t="s">
        <v>376</v>
      </c>
      <c r="H18" s="5" t="s">
        <v>66</v>
      </c>
      <c r="I18" s="5" t="s">
        <v>73</v>
      </c>
      <c r="J18" s="5" t="s">
        <v>177</v>
      </c>
      <c r="K18" s="5" t="s">
        <v>76</v>
      </c>
      <c r="L18" s="5" t="s">
        <v>178</v>
      </c>
      <c r="M18" s="5">
        <v>5000</v>
      </c>
      <c r="N18" s="9" t="s">
        <v>60</v>
      </c>
      <c r="O18" s="7" t="s">
        <v>66</v>
      </c>
      <c r="P18" s="7">
        <v>2260</v>
      </c>
      <c r="Q18" s="9" t="s">
        <v>274</v>
      </c>
      <c r="R18" s="9" t="s">
        <v>337</v>
      </c>
      <c r="S18" s="12" t="s">
        <v>30</v>
      </c>
      <c r="T18" s="12" t="s">
        <v>215</v>
      </c>
      <c r="U18" s="12" t="s">
        <v>31</v>
      </c>
    </row>
    <row r="19" spans="1:21" x14ac:dyDescent="0.2">
      <c r="A19" s="19">
        <v>14</v>
      </c>
      <c r="B19" s="19">
        <v>14</v>
      </c>
      <c r="C19" s="13">
        <v>14</v>
      </c>
      <c r="D19" s="13">
        <v>3</v>
      </c>
      <c r="E19" s="13">
        <v>14</v>
      </c>
      <c r="F19" s="5" t="s">
        <v>47</v>
      </c>
      <c r="G19" s="23" t="s">
        <v>376</v>
      </c>
      <c r="H19" s="5" t="s">
        <v>66</v>
      </c>
      <c r="I19" s="5" t="s">
        <v>73</v>
      </c>
      <c r="J19" s="5" t="s">
        <v>177</v>
      </c>
      <c r="K19" s="5" t="s">
        <v>76</v>
      </c>
      <c r="L19" s="5" t="s">
        <v>178</v>
      </c>
      <c r="M19" s="5">
        <v>5000</v>
      </c>
      <c r="N19" s="9" t="s">
        <v>60</v>
      </c>
      <c r="O19" s="7" t="s">
        <v>66</v>
      </c>
      <c r="P19" s="7">
        <v>2365</v>
      </c>
      <c r="Q19" s="9" t="s">
        <v>275</v>
      </c>
      <c r="R19" s="9" t="s">
        <v>338</v>
      </c>
      <c r="S19" s="12" t="s">
        <v>30</v>
      </c>
      <c r="T19" s="12" t="s">
        <v>216</v>
      </c>
      <c r="U19" s="12" t="s">
        <v>31</v>
      </c>
    </row>
    <row r="20" spans="1:21" x14ac:dyDescent="0.2">
      <c r="A20" s="19">
        <v>15</v>
      </c>
      <c r="B20" s="19">
        <v>15</v>
      </c>
      <c r="C20" s="13">
        <v>15</v>
      </c>
      <c r="D20" s="13">
        <v>3</v>
      </c>
      <c r="E20" s="13">
        <v>15</v>
      </c>
      <c r="F20" s="5" t="s">
        <v>47</v>
      </c>
      <c r="G20" s="23" t="s">
        <v>376</v>
      </c>
      <c r="H20" s="5" t="s">
        <v>66</v>
      </c>
      <c r="I20" s="5" t="s">
        <v>73</v>
      </c>
      <c r="J20" s="5" t="s">
        <v>177</v>
      </c>
      <c r="K20" s="5" t="s">
        <v>76</v>
      </c>
      <c r="L20" s="5" t="s">
        <v>178</v>
      </c>
      <c r="M20" s="5">
        <v>5000</v>
      </c>
      <c r="N20" s="9" t="s">
        <v>60</v>
      </c>
      <c r="O20" s="7" t="s">
        <v>66</v>
      </c>
      <c r="P20" s="7">
        <v>2470</v>
      </c>
      <c r="Q20" s="9" t="s">
        <v>276</v>
      </c>
      <c r="R20" s="9" t="s">
        <v>339</v>
      </c>
      <c r="S20" s="12" t="s">
        <v>30</v>
      </c>
      <c r="T20" s="12" t="s">
        <v>217</v>
      </c>
      <c r="U20" s="12" t="s">
        <v>31</v>
      </c>
    </row>
    <row r="21" spans="1:21" x14ac:dyDescent="0.2">
      <c r="A21" s="19">
        <v>16</v>
      </c>
      <c r="B21" s="19">
        <v>16</v>
      </c>
      <c r="C21" s="13">
        <v>16</v>
      </c>
      <c r="D21" s="13">
        <v>4</v>
      </c>
      <c r="E21" s="13">
        <v>16</v>
      </c>
      <c r="F21" s="5" t="s">
        <v>47</v>
      </c>
      <c r="G21" s="23" t="s">
        <v>376</v>
      </c>
      <c r="H21" s="5" t="s">
        <v>66</v>
      </c>
      <c r="I21" s="5" t="s">
        <v>73</v>
      </c>
      <c r="J21" s="5" t="s">
        <v>177</v>
      </c>
      <c r="K21" s="5" t="s">
        <v>76</v>
      </c>
      <c r="L21" s="5" t="s">
        <v>178</v>
      </c>
      <c r="M21" s="5">
        <v>5000</v>
      </c>
      <c r="N21" s="9" t="s">
        <v>60</v>
      </c>
      <c r="O21" s="7" t="s">
        <v>66</v>
      </c>
      <c r="P21" s="7">
        <v>2575</v>
      </c>
      <c r="Q21" s="9" t="s">
        <v>277</v>
      </c>
      <c r="R21" s="9" t="s">
        <v>340</v>
      </c>
      <c r="S21" s="12" t="s">
        <v>30</v>
      </c>
      <c r="T21" s="12" t="s">
        <v>218</v>
      </c>
      <c r="U21" s="12" t="s">
        <v>31</v>
      </c>
    </row>
    <row r="22" spans="1:21" x14ac:dyDescent="0.2">
      <c r="A22" s="19">
        <v>17</v>
      </c>
      <c r="B22" s="19">
        <v>17</v>
      </c>
      <c r="C22" s="13">
        <v>17</v>
      </c>
      <c r="D22" s="13">
        <v>4</v>
      </c>
      <c r="E22" s="13">
        <v>17</v>
      </c>
      <c r="F22" s="5" t="s">
        <v>47</v>
      </c>
      <c r="G22" s="23" t="s">
        <v>376</v>
      </c>
      <c r="H22" s="5" t="s">
        <v>66</v>
      </c>
      <c r="I22" s="5" t="s">
        <v>73</v>
      </c>
      <c r="J22" s="5" t="s">
        <v>177</v>
      </c>
      <c r="K22" s="5" t="s">
        <v>76</v>
      </c>
      <c r="L22" s="5" t="s">
        <v>178</v>
      </c>
      <c r="M22" s="5">
        <v>5000</v>
      </c>
      <c r="N22" s="9" t="s">
        <v>60</v>
      </c>
      <c r="O22" s="7" t="s">
        <v>66</v>
      </c>
      <c r="P22" s="7">
        <v>2680</v>
      </c>
      <c r="Q22" s="9" t="s">
        <v>278</v>
      </c>
      <c r="R22" s="9" t="s">
        <v>341</v>
      </c>
      <c r="S22" s="12" t="s">
        <v>30</v>
      </c>
      <c r="T22" s="12" t="s">
        <v>219</v>
      </c>
      <c r="U22" s="12" t="s">
        <v>31</v>
      </c>
    </row>
    <row r="23" spans="1:21" x14ac:dyDescent="0.2">
      <c r="A23" s="19">
        <v>18</v>
      </c>
      <c r="B23" s="19">
        <v>18</v>
      </c>
      <c r="C23" s="13">
        <v>18</v>
      </c>
      <c r="D23" s="13">
        <v>4</v>
      </c>
      <c r="E23" s="13">
        <v>18</v>
      </c>
      <c r="F23" s="5" t="s">
        <v>47</v>
      </c>
      <c r="G23" s="23" t="s">
        <v>376</v>
      </c>
      <c r="H23" s="5" t="s">
        <v>66</v>
      </c>
      <c r="I23" s="5" t="s">
        <v>73</v>
      </c>
      <c r="J23" s="5" t="s">
        <v>177</v>
      </c>
      <c r="K23" s="5" t="s">
        <v>76</v>
      </c>
      <c r="L23" s="5" t="s">
        <v>178</v>
      </c>
      <c r="M23" s="5">
        <v>5000</v>
      </c>
      <c r="N23" s="9" t="s">
        <v>60</v>
      </c>
      <c r="O23" s="7" t="s">
        <v>66</v>
      </c>
      <c r="P23" s="7">
        <v>2785</v>
      </c>
      <c r="Q23" s="9" t="s">
        <v>279</v>
      </c>
      <c r="R23" s="9" t="s">
        <v>342</v>
      </c>
      <c r="S23" s="12" t="s">
        <v>30</v>
      </c>
      <c r="T23" s="12" t="s">
        <v>220</v>
      </c>
      <c r="U23" s="12" t="s">
        <v>31</v>
      </c>
    </row>
    <row r="24" spans="1:21" x14ac:dyDescent="0.2">
      <c r="A24" s="19">
        <v>19</v>
      </c>
      <c r="B24" s="19">
        <v>19</v>
      </c>
      <c r="C24" s="13">
        <v>19</v>
      </c>
      <c r="D24" s="13">
        <v>4</v>
      </c>
      <c r="E24" s="13">
        <v>19</v>
      </c>
      <c r="F24" s="5" t="s">
        <v>47</v>
      </c>
      <c r="G24" s="23" t="s">
        <v>376</v>
      </c>
      <c r="H24" s="5" t="s">
        <v>66</v>
      </c>
      <c r="I24" s="5" t="s">
        <v>73</v>
      </c>
      <c r="J24" s="5" t="s">
        <v>177</v>
      </c>
      <c r="K24" s="5" t="s">
        <v>76</v>
      </c>
      <c r="L24" s="5" t="s">
        <v>178</v>
      </c>
      <c r="M24" s="5">
        <v>5000</v>
      </c>
      <c r="N24" s="9" t="s">
        <v>60</v>
      </c>
      <c r="O24" s="7" t="s">
        <v>66</v>
      </c>
      <c r="P24" s="7">
        <v>2890</v>
      </c>
      <c r="Q24" s="9" t="s">
        <v>280</v>
      </c>
      <c r="R24" s="9" t="s">
        <v>343</v>
      </c>
      <c r="S24" s="12" t="s">
        <v>30</v>
      </c>
      <c r="T24" s="12" t="s">
        <v>221</v>
      </c>
      <c r="U24" s="12" t="s">
        <v>31</v>
      </c>
    </row>
    <row r="25" spans="1:21" x14ac:dyDescent="0.2">
      <c r="A25" s="19">
        <v>20</v>
      </c>
      <c r="B25" s="19">
        <v>20</v>
      </c>
      <c r="C25" s="13">
        <v>20</v>
      </c>
      <c r="D25" s="13">
        <v>4</v>
      </c>
      <c r="E25" s="13">
        <v>20</v>
      </c>
      <c r="F25" s="5" t="s">
        <v>47</v>
      </c>
      <c r="G25" s="23" t="s">
        <v>376</v>
      </c>
      <c r="H25" s="5" t="s">
        <v>66</v>
      </c>
      <c r="I25" s="5" t="s">
        <v>73</v>
      </c>
      <c r="J25" s="5" t="s">
        <v>177</v>
      </c>
      <c r="K25" s="5" t="s">
        <v>76</v>
      </c>
      <c r="L25" s="5" t="s">
        <v>178</v>
      </c>
      <c r="M25" s="5">
        <v>5000</v>
      </c>
      <c r="N25" s="9" t="s">
        <v>60</v>
      </c>
      <c r="O25" s="7" t="s">
        <v>66</v>
      </c>
      <c r="P25" s="7">
        <v>2995</v>
      </c>
      <c r="Q25" s="9" t="s">
        <v>281</v>
      </c>
      <c r="R25" s="9" t="s">
        <v>344</v>
      </c>
      <c r="S25" s="12" t="s">
        <v>30</v>
      </c>
      <c r="T25" s="12" t="s">
        <v>222</v>
      </c>
      <c r="U25" s="12" t="s">
        <v>31</v>
      </c>
    </row>
    <row r="26" spans="1:21" x14ac:dyDescent="0.2">
      <c r="A26" s="19">
        <v>21</v>
      </c>
      <c r="B26" s="19">
        <v>21</v>
      </c>
      <c r="C26" s="13">
        <v>21</v>
      </c>
      <c r="D26" s="13">
        <v>5</v>
      </c>
      <c r="E26" s="13">
        <v>21</v>
      </c>
      <c r="F26" s="5" t="s">
        <v>47</v>
      </c>
      <c r="G26" s="23" t="s">
        <v>376</v>
      </c>
      <c r="H26" s="5" t="s">
        <v>66</v>
      </c>
      <c r="I26" s="5" t="s">
        <v>73</v>
      </c>
      <c r="J26" s="5" t="s">
        <v>177</v>
      </c>
      <c r="K26" s="5" t="s">
        <v>76</v>
      </c>
      <c r="L26" s="5" t="s">
        <v>178</v>
      </c>
      <c r="M26" s="5">
        <v>5000</v>
      </c>
      <c r="N26" s="9" t="s">
        <v>60</v>
      </c>
      <c r="O26" s="7" t="s">
        <v>66</v>
      </c>
      <c r="P26" s="7">
        <v>3100</v>
      </c>
      <c r="Q26" s="9" t="s">
        <v>282</v>
      </c>
      <c r="R26" s="9" t="s">
        <v>345</v>
      </c>
      <c r="S26" s="12" t="s">
        <v>30</v>
      </c>
      <c r="T26" s="12" t="s">
        <v>223</v>
      </c>
      <c r="U26" s="12" t="s">
        <v>31</v>
      </c>
    </row>
    <row r="27" spans="1:21" x14ac:dyDescent="0.2">
      <c r="A27" s="19">
        <v>22</v>
      </c>
      <c r="B27" s="19">
        <v>22</v>
      </c>
      <c r="C27" s="13">
        <v>22</v>
      </c>
      <c r="D27" s="13">
        <v>5</v>
      </c>
      <c r="E27" s="13">
        <v>22</v>
      </c>
      <c r="F27" s="5" t="s">
        <v>47</v>
      </c>
      <c r="G27" s="23" t="s">
        <v>376</v>
      </c>
      <c r="H27" s="5" t="s">
        <v>66</v>
      </c>
      <c r="I27" s="5" t="s">
        <v>73</v>
      </c>
      <c r="J27" s="5" t="s">
        <v>177</v>
      </c>
      <c r="K27" s="5" t="s">
        <v>76</v>
      </c>
      <c r="L27" s="5" t="s">
        <v>178</v>
      </c>
      <c r="M27" s="5">
        <v>5000</v>
      </c>
      <c r="N27" s="9" t="s">
        <v>60</v>
      </c>
      <c r="O27" s="7" t="s">
        <v>66</v>
      </c>
      <c r="P27" s="7">
        <v>3205</v>
      </c>
      <c r="Q27" s="9" t="s">
        <v>283</v>
      </c>
      <c r="R27" s="9" t="s">
        <v>346</v>
      </c>
      <c r="S27" s="12" t="s">
        <v>30</v>
      </c>
      <c r="T27" s="12" t="s">
        <v>224</v>
      </c>
      <c r="U27" s="12" t="s">
        <v>31</v>
      </c>
    </row>
    <row r="28" spans="1:21" x14ac:dyDescent="0.2">
      <c r="A28" s="19">
        <v>23</v>
      </c>
      <c r="B28" s="19">
        <v>23</v>
      </c>
      <c r="C28" s="13">
        <v>23</v>
      </c>
      <c r="D28" s="13">
        <v>5</v>
      </c>
      <c r="E28" s="13">
        <v>23</v>
      </c>
      <c r="F28" s="5" t="s">
        <v>47</v>
      </c>
      <c r="G28" s="23" t="s">
        <v>376</v>
      </c>
      <c r="H28" s="5" t="s">
        <v>66</v>
      </c>
      <c r="I28" s="5" t="s">
        <v>73</v>
      </c>
      <c r="J28" s="5" t="s">
        <v>177</v>
      </c>
      <c r="K28" s="5" t="s">
        <v>76</v>
      </c>
      <c r="L28" s="5" t="s">
        <v>178</v>
      </c>
      <c r="M28" s="5">
        <v>5000</v>
      </c>
      <c r="N28" s="9" t="s">
        <v>60</v>
      </c>
      <c r="O28" s="7" t="s">
        <v>66</v>
      </c>
      <c r="P28" s="7">
        <v>3310</v>
      </c>
      <c r="Q28" s="9" t="s">
        <v>284</v>
      </c>
      <c r="R28" s="9" t="s">
        <v>347</v>
      </c>
      <c r="S28" s="12" t="s">
        <v>30</v>
      </c>
      <c r="T28" s="12" t="s">
        <v>225</v>
      </c>
      <c r="U28" s="12" t="s">
        <v>31</v>
      </c>
    </row>
    <row r="29" spans="1:21" x14ac:dyDescent="0.2">
      <c r="A29" s="19">
        <v>24</v>
      </c>
      <c r="B29" s="19">
        <v>24</v>
      </c>
      <c r="C29" s="13">
        <v>24</v>
      </c>
      <c r="D29" s="13">
        <v>5</v>
      </c>
      <c r="E29" s="13">
        <v>24</v>
      </c>
      <c r="F29" s="5" t="s">
        <v>47</v>
      </c>
      <c r="G29" s="23" t="s">
        <v>376</v>
      </c>
      <c r="H29" s="5" t="s">
        <v>66</v>
      </c>
      <c r="I29" s="5" t="s">
        <v>73</v>
      </c>
      <c r="J29" s="5" t="s">
        <v>177</v>
      </c>
      <c r="K29" s="5" t="s">
        <v>76</v>
      </c>
      <c r="L29" s="5" t="s">
        <v>178</v>
      </c>
      <c r="M29" s="5">
        <v>5000</v>
      </c>
      <c r="N29" s="9" t="s">
        <v>60</v>
      </c>
      <c r="O29" s="7" t="s">
        <v>66</v>
      </c>
      <c r="P29" s="7">
        <v>3415</v>
      </c>
      <c r="Q29" s="9" t="s">
        <v>285</v>
      </c>
      <c r="R29" s="9" t="s">
        <v>348</v>
      </c>
      <c r="S29" s="12" t="s">
        <v>30</v>
      </c>
      <c r="T29" s="12" t="s">
        <v>226</v>
      </c>
      <c r="U29" s="12" t="s">
        <v>31</v>
      </c>
    </row>
    <row r="30" spans="1:21" x14ac:dyDescent="0.2">
      <c r="A30" s="19">
        <v>25</v>
      </c>
      <c r="B30" s="19">
        <v>25</v>
      </c>
      <c r="C30" s="13">
        <v>25</v>
      </c>
      <c r="D30" s="13">
        <v>5</v>
      </c>
      <c r="E30" s="13">
        <v>25</v>
      </c>
      <c r="F30" s="5" t="s">
        <v>47</v>
      </c>
      <c r="G30" s="23" t="s">
        <v>376</v>
      </c>
      <c r="H30" s="5" t="s">
        <v>66</v>
      </c>
      <c r="I30" s="5" t="s">
        <v>73</v>
      </c>
      <c r="J30" s="5" t="s">
        <v>177</v>
      </c>
      <c r="K30" s="5" t="s">
        <v>76</v>
      </c>
      <c r="L30" s="5" t="s">
        <v>178</v>
      </c>
      <c r="M30" s="5">
        <v>5000</v>
      </c>
      <c r="N30" s="9" t="s">
        <v>60</v>
      </c>
      <c r="O30" s="7" t="s">
        <v>66</v>
      </c>
      <c r="P30" s="7">
        <v>3520</v>
      </c>
      <c r="Q30" s="9" t="s">
        <v>286</v>
      </c>
      <c r="R30" s="9" t="s">
        <v>349</v>
      </c>
      <c r="S30" s="12" t="s">
        <v>30</v>
      </c>
      <c r="T30" s="12" t="s">
        <v>227</v>
      </c>
      <c r="U30" s="12" t="s">
        <v>31</v>
      </c>
    </row>
    <row r="31" spans="1:21" x14ac:dyDescent="0.2">
      <c r="A31" s="19">
        <v>26</v>
      </c>
      <c r="B31" s="19">
        <v>26</v>
      </c>
      <c r="C31" s="13">
        <v>26</v>
      </c>
      <c r="D31" s="13">
        <v>6</v>
      </c>
      <c r="E31" s="13">
        <v>26</v>
      </c>
      <c r="F31" s="5" t="s">
        <v>47</v>
      </c>
      <c r="G31" s="23" t="s">
        <v>376</v>
      </c>
      <c r="H31" s="5" t="s">
        <v>66</v>
      </c>
      <c r="I31" s="5" t="s">
        <v>73</v>
      </c>
      <c r="J31" s="5" t="s">
        <v>177</v>
      </c>
      <c r="K31" s="5" t="s">
        <v>76</v>
      </c>
      <c r="L31" s="5" t="s">
        <v>178</v>
      </c>
      <c r="M31" s="5">
        <v>5000</v>
      </c>
      <c r="N31" s="9" t="s">
        <v>60</v>
      </c>
      <c r="O31" s="7" t="s">
        <v>66</v>
      </c>
      <c r="P31" s="7">
        <v>3625</v>
      </c>
      <c r="Q31" s="9" t="s">
        <v>287</v>
      </c>
      <c r="R31" s="9" t="s">
        <v>350</v>
      </c>
      <c r="S31" s="12" t="s">
        <v>30</v>
      </c>
      <c r="T31" s="12" t="s">
        <v>228</v>
      </c>
      <c r="U31" s="12" t="s">
        <v>31</v>
      </c>
    </row>
    <row r="32" spans="1:21" x14ac:dyDescent="0.2">
      <c r="A32" s="19">
        <v>27</v>
      </c>
      <c r="B32" s="19">
        <v>27</v>
      </c>
      <c r="C32" s="13">
        <v>27</v>
      </c>
      <c r="D32" s="13">
        <v>6</v>
      </c>
      <c r="E32" s="13">
        <v>27</v>
      </c>
      <c r="F32" s="5" t="s">
        <v>47</v>
      </c>
      <c r="G32" s="23" t="s">
        <v>376</v>
      </c>
      <c r="H32" s="5" t="s">
        <v>66</v>
      </c>
      <c r="I32" s="5" t="s">
        <v>73</v>
      </c>
      <c r="J32" s="5" t="s">
        <v>177</v>
      </c>
      <c r="K32" s="5" t="s">
        <v>76</v>
      </c>
      <c r="L32" s="5" t="s">
        <v>178</v>
      </c>
      <c r="M32" s="5">
        <v>5000</v>
      </c>
      <c r="N32" s="9" t="s">
        <v>60</v>
      </c>
      <c r="O32" s="7" t="s">
        <v>66</v>
      </c>
      <c r="P32" s="7">
        <v>3730</v>
      </c>
      <c r="Q32" s="9" t="s">
        <v>288</v>
      </c>
      <c r="R32" s="9" t="s">
        <v>351</v>
      </c>
      <c r="S32" s="12" t="s">
        <v>30</v>
      </c>
      <c r="T32" s="12" t="s">
        <v>203</v>
      </c>
      <c r="U32" s="12" t="s">
        <v>31</v>
      </c>
    </row>
    <row r="33" spans="1:21" x14ac:dyDescent="0.2">
      <c r="A33" s="19">
        <v>28</v>
      </c>
      <c r="B33" s="19">
        <v>28</v>
      </c>
      <c r="C33" s="13">
        <v>28</v>
      </c>
      <c r="D33" s="13">
        <v>6</v>
      </c>
      <c r="E33" s="13">
        <v>28</v>
      </c>
      <c r="F33" s="5" t="s">
        <v>47</v>
      </c>
      <c r="G33" s="23" t="s">
        <v>376</v>
      </c>
      <c r="H33" s="5" t="s">
        <v>66</v>
      </c>
      <c r="I33" s="5" t="s">
        <v>73</v>
      </c>
      <c r="J33" s="5" t="s">
        <v>177</v>
      </c>
      <c r="K33" s="5" t="s">
        <v>76</v>
      </c>
      <c r="L33" s="5" t="s">
        <v>178</v>
      </c>
      <c r="M33" s="5">
        <v>5000</v>
      </c>
      <c r="N33" s="9" t="s">
        <v>60</v>
      </c>
      <c r="O33" s="7" t="s">
        <v>66</v>
      </c>
      <c r="P33" s="7">
        <v>3835</v>
      </c>
      <c r="Q33" s="9" t="s">
        <v>289</v>
      </c>
      <c r="R33" s="9" t="s">
        <v>352</v>
      </c>
      <c r="S33" s="12" t="s">
        <v>30</v>
      </c>
      <c r="T33" s="12" t="s">
        <v>204</v>
      </c>
      <c r="U33" s="12" t="s">
        <v>31</v>
      </c>
    </row>
    <row r="34" spans="1:21" x14ac:dyDescent="0.2">
      <c r="A34" s="19">
        <v>29</v>
      </c>
      <c r="B34" s="19">
        <v>29</v>
      </c>
      <c r="C34" s="13">
        <v>29</v>
      </c>
      <c r="D34" s="13">
        <v>6</v>
      </c>
      <c r="E34" s="13">
        <v>29</v>
      </c>
      <c r="F34" s="5" t="s">
        <v>47</v>
      </c>
      <c r="G34" s="23" t="s">
        <v>376</v>
      </c>
      <c r="H34" s="5" t="s">
        <v>66</v>
      </c>
      <c r="I34" s="5" t="s">
        <v>73</v>
      </c>
      <c r="J34" s="5" t="s">
        <v>177</v>
      </c>
      <c r="K34" s="5" t="s">
        <v>76</v>
      </c>
      <c r="L34" s="5" t="s">
        <v>178</v>
      </c>
      <c r="M34" s="5">
        <v>5000</v>
      </c>
      <c r="N34" s="9" t="s">
        <v>60</v>
      </c>
      <c r="O34" s="7" t="s">
        <v>66</v>
      </c>
      <c r="P34" s="7">
        <v>3940</v>
      </c>
      <c r="Q34" s="9" t="s">
        <v>290</v>
      </c>
      <c r="R34" s="9" t="s">
        <v>353</v>
      </c>
      <c r="S34" s="12" t="s">
        <v>30</v>
      </c>
      <c r="T34" s="12" t="s">
        <v>205</v>
      </c>
      <c r="U34" s="12" t="s">
        <v>31</v>
      </c>
    </row>
    <row r="35" spans="1:21" x14ac:dyDescent="0.2">
      <c r="A35" s="19">
        <v>30</v>
      </c>
      <c r="B35" s="19">
        <v>30</v>
      </c>
      <c r="C35" s="13">
        <v>30</v>
      </c>
      <c r="D35" s="13">
        <v>6</v>
      </c>
      <c r="E35" s="13">
        <v>30</v>
      </c>
      <c r="F35" s="5" t="s">
        <v>47</v>
      </c>
      <c r="G35" s="23" t="s">
        <v>376</v>
      </c>
      <c r="H35" s="5" t="s">
        <v>66</v>
      </c>
      <c r="I35" s="5" t="s">
        <v>73</v>
      </c>
      <c r="J35" s="5" t="s">
        <v>177</v>
      </c>
      <c r="K35" s="5" t="s">
        <v>76</v>
      </c>
      <c r="L35" s="5" t="s">
        <v>178</v>
      </c>
      <c r="M35" s="5">
        <v>5000</v>
      </c>
      <c r="N35" s="9" t="s">
        <v>60</v>
      </c>
      <c r="O35" s="7" t="s">
        <v>66</v>
      </c>
      <c r="P35" s="7">
        <v>4045</v>
      </c>
      <c r="Q35" s="9" t="s">
        <v>291</v>
      </c>
      <c r="R35" s="9" t="s">
        <v>354</v>
      </c>
      <c r="S35" s="12" t="s">
        <v>30</v>
      </c>
      <c r="T35" s="12" t="s">
        <v>206</v>
      </c>
      <c r="U35" s="12" t="s">
        <v>31</v>
      </c>
    </row>
    <row r="36" spans="1:21" x14ac:dyDescent="0.2">
      <c r="A36" s="19">
        <v>31</v>
      </c>
      <c r="B36" s="19">
        <v>31</v>
      </c>
      <c r="C36" s="13">
        <v>31</v>
      </c>
      <c r="D36" s="13">
        <v>7</v>
      </c>
      <c r="E36" s="13">
        <v>31</v>
      </c>
      <c r="F36" s="5" t="s">
        <v>47</v>
      </c>
      <c r="G36" s="23" t="s">
        <v>376</v>
      </c>
      <c r="H36" s="5" t="s">
        <v>66</v>
      </c>
      <c r="I36" s="5" t="s">
        <v>73</v>
      </c>
      <c r="J36" s="5" t="s">
        <v>177</v>
      </c>
      <c r="K36" s="5" t="s">
        <v>76</v>
      </c>
      <c r="L36" s="5" t="s">
        <v>178</v>
      </c>
      <c r="M36" s="5">
        <v>5000</v>
      </c>
      <c r="N36" s="9" t="s">
        <v>60</v>
      </c>
      <c r="O36" s="7" t="s">
        <v>66</v>
      </c>
      <c r="P36" s="7">
        <v>4150</v>
      </c>
      <c r="Q36" s="9" t="s">
        <v>292</v>
      </c>
      <c r="R36" s="9" t="s">
        <v>355</v>
      </c>
      <c r="S36" s="12" t="s">
        <v>30</v>
      </c>
      <c r="T36" s="12" t="s">
        <v>207</v>
      </c>
      <c r="U36" s="12" t="s">
        <v>31</v>
      </c>
    </row>
    <row r="37" spans="1:21" x14ac:dyDescent="0.2">
      <c r="A37" s="19">
        <v>32</v>
      </c>
      <c r="B37" s="19">
        <v>32</v>
      </c>
      <c r="C37" s="13">
        <v>32</v>
      </c>
      <c r="D37" s="13">
        <v>7</v>
      </c>
      <c r="E37" s="13">
        <v>32</v>
      </c>
      <c r="F37" s="5" t="s">
        <v>47</v>
      </c>
      <c r="G37" s="23" t="s">
        <v>376</v>
      </c>
      <c r="H37" s="5" t="s">
        <v>66</v>
      </c>
      <c r="I37" s="5" t="s">
        <v>73</v>
      </c>
      <c r="J37" s="5" t="s">
        <v>177</v>
      </c>
      <c r="K37" s="5" t="s">
        <v>76</v>
      </c>
      <c r="L37" s="5" t="s">
        <v>178</v>
      </c>
      <c r="M37" s="5">
        <v>5000</v>
      </c>
      <c r="N37" s="9" t="s">
        <v>60</v>
      </c>
      <c r="O37" s="7" t="s">
        <v>66</v>
      </c>
      <c r="P37" s="7">
        <v>4255</v>
      </c>
      <c r="Q37" s="9" t="s">
        <v>293</v>
      </c>
      <c r="R37" s="9" t="s">
        <v>356</v>
      </c>
      <c r="S37" s="12" t="s">
        <v>30</v>
      </c>
      <c r="T37" s="12" t="s">
        <v>208</v>
      </c>
      <c r="U37" s="12" t="s">
        <v>31</v>
      </c>
    </row>
    <row r="38" spans="1:21" x14ac:dyDescent="0.2">
      <c r="A38" s="19">
        <v>33</v>
      </c>
      <c r="B38" s="19">
        <v>33</v>
      </c>
      <c r="C38" s="13">
        <v>33</v>
      </c>
      <c r="D38" s="13">
        <v>7</v>
      </c>
      <c r="E38" s="13">
        <v>33</v>
      </c>
      <c r="F38" s="5" t="s">
        <v>47</v>
      </c>
      <c r="G38" s="23" t="s">
        <v>376</v>
      </c>
      <c r="H38" s="5" t="s">
        <v>66</v>
      </c>
      <c r="I38" s="5" t="s">
        <v>73</v>
      </c>
      <c r="J38" s="5" t="s">
        <v>177</v>
      </c>
      <c r="K38" s="5" t="s">
        <v>76</v>
      </c>
      <c r="L38" s="5" t="s">
        <v>178</v>
      </c>
      <c r="M38" s="5">
        <v>5000</v>
      </c>
      <c r="N38" s="9" t="s">
        <v>60</v>
      </c>
      <c r="O38" s="7" t="s">
        <v>66</v>
      </c>
      <c r="P38" s="7">
        <v>4360</v>
      </c>
      <c r="Q38" s="9" t="s">
        <v>294</v>
      </c>
      <c r="R38" s="9" t="s">
        <v>357</v>
      </c>
      <c r="S38" s="12" t="s">
        <v>30</v>
      </c>
      <c r="T38" s="12" t="s">
        <v>209</v>
      </c>
      <c r="U38" s="12" t="s">
        <v>31</v>
      </c>
    </row>
    <row r="39" spans="1:21" x14ac:dyDescent="0.2">
      <c r="A39" s="19">
        <v>34</v>
      </c>
      <c r="B39" s="19">
        <v>34</v>
      </c>
      <c r="C39" s="13">
        <v>34</v>
      </c>
      <c r="D39" s="13">
        <v>7</v>
      </c>
      <c r="E39" s="13">
        <v>34</v>
      </c>
      <c r="F39" s="5" t="s">
        <v>47</v>
      </c>
      <c r="G39" s="23" t="s">
        <v>376</v>
      </c>
      <c r="H39" s="5" t="s">
        <v>66</v>
      </c>
      <c r="I39" s="5" t="s">
        <v>73</v>
      </c>
      <c r="J39" s="5" t="s">
        <v>177</v>
      </c>
      <c r="K39" s="5" t="s">
        <v>76</v>
      </c>
      <c r="L39" s="5" t="s">
        <v>178</v>
      </c>
      <c r="M39" s="5">
        <v>5000</v>
      </c>
      <c r="N39" s="9" t="s">
        <v>60</v>
      </c>
      <c r="O39" s="7" t="s">
        <v>66</v>
      </c>
      <c r="P39" s="7">
        <v>4465</v>
      </c>
      <c r="Q39" s="9" t="s">
        <v>295</v>
      </c>
      <c r="R39" s="9" t="s">
        <v>358</v>
      </c>
      <c r="S39" s="12" t="s">
        <v>30</v>
      </c>
      <c r="T39" s="12" t="s">
        <v>210</v>
      </c>
      <c r="U39" s="12" t="s">
        <v>31</v>
      </c>
    </row>
    <row r="40" spans="1:21" x14ac:dyDescent="0.2">
      <c r="A40" s="19">
        <v>35</v>
      </c>
      <c r="B40" s="19">
        <v>35</v>
      </c>
      <c r="C40" s="13">
        <v>35</v>
      </c>
      <c r="D40" s="13">
        <v>7</v>
      </c>
      <c r="E40" s="13">
        <v>35</v>
      </c>
      <c r="F40" s="5" t="s">
        <v>47</v>
      </c>
      <c r="G40" s="23" t="s">
        <v>376</v>
      </c>
      <c r="H40" s="5" t="s">
        <v>66</v>
      </c>
      <c r="I40" s="5" t="s">
        <v>73</v>
      </c>
      <c r="J40" s="5" t="s">
        <v>177</v>
      </c>
      <c r="K40" s="5" t="s">
        <v>76</v>
      </c>
      <c r="L40" s="5" t="s">
        <v>178</v>
      </c>
      <c r="M40" s="5">
        <v>5000</v>
      </c>
      <c r="N40" s="9" t="s">
        <v>60</v>
      </c>
      <c r="O40" s="7" t="s">
        <v>66</v>
      </c>
      <c r="P40" s="7">
        <v>4570</v>
      </c>
      <c r="Q40" s="9" t="s">
        <v>296</v>
      </c>
      <c r="R40" s="9" t="s">
        <v>359</v>
      </c>
      <c r="S40" s="12" t="s">
        <v>30</v>
      </c>
      <c r="T40" s="12" t="s">
        <v>211</v>
      </c>
      <c r="U40" s="12" t="s">
        <v>31</v>
      </c>
    </row>
    <row r="41" spans="1:21" x14ac:dyDescent="0.2">
      <c r="A41" s="19">
        <v>36</v>
      </c>
      <c r="B41" s="19">
        <v>36</v>
      </c>
      <c r="C41" s="13">
        <v>36</v>
      </c>
      <c r="D41" s="13">
        <v>8</v>
      </c>
      <c r="E41" s="13">
        <v>36</v>
      </c>
      <c r="F41" s="5" t="s">
        <v>47</v>
      </c>
      <c r="G41" s="23" t="s">
        <v>376</v>
      </c>
      <c r="H41" s="5" t="s">
        <v>66</v>
      </c>
      <c r="I41" s="5" t="s">
        <v>73</v>
      </c>
      <c r="J41" s="5" t="s">
        <v>177</v>
      </c>
      <c r="K41" s="5" t="s">
        <v>76</v>
      </c>
      <c r="L41" s="5" t="s">
        <v>178</v>
      </c>
      <c r="M41" s="5">
        <v>5000</v>
      </c>
      <c r="N41" s="9" t="s">
        <v>60</v>
      </c>
      <c r="O41" s="7" t="s">
        <v>66</v>
      </c>
      <c r="P41" s="7">
        <v>4675</v>
      </c>
      <c r="Q41" s="9" t="s">
        <v>297</v>
      </c>
      <c r="R41" s="9" t="s">
        <v>360</v>
      </c>
      <c r="S41" s="12" t="s">
        <v>30</v>
      </c>
      <c r="T41" s="12" t="s">
        <v>212</v>
      </c>
      <c r="U41" s="12" t="s">
        <v>31</v>
      </c>
    </row>
    <row r="42" spans="1:21" x14ac:dyDescent="0.2">
      <c r="A42" s="19">
        <v>37</v>
      </c>
      <c r="B42" s="19">
        <v>37</v>
      </c>
      <c r="C42" s="13">
        <v>37</v>
      </c>
      <c r="D42" s="13">
        <v>8</v>
      </c>
      <c r="E42" s="13">
        <v>37</v>
      </c>
      <c r="F42" s="5" t="s">
        <v>47</v>
      </c>
      <c r="G42" s="23" t="s">
        <v>376</v>
      </c>
      <c r="H42" s="5" t="s">
        <v>66</v>
      </c>
      <c r="I42" s="5" t="s">
        <v>73</v>
      </c>
      <c r="J42" s="5" t="s">
        <v>177</v>
      </c>
      <c r="K42" s="5" t="s">
        <v>76</v>
      </c>
      <c r="L42" s="5" t="s">
        <v>178</v>
      </c>
      <c r="M42" s="5">
        <v>5000</v>
      </c>
      <c r="N42" s="9" t="s">
        <v>60</v>
      </c>
      <c r="O42" s="7" t="s">
        <v>66</v>
      </c>
      <c r="P42" s="7">
        <v>4780</v>
      </c>
      <c r="Q42" s="9" t="s">
        <v>298</v>
      </c>
      <c r="R42" s="9" t="s">
        <v>361</v>
      </c>
      <c r="S42" s="12" t="s">
        <v>30</v>
      </c>
      <c r="T42" s="12" t="s">
        <v>213</v>
      </c>
      <c r="U42" s="12" t="s">
        <v>31</v>
      </c>
    </row>
    <row r="43" spans="1:21" x14ac:dyDescent="0.2">
      <c r="A43" s="19">
        <v>38</v>
      </c>
      <c r="B43" s="19">
        <v>38</v>
      </c>
      <c r="C43" s="13">
        <v>38</v>
      </c>
      <c r="D43" s="13">
        <v>8</v>
      </c>
      <c r="E43" s="13">
        <v>38</v>
      </c>
      <c r="F43" s="5" t="s">
        <v>47</v>
      </c>
      <c r="G43" s="23" t="s">
        <v>376</v>
      </c>
      <c r="H43" s="5" t="s">
        <v>66</v>
      </c>
      <c r="I43" s="5" t="s">
        <v>73</v>
      </c>
      <c r="J43" s="5" t="s">
        <v>177</v>
      </c>
      <c r="K43" s="5" t="s">
        <v>76</v>
      </c>
      <c r="L43" s="5" t="s">
        <v>178</v>
      </c>
      <c r="M43" s="5">
        <v>5000</v>
      </c>
      <c r="N43" s="9" t="s">
        <v>60</v>
      </c>
      <c r="O43" s="7" t="s">
        <v>66</v>
      </c>
      <c r="P43" s="7">
        <v>4885</v>
      </c>
      <c r="Q43" s="9" t="s">
        <v>299</v>
      </c>
      <c r="R43" s="9" t="s">
        <v>362</v>
      </c>
      <c r="S43" s="12" t="s">
        <v>30</v>
      </c>
      <c r="T43" s="12" t="s">
        <v>214</v>
      </c>
      <c r="U43" s="12" t="s">
        <v>31</v>
      </c>
    </row>
    <row r="44" spans="1:21" x14ac:dyDescent="0.2">
      <c r="A44" s="19">
        <v>39</v>
      </c>
      <c r="B44" s="19">
        <v>39</v>
      </c>
      <c r="C44" s="13">
        <v>39</v>
      </c>
      <c r="D44" s="13">
        <v>8</v>
      </c>
      <c r="E44" s="13">
        <v>39</v>
      </c>
      <c r="F44" s="5" t="s">
        <v>47</v>
      </c>
      <c r="G44" s="23" t="s">
        <v>376</v>
      </c>
      <c r="H44" s="5" t="s">
        <v>66</v>
      </c>
      <c r="I44" s="5" t="s">
        <v>73</v>
      </c>
      <c r="J44" s="5" t="s">
        <v>177</v>
      </c>
      <c r="K44" s="5" t="s">
        <v>76</v>
      </c>
      <c r="L44" s="5" t="s">
        <v>178</v>
      </c>
      <c r="M44" s="5">
        <v>5000</v>
      </c>
      <c r="N44" s="9" t="s">
        <v>60</v>
      </c>
      <c r="O44" s="7" t="s">
        <v>66</v>
      </c>
      <c r="P44" s="7">
        <v>4990</v>
      </c>
      <c r="Q44" s="9" t="s">
        <v>300</v>
      </c>
      <c r="R44" s="9" t="s">
        <v>363</v>
      </c>
      <c r="S44" s="12" t="s">
        <v>30</v>
      </c>
      <c r="T44" s="12" t="s">
        <v>215</v>
      </c>
      <c r="U44" s="12" t="s">
        <v>31</v>
      </c>
    </row>
    <row r="45" spans="1:21" x14ac:dyDescent="0.2">
      <c r="A45" s="19">
        <v>40</v>
      </c>
      <c r="B45" s="19">
        <v>40</v>
      </c>
      <c r="C45" s="13">
        <v>40</v>
      </c>
      <c r="D45" s="13">
        <v>8</v>
      </c>
      <c r="E45" s="13">
        <v>40</v>
      </c>
      <c r="F45" s="5" t="s">
        <v>47</v>
      </c>
      <c r="G45" s="23" t="s">
        <v>376</v>
      </c>
      <c r="H45" s="5" t="s">
        <v>66</v>
      </c>
      <c r="I45" s="5" t="s">
        <v>73</v>
      </c>
      <c r="J45" s="5" t="s">
        <v>177</v>
      </c>
      <c r="K45" s="5" t="s">
        <v>76</v>
      </c>
      <c r="L45" s="5" t="s">
        <v>178</v>
      </c>
      <c r="M45" s="5">
        <v>5000</v>
      </c>
      <c r="N45" s="9" t="s">
        <v>60</v>
      </c>
      <c r="O45" s="7" t="s">
        <v>66</v>
      </c>
      <c r="P45" s="7">
        <v>5095</v>
      </c>
      <c r="Q45" s="9" t="s">
        <v>301</v>
      </c>
      <c r="R45" s="9" t="s">
        <v>364</v>
      </c>
      <c r="S45" s="12" t="s">
        <v>30</v>
      </c>
      <c r="T45" s="12" t="s">
        <v>216</v>
      </c>
      <c r="U45" s="12" t="s">
        <v>31</v>
      </c>
    </row>
    <row r="46" spans="1:21" x14ac:dyDescent="0.2">
      <c r="A46" s="19">
        <v>41</v>
      </c>
      <c r="B46" s="19">
        <v>41</v>
      </c>
      <c r="C46" s="13">
        <v>41</v>
      </c>
      <c r="D46" s="13">
        <v>9</v>
      </c>
      <c r="E46" s="13">
        <v>41</v>
      </c>
      <c r="F46" s="5" t="s">
        <v>47</v>
      </c>
      <c r="G46" s="23" t="s">
        <v>376</v>
      </c>
      <c r="H46" s="5" t="s">
        <v>66</v>
      </c>
      <c r="I46" s="5" t="s">
        <v>73</v>
      </c>
      <c r="J46" s="5" t="s">
        <v>177</v>
      </c>
      <c r="K46" s="5" t="s">
        <v>76</v>
      </c>
      <c r="L46" s="5" t="s">
        <v>178</v>
      </c>
      <c r="M46" s="5">
        <v>5000</v>
      </c>
      <c r="N46" s="9" t="s">
        <v>60</v>
      </c>
      <c r="O46" s="7" t="s">
        <v>66</v>
      </c>
      <c r="P46" s="7">
        <v>5200</v>
      </c>
      <c r="Q46" s="9" t="s">
        <v>302</v>
      </c>
      <c r="R46" s="9" t="s">
        <v>365</v>
      </c>
      <c r="S46" s="12" t="s">
        <v>30</v>
      </c>
      <c r="T46" s="12" t="s">
        <v>217</v>
      </c>
      <c r="U46" s="12" t="s">
        <v>31</v>
      </c>
    </row>
    <row r="47" spans="1:21" x14ac:dyDescent="0.2">
      <c r="A47" s="19">
        <v>42</v>
      </c>
      <c r="B47" s="19">
        <v>42</v>
      </c>
      <c r="C47" s="13">
        <v>42</v>
      </c>
      <c r="D47" s="13">
        <v>9</v>
      </c>
      <c r="E47" s="13">
        <v>42</v>
      </c>
      <c r="F47" s="5" t="s">
        <v>47</v>
      </c>
      <c r="G47" s="23" t="s">
        <v>376</v>
      </c>
      <c r="H47" s="5" t="s">
        <v>66</v>
      </c>
      <c r="I47" s="5" t="s">
        <v>73</v>
      </c>
      <c r="J47" s="5" t="s">
        <v>177</v>
      </c>
      <c r="K47" s="5" t="s">
        <v>76</v>
      </c>
      <c r="L47" s="5" t="s">
        <v>178</v>
      </c>
      <c r="M47" s="5">
        <v>5000</v>
      </c>
      <c r="N47" s="9" t="s">
        <v>60</v>
      </c>
      <c r="O47" s="7" t="s">
        <v>66</v>
      </c>
      <c r="P47" s="7">
        <v>5305</v>
      </c>
      <c r="Q47" s="9" t="s">
        <v>303</v>
      </c>
      <c r="R47" s="9" t="s">
        <v>366</v>
      </c>
      <c r="S47" s="12" t="s">
        <v>30</v>
      </c>
      <c r="T47" s="12" t="s">
        <v>218</v>
      </c>
      <c r="U47" s="12" t="s">
        <v>31</v>
      </c>
    </row>
    <row r="48" spans="1:21" x14ac:dyDescent="0.2">
      <c r="A48" s="19">
        <v>43</v>
      </c>
      <c r="B48" s="19">
        <v>43</v>
      </c>
      <c r="C48" s="13">
        <v>43</v>
      </c>
      <c r="D48" s="13">
        <v>9</v>
      </c>
      <c r="E48" s="13">
        <v>43</v>
      </c>
      <c r="F48" s="5" t="s">
        <v>47</v>
      </c>
      <c r="G48" s="23" t="s">
        <v>376</v>
      </c>
      <c r="H48" s="5" t="s">
        <v>66</v>
      </c>
      <c r="I48" s="5" t="s">
        <v>73</v>
      </c>
      <c r="J48" s="5" t="s">
        <v>177</v>
      </c>
      <c r="K48" s="5" t="s">
        <v>76</v>
      </c>
      <c r="L48" s="5" t="s">
        <v>178</v>
      </c>
      <c r="M48" s="5">
        <v>5000</v>
      </c>
      <c r="N48" s="9" t="s">
        <v>60</v>
      </c>
      <c r="O48" s="7" t="s">
        <v>66</v>
      </c>
      <c r="P48" s="7">
        <v>5410</v>
      </c>
      <c r="Q48" s="9" t="s">
        <v>304</v>
      </c>
      <c r="R48" s="9" t="s">
        <v>367</v>
      </c>
      <c r="S48" s="12" t="s">
        <v>30</v>
      </c>
      <c r="T48" s="12" t="s">
        <v>219</v>
      </c>
      <c r="U48" s="12" t="s">
        <v>31</v>
      </c>
    </row>
    <row r="49" spans="1:21" x14ac:dyDescent="0.2">
      <c r="A49" s="19">
        <v>44</v>
      </c>
      <c r="B49" s="19">
        <v>44</v>
      </c>
      <c r="C49" s="13">
        <v>44</v>
      </c>
      <c r="D49" s="13">
        <v>9</v>
      </c>
      <c r="E49" s="13">
        <v>44</v>
      </c>
      <c r="F49" s="5" t="s">
        <v>47</v>
      </c>
      <c r="G49" s="23" t="s">
        <v>376</v>
      </c>
      <c r="H49" s="5" t="s">
        <v>66</v>
      </c>
      <c r="I49" s="5" t="s">
        <v>73</v>
      </c>
      <c r="J49" s="5" t="s">
        <v>177</v>
      </c>
      <c r="K49" s="5" t="s">
        <v>76</v>
      </c>
      <c r="L49" s="5" t="s">
        <v>178</v>
      </c>
      <c r="M49" s="5">
        <v>5000</v>
      </c>
      <c r="N49" s="9" t="s">
        <v>60</v>
      </c>
      <c r="O49" s="7" t="s">
        <v>66</v>
      </c>
      <c r="P49" s="7">
        <v>5515</v>
      </c>
      <c r="Q49" s="9" t="s">
        <v>305</v>
      </c>
      <c r="R49" s="9" t="s">
        <v>368</v>
      </c>
      <c r="S49" s="12" t="s">
        <v>30</v>
      </c>
      <c r="T49" s="12" t="s">
        <v>220</v>
      </c>
      <c r="U49" s="12" t="s">
        <v>31</v>
      </c>
    </row>
    <row r="50" spans="1:21" x14ac:dyDescent="0.2">
      <c r="A50" s="19">
        <v>45</v>
      </c>
      <c r="B50" s="19">
        <v>45</v>
      </c>
      <c r="C50" s="13">
        <v>45</v>
      </c>
      <c r="D50" s="13">
        <v>9</v>
      </c>
      <c r="E50" s="13">
        <v>45</v>
      </c>
      <c r="F50" s="5" t="s">
        <v>47</v>
      </c>
      <c r="G50" s="23" t="s">
        <v>376</v>
      </c>
      <c r="H50" s="5" t="s">
        <v>66</v>
      </c>
      <c r="I50" s="5" t="s">
        <v>73</v>
      </c>
      <c r="J50" s="5" t="s">
        <v>177</v>
      </c>
      <c r="K50" s="5" t="s">
        <v>76</v>
      </c>
      <c r="L50" s="5" t="s">
        <v>178</v>
      </c>
      <c r="M50" s="5">
        <v>5000</v>
      </c>
      <c r="N50" s="9" t="s">
        <v>60</v>
      </c>
      <c r="O50" s="7" t="s">
        <v>66</v>
      </c>
      <c r="P50" s="7">
        <v>5620</v>
      </c>
      <c r="Q50" s="9" t="s">
        <v>306</v>
      </c>
      <c r="R50" s="9" t="s">
        <v>369</v>
      </c>
      <c r="S50" s="12" t="s">
        <v>30</v>
      </c>
      <c r="T50" s="12" t="s">
        <v>221</v>
      </c>
      <c r="U50" s="12" t="s">
        <v>31</v>
      </c>
    </row>
    <row r="51" spans="1:21" x14ac:dyDescent="0.2">
      <c r="A51" s="19">
        <v>46</v>
      </c>
      <c r="B51" s="19">
        <v>46</v>
      </c>
      <c r="C51" s="13">
        <v>46</v>
      </c>
      <c r="D51" s="13">
        <v>10</v>
      </c>
      <c r="E51" s="13">
        <v>46</v>
      </c>
      <c r="F51" s="5" t="s">
        <v>47</v>
      </c>
      <c r="G51" s="23" t="s">
        <v>376</v>
      </c>
      <c r="H51" s="5" t="s">
        <v>66</v>
      </c>
      <c r="I51" s="5" t="s">
        <v>73</v>
      </c>
      <c r="J51" s="5" t="s">
        <v>177</v>
      </c>
      <c r="K51" s="5" t="s">
        <v>76</v>
      </c>
      <c r="L51" s="5" t="s">
        <v>178</v>
      </c>
      <c r="M51" s="5">
        <v>5000</v>
      </c>
      <c r="N51" s="9" t="s">
        <v>60</v>
      </c>
      <c r="O51" s="7" t="s">
        <v>66</v>
      </c>
      <c r="P51" s="7">
        <v>5725</v>
      </c>
      <c r="Q51" s="9" t="s">
        <v>307</v>
      </c>
      <c r="R51" s="9" t="s">
        <v>370</v>
      </c>
      <c r="S51" s="12" t="s">
        <v>30</v>
      </c>
      <c r="T51" s="12" t="s">
        <v>222</v>
      </c>
      <c r="U51" s="12" t="s">
        <v>31</v>
      </c>
    </row>
    <row r="52" spans="1:21" x14ac:dyDescent="0.2">
      <c r="A52" s="19">
        <v>47</v>
      </c>
      <c r="B52" s="19">
        <v>47</v>
      </c>
      <c r="C52" s="13">
        <v>47</v>
      </c>
      <c r="D52" s="13">
        <v>10</v>
      </c>
      <c r="E52" s="13">
        <v>47</v>
      </c>
      <c r="F52" s="5" t="s">
        <v>47</v>
      </c>
      <c r="G52" s="23" t="s">
        <v>376</v>
      </c>
      <c r="H52" s="5" t="s">
        <v>66</v>
      </c>
      <c r="I52" s="5" t="s">
        <v>73</v>
      </c>
      <c r="J52" s="5" t="s">
        <v>177</v>
      </c>
      <c r="K52" s="5" t="s">
        <v>76</v>
      </c>
      <c r="L52" s="5" t="s">
        <v>178</v>
      </c>
      <c r="M52" s="5">
        <v>5000</v>
      </c>
      <c r="N52" s="9" t="s">
        <v>60</v>
      </c>
      <c r="O52" s="7" t="s">
        <v>66</v>
      </c>
      <c r="P52" s="7">
        <v>5830</v>
      </c>
      <c r="Q52" s="9" t="s">
        <v>308</v>
      </c>
      <c r="R52" s="9" t="s">
        <v>371</v>
      </c>
      <c r="S52" s="12" t="s">
        <v>30</v>
      </c>
      <c r="T52" s="12" t="s">
        <v>223</v>
      </c>
      <c r="U52" s="12" t="s">
        <v>31</v>
      </c>
    </row>
    <row r="53" spans="1:21" x14ac:dyDescent="0.2">
      <c r="A53" s="19">
        <v>48</v>
      </c>
      <c r="B53" s="19">
        <v>48</v>
      </c>
      <c r="C53" s="13">
        <v>48</v>
      </c>
      <c r="D53" s="13">
        <v>10</v>
      </c>
      <c r="E53" s="13">
        <v>48</v>
      </c>
      <c r="F53" s="5" t="s">
        <v>47</v>
      </c>
      <c r="G53" s="23" t="s">
        <v>376</v>
      </c>
      <c r="H53" s="5" t="s">
        <v>66</v>
      </c>
      <c r="I53" s="5" t="s">
        <v>73</v>
      </c>
      <c r="J53" s="5" t="s">
        <v>177</v>
      </c>
      <c r="K53" s="5" t="s">
        <v>76</v>
      </c>
      <c r="L53" s="5" t="s">
        <v>178</v>
      </c>
      <c r="M53" s="5">
        <v>5000</v>
      </c>
      <c r="N53" s="9" t="s">
        <v>60</v>
      </c>
      <c r="O53" s="7" t="s">
        <v>66</v>
      </c>
      <c r="P53" s="7">
        <v>5935</v>
      </c>
      <c r="Q53" s="9" t="s">
        <v>309</v>
      </c>
      <c r="R53" s="9" t="s">
        <v>372</v>
      </c>
      <c r="S53" s="12" t="s">
        <v>30</v>
      </c>
      <c r="T53" s="12" t="s">
        <v>224</v>
      </c>
      <c r="U53" s="12" t="s">
        <v>31</v>
      </c>
    </row>
    <row r="54" spans="1:21" x14ac:dyDescent="0.2">
      <c r="A54" s="19">
        <v>49</v>
      </c>
      <c r="B54" s="19">
        <v>49</v>
      </c>
      <c r="C54" s="13">
        <v>49</v>
      </c>
      <c r="D54" s="13">
        <v>10</v>
      </c>
      <c r="E54" s="13">
        <v>49</v>
      </c>
      <c r="F54" s="5" t="s">
        <v>47</v>
      </c>
      <c r="G54" s="23" t="s">
        <v>376</v>
      </c>
      <c r="H54" s="5" t="s">
        <v>66</v>
      </c>
      <c r="I54" s="5" t="s">
        <v>73</v>
      </c>
      <c r="J54" s="5" t="s">
        <v>177</v>
      </c>
      <c r="K54" s="5" t="s">
        <v>76</v>
      </c>
      <c r="L54" s="5" t="s">
        <v>178</v>
      </c>
      <c r="M54" s="5">
        <v>5000</v>
      </c>
      <c r="N54" s="9" t="s">
        <v>60</v>
      </c>
      <c r="O54" s="7" t="s">
        <v>66</v>
      </c>
      <c r="P54" s="7">
        <v>6040</v>
      </c>
      <c r="Q54" s="9" t="s">
        <v>310</v>
      </c>
      <c r="R54" s="9" t="s">
        <v>373</v>
      </c>
      <c r="S54" s="12" t="s">
        <v>30</v>
      </c>
      <c r="T54" s="12" t="s">
        <v>225</v>
      </c>
      <c r="U54" s="12" t="s">
        <v>31</v>
      </c>
    </row>
    <row r="55" spans="1:21" x14ac:dyDescent="0.2">
      <c r="A55" s="19">
        <v>50</v>
      </c>
      <c r="B55" s="19">
        <v>50</v>
      </c>
      <c r="C55" s="13">
        <v>50</v>
      </c>
      <c r="D55" s="13">
        <v>10</v>
      </c>
      <c r="E55" s="13">
        <v>50</v>
      </c>
      <c r="F55" s="5" t="s">
        <v>47</v>
      </c>
      <c r="G55" s="23" t="s">
        <v>376</v>
      </c>
      <c r="H55" s="5" t="s">
        <v>66</v>
      </c>
      <c r="I55" s="5" t="s">
        <v>73</v>
      </c>
      <c r="J55" s="5" t="s">
        <v>177</v>
      </c>
      <c r="K55" s="5" t="s">
        <v>76</v>
      </c>
      <c r="L55" s="5" t="s">
        <v>178</v>
      </c>
      <c r="M55" s="5">
        <v>5000</v>
      </c>
      <c r="N55" s="9" t="s">
        <v>60</v>
      </c>
      <c r="O55" s="7" t="s">
        <v>66</v>
      </c>
      <c r="P55" s="7">
        <v>6145</v>
      </c>
      <c r="Q55" s="9" t="s">
        <v>311</v>
      </c>
      <c r="R55" s="9" t="s">
        <v>374</v>
      </c>
      <c r="S55" s="12" t="s">
        <v>30</v>
      </c>
      <c r="T55" s="12" t="s">
        <v>226</v>
      </c>
      <c r="U55" s="12" t="s">
        <v>31</v>
      </c>
    </row>
  </sheetData>
  <phoneticPr fontId="8" type="noConversion"/>
  <conditionalFormatting sqref="A6:A1048576">
    <cfRule type="colorScale" priority="3">
      <colorScale>
        <cfvo type="min"/>
        <cfvo type="percentile" val="50"/>
        <cfvo type="max"/>
        <color rgb="FFF8696B"/>
        <color rgb="FFFFEB84"/>
        <color rgb="FF63BE7B"/>
      </colorScale>
    </cfRule>
    <cfRule type="duplicateValues" dxfId="6" priority="4"/>
  </conditionalFormatting>
  <conditionalFormatting sqref="A2:XFD2">
    <cfRule type="duplicateValues" dxfId="5" priority="1"/>
  </conditionalFormatting>
  <conditionalFormatting sqref="B1:B1048576">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ABF3-D58B-4AE1-A0CB-852180DB1D44}">
  <dimension ref="A1:B5"/>
  <sheetViews>
    <sheetView workbookViewId="0">
      <selection activeCell="E7" sqref="E7"/>
    </sheetView>
  </sheetViews>
  <sheetFormatPr defaultRowHeight="14.25" x14ac:dyDescent="0.2"/>
  <sheetData>
    <row r="1" spans="1:2" ht="16.5" x14ac:dyDescent="0.2">
      <c r="A1">
        <v>1</v>
      </c>
      <c r="B1" s="1" t="s">
        <v>101</v>
      </c>
    </row>
    <row r="2" spans="1:2" ht="16.5" x14ac:dyDescent="0.2">
      <c r="A2">
        <v>2</v>
      </c>
      <c r="B2" s="1" t="s">
        <v>102</v>
      </c>
    </row>
    <row r="3" spans="1:2" ht="16.5" x14ac:dyDescent="0.2">
      <c r="A3">
        <v>3</v>
      </c>
      <c r="B3" s="1" t="s">
        <v>103</v>
      </c>
    </row>
    <row r="4" spans="1:2" ht="16.5" x14ac:dyDescent="0.2">
      <c r="A4">
        <v>4</v>
      </c>
      <c r="B4" s="1" t="s">
        <v>104</v>
      </c>
    </row>
    <row r="5" spans="1:2" ht="16.5" x14ac:dyDescent="0.2">
      <c r="A5">
        <v>5</v>
      </c>
      <c r="B5" s="1" t="s">
        <v>105</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5"/>
  <sheetViews>
    <sheetView zoomScale="85" zoomScaleNormal="85" workbookViewId="0">
      <pane xSplit="5" ySplit="5" topLeftCell="F6" activePane="bottomRight" state="frozen"/>
      <selection pane="topRight" activeCell="F1" sqref="F1"/>
      <selection pane="bottomLeft" activeCell="A6" sqref="A6"/>
      <selection pane="bottomRight" sqref="A1:XFD1048576"/>
    </sheetView>
  </sheetViews>
  <sheetFormatPr defaultRowHeight="16.5" x14ac:dyDescent="0.2"/>
  <cols>
    <col min="1" max="1" width="7.25" style="19" bestFit="1" customWidth="1"/>
    <col min="2" max="2" width="18.375" style="19" bestFit="1" customWidth="1"/>
    <col min="3" max="3" width="15" style="13" customWidth="1"/>
    <col min="4" max="4" width="17.75" style="13" customWidth="1"/>
    <col min="5" max="5" width="19.25" style="13" customWidth="1"/>
    <col min="6" max="6" width="32" style="5" bestFit="1" customWidth="1"/>
    <col min="7" max="7" width="31.75" style="5" customWidth="1"/>
    <col min="8" max="8" width="44.5" style="5" customWidth="1"/>
    <col min="9" max="10" width="45.5" style="5" customWidth="1"/>
    <col min="11" max="11" width="59.125" style="5" customWidth="1"/>
    <col min="12" max="12" width="45.5" style="5" customWidth="1"/>
    <col min="13" max="13" width="50" style="5" customWidth="1"/>
    <col min="14" max="14" width="33.375" style="7" customWidth="1"/>
    <col min="15" max="15" width="54.75" style="7" customWidth="1"/>
    <col min="16" max="16" width="30.5" style="7" customWidth="1"/>
    <col min="17" max="17" width="31.75" style="7" customWidth="1"/>
    <col min="18" max="18" width="38.375" style="7" bestFit="1" customWidth="1"/>
    <col min="19" max="20" width="28.5" style="10" bestFit="1" customWidth="1"/>
    <col min="21" max="21" width="42.125" style="10" bestFit="1" customWidth="1"/>
    <col min="22" max="16384" width="9" style="19"/>
  </cols>
  <sheetData>
    <row r="1" spans="1:21" x14ac:dyDescent="0.2">
      <c r="A1" s="19">
        <v>1</v>
      </c>
      <c r="F1" s="6"/>
    </row>
    <row r="2" spans="1:21" x14ac:dyDescent="0.2">
      <c r="A2" s="19" t="s">
        <v>0</v>
      </c>
      <c r="B2" s="19" t="s">
        <v>4</v>
      </c>
      <c r="C2" s="13" t="s">
        <v>42</v>
      </c>
      <c r="D2" s="13" t="s">
        <v>22</v>
      </c>
      <c r="E2" s="13" t="s">
        <v>9</v>
      </c>
      <c r="F2" s="5" t="s">
        <v>45</v>
      </c>
      <c r="G2" s="5" t="s">
        <v>59</v>
      </c>
      <c r="H2" s="5" t="s">
        <v>69</v>
      </c>
      <c r="I2" s="5" t="s">
        <v>32</v>
      </c>
      <c r="J2" s="5" t="s">
        <v>65</v>
      </c>
      <c r="K2" s="5" t="s">
        <v>108</v>
      </c>
      <c r="L2" s="5" t="s">
        <v>82</v>
      </c>
      <c r="M2" s="5" t="s">
        <v>33</v>
      </c>
      <c r="N2" s="7" t="s">
        <v>51</v>
      </c>
      <c r="O2" s="7" t="s">
        <v>50</v>
      </c>
      <c r="P2" s="7" t="s">
        <v>40</v>
      </c>
      <c r="Q2" s="7" t="s">
        <v>27</v>
      </c>
      <c r="R2" s="7" t="s">
        <v>49</v>
      </c>
      <c r="S2" s="10" t="s">
        <v>19</v>
      </c>
      <c r="T2" s="10" t="s">
        <v>191</v>
      </c>
      <c r="U2" s="10" t="s">
        <v>29</v>
      </c>
    </row>
    <row r="3" spans="1:21" x14ac:dyDescent="0.2">
      <c r="F3" s="5" t="s">
        <v>17</v>
      </c>
      <c r="G3" s="5" t="s">
        <v>28</v>
      </c>
      <c r="H3" s="5" t="s">
        <v>17</v>
      </c>
      <c r="I3" s="5" t="s">
        <v>17</v>
      </c>
      <c r="J3" s="5" t="s">
        <v>17</v>
      </c>
      <c r="K3" s="5" t="s">
        <v>17</v>
      </c>
      <c r="L3" s="5" t="s">
        <v>17</v>
      </c>
      <c r="N3" s="7" t="s">
        <v>17</v>
      </c>
      <c r="O3" s="7" t="s">
        <v>17</v>
      </c>
      <c r="Q3" s="7" t="s">
        <v>28</v>
      </c>
      <c r="R3" s="7" t="s">
        <v>28</v>
      </c>
      <c r="S3" s="10" t="s">
        <v>28</v>
      </c>
      <c r="T3" s="10" t="s">
        <v>28</v>
      </c>
      <c r="U3" s="10" t="s">
        <v>17</v>
      </c>
    </row>
    <row r="4" spans="1:21" x14ac:dyDescent="0.2">
      <c r="A4" s="19" t="s">
        <v>2</v>
      </c>
      <c r="B4" s="19" t="s">
        <v>3</v>
      </c>
      <c r="C4" s="13" t="s">
        <v>43</v>
      </c>
      <c r="D4" s="13" t="s">
        <v>20</v>
      </c>
      <c r="E4" s="13" t="s">
        <v>35</v>
      </c>
      <c r="F4" s="5" t="s">
        <v>83</v>
      </c>
      <c r="G4" s="5" t="s">
        <v>84</v>
      </c>
      <c r="H4" s="5" t="s">
        <v>68</v>
      </c>
      <c r="I4" s="5" t="s">
        <v>70</v>
      </c>
      <c r="J4" s="5" t="s">
        <v>71</v>
      </c>
      <c r="K4" s="5" t="s">
        <v>79</v>
      </c>
      <c r="L4" s="5" t="s">
        <v>78</v>
      </c>
      <c r="M4" s="5" t="s">
        <v>34</v>
      </c>
      <c r="N4" s="7" t="s">
        <v>86</v>
      </c>
      <c r="P4" s="7" t="s">
        <v>93</v>
      </c>
      <c r="Q4" s="7" t="s">
        <v>92</v>
      </c>
      <c r="R4" s="7" t="s">
        <v>62</v>
      </c>
      <c r="S4" s="10" t="s">
        <v>94</v>
      </c>
      <c r="T4" s="10" t="s">
        <v>193</v>
      </c>
      <c r="U4" s="10" t="s">
        <v>95</v>
      </c>
    </row>
    <row r="5" spans="1:21" ht="207" customHeight="1" x14ac:dyDescent="0.2">
      <c r="A5" s="18" t="s">
        <v>1</v>
      </c>
      <c r="B5" s="18" t="s">
        <v>5</v>
      </c>
      <c r="C5" s="14" t="s">
        <v>41</v>
      </c>
      <c r="D5" s="14" t="s">
        <v>21</v>
      </c>
      <c r="E5" s="14" t="s">
        <v>36</v>
      </c>
      <c r="F5" s="6" t="s">
        <v>44</v>
      </c>
      <c r="G5" s="6" t="s">
        <v>375</v>
      </c>
      <c r="H5" s="6" t="s">
        <v>87</v>
      </c>
      <c r="I5" s="6" t="s">
        <v>75</v>
      </c>
      <c r="J5" s="6" t="s">
        <v>312</v>
      </c>
      <c r="K5" s="6" t="s">
        <v>89</v>
      </c>
      <c r="L5" s="6" t="s">
        <v>90</v>
      </c>
      <c r="M5" s="6" t="s">
        <v>85</v>
      </c>
      <c r="N5" s="8" t="s">
        <v>106</v>
      </c>
      <c r="O5" s="8" t="s">
        <v>91</v>
      </c>
      <c r="P5" s="8" t="s">
        <v>96</v>
      </c>
      <c r="Q5" s="8" t="s">
        <v>230</v>
      </c>
      <c r="R5" s="8" t="s">
        <v>231</v>
      </c>
      <c r="S5" s="11" t="s">
        <v>195</v>
      </c>
      <c r="T5" s="11" t="s">
        <v>197</v>
      </c>
      <c r="U5" s="11" t="s">
        <v>107</v>
      </c>
    </row>
    <row r="6" spans="1:21" x14ac:dyDescent="0.2">
      <c r="A6" s="19">
        <f>ROW()-5</f>
        <v>1</v>
      </c>
      <c r="B6" s="19">
        <v>1</v>
      </c>
      <c r="C6" s="13">
        <v>1</v>
      </c>
      <c r="D6" s="13">
        <v>1</v>
      </c>
      <c r="E6" s="13">
        <v>1</v>
      </c>
      <c r="F6" s="5" t="s">
        <v>48</v>
      </c>
      <c r="G6" s="23" t="s">
        <v>377</v>
      </c>
      <c r="H6" s="5" t="s">
        <v>67</v>
      </c>
      <c r="I6" s="5" t="s">
        <v>74</v>
      </c>
      <c r="J6" s="5" t="s">
        <v>72</v>
      </c>
      <c r="K6" s="5" t="s">
        <v>77</v>
      </c>
      <c r="L6" s="5" t="s">
        <v>80</v>
      </c>
      <c r="M6" s="5">
        <v>5000</v>
      </c>
      <c r="N6" s="9" t="s">
        <v>61</v>
      </c>
      <c r="O6" s="7" t="s">
        <v>67</v>
      </c>
      <c r="P6" s="7">
        <f t="shared" ref="P6:P37" si="0">1000+(E6-1)*5+(E6-1)*100</f>
        <v>1000</v>
      </c>
      <c r="Q6" s="7" t="str">
        <f>VLOOKUP($B6,枚举说明表!$Q$3:$AT$52,30,0)</f>
        <v>10000,0,0,0,0,0,0,0,0,0,0,0,0,0,0,0,0,0,0,0,0,0,0,0,0</v>
      </c>
      <c r="R6" s="7" t="str">
        <f>VLOOKUP($B6,枚举说明表!$Q$57:$AC$106,13,0)</f>
        <v>10000,0,0,0,0,0,0,0,0,0,0</v>
      </c>
      <c r="S6" s="12" t="s">
        <v>18</v>
      </c>
      <c r="T6" s="10" t="str">
        <f>VLOOKUP(C6,枚举说明表!$F$3:$L$52,7,0)</f>
        <v>27,53,77,102,127</v>
      </c>
      <c r="U6" s="12" t="s">
        <v>26</v>
      </c>
    </row>
    <row r="7" spans="1:21" x14ac:dyDescent="0.2">
      <c r="A7" s="19">
        <f t="shared" ref="A7:A55" si="1">ROW()-5</f>
        <v>2</v>
      </c>
      <c r="B7" s="19">
        <v>2</v>
      </c>
      <c r="C7" s="13">
        <v>2</v>
      </c>
      <c r="D7" s="13">
        <v>1</v>
      </c>
      <c r="E7" s="13">
        <v>2</v>
      </c>
      <c r="F7" s="5" t="s">
        <v>48</v>
      </c>
      <c r="G7" s="23" t="s">
        <v>377</v>
      </c>
      <c r="H7" s="5" t="s">
        <v>67</v>
      </c>
      <c r="I7" s="5" t="s">
        <v>74</v>
      </c>
      <c r="J7" s="5" t="s">
        <v>72</v>
      </c>
      <c r="K7" s="5" t="s">
        <v>77</v>
      </c>
      <c r="L7" s="5" t="s">
        <v>80</v>
      </c>
      <c r="M7" s="5">
        <v>5000</v>
      </c>
      <c r="N7" s="9" t="s">
        <v>61</v>
      </c>
      <c r="O7" s="7" t="s">
        <v>67</v>
      </c>
      <c r="P7" s="7">
        <f t="shared" si="0"/>
        <v>1105</v>
      </c>
      <c r="Q7" s="7" t="str">
        <f>VLOOKUP($B7,枚举说明表!$Q$3:$AT$52,30,0)</f>
        <v>9850,150,0,0,0,0,0,0,0,0,0,0,0,0,0,0,0,0,0,0,0,0,0,0,0</v>
      </c>
      <c r="R7" s="7" t="str">
        <f>VLOOKUP($B7,枚举说明表!$Q$57:$AC$106,13,0)</f>
        <v>9850,150,0,0,0,0,0,0,0,0,0</v>
      </c>
      <c r="S7" s="12" t="s">
        <v>18</v>
      </c>
      <c r="T7" s="10" t="str">
        <f>VLOOKUP(C7,枚举说明表!$F$3:$L$52,7,0)</f>
        <v>28,54,78,103,128</v>
      </c>
      <c r="U7" s="12" t="s">
        <v>26</v>
      </c>
    </row>
    <row r="8" spans="1:21" x14ac:dyDescent="0.2">
      <c r="A8" s="19">
        <f t="shared" si="1"/>
        <v>3</v>
      </c>
      <c r="B8" s="19">
        <v>3</v>
      </c>
      <c r="C8" s="13">
        <v>3</v>
      </c>
      <c r="D8" s="13">
        <v>1</v>
      </c>
      <c r="E8" s="13">
        <v>3</v>
      </c>
      <c r="F8" s="5" t="s">
        <v>47</v>
      </c>
      <c r="G8" s="23" t="s">
        <v>376</v>
      </c>
      <c r="H8" s="5" t="s">
        <v>66</v>
      </c>
      <c r="I8" s="5" t="s">
        <v>73</v>
      </c>
      <c r="J8" s="5" t="s">
        <v>177</v>
      </c>
      <c r="K8" s="5" t="s">
        <v>76</v>
      </c>
      <c r="L8" s="5" t="s">
        <v>178</v>
      </c>
      <c r="M8" s="5">
        <v>5000</v>
      </c>
      <c r="N8" s="9" t="s">
        <v>60</v>
      </c>
      <c r="O8" s="7" t="s">
        <v>66</v>
      </c>
      <c r="P8" s="7">
        <f t="shared" si="0"/>
        <v>1210</v>
      </c>
      <c r="Q8" s="7" t="str">
        <f>VLOOKUP($B8,枚举说明表!$Q$3:$AT$52,30,0)</f>
        <v>9700,156,144,0,0,0,0,0,0,0,0,0,0,0,0,0,0,0,0,0,0,0,0,0,0</v>
      </c>
      <c r="R8" s="7" t="str">
        <f>VLOOKUP($B8,枚举说明表!$Q$57:$AC$106,13,0)</f>
        <v>9700,165,135,0,0,0,0,0,0,0,0</v>
      </c>
      <c r="S8" s="12" t="s">
        <v>30</v>
      </c>
      <c r="T8" s="10" t="str">
        <f>VLOOKUP(C8,枚举说明表!$F$3:$L$52,7,0)</f>
        <v>29,55,79,104,129</v>
      </c>
      <c r="U8" s="12" t="s">
        <v>31</v>
      </c>
    </row>
    <row r="9" spans="1:21" x14ac:dyDescent="0.2">
      <c r="A9" s="19">
        <f t="shared" si="1"/>
        <v>4</v>
      </c>
      <c r="B9" s="19">
        <v>4</v>
      </c>
      <c r="C9" s="13">
        <v>4</v>
      </c>
      <c r="D9" s="13">
        <v>1</v>
      </c>
      <c r="E9" s="13">
        <v>4</v>
      </c>
      <c r="F9" s="5" t="s">
        <v>47</v>
      </c>
      <c r="G9" s="23" t="s">
        <v>376</v>
      </c>
      <c r="H9" s="5" t="s">
        <v>66</v>
      </c>
      <c r="I9" s="5" t="s">
        <v>73</v>
      </c>
      <c r="J9" s="5" t="s">
        <v>177</v>
      </c>
      <c r="K9" s="5" t="s">
        <v>76</v>
      </c>
      <c r="L9" s="5" t="s">
        <v>178</v>
      </c>
      <c r="M9" s="5">
        <v>5000</v>
      </c>
      <c r="N9" s="9" t="s">
        <v>60</v>
      </c>
      <c r="O9" s="7" t="s">
        <v>66</v>
      </c>
      <c r="P9" s="7">
        <f t="shared" si="0"/>
        <v>1315</v>
      </c>
      <c r="Q9" s="7" t="str">
        <f>VLOOKUP($B9,枚举说明表!$Q$3:$AT$52,30,0)</f>
        <v>9550,162,150,138,0,0,0,0,0,0,0,0,0,0,0,0,0,0,0,0,0,0,0,0,0</v>
      </c>
      <c r="R9" s="7" t="str">
        <f>VLOOKUP($B9,枚举说明表!$Q$57:$AC$106,13,0)</f>
        <v>9550,180,150,120,0,0,0,0,0,0,0</v>
      </c>
      <c r="S9" s="12" t="s">
        <v>30</v>
      </c>
      <c r="T9" s="10" t="str">
        <f>VLOOKUP(C9,枚举说明表!$F$3:$L$52,7,0)</f>
        <v>30,56,80,105,130</v>
      </c>
      <c r="U9" s="12" t="s">
        <v>31</v>
      </c>
    </row>
    <row r="10" spans="1:21" x14ac:dyDescent="0.2">
      <c r="A10" s="19">
        <f t="shared" si="1"/>
        <v>5</v>
      </c>
      <c r="B10" s="19">
        <v>5</v>
      </c>
      <c r="C10" s="13">
        <v>5</v>
      </c>
      <c r="D10" s="13">
        <v>1</v>
      </c>
      <c r="E10" s="13">
        <v>5</v>
      </c>
      <c r="F10" s="5" t="s">
        <v>47</v>
      </c>
      <c r="G10" s="23" t="s">
        <v>376</v>
      </c>
      <c r="H10" s="5" t="s">
        <v>66</v>
      </c>
      <c r="I10" s="5" t="s">
        <v>73</v>
      </c>
      <c r="J10" s="5" t="s">
        <v>177</v>
      </c>
      <c r="K10" s="5" t="s">
        <v>76</v>
      </c>
      <c r="L10" s="5" t="s">
        <v>178</v>
      </c>
      <c r="M10" s="5">
        <v>5000</v>
      </c>
      <c r="N10" s="9" t="s">
        <v>60</v>
      </c>
      <c r="O10" s="7" t="s">
        <v>66</v>
      </c>
      <c r="P10" s="7">
        <f t="shared" si="0"/>
        <v>1420</v>
      </c>
      <c r="Q10" s="7" t="str">
        <f>VLOOKUP($B10,枚举说明表!$Q$3:$AT$52,30,0)</f>
        <v>9400,168,156,144,132,0,0,0,0,0,0,0,0,0,0,0,0,0,0,0,0,0,0,0,0</v>
      </c>
      <c r="R10" s="7" t="str">
        <f>VLOOKUP($B10,枚举说明表!$Q$57:$AC$106,13,0)</f>
        <v>9400,195,165,135,105,0,0,0,0,0,0</v>
      </c>
      <c r="S10" s="12" t="s">
        <v>30</v>
      </c>
      <c r="T10" s="10" t="str">
        <f>VLOOKUP(C10,枚举说明表!$F$3:$L$52,7,0)</f>
        <v>31,57,81,106,131</v>
      </c>
      <c r="U10" s="12" t="s">
        <v>31</v>
      </c>
    </row>
    <row r="11" spans="1:21" x14ac:dyDescent="0.2">
      <c r="A11" s="19">
        <f t="shared" si="1"/>
        <v>6</v>
      </c>
      <c r="B11" s="19">
        <v>6</v>
      </c>
      <c r="C11" s="13">
        <v>6</v>
      </c>
      <c r="D11" s="13">
        <f>D6+1</f>
        <v>2</v>
      </c>
      <c r="E11" s="13">
        <v>6</v>
      </c>
      <c r="F11" s="5" t="s">
        <v>47</v>
      </c>
      <c r="G11" s="23" t="s">
        <v>376</v>
      </c>
      <c r="H11" s="5" t="s">
        <v>66</v>
      </c>
      <c r="I11" s="5" t="s">
        <v>73</v>
      </c>
      <c r="J11" s="5" t="s">
        <v>177</v>
      </c>
      <c r="K11" s="5" t="s">
        <v>76</v>
      </c>
      <c r="L11" s="5" t="s">
        <v>178</v>
      </c>
      <c r="M11" s="5">
        <v>5000</v>
      </c>
      <c r="N11" s="9" t="s">
        <v>60</v>
      </c>
      <c r="O11" s="7" t="s">
        <v>66</v>
      </c>
      <c r="P11" s="7">
        <f t="shared" si="0"/>
        <v>1525</v>
      </c>
      <c r="Q11" s="7" t="str">
        <f>VLOOKUP($B11,枚举说明表!$Q$3:$AT$52,30,0)</f>
        <v>9250,174,162,150,138,126,0,0,0,0,0,0,0,0,0,0,0,0,0,0,0,0,0,0,0</v>
      </c>
      <c r="R11" s="7" t="str">
        <f>VLOOKUP($B11,枚举说明表!$Q$57:$AC$106,13,0)</f>
        <v>9250,210,180,150,120,90,0,0,0,0,0</v>
      </c>
      <c r="S11" s="12" t="s">
        <v>30</v>
      </c>
      <c r="T11" s="10" t="str">
        <f>VLOOKUP(C11,枚举说明表!$F$3:$L$52,7,0)</f>
        <v>32,58,82,107,132</v>
      </c>
      <c r="U11" s="12" t="s">
        <v>31</v>
      </c>
    </row>
    <row r="12" spans="1:21" x14ac:dyDescent="0.2">
      <c r="A12" s="19">
        <f t="shared" si="1"/>
        <v>7</v>
      </c>
      <c r="B12" s="19">
        <v>7</v>
      </c>
      <c r="C12" s="13">
        <v>7</v>
      </c>
      <c r="D12" s="13">
        <f t="shared" ref="D12:D55" si="2">D7+1</f>
        <v>2</v>
      </c>
      <c r="E12" s="13">
        <v>7</v>
      </c>
      <c r="F12" s="5" t="s">
        <v>47</v>
      </c>
      <c r="G12" s="23" t="s">
        <v>376</v>
      </c>
      <c r="H12" s="5" t="s">
        <v>66</v>
      </c>
      <c r="I12" s="5" t="s">
        <v>73</v>
      </c>
      <c r="J12" s="5" t="s">
        <v>177</v>
      </c>
      <c r="K12" s="5" t="s">
        <v>76</v>
      </c>
      <c r="L12" s="5" t="s">
        <v>178</v>
      </c>
      <c r="M12" s="5">
        <v>5000</v>
      </c>
      <c r="N12" s="9" t="s">
        <v>60</v>
      </c>
      <c r="O12" s="7" t="s">
        <v>66</v>
      </c>
      <c r="P12" s="7">
        <f t="shared" si="0"/>
        <v>1630</v>
      </c>
      <c r="Q12" s="7" t="str">
        <f>VLOOKUP($B12,枚举说明表!$Q$3:$AT$52,30,0)</f>
        <v>9100,180,168,156,144,132,120,0,0,0,0,0,0,0,0,0,0,0,0,0,0,0,0,0,0</v>
      </c>
      <c r="R12" s="7" t="str">
        <f>VLOOKUP($B12,枚举说明表!$Q$57:$AC$106,13,0)</f>
        <v>9100,225,195,165,135,105,75,0,0,0,0</v>
      </c>
      <c r="S12" s="12" t="s">
        <v>30</v>
      </c>
      <c r="T12" s="10" t="str">
        <f>VLOOKUP(C12,枚举说明表!$F$3:$L$52,7,0)</f>
        <v>33,59,83,108,133</v>
      </c>
      <c r="U12" s="12" t="s">
        <v>31</v>
      </c>
    </row>
    <row r="13" spans="1:21" x14ac:dyDescent="0.2">
      <c r="A13" s="19">
        <f t="shared" si="1"/>
        <v>8</v>
      </c>
      <c r="B13" s="19">
        <v>8</v>
      </c>
      <c r="C13" s="13">
        <v>8</v>
      </c>
      <c r="D13" s="13">
        <f t="shared" si="2"/>
        <v>2</v>
      </c>
      <c r="E13" s="13">
        <v>8</v>
      </c>
      <c r="F13" s="5" t="s">
        <v>47</v>
      </c>
      <c r="G13" s="23" t="s">
        <v>376</v>
      </c>
      <c r="H13" s="5" t="s">
        <v>66</v>
      </c>
      <c r="I13" s="5" t="s">
        <v>73</v>
      </c>
      <c r="J13" s="5" t="s">
        <v>177</v>
      </c>
      <c r="K13" s="5" t="s">
        <v>76</v>
      </c>
      <c r="L13" s="5" t="s">
        <v>178</v>
      </c>
      <c r="M13" s="5">
        <v>5000</v>
      </c>
      <c r="N13" s="9" t="s">
        <v>60</v>
      </c>
      <c r="O13" s="7" t="s">
        <v>66</v>
      </c>
      <c r="P13" s="7">
        <f t="shared" si="0"/>
        <v>1735</v>
      </c>
      <c r="Q13" s="7" t="str">
        <f>VLOOKUP($B13,枚举说明表!$Q$3:$AT$52,30,0)</f>
        <v>8950,186,174,162,150,138,126,114,0,0,0,0,0,0,0,0,0,0,0,0,0,0,0,0,0</v>
      </c>
      <c r="R13" s="7" t="str">
        <f>VLOOKUP($B13,枚举说明表!$Q$57:$AC$106,13,0)</f>
        <v>8950,240,210,180,150,120,90,60,0,0,0</v>
      </c>
      <c r="S13" s="12" t="s">
        <v>30</v>
      </c>
      <c r="T13" s="10" t="str">
        <f>VLOOKUP(C13,枚举说明表!$F$3:$L$52,7,0)</f>
        <v>34,60,84,109,134</v>
      </c>
      <c r="U13" s="12" t="s">
        <v>31</v>
      </c>
    </row>
    <row r="14" spans="1:21" x14ac:dyDescent="0.2">
      <c r="A14" s="19">
        <f t="shared" si="1"/>
        <v>9</v>
      </c>
      <c r="B14" s="19">
        <v>9</v>
      </c>
      <c r="C14" s="13">
        <v>9</v>
      </c>
      <c r="D14" s="13">
        <f t="shared" si="2"/>
        <v>2</v>
      </c>
      <c r="E14" s="13">
        <v>9</v>
      </c>
      <c r="F14" s="5" t="s">
        <v>47</v>
      </c>
      <c r="G14" s="23" t="s">
        <v>376</v>
      </c>
      <c r="H14" s="5" t="s">
        <v>66</v>
      </c>
      <c r="I14" s="5" t="s">
        <v>73</v>
      </c>
      <c r="J14" s="5" t="s">
        <v>177</v>
      </c>
      <c r="K14" s="5" t="s">
        <v>76</v>
      </c>
      <c r="L14" s="5" t="s">
        <v>178</v>
      </c>
      <c r="M14" s="5">
        <v>5000</v>
      </c>
      <c r="N14" s="9" t="s">
        <v>60</v>
      </c>
      <c r="O14" s="7" t="s">
        <v>66</v>
      </c>
      <c r="P14" s="7">
        <f t="shared" si="0"/>
        <v>1840</v>
      </c>
      <c r="Q14" s="7" t="str">
        <f>VLOOKUP($B14,枚举说明表!$Q$3:$AT$52,30,0)</f>
        <v>8800,192,180,168,156,144,132,120,108,0,0,0,0,0,0,0,0,0,0,0,0,0,0,0,0</v>
      </c>
      <c r="R14" s="7" t="str">
        <f>VLOOKUP($B14,枚举说明表!$Q$57:$AC$106,13,0)</f>
        <v>8800,255,225,195,165,135,105,75,45,0,0</v>
      </c>
      <c r="S14" s="12" t="s">
        <v>30</v>
      </c>
      <c r="T14" s="10" t="str">
        <f>VLOOKUP(C14,枚举说明表!$F$3:$L$52,7,0)</f>
        <v>35,61,85,110,135</v>
      </c>
      <c r="U14" s="12" t="s">
        <v>31</v>
      </c>
    </row>
    <row r="15" spans="1:21" x14ac:dyDescent="0.2">
      <c r="A15" s="19">
        <f t="shared" si="1"/>
        <v>10</v>
      </c>
      <c r="B15" s="19">
        <v>10</v>
      </c>
      <c r="C15" s="13">
        <v>10</v>
      </c>
      <c r="D15" s="13">
        <f t="shared" si="2"/>
        <v>2</v>
      </c>
      <c r="E15" s="13">
        <v>10</v>
      </c>
      <c r="F15" s="5" t="s">
        <v>47</v>
      </c>
      <c r="G15" s="23" t="s">
        <v>376</v>
      </c>
      <c r="H15" s="5" t="s">
        <v>66</v>
      </c>
      <c r="I15" s="5" t="s">
        <v>73</v>
      </c>
      <c r="J15" s="5" t="s">
        <v>177</v>
      </c>
      <c r="K15" s="5" t="s">
        <v>76</v>
      </c>
      <c r="L15" s="5" t="s">
        <v>178</v>
      </c>
      <c r="M15" s="5">
        <v>5000</v>
      </c>
      <c r="N15" s="9" t="s">
        <v>60</v>
      </c>
      <c r="O15" s="7" t="s">
        <v>66</v>
      </c>
      <c r="P15" s="7">
        <f t="shared" si="0"/>
        <v>1945</v>
      </c>
      <c r="Q15" s="7" t="str">
        <f>VLOOKUP($B15,枚举说明表!$Q$3:$AT$52,30,0)</f>
        <v>8650,198,186,174,162,150,138,126,114,102,0,0,0,0,0,0,0,0,0,0,0,0,0,0,0</v>
      </c>
      <c r="R15" s="7" t="str">
        <f>VLOOKUP($B15,枚举说明表!$Q$57:$AC$106,13,0)</f>
        <v>8650,270,240,210,180,150,120,90,60,30,0</v>
      </c>
      <c r="S15" s="12" t="s">
        <v>30</v>
      </c>
      <c r="T15" s="10" t="str">
        <f>VLOOKUP(C15,枚举说明表!$F$3:$L$52,7,0)</f>
        <v>36,62,86,111,136</v>
      </c>
      <c r="U15" s="12" t="s">
        <v>31</v>
      </c>
    </row>
    <row r="16" spans="1:21" x14ac:dyDescent="0.2">
      <c r="A16" s="19">
        <f t="shared" si="1"/>
        <v>11</v>
      </c>
      <c r="B16" s="19">
        <v>11</v>
      </c>
      <c r="C16" s="13">
        <v>11</v>
      </c>
      <c r="D16" s="13">
        <f t="shared" si="2"/>
        <v>3</v>
      </c>
      <c r="E16" s="13">
        <v>11</v>
      </c>
      <c r="F16" s="5" t="s">
        <v>48</v>
      </c>
      <c r="G16" s="23" t="s">
        <v>376</v>
      </c>
      <c r="H16" s="5" t="s">
        <v>66</v>
      </c>
      <c r="I16" s="5" t="s">
        <v>73</v>
      </c>
      <c r="J16" s="5" t="s">
        <v>177</v>
      </c>
      <c r="K16" s="5" t="s">
        <v>76</v>
      </c>
      <c r="L16" s="5" t="s">
        <v>178</v>
      </c>
      <c r="M16" s="5">
        <v>5000</v>
      </c>
      <c r="N16" s="9" t="s">
        <v>60</v>
      </c>
      <c r="O16" s="7" t="s">
        <v>66</v>
      </c>
      <c r="P16" s="7">
        <f t="shared" si="0"/>
        <v>2050</v>
      </c>
      <c r="Q16" s="7" t="str">
        <f>VLOOKUP($B16,枚举说明表!$Q$3:$AT$52,30,0)</f>
        <v>8500,204,192,180,168,156,144,132,120,108,96,0,0,0,0,0,0,0,0,0,0,0,0,0,0</v>
      </c>
      <c r="R16" s="7" t="str">
        <f>VLOOKUP($B16,枚举说明表!$Q$57:$AC$106,13,0)</f>
        <v>8500,285,255,225,195,165,135,105,75,45,15</v>
      </c>
      <c r="S16" s="12" t="s">
        <v>30</v>
      </c>
      <c r="T16" s="10" t="str">
        <f>VLOOKUP(C16,枚举说明表!$F$3:$L$52,7,0)</f>
        <v>37,63,87,112,137</v>
      </c>
      <c r="U16" s="12" t="s">
        <v>31</v>
      </c>
    </row>
    <row r="17" spans="1:21" x14ac:dyDescent="0.2">
      <c r="A17" s="19">
        <f t="shared" si="1"/>
        <v>12</v>
      </c>
      <c r="B17" s="19">
        <v>12</v>
      </c>
      <c r="C17" s="13">
        <v>12</v>
      </c>
      <c r="D17" s="13">
        <f t="shared" si="2"/>
        <v>3</v>
      </c>
      <c r="E17" s="13">
        <v>12</v>
      </c>
      <c r="F17" s="5" t="s">
        <v>47</v>
      </c>
      <c r="G17" s="23" t="s">
        <v>376</v>
      </c>
      <c r="H17" s="5" t="s">
        <v>66</v>
      </c>
      <c r="I17" s="5" t="s">
        <v>73</v>
      </c>
      <c r="J17" s="5" t="s">
        <v>177</v>
      </c>
      <c r="K17" s="5" t="s">
        <v>76</v>
      </c>
      <c r="L17" s="5" t="s">
        <v>178</v>
      </c>
      <c r="M17" s="5">
        <v>5000</v>
      </c>
      <c r="N17" s="9" t="s">
        <v>60</v>
      </c>
      <c r="O17" s="7" t="s">
        <v>66</v>
      </c>
      <c r="P17" s="7">
        <f t="shared" si="0"/>
        <v>2155</v>
      </c>
      <c r="Q17" s="7" t="str">
        <f>VLOOKUP($B17,枚举说明表!$Q$3:$AT$52,30,0)</f>
        <v>8350,210,198,186,174,162,150,138,126,114,102,90,0,0,0,0,0,0,0,0,0,0,0,0,0</v>
      </c>
      <c r="R17" s="7" t="str">
        <f>VLOOKUP($B17,枚举说明表!$Q$57:$AC$106,13,0)</f>
        <v>8350,300,270,240,210,180,150,120,90,60,30</v>
      </c>
      <c r="S17" s="12" t="s">
        <v>30</v>
      </c>
      <c r="T17" s="10" t="str">
        <f>VLOOKUP(C17,枚举说明表!$F$3:$L$52,7,0)</f>
        <v>38,64,88,113,138</v>
      </c>
      <c r="U17" s="12" t="s">
        <v>31</v>
      </c>
    </row>
    <row r="18" spans="1:21" x14ac:dyDescent="0.2">
      <c r="A18" s="19">
        <f t="shared" si="1"/>
        <v>13</v>
      </c>
      <c r="B18" s="19">
        <v>13</v>
      </c>
      <c r="C18" s="13">
        <v>13</v>
      </c>
      <c r="D18" s="13">
        <f t="shared" si="2"/>
        <v>3</v>
      </c>
      <c r="E18" s="13">
        <v>13</v>
      </c>
      <c r="F18" s="5" t="s">
        <v>47</v>
      </c>
      <c r="G18" s="23" t="s">
        <v>376</v>
      </c>
      <c r="H18" s="5" t="s">
        <v>66</v>
      </c>
      <c r="I18" s="5" t="s">
        <v>73</v>
      </c>
      <c r="J18" s="5" t="s">
        <v>177</v>
      </c>
      <c r="K18" s="5" t="s">
        <v>76</v>
      </c>
      <c r="L18" s="5" t="s">
        <v>178</v>
      </c>
      <c r="M18" s="5">
        <v>5000</v>
      </c>
      <c r="N18" s="9" t="s">
        <v>60</v>
      </c>
      <c r="O18" s="7" t="s">
        <v>66</v>
      </c>
      <c r="P18" s="7">
        <f t="shared" si="0"/>
        <v>2260</v>
      </c>
      <c r="Q18" s="7" t="str">
        <f>VLOOKUP($B18,枚举说明表!$Q$3:$AT$52,30,0)</f>
        <v>8200,216,204,192,180,168,156,144,132,120,108,96,84,0,0,0,0,0,0,0,0,0,0,0,0</v>
      </c>
      <c r="R18" s="7" t="str">
        <f>VLOOKUP($B18,枚举说明表!$Q$57:$AC$106,13,0)</f>
        <v>8200,315,285,255,225,195,165,135,105,75,45</v>
      </c>
      <c r="S18" s="12" t="s">
        <v>30</v>
      </c>
      <c r="T18" s="10" t="str">
        <f>VLOOKUP(C18,枚举说明表!$F$3:$L$52,7,0)</f>
        <v>39,65,89,114,139</v>
      </c>
      <c r="U18" s="12" t="s">
        <v>31</v>
      </c>
    </row>
    <row r="19" spans="1:21" x14ac:dyDescent="0.2">
      <c r="A19" s="19">
        <f t="shared" si="1"/>
        <v>14</v>
      </c>
      <c r="B19" s="19">
        <v>14</v>
      </c>
      <c r="C19" s="13">
        <v>14</v>
      </c>
      <c r="D19" s="13">
        <f t="shared" si="2"/>
        <v>3</v>
      </c>
      <c r="E19" s="13">
        <v>14</v>
      </c>
      <c r="F19" s="5" t="s">
        <v>47</v>
      </c>
      <c r="G19" s="23" t="s">
        <v>376</v>
      </c>
      <c r="H19" s="5" t="s">
        <v>66</v>
      </c>
      <c r="I19" s="5" t="s">
        <v>73</v>
      </c>
      <c r="J19" s="5" t="s">
        <v>177</v>
      </c>
      <c r="K19" s="5" t="s">
        <v>76</v>
      </c>
      <c r="L19" s="5" t="s">
        <v>178</v>
      </c>
      <c r="M19" s="5">
        <v>5000</v>
      </c>
      <c r="N19" s="9" t="s">
        <v>60</v>
      </c>
      <c r="O19" s="7" t="s">
        <v>66</v>
      </c>
      <c r="P19" s="7">
        <f t="shared" si="0"/>
        <v>2365</v>
      </c>
      <c r="Q19" s="7" t="str">
        <f>VLOOKUP($B19,枚举说明表!$Q$3:$AT$52,30,0)</f>
        <v>8050,222,210,198,186,174,162,150,138,126,114,102,90,78,0,0,0,0,0,0,0,0,0,0,0</v>
      </c>
      <c r="R19" s="7" t="str">
        <f>VLOOKUP($B19,枚举说明表!$Q$57:$AC$106,13,0)</f>
        <v>8050,330,300,270,240,210,180,150,120,90,60</v>
      </c>
      <c r="S19" s="12" t="s">
        <v>30</v>
      </c>
      <c r="T19" s="10" t="str">
        <f>VLOOKUP(C19,枚举说明表!$F$3:$L$52,7,0)</f>
        <v>40,66,90,115,140</v>
      </c>
      <c r="U19" s="12" t="s">
        <v>31</v>
      </c>
    </row>
    <row r="20" spans="1:21" x14ac:dyDescent="0.2">
      <c r="A20" s="19">
        <f t="shared" si="1"/>
        <v>15</v>
      </c>
      <c r="B20" s="19">
        <v>15</v>
      </c>
      <c r="C20" s="13">
        <v>15</v>
      </c>
      <c r="D20" s="13">
        <f t="shared" si="2"/>
        <v>3</v>
      </c>
      <c r="E20" s="13">
        <v>15</v>
      </c>
      <c r="F20" s="5" t="s">
        <v>47</v>
      </c>
      <c r="G20" s="23" t="s">
        <v>376</v>
      </c>
      <c r="H20" s="5" t="s">
        <v>66</v>
      </c>
      <c r="I20" s="5" t="s">
        <v>73</v>
      </c>
      <c r="J20" s="5" t="s">
        <v>177</v>
      </c>
      <c r="K20" s="5" t="s">
        <v>76</v>
      </c>
      <c r="L20" s="5" t="s">
        <v>178</v>
      </c>
      <c r="M20" s="5">
        <v>5000</v>
      </c>
      <c r="N20" s="9" t="s">
        <v>60</v>
      </c>
      <c r="O20" s="7" t="s">
        <v>66</v>
      </c>
      <c r="P20" s="7">
        <f t="shared" si="0"/>
        <v>2470</v>
      </c>
      <c r="Q20" s="7" t="str">
        <f>VLOOKUP($B20,枚举说明表!$Q$3:$AT$52,30,0)</f>
        <v>7900,228,216,204,192,180,168,156,144,132,120,108,96,84,72,0,0,0,0,0,0,0,0,0,0</v>
      </c>
      <c r="R20" s="7" t="str">
        <f>VLOOKUP($B20,枚举说明表!$Q$57:$AC$106,13,0)</f>
        <v>7900,345,315,285,255,225,195,165,135,105,75</v>
      </c>
      <c r="S20" s="12" t="s">
        <v>30</v>
      </c>
      <c r="T20" s="10" t="str">
        <f>VLOOKUP(C20,枚举说明表!$F$3:$L$52,7,0)</f>
        <v>41,67,91,116,141</v>
      </c>
      <c r="U20" s="12" t="s">
        <v>31</v>
      </c>
    </row>
    <row r="21" spans="1:21" x14ac:dyDescent="0.2">
      <c r="A21" s="19">
        <f t="shared" si="1"/>
        <v>16</v>
      </c>
      <c r="B21" s="19">
        <v>16</v>
      </c>
      <c r="C21" s="13">
        <v>16</v>
      </c>
      <c r="D21" s="13">
        <f t="shared" si="2"/>
        <v>4</v>
      </c>
      <c r="E21" s="13">
        <v>16</v>
      </c>
      <c r="F21" s="5" t="s">
        <v>47</v>
      </c>
      <c r="G21" s="23" t="s">
        <v>376</v>
      </c>
      <c r="H21" s="5" t="s">
        <v>66</v>
      </c>
      <c r="I21" s="5" t="s">
        <v>73</v>
      </c>
      <c r="J21" s="5" t="s">
        <v>177</v>
      </c>
      <c r="K21" s="5" t="s">
        <v>76</v>
      </c>
      <c r="L21" s="5" t="s">
        <v>178</v>
      </c>
      <c r="M21" s="5">
        <v>5000</v>
      </c>
      <c r="N21" s="9" t="s">
        <v>60</v>
      </c>
      <c r="O21" s="7" t="s">
        <v>66</v>
      </c>
      <c r="P21" s="7">
        <f t="shared" si="0"/>
        <v>2575</v>
      </c>
      <c r="Q21" s="7" t="str">
        <f>VLOOKUP($B21,枚举说明表!$Q$3:$AT$52,30,0)</f>
        <v>7750,234,222,210,198,186,174,162,150,138,126,114,102,90,78,66,0,0,0,0,0,0,0,0,0</v>
      </c>
      <c r="R21" s="7" t="str">
        <f>VLOOKUP($B21,枚举说明表!$Q$57:$AC$106,13,0)</f>
        <v>7750,360,330,300,270,240,210,180,150,120,90</v>
      </c>
      <c r="S21" s="12" t="s">
        <v>30</v>
      </c>
      <c r="T21" s="10" t="str">
        <f>VLOOKUP(C21,枚举说明表!$F$3:$L$52,7,0)</f>
        <v>42,68,92,117,142</v>
      </c>
      <c r="U21" s="12" t="s">
        <v>31</v>
      </c>
    </row>
    <row r="22" spans="1:21" x14ac:dyDescent="0.2">
      <c r="A22" s="19">
        <f t="shared" si="1"/>
        <v>17</v>
      </c>
      <c r="B22" s="19">
        <v>17</v>
      </c>
      <c r="C22" s="13">
        <v>17</v>
      </c>
      <c r="D22" s="13">
        <f t="shared" si="2"/>
        <v>4</v>
      </c>
      <c r="E22" s="13">
        <v>17</v>
      </c>
      <c r="F22" s="5" t="s">
        <v>47</v>
      </c>
      <c r="G22" s="23" t="s">
        <v>376</v>
      </c>
      <c r="H22" s="5" t="s">
        <v>66</v>
      </c>
      <c r="I22" s="5" t="s">
        <v>73</v>
      </c>
      <c r="J22" s="5" t="s">
        <v>177</v>
      </c>
      <c r="K22" s="5" t="s">
        <v>76</v>
      </c>
      <c r="L22" s="5" t="s">
        <v>178</v>
      </c>
      <c r="M22" s="5">
        <v>5000</v>
      </c>
      <c r="N22" s="9" t="s">
        <v>60</v>
      </c>
      <c r="O22" s="7" t="s">
        <v>66</v>
      </c>
      <c r="P22" s="7">
        <f t="shared" si="0"/>
        <v>2680</v>
      </c>
      <c r="Q22" s="7" t="str">
        <f>VLOOKUP($B22,枚举说明表!$Q$3:$AT$52,30,0)</f>
        <v>7600,240,228,216,204,192,180,168,156,144,132,120,108,96,84,72,60,0,0,0,0,0,0,0,0</v>
      </c>
      <c r="R22" s="7" t="str">
        <f>VLOOKUP($B22,枚举说明表!$Q$57:$AC$106,13,0)</f>
        <v>7600,375,345,315,285,255,225,195,165,135,105</v>
      </c>
      <c r="S22" s="12" t="s">
        <v>30</v>
      </c>
      <c r="T22" s="10" t="str">
        <f>VLOOKUP(C22,枚举说明表!$F$3:$L$52,7,0)</f>
        <v>43,69,93,118,143</v>
      </c>
      <c r="U22" s="12" t="s">
        <v>31</v>
      </c>
    </row>
    <row r="23" spans="1:21" x14ac:dyDescent="0.2">
      <c r="A23" s="19">
        <f t="shared" si="1"/>
        <v>18</v>
      </c>
      <c r="B23" s="19">
        <v>18</v>
      </c>
      <c r="C23" s="13">
        <v>18</v>
      </c>
      <c r="D23" s="13">
        <f t="shared" si="2"/>
        <v>4</v>
      </c>
      <c r="E23" s="13">
        <v>18</v>
      </c>
      <c r="F23" s="5" t="s">
        <v>47</v>
      </c>
      <c r="G23" s="23" t="s">
        <v>376</v>
      </c>
      <c r="H23" s="5" t="s">
        <v>66</v>
      </c>
      <c r="I23" s="5" t="s">
        <v>73</v>
      </c>
      <c r="J23" s="5" t="s">
        <v>177</v>
      </c>
      <c r="K23" s="5" t="s">
        <v>76</v>
      </c>
      <c r="L23" s="5" t="s">
        <v>178</v>
      </c>
      <c r="M23" s="5">
        <v>5000</v>
      </c>
      <c r="N23" s="9" t="s">
        <v>60</v>
      </c>
      <c r="O23" s="7" t="s">
        <v>66</v>
      </c>
      <c r="P23" s="7">
        <f t="shared" si="0"/>
        <v>2785</v>
      </c>
      <c r="Q23" s="7" t="str">
        <f>VLOOKUP($B23,枚举说明表!$Q$3:$AT$52,30,0)</f>
        <v>7450,246,234,222,210,198,186,174,162,150,138,126,114,102,90,78,66,54,0,0,0,0,0,0,0</v>
      </c>
      <c r="R23" s="7" t="str">
        <f>VLOOKUP($B23,枚举说明表!$Q$57:$AC$106,13,0)</f>
        <v>7450,390,360,330,300,270,240,210,180,150,120</v>
      </c>
      <c r="S23" s="12" t="s">
        <v>30</v>
      </c>
      <c r="T23" s="10" t="str">
        <f>VLOOKUP(C23,枚举说明表!$F$3:$L$52,7,0)</f>
        <v>44,70,94,119,144</v>
      </c>
      <c r="U23" s="12" t="s">
        <v>31</v>
      </c>
    </row>
    <row r="24" spans="1:21" x14ac:dyDescent="0.2">
      <c r="A24" s="19">
        <f t="shared" si="1"/>
        <v>19</v>
      </c>
      <c r="B24" s="19">
        <v>19</v>
      </c>
      <c r="C24" s="13">
        <v>19</v>
      </c>
      <c r="D24" s="13">
        <f t="shared" si="2"/>
        <v>4</v>
      </c>
      <c r="E24" s="13">
        <v>19</v>
      </c>
      <c r="F24" s="5" t="s">
        <v>47</v>
      </c>
      <c r="G24" s="23" t="s">
        <v>376</v>
      </c>
      <c r="H24" s="5" t="s">
        <v>66</v>
      </c>
      <c r="I24" s="5" t="s">
        <v>73</v>
      </c>
      <c r="J24" s="5" t="s">
        <v>177</v>
      </c>
      <c r="K24" s="5" t="s">
        <v>76</v>
      </c>
      <c r="L24" s="5" t="s">
        <v>178</v>
      </c>
      <c r="M24" s="5">
        <v>5000</v>
      </c>
      <c r="N24" s="9" t="s">
        <v>60</v>
      </c>
      <c r="O24" s="7" t="s">
        <v>66</v>
      </c>
      <c r="P24" s="7">
        <f t="shared" si="0"/>
        <v>2890</v>
      </c>
      <c r="Q24" s="7" t="str">
        <f>VLOOKUP($B24,枚举说明表!$Q$3:$AT$52,30,0)</f>
        <v>7300,252,240,228,216,204,192,180,168,156,144,132,120,108,96,84,72,60,48,0,0,0,0,0,0</v>
      </c>
      <c r="R24" s="7" t="str">
        <f>VLOOKUP($B24,枚举说明表!$Q$57:$AC$106,13,0)</f>
        <v>7300,405,375,345,315,285,255,225,195,165,135</v>
      </c>
      <c r="S24" s="12" t="s">
        <v>30</v>
      </c>
      <c r="T24" s="10" t="str">
        <f>VLOOKUP(C24,枚举说明表!$F$3:$L$52,7,0)</f>
        <v>45,71,95,120,145</v>
      </c>
      <c r="U24" s="12" t="s">
        <v>31</v>
      </c>
    </row>
    <row r="25" spans="1:21" x14ac:dyDescent="0.2">
      <c r="A25" s="19">
        <f t="shared" si="1"/>
        <v>20</v>
      </c>
      <c r="B25" s="19">
        <v>20</v>
      </c>
      <c r="C25" s="13">
        <v>20</v>
      </c>
      <c r="D25" s="13">
        <f t="shared" si="2"/>
        <v>4</v>
      </c>
      <c r="E25" s="13">
        <v>20</v>
      </c>
      <c r="F25" s="5" t="s">
        <v>47</v>
      </c>
      <c r="G25" s="23" t="s">
        <v>376</v>
      </c>
      <c r="H25" s="5" t="s">
        <v>66</v>
      </c>
      <c r="I25" s="5" t="s">
        <v>73</v>
      </c>
      <c r="J25" s="5" t="s">
        <v>177</v>
      </c>
      <c r="K25" s="5" t="s">
        <v>76</v>
      </c>
      <c r="L25" s="5" t="s">
        <v>178</v>
      </c>
      <c r="M25" s="5">
        <v>5000</v>
      </c>
      <c r="N25" s="9" t="s">
        <v>60</v>
      </c>
      <c r="O25" s="7" t="s">
        <v>66</v>
      </c>
      <c r="P25" s="7">
        <f t="shared" si="0"/>
        <v>2995</v>
      </c>
      <c r="Q25" s="7" t="str">
        <f>VLOOKUP($B25,枚举说明表!$Q$3:$AT$52,30,0)</f>
        <v>7150,258,246,234,222,210,198,186,174,162,150,138,126,114,102,90,78,66,54,42,0,0,0,0,0</v>
      </c>
      <c r="R25" s="7" t="str">
        <f>VLOOKUP($B25,枚举说明表!$Q$57:$AC$106,13,0)</f>
        <v>7150,420,390,360,330,300,270,240,210,180,150</v>
      </c>
      <c r="S25" s="12" t="s">
        <v>30</v>
      </c>
      <c r="T25" s="10" t="str">
        <f>VLOOKUP(C25,枚举说明表!$F$3:$L$52,7,0)</f>
        <v>46,72,96,121,146</v>
      </c>
      <c r="U25" s="12" t="s">
        <v>31</v>
      </c>
    </row>
    <row r="26" spans="1:21" x14ac:dyDescent="0.2">
      <c r="A26" s="19">
        <f t="shared" si="1"/>
        <v>21</v>
      </c>
      <c r="B26" s="19">
        <v>21</v>
      </c>
      <c r="C26" s="13">
        <v>21</v>
      </c>
      <c r="D26" s="13">
        <f t="shared" si="2"/>
        <v>5</v>
      </c>
      <c r="E26" s="13">
        <v>21</v>
      </c>
      <c r="F26" s="5" t="s">
        <v>47</v>
      </c>
      <c r="G26" s="23" t="s">
        <v>376</v>
      </c>
      <c r="H26" s="5" t="s">
        <v>66</v>
      </c>
      <c r="I26" s="5" t="s">
        <v>73</v>
      </c>
      <c r="J26" s="5" t="s">
        <v>177</v>
      </c>
      <c r="K26" s="5" t="s">
        <v>76</v>
      </c>
      <c r="L26" s="5" t="s">
        <v>178</v>
      </c>
      <c r="M26" s="5">
        <v>5000</v>
      </c>
      <c r="N26" s="9" t="s">
        <v>60</v>
      </c>
      <c r="O26" s="7" t="s">
        <v>66</v>
      </c>
      <c r="P26" s="7">
        <f t="shared" si="0"/>
        <v>3100</v>
      </c>
      <c r="Q26" s="7" t="str">
        <f>VLOOKUP($B26,枚举说明表!$Q$3:$AT$52,30,0)</f>
        <v>7000,264,252,240,228,216,204,192,180,168,156,144,132,120,108,96,84,72,60,48,36,0,0,0,0</v>
      </c>
      <c r="R26" s="7" t="str">
        <f>VLOOKUP($B26,枚举说明表!$Q$57:$AC$106,13,0)</f>
        <v>7000,435,405,375,345,315,285,255,225,195,165</v>
      </c>
      <c r="S26" s="12" t="s">
        <v>30</v>
      </c>
      <c r="T26" s="10" t="str">
        <f>VLOOKUP(C26,枚举说明表!$F$3:$L$52,7,0)</f>
        <v>47,73,97,122,147</v>
      </c>
      <c r="U26" s="12" t="s">
        <v>31</v>
      </c>
    </row>
    <row r="27" spans="1:21" x14ac:dyDescent="0.2">
      <c r="A27" s="19">
        <f t="shared" si="1"/>
        <v>22</v>
      </c>
      <c r="B27" s="19">
        <v>22</v>
      </c>
      <c r="C27" s="13">
        <v>22</v>
      </c>
      <c r="D27" s="13">
        <f t="shared" si="2"/>
        <v>5</v>
      </c>
      <c r="E27" s="13">
        <v>22</v>
      </c>
      <c r="F27" s="5" t="s">
        <v>47</v>
      </c>
      <c r="G27" s="23" t="s">
        <v>376</v>
      </c>
      <c r="H27" s="5" t="s">
        <v>66</v>
      </c>
      <c r="I27" s="5" t="s">
        <v>73</v>
      </c>
      <c r="J27" s="5" t="s">
        <v>177</v>
      </c>
      <c r="K27" s="5" t="s">
        <v>76</v>
      </c>
      <c r="L27" s="5" t="s">
        <v>178</v>
      </c>
      <c r="M27" s="5">
        <v>5000</v>
      </c>
      <c r="N27" s="9" t="s">
        <v>60</v>
      </c>
      <c r="O27" s="7" t="s">
        <v>66</v>
      </c>
      <c r="P27" s="7">
        <f t="shared" si="0"/>
        <v>3205</v>
      </c>
      <c r="Q27" s="7" t="str">
        <f>VLOOKUP($B27,枚举说明表!$Q$3:$AT$52,30,0)</f>
        <v>6850,270,258,246,234,222,210,198,186,174,162,150,138,126,114,102,90,78,66,54,42,30,0,0,0</v>
      </c>
      <c r="R27" s="7" t="str">
        <f>VLOOKUP($B27,枚举说明表!$Q$57:$AC$106,13,0)</f>
        <v>6850,450,420,390,360,330,300,270,240,210,180</v>
      </c>
      <c r="S27" s="12" t="s">
        <v>30</v>
      </c>
      <c r="T27" s="10" t="str">
        <f>VLOOKUP(C27,枚举说明表!$F$3:$L$52,7,0)</f>
        <v>48,74,98,123,148</v>
      </c>
      <c r="U27" s="12" t="s">
        <v>31</v>
      </c>
    </row>
    <row r="28" spans="1:21" x14ac:dyDescent="0.2">
      <c r="A28" s="19">
        <f t="shared" si="1"/>
        <v>23</v>
      </c>
      <c r="B28" s="19">
        <v>23</v>
      </c>
      <c r="C28" s="13">
        <v>23</v>
      </c>
      <c r="D28" s="13">
        <f t="shared" si="2"/>
        <v>5</v>
      </c>
      <c r="E28" s="13">
        <v>23</v>
      </c>
      <c r="F28" s="5" t="s">
        <v>47</v>
      </c>
      <c r="G28" s="23" t="s">
        <v>376</v>
      </c>
      <c r="H28" s="5" t="s">
        <v>66</v>
      </c>
      <c r="I28" s="5" t="s">
        <v>73</v>
      </c>
      <c r="J28" s="5" t="s">
        <v>177</v>
      </c>
      <c r="K28" s="5" t="s">
        <v>76</v>
      </c>
      <c r="L28" s="5" t="s">
        <v>178</v>
      </c>
      <c r="M28" s="5">
        <v>5000</v>
      </c>
      <c r="N28" s="9" t="s">
        <v>60</v>
      </c>
      <c r="O28" s="7" t="s">
        <v>66</v>
      </c>
      <c r="P28" s="7">
        <f t="shared" si="0"/>
        <v>3310</v>
      </c>
      <c r="Q28" s="7" t="str">
        <f>VLOOKUP($B28,枚举说明表!$Q$3:$AT$52,30,0)</f>
        <v>6700,276,264,252,240,228,216,204,192,180,168,156,144,132,120,108,96,84,72,60,48,36,24,0,0</v>
      </c>
      <c r="R28" s="7" t="str">
        <f>VLOOKUP($B28,枚举说明表!$Q$57:$AC$106,13,0)</f>
        <v>6700,465,435,405,375,345,315,285,255,225,195</v>
      </c>
      <c r="S28" s="12" t="s">
        <v>30</v>
      </c>
      <c r="T28" s="10" t="str">
        <f>VLOOKUP(C28,枚举说明表!$F$3:$L$52,7,0)</f>
        <v>49,75,99,124,149</v>
      </c>
      <c r="U28" s="12" t="s">
        <v>31</v>
      </c>
    </row>
    <row r="29" spans="1:21" x14ac:dyDescent="0.2">
      <c r="A29" s="19">
        <f t="shared" si="1"/>
        <v>24</v>
      </c>
      <c r="B29" s="19">
        <v>24</v>
      </c>
      <c r="C29" s="13">
        <v>24</v>
      </c>
      <c r="D29" s="13">
        <f t="shared" si="2"/>
        <v>5</v>
      </c>
      <c r="E29" s="13">
        <v>24</v>
      </c>
      <c r="F29" s="5" t="s">
        <v>47</v>
      </c>
      <c r="G29" s="23" t="s">
        <v>376</v>
      </c>
      <c r="H29" s="5" t="s">
        <v>66</v>
      </c>
      <c r="I29" s="5" t="s">
        <v>73</v>
      </c>
      <c r="J29" s="5" t="s">
        <v>177</v>
      </c>
      <c r="K29" s="5" t="s">
        <v>76</v>
      </c>
      <c r="L29" s="5" t="s">
        <v>178</v>
      </c>
      <c r="M29" s="5">
        <v>5000</v>
      </c>
      <c r="N29" s="9" t="s">
        <v>60</v>
      </c>
      <c r="O29" s="7" t="s">
        <v>66</v>
      </c>
      <c r="P29" s="7">
        <f t="shared" si="0"/>
        <v>3415</v>
      </c>
      <c r="Q29" s="7" t="str">
        <f>VLOOKUP($B29,枚举说明表!$Q$3:$AT$52,30,0)</f>
        <v>6550,282,270,258,246,234,222,210,198,186,174,162,150,138,126,114,102,90,78,66,54,42,30,18,0</v>
      </c>
      <c r="R29" s="7" t="str">
        <f>VLOOKUP($B29,枚举说明表!$Q$57:$AC$106,13,0)</f>
        <v>6550,480,450,420,390,360,330,300,270,240,210</v>
      </c>
      <c r="S29" s="12" t="s">
        <v>30</v>
      </c>
      <c r="T29" s="10" t="str">
        <f>VLOOKUP(C29,枚举说明表!$F$3:$L$52,7,0)</f>
        <v>50,76,100,125,150</v>
      </c>
      <c r="U29" s="12" t="s">
        <v>31</v>
      </c>
    </row>
    <row r="30" spans="1:21" x14ac:dyDescent="0.2">
      <c r="A30" s="19">
        <f t="shared" si="1"/>
        <v>25</v>
      </c>
      <c r="B30" s="19">
        <v>25</v>
      </c>
      <c r="C30" s="13">
        <v>25</v>
      </c>
      <c r="D30" s="13">
        <f t="shared" si="2"/>
        <v>5</v>
      </c>
      <c r="E30" s="13">
        <v>25</v>
      </c>
      <c r="F30" s="5" t="s">
        <v>47</v>
      </c>
      <c r="G30" s="23" t="s">
        <v>376</v>
      </c>
      <c r="H30" s="5" t="s">
        <v>66</v>
      </c>
      <c r="I30" s="5" t="s">
        <v>73</v>
      </c>
      <c r="J30" s="5" t="s">
        <v>177</v>
      </c>
      <c r="K30" s="5" t="s">
        <v>76</v>
      </c>
      <c r="L30" s="5" t="s">
        <v>178</v>
      </c>
      <c r="M30" s="5">
        <v>5000</v>
      </c>
      <c r="N30" s="9" t="s">
        <v>60</v>
      </c>
      <c r="O30" s="7" t="s">
        <v>66</v>
      </c>
      <c r="P30" s="7">
        <f t="shared" si="0"/>
        <v>3520</v>
      </c>
      <c r="Q30" s="7" t="str">
        <f>VLOOKUP($B30,枚举说明表!$Q$3:$AT$52,30,0)</f>
        <v>6400,288,276,264,252,240,228,216,204,192,180,168,156,144,132,120,108,96,84,72,60,48,36,24,12</v>
      </c>
      <c r="R30" s="7" t="str">
        <f>VLOOKUP($B30,枚举说明表!$Q$57:$AC$106,13,0)</f>
        <v>6400,495,465,435,405,375,345,315,285,255,225</v>
      </c>
      <c r="S30" s="12" t="s">
        <v>30</v>
      </c>
      <c r="T30" s="10" t="str">
        <f>VLOOKUP(C30,枚举说明表!$F$3:$L$52,7,0)</f>
        <v>51,77,101,126,151</v>
      </c>
      <c r="U30" s="12" t="s">
        <v>31</v>
      </c>
    </row>
    <row r="31" spans="1:21" x14ac:dyDescent="0.2">
      <c r="A31" s="19">
        <f>ROW()-5</f>
        <v>26</v>
      </c>
      <c r="B31" s="19">
        <v>26</v>
      </c>
      <c r="C31" s="13">
        <v>26</v>
      </c>
      <c r="D31" s="13">
        <f t="shared" si="2"/>
        <v>6</v>
      </c>
      <c r="E31" s="13">
        <v>26</v>
      </c>
      <c r="F31" s="5" t="s">
        <v>47</v>
      </c>
      <c r="G31" s="23" t="s">
        <v>376</v>
      </c>
      <c r="H31" s="5" t="s">
        <v>66</v>
      </c>
      <c r="I31" s="5" t="s">
        <v>73</v>
      </c>
      <c r="J31" s="5" t="s">
        <v>177</v>
      </c>
      <c r="K31" s="5" t="s">
        <v>76</v>
      </c>
      <c r="L31" s="5" t="s">
        <v>178</v>
      </c>
      <c r="M31" s="5">
        <v>5000</v>
      </c>
      <c r="N31" s="9" t="s">
        <v>60</v>
      </c>
      <c r="O31" s="7" t="s">
        <v>66</v>
      </c>
      <c r="P31" s="7">
        <f t="shared" si="0"/>
        <v>3625</v>
      </c>
      <c r="Q31" s="7" t="str">
        <f>VLOOKUP($B31,枚举说明表!$Q$3:$AT$52,30,0)</f>
        <v>6256,294,282,270,258,246,234,222,210,198,186,174,162,150,138,126,114,102,90,78,66,54,42,30,18</v>
      </c>
      <c r="R31" s="7" t="str">
        <f>VLOOKUP($B31,枚举说明表!$Q$57:$AC$106,13,0)</f>
        <v>6250,510,480,450,420,390,360,330,300,270,240</v>
      </c>
      <c r="S31" s="12" t="s">
        <v>30</v>
      </c>
      <c r="T31" s="10" t="str">
        <f>VLOOKUP(C31,枚举说明表!$F$3:$L$52,7,0)</f>
        <v>52,78,102,127,152</v>
      </c>
      <c r="U31" s="12" t="s">
        <v>31</v>
      </c>
    </row>
    <row r="32" spans="1:21" x14ac:dyDescent="0.2">
      <c r="A32" s="19">
        <f t="shared" si="1"/>
        <v>27</v>
      </c>
      <c r="B32" s="19">
        <v>27</v>
      </c>
      <c r="C32" s="13">
        <v>27</v>
      </c>
      <c r="D32" s="13">
        <f t="shared" si="2"/>
        <v>6</v>
      </c>
      <c r="E32" s="13">
        <v>27</v>
      </c>
      <c r="F32" s="5" t="s">
        <v>47</v>
      </c>
      <c r="G32" s="23" t="s">
        <v>376</v>
      </c>
      <c r="H32" s="5" t="s">
        <v>66</v>
      </c>
      <c r="I32" s="5" t="s">
        <v>73</v>
      </c>
      <c r="J32" s="5" t="s">
        <v>177</v>
      </c>
      <c r="K32" s="5" t="s">
        <v>76</v>
      </c>
      <c r="L32" s="5" t="s">
        <v>178</v>
      </c>
      <c r="M32" s="5">
        <v>5000</v>
      </c>
      <c r="N32" s="9" t="s">
        <v>60</v>
      </c>
      <c r="O32" s="7" t="s">
        <v>66</v>
      </c>
      <c r="P32" s="7">
        <f t="shared" si="0"/>
        <v>3730</v>
      </c>
      <c r="Q32" s="7" t="str">
        <f>VLOOKUP($B32,枚举说明表!$Q$3:$AT$52,30,0)</f>
        <v>6112,300,288,276,264,252,240,228,216,204,192,180,168,156,144,132,120,108,96,84,72,60,48,36,24</v>
      </c>
      <c r="R32" s="7" t="str">
        <f>VLOOKUP($B32,枚举说明表!$Q$57:$AC$106,13,0)</f>
        <v>6100,525,495,465,435,405,375,345,315,285,255</v>
      </c>
      <c r="S32" s="12" t="s">
        <v>30</v>
      </c>
      <c r="T32" s="10" t="str">
        <f>VLOOKUP(C32,枚举说明表!$F$3:$L$52,7,0)</f>
        <v>27,53,77,102,127</v>
      </c>
      <c r="U32" s="12" t="s">
        <v>31</v>
      </c>
    </row>
    <row r="33" spans="1:21" x14ac:dyDescent="0.2">
      <c r="A33" s="19">
        <f t="shared" si="1"/>
        <v>28</v>
      </c>
      <c r="B33" s="19">
        <v>28</v>
      </c>
      <c r="C33" s="13">
        <v>28</v>
      </c>
      <c r="D33" s="13">
        <f t="shared" si="2"/>
        <v>6</v>
      </c>
      <c r="E33" s="13">
        <v>28</v>
      </c>
      <c r="F33" s="5" t="s">
        <v>47</v>
      </c>
      <c r="G33" s="23" t="s">
        <v>376</v>
      </c>
      <c r="H33" s="5" t="s">
        <v>66</v>
      </c>
      <c r="I33" s="5" t="s">
        <v>73</v>
      </c>
      <c r="J33" s="5" t="s">
        <v>177</v>
      </c>
      <c r="K33" s="5" t="s">
        <v>76</v>
      </c>
      <c r="L33" s="5" t="s">
        <v>178</v>
      </c>
      <c r="M33" s="5">
        <v>5000</v>
      </c>
      <c r="N33" s="9" t="s">
        <v>60</v>
      </c>
      <c r="O33" s="7" t="s">
        <v>66</v>
      </c>
      <c r="P33" s="7">
        <f t="shared" si="0"/>
        <v>3835</v>
      </c>
      <c r="Q33" s="7" t="str">
        <f>VLOOKUP($B33,枚举说明表!$Q$3:$AT$52,30,0)</f>
        <v>5968,306,294,282,270,258,246,234,222,210,198,186,174,162,150,138,126,114,102,90,78,66,54,42,30</v>
      </c>
      <c r="R33" s="7" t="str">
        <f>VLOOKUP($B33,枚举说明表!$Q$57:$AC$106,13,0)</f>
        <v>5950,540,510,480,450,420,390,360,330,300,270</v>
      </c>
      <c r="S33" s="12" t="s">
        <v>30</v>
      </c>
      <c r="T33" s="10" t="str">
        <f>VLOOKUP(C33,枚举说明表!$F$3:$L$52,7,0)</f>
        <v>28,54,78,103,128</v>
      </c>
      <c r="U33" s="12" t="s">
        <v>31</v>
      </c>
    </row>
    <row r="34" spans="1:21" x14ac:dyDescent="0.2">
      <c r="A34" s="19">
        <f t="shared" si="1"/>
        <v>29</v>
      </c>
      <c r="B34" s="19">
        <v>29</v>
      </c>
      <c r="C34" s="13">
        <v>29</v>
      </c>
      <c r="D34" s="13">
        <f t="shared" si="2"/>
        <v>6</v>
      </c>
      <c r="E34" s="13">
        <v>29</v>
      </c>
      <c r="F34" s="5" t="s">
        <v>47</v>
      </c>
      <c r="G34" s="23" t="s">
        <v>376</v>
      </c>
      <c r="H34" s="5" t="s">
        <v>66</v>
      </c>
      <c r="I34" s="5" t="s">
        <v>73</v>
      </c>
      <c r="J34" s="5" t="s">
        <v>177</v>
      </c>
      <c r="K34" s="5" t="s">
        <v>76</v>
      </c>
      <c r="L34" s="5" t="s">
        <v>178</v>
      </c>
      <c r="M34" s="5">
        <v>5000</v>
      </c>
      <c r="N34" s="9" t="s">
        <v>60</v>
      </c>
      <c r="O34" s="7" t="s">
        <v>66</v>
      </c>
      <c r="P34" s="7">
        <f t="shared" si="0"/>
        <v>3940</v>
      </c>
      <c r="Q34" s="7" t="str">
        <f>VLOOKUP($B34,枚举说明表!$Q$3:$AT$52,30,0)</f>
        <v>5824,312,300,288,276,264,252,240,228,216,204,192,180,168,156,144,132,120,108,96,84,72,60,48,36</v>
      </c>
      <c r="R34" s="7" t="str">
        <f>VLOOKUP($B34,枚举说明表!$Q$57:$AC$106,13,0)</f>
        <v>5800,555,525,495,465,435,405,375,345,315,285</v>
      </c>
      <c r="S34" s="12" t="s">
        <v>30</v>
      </c>
      <c r="T34" s="10" t="str">
        <f>VLOOKUP(C34,枚举说明表!$F$3:$L$52,7,0)</f>
        <v>29,55,79,104,129</v>
      </c>
      <c r="U34" s="12" t="s">
        <v>31</v>
      </c>
    </row>
    <row r="35" spans="1:21" x14ac:dyDescent="0.2">
      <c r="A35" s="19">
        <f t="shared" si="1"/>
        <v>30</v>
      </c>
      <c r="B35" s="19">
        <v>30</v>
      </c>
      <c r="C35" s="13">
        <v>30</v>
      </c>
      <c r="D35" s="13">
        <f t="shared" si="2"/>
        <v>6</v>
      </c>
      <c r="E35" s="13">
        <v>30</v>
      </c>
      <c r="F35" s="5" t="s">
        <v>47</v>
      </c>
      <c r="G35" s="23" t="s">
        <v>376</v>
      </c>
      <c r="H35" s="5" t="s">
        <v>66</v>
      </c>
      <c r="I35" s="5" t="s">
        <v>73</v>
      </c>
      <c r="J35" s="5" t="s">
        <v>177</v>
      </c>
      <c r="K35" s="5" t="s">
        <v>76</v>
      </c>
      <c r="L35" s="5" t="s">
        <v>178</v>
      </c>
      <c r="M35" s="5">
        <v>5000</v>
      </c>
      <c r="N35" s="9" t="s">
        <v>60</v>
      </c>
      <c r="O35" s="7" t="s">
        <v>66</v>
      </c>
      <c r="P35" s="7">
        <f t="shared" si="0"/>
        <v>4045</v>
      </c>
      <c r="Q35" s="7" t="str">
        <f>VLOOKUP($B35,枚举说明表!$Q$3:$AT$52,30,0)</f>
        <v>5680,318,306,294,282,270,258,246,234,222,210,198,186,174,162,150,138,126,114,102,90,78,66,54,42</v>
      </c>
      <c r="R35" s="7" t="str">
        <f>VLOOKUP($B35,枚举说明表!$Q$57:$AC$106,13,0)</f>
        <v>5650,570,540,510,480,450,420,390,360,330,300</v>
      </c>
      <c r="S35" s="12" t="s">
        <v>30</v>
      </c>
      <c r="T35" s="10" t="str">
        <f>VLOOKUP(C35,枚举说明表!$F$3:$L$52,7,0)</f>
        <v>30,56,80,105,130</v>
      </c>
      <c r="U35" s="12" t="s">
        <v>31</v>
      </c>
    </row>
    <row r="36" spans="1:21" x14ac:dyDescent="0.2">
      <c r="A36" s="19">
        <f t="shared" si="1"/>
        <v>31</v>
      </c>
      <c r="B36" s="19">
        <v>31</v>
      </c>
      <c r="C36" s="13">
        <v>31</v>
      </c>
      <c r="D36" s="13">
        <f t="shared" si="2"/>
        <v>7</v>
      </c>
      <c r="E36" s="13">
        <v>31</v>
      </c>
      <c r="F36" s="5" t="s">
        <v>47</v>
      </c>
      <c r="G36" s="23" t="s">
        <v>376</v>
      </c>
      <c r="H36" s="5" t="s">
        <v>66</v>
      </c>
      <c r="I36" s="5" t="s">
        <v>73</v>
      </c>
      <c r="J36" s="5" t="s">
        <v>177</v>
      </c>
      <c r="K36" s="5" t="s">
        <v>76</v>
      </c>
      <c r="L36" s="5" t="s">
        <v>178</v>
      </c>
      <c r="M36" s="5">
        <v>5000</v>
      </c>
      <c r="N36" s="9" t="s">
        <v>60</v>
      </c>
      <c r="O36" s="7" t="s">
        <v>66</v>
      </c>
      <c r="P36" s="7">
        <f t="shared" si="0"/>
        <v>4150</v>
      </c>
      <c r="Q36" s="7" t="str">
        <f>VLOOKUP($B36,枚举说明表!$Q$3:$AT$52,30,0)</f>
        <v>5536,324,312,300,288,276,264,252,240,228,216,204,192,180,168,156,144,132,120,108,96,84,72,60,48</v>
      </c>
      <c r="R36" s="7" t="str">
        <f>VLOOKUP($B36,枚举说明表!$Q$57:$AC$106,13,0)</f>
        <v>5500,585,555,525,495,465,435,405,375,345,315</v>
      </c>
      <c r="S36" s="12" t="s">
        <v>30</v>
      </c>
      <c r="T36" s="10" t="str">
        <f>VLOOKUP(C36,枚举说明表!$F$3:$L$52,7,0)</f>
        <v>31,57,81,106,131</v>
      </c>
      <c r="U36" s="12" t="s">
        <v>31</v>
      </c>
    </row>
    <row r="37" spans="1:21" x14ac:dyDescent="0.2">
      <c r="A37" s="19">
        <f t="shared" si="1"/>
        <v>32</v>
      </c>
      <c r="B37" s="19">
        <v>32</v>
      </c>
      <c r="C37" s="13">
        <v>32</v>
      </c>
      <c r="D37" s="13">
        <f t="shared" si="2"/>
        <v>7</v>
      </c>
      <c r="E37" s="13">
        <v>32</v>
      </c>
      <c r="F37" s="5" t="s">
        <v>47</v>
      </c>
      <c r="G37" s="23" t="s">
        <v>376</v>
      </c>
      <c r="H37" s="5" t="s">
        <v>66</v>
      </c>
      <c r="I37" s="5" t="s">
        <v>73</v>
      </c>
      <c r="J37" s="5" t="s">
        <v>177</v>
      </c>
      <c r="K37" s="5" t="s">
        <v>76</v>
      </c>
      <c r="L37" s="5" t="s">
        <v>178</v>
      </c>
      <c r="M37" s="5">
        <v>5000</v>
      </c>
      <c r="N37" s="9" t="s">
        <v>60</v>
      </c>
      <c r="O37" s="7" t="s">
        <v>66</v>
      </c>
      <c r="P37" s="7">
        <f t="shared" si="0"/>
        <v>4255</v>
      </c>
      <c r="Q37" s="7" t="str">
        <f>VLOOKUP($B37,枚举说明表!$Q$3:$AT$52,30,0)</f>
        <v>5392,330,318,306,294,282,270,258,246,234,222,210,198,186,174,162,150,138,126,114,102,90,78,66,54</v>
      </c>
      <c r="R37" s="7" t="str">
        <f>VLOOKUP($B37,枚举说明表!$Q$57:$AC$106,13,0)</f>
        <v>5350,600,570,540,510,480,450,420,390,360,330</v>
      </c>
      <c r="S37" s="12" t="s">
        <v>30</v>
      </c>
      <c r="T37" s="10" t="str">
        <f>VLOOKUP(C37,枚举说明表!$F$3:$L$52,7,0)</f>
        <v>32,58,82,107,132</v>
      </c>
      <c r="U37" s="12" t="s">
        <v>31</v>
      </c>
    </row>
    <row r="38" spans="1:21" x14ac:dyDescent="0.2">
      <c r="A38" s="19">
        <f t="shared" si="1"/>
        <v>33</v>
      </c>
      <c r="B38" s="19">
        <v>33</v>
      </c>
      <c r="C38" s="13">
        <v>33</v>
      </c>
      <c r="D38" s="13">
        <f t="shared" si="2"/>
        <v>7</v>
      </c>
      <c r="E38" s="13">
        <v>33</v>
      </c>
      <c r="F38" s="5" t="s">
        <v>47</v>
      </c>
      <c r="G38" s="23" t="s">
        <v>376</v>
      </c>
      <c r="H38" s="5" t="s">
        <v>66</v>
      </c>
      <c r="I38" s="5" t="s">
        <v>73</v>
      </c>
      <c r="J38" s="5" t="s">
        <v>177</v>
      </c>
      <c r="K38" s="5" t="s">
        <v>76</v>
      </c>
      <c r="L38" s="5" t="s">
        <v>178</v>
      </c>
      <c r="M38" s="5">
        <v>5000</v>
      </c>
      <c r="N38" s="9" t="s">
        <v>60</v>
      </c>
      <c r="O38" s="7" t="s">
        <v>66</v>
      </c>
      <c r="P38" s="7">
        <f t="shared" ref="P38:P55" si="3">1000+(E38-1)*5+(E38-1)*100</f>
        <v>4360</v>
      </c>
      <c r="Q38" s="7" t="str">
        <f>VLOOKUP($B38,枚举说明表!$Q$3:$AT$52,30,0)</f>
        <v>5248,336,324,312,300,288,276,264,252,240,228,216,204,192,180,168,156,144,132,120,108,96,84,72,60</v>
      </c>
      <c r="R38" s="7" t="str">
        <f>VLOOKUP($B38,枚举说明表!$Q$57:$AC$106,13,0)</f>
        <v>5200,615,585,555,525,495,465,435,405,375,345</v>
      </c>
      <c r="S38" s="12" t="s">
        <v>30</v>
      </c>
      <c r="T38" s="10" t="str">
        <f>VLOOKUP(C38,枚举说明表!$F$3:$L$52,7,0)</f>
        <v>33,59,83,108,133</v>
      </c>
      <c r="U38" s="12" t="s">
        <v>31</v>
      </c>
    </row>
    <row r="39" spans="1:21" x14ac:dyDescent="0.2">
      <c r="A39" s="19">
        <f t="shared" si="1"/>
        <v>34</v>
      </c>
      <c r="B39" s="19">
        <v>34</v>
      </c>
      <c r="C39" s="13">
        <v>34</v>
      </c>
      <c r="D39" s="13">
        <f t="shared" si="2"/>
        <v>7</v>
      </c>
      <c r="E39" s="13">
        <v>34</v>
      </c>
      <c r="F39" s="5" t="s">
        <v>47</v>
      </c>
      <c r="G39" s="23" t="s">
        <v>376</v>
      </c>
      <c r="H39" s="5" t="s">
        <v>66</v>
      </c>
      <c r="I39" s="5" t="s">
        <v>73</v>
      </c>
      <c r="J39" s="5" t="s">
        <v>177</v>
      </c>
      <c r="K39" s="5" t="s">
        <v>76</v>
      </c>
      <c r="L39" s="5" t="s">
        <v>178</v>
      </c>
      <c r="M39" s="5">
        <v>5000</v>
      </c>
      <c r="N39" s="9" t="s">
        <v>60</v>
      </c>
      <c r="O39" s="7" t="s">
        <v>66</v>
      </c>
      <c r="P39" s="7">
        <f t="shared" si="3"/>
        <v>4465</v>
      </c>
      <c r="Q39" s="7" t="str">
        <f>VLOOKUP($B39,枚举说明表!$Q$3:$AT$52,30,0)</f>
        <v>5104,342,330,318,306,294,282,270,258,246,234,222,210,198,186,174,162,150,138,126,114,102,90,78,66</v>
      </c>
      <c r="R39" s="7" t="str">
        <f>VLOOKUP($B39,枚举说明表!$Q$57:$AC$106,13,0)</f>
        <v>5050,630,600,570,540,510,480,450,420,390,360</v>
      </c>
      <c r="S39" s="12" t="s">
        <v>30</v>
      </c>
      <c r="T39" s="10" t="str">
        <f>VLOOKUP(C39,枚举说明表!$F$3:$L$52,7,0)</f>
        <v>34,60,84,109,134</v>
      </c>
      <c r="U39" s="12" t="s">
        <v>31</v>
      </c>
    </row>
    <row r="40" spans="1:21" x14ac:dyDescent="0.2">
      <c r="A40" s="19">
        <f t="shared" si="1"/>
        <v>35</v>
      </c>
      <c r="B40" s="19">
        <v>35</v>
      </c>
      <c r="C40" s="13">
        <v>35</v>
      </c>
      <c r="D40" s="13">
        <f t="shared" si="2"/>
        <v>7</v>
      </c>
      <c r="E40" s="13">
        <v>35</v>
      </c>
      <c r="F40" s="5" t="s">
        <v>47</v>
      </c>
      <c r="G40" s="23" t="s">
        <v>376</v>
      </c>
      <c r="H40" s="5" t="s">
        <v>66</v>
      </c>
      <c r="I40" s="5" t="s">
        <v>73</v>
      </c>
      <c r="J40" s="5" t="s">
        <v>177</v>
      </c>
      <c r="K40" s="5" t="s">
        <v>76</v>
      </c>
      <c r="L40" s="5" t="s">
        <v>178</v>
      </c>
      <c r="M40" s="5">
        <v>5000</v>
      </c>
      <c r="N40" s="9" t="s">
        <v>60</v>
      </c>
      <c r="O40" s="7" t="s">
        <v>66</v>
      </c>
      <c r="P40" s="7">
        <f t="shared" si="3"/>
        <v>4570</v>
      </c>
      <c r="Q40" s="7" t="str">
        <f>VLOOKUP($B40,枚举说明表!$Q$3:$AT$52,30,0)</f>
        <v>4960,348,336,324,312,300,288,276,264,252,240,228,216,204,192,180,168,156,144,132,120,108,96,84,72</v>
      </c>
      <c r="R40" s="7" t="str">
        <f>VLOOKUP($B40,枚举说明表!$Q$57:$AC$106,13,0)</f>
        <v>4900,645,615,585,555,525,495,465,435,405,375</v>
      </c>
      <c r="S40" s="12" t="s">
        <v>30</v>
      </c>
      <c r="T40" s="10" t="str">
        <f>VLOOKUP(C40,枚举说明表!$F$3:$L$52,7,0)</f>
        <v>35,61,85,110,135</v>
      </c>
      <c r="U40" s="12" t="s">
        <v>31</v>
      </c>
    </row>
    <row r="41" spans="1:21" x14ac:dyDescent="0.2">
      <c r="A41" s="19">
        <f t="shared" si="1"/>
        <v>36</v>
      </c>
      <c r="B41" s="19">
        <v>36</v>
      </c>
      <c r="C41" s="13">
        <v>36</v>
      </c>
      <c r="D41" s="13">
        <f t="shared" si="2"/>
        <v>8</v>
      </c>
      <c r="E41" s="13">
        <v>36</v>
      </c>
      <c r="F41" s="5" t="s">
        <v>47</v>
      </c>
      <c r="G41" s="23" t="s">
        <v>376</v>
      </c>
      <c r="H41" s="5" t="s">
        <v>66</v>
      </c>
      <c r="I41" s="5" t="s">
        <v>73</v>
      </c>
      <c r="J41" s="5" t="s">
        <v>177</v>
      </c>
      <c r="K41" s="5" t="s">
        <v>76</v>
      </c>
      <c r="L41" s="5" t="s">
        <v>178</v>
      </c>
      <c r="M41" s="5">
        <v>5000</v>
      </c>
      <c r="N41" s="9" t="s">
        <v>60</v>
      </c>
      <c r="O41" s="7" t="s">
        <v>66</v>
      </c>
      <c r="P41" s="7">
        <f t="shared" si="3"/>
        <v>4675</v>
      </c>
      <c r="Q41" s="7" t="str">
        <f>VLOOKUP($B41,枚举说明表!$Q$3:$AT$52,30,0)</f>
        <v>4816,354,342,330,318,306,294,282,270,258,246,234,222,210,198,186,174,162,150,138,126,114,102,90,78</v>
      </c>
      <c r="R41" s="7" t="str">
        <f>VLOOKUP($B41,枚举说明表!$Q$57:$AC$106,13,0)</f>
        <v>4750,660,630,600,570,540,510,480,450,420,390</v>
      </c>
      <c r="S41" s="12" t="s">
        <v>30</v>
      </c>
      <c r="T41" s="10" t="str">
        <f>VLOOKUP(C41,枚举说明表!$F$3:$L$52,7,0)</f>
        <v>36,62,86,111,136</v>
      </c>
      <c r="U41" s="12" t="s">
        <v>31</v>
      </c>
    </row>
    <row r="42" spans="1:21" x14ac:dyDescent="0.2">
      <c r="A42" s="19">
        <f t="shared" si="1"/>
        <v>37</v>
      </c>
      <c r="B42" s="19">
        <v>37</v>
      </c>
      <c r="C42" s="13">
        <v>37</v>
      </c>
      <c r="D42" s="13">
        <f t="shared" si="2"/>
        <v>8</v>
      </c>
      <c r="E42" s="13">
        <v>37</v>
      </c>
      <c r="F42" s="5" t="s">
        <v>47</v>
      </c>
      <c r="G42" s="23" t="s">
        <v>376</v>
      </c>
      <c r="H42" s="5" t="s">
        <v>66</v>
      </c>
      <c r="I42" s="5" t="s">
        <v>73</v>
      </c>
      <c r="J42" s="5" t="s">
        <v>177</v>
      </c>
      <c r="K42" s="5" t="s">
        <v>76</v>
      </c>
      <c r="L42" s="5" t="s">
        <v>178</v>
      </c>
      <c r="M42" s="5">
        <v>5000</v>
      </c>
      <c r="N42" s="9" t="s">
        <v>60</v>
      </c>
      <c r="O42" s="7" t="s">
        <v>66</v>
      </c>
      <c r="P42" s="7">
        <f t="shared" si="3"/>
        <v>4780</v>
      </c>
      <c r="Q42" s="7" t="str">
        <f>VLOOKUP($B42,枚举说明表!$Q$3:$AT$52,30,0)</f>
        <v>4672,360,348,336,324,312,300,288,276,264,252,240,228,216,204,192,180,168,156,144,132,120,108,96,84</v>
      </c>
      <c r="R42" s="7" t="str">
        <f>VLOOKUP($B42,枚举说明表!$Q$57:$AC$106,13,0)</f>
        <v>4600,675,645,615,585,555,525,495,465,435,405</v>
      </c>
      <c r="S42" s="12" t="s">
        <v>30</v>
      </c>
      <c r="T42" s="10" t="str">
        <f>VLOOKUP(C42,枚举说明表!$F$3:$L$52,7,0)</f>
        <v>37,63,87,112,137</v>
      </c>
      <c r="U42" s="12" t="s">
        <v>31</v>
      </c>
    </row>
    <row r="43" spans="1:21" x14ac:dyDescent="0.2">
      <c r="A43" s="19">
        <f t="shared" si="1"/>
        <v>38</v>
      </c>
      <c r="B43" s="19">
        <v>38</v>
      </c>
      <c r="C43" s="13">
        <v>38</v>
      </c>
      <c r="D43" s="13">
        <f t="shared" si="2"/>
        <v>8</v>
      </c>
      <c r="E43" s="13">
        <v>38</v>
      </c>
      <c r="F43" s="5" t="s">
        <v>47</v>
      </c>
      <c r="G43" s="23" t="s">
        <v>376</v>
      </c>
      <c r="H43" s="5" t="s">
        <v>66</v>
      </c>
      <c r="I43" s="5" t="s">
        <v>73</v>
      </c>
      <c r="J43" s="5" t="s">
        <v>177</v>
      </c>
      <c r="K43" s="5" t="s">
        <v>76</v>
      </c>
      <c r="L43" s="5" t="s">
        <v>178</v>
      </c>
      <c r="M43" s="5">
        <v>5000</v>
      </c>
      <c r="N43" s="9" t="s">
        <v>60</v>
      </c>
      <c r="O43" s="7" t="s">
        <v>66</v>
      </c>
      <c r="P43" s="7">
        <f t="shared" si="3"/>
        <v>4885</v>
      </c>
      <c r="Q43" s="7" t="str">
        <f>VLOOKUP($B43,枚举说明表!$Q$3:$AT$52,30,0)</f>
        <v>4528,366,354,342,330,318,306,294,282,270,258,246,234,222,210,198,186,174,162,150,138,126,114,102,90</v>
      </c>
      <c r="R43" s="7" t="str">
        <f>VLOOKUP($B43,枚举说明表!$Q$57:$AC$106,13,0)</f>
        <v>4450,690,660,630,600,570,540,510,480,450,420</v>
      </c>
      <c r="S43" s="12" t="s">
        <v>30</v>
      </c>
      <c r="T43" s="10" t="str">
        <f>VLOOKUP(C43,枚举说明表!$F$3:$L$52,7,0)</f>
        <v>38,64,88,113,138</v>
      </c>
      <c r="U43" s="12" t="s">
        <v>31</v>
      </c>
    </row>
    <row r="44" spans="1:21" x14ac:dyDescent="0.2">
      <c r="A44" s="19">
        <f t="shared" si="1"/>
        <v>39</v>
      </c>
      <c r="B44" s="19">
        <v>39</v>
      </c>
      <c r="C44" s="13">
        <v>39</v>
      </c>
      <c r="D44" s="13">
        <f t="shared" si="2"/>
        <v>8</v>
      </c>
      <c r="E44" s="13">
        <v>39</v>
      </c>
      <c r="F44" s="5" t="s">
        <v>47</v>
      </c>
      <c r="G44" s="23" t="s">
        <v>376</v>
      </c>
      <c r="H44" s="5" t="s">
        <v>66</v>
      </c>
      <c r="I44" s="5" t="s">
        <v>73</v>
      </c>
      <c r="J44" s="5" t="s">
        <v>177</v>
      </c>
      <c r="K44" s="5" t="s">
        <v>76</v>
      </c>
      <c r="L44" s="5" t="s">
        <v>178</v>
      </c>
      <c r="M44" s="5">
        <v>5000</v>
      </c>
      <c r="N44" s="9" t="s">
        <v>60</v>
      </c>
      <c r="O44" s="7" t="s">
        <v>66</v>
      </c>
      <c r="P44" s="7">
        <f t="shared" si="3"/>
        <v>4990</v>
      </c>
      <c r="Q44" s="7" t="str">
        <f>VLOOKUP($B44,枚举说明表!$Q$3:$AT$52,30,0)</f>
        <v>4384,372,360,348,336,324,312,300,288,276,264,252,240,228,216,204,192,180,168,156,144,132,120,108,96</v>
      </c>
      <c r="R44" s="7" t="str">
        <f>VLOOKUP($B44,枚举说明表!$Q$57:$AC$106,13,0)</f>
        <v>4300,705,675,645,615,585,555,525,495,465,435</v>
      </c>
      <c r="S44" s="12" t="s">
        <v>30</v>
      </c>
      <c r="T44" s="10" t="str">
        <f>VLOOKUP(C44,枚举说明表!$F$3:$L$52,7,0)</f>
        <v>39,65,89,114,139</v>
      </c>
      <c r="U44" s="12" t="s">
        <v>31</v>
      </c>
    </row>
    <row r="45" spans="1:21" x14ac:dyDescent="0.2">
      <c r="A45" s="19">
        <f t="shared" si="1"/>
        <v>40</v>
      </c>
      <c r="B45" s="19">
        <v>40</v>
      </c>
      <c r="C45" s="13">
        <v>40</v>
      </c>
      <c r="D45" s="13">
        <f t="shared" si="2"/>
        <v>8</v>
      </c>
      <c r="E45" s="13">
        <v>40</v>
      </c>
      <c r="F45" s="5" t="s">
        <v>47</v>
      </c>
      <c r="G45" s="23" t="s">
        <v>376</v>
      </c>
      <c r="H45" s="5" t="s">
        <v>66</v>
      </c>
      <c r="I45" s="5" t="s">
        <v>73</v>
      </c>
      <c r="J45" s="5" t="s">
        <v>177</v>
      </c>
      <c r="K45" s="5" t="s">
        <v>76</v>
      </c>
      <c r="L45" s="5" t="s">
        <v>178</v>
      </c>
      <c r="M45" s="5">
        <v>5000</v>
      </c>
      <c r="N45" s="9" t="s">
        <v>60</v>
      </c>
      <c r="O45" s="7" t="s">
        <v>66</v>
      </c>
      <c r="P45" s="7">
        <f t="shared" si="3"/>
        <v>5095</v>
      </c>
      <c r="Q45" s="7" t="str">
        <f>VLOOKUP($B45,枚举说明表!$Q$3:$AT$52,30,0)</f>
        <v>4240,378,366,354,342,330,318,306,294,282,270,258,246,234,222,210,198,186,174,162,150,138,126,114,102</v>
      </c>
      <c r="R45" s="7" t="str">
        <f>VLOOKUP($B45,枚举说明表!$Q$57:$AC$106,13,0)</f>
        <v>4150,720,690,660,630,600,570,540,510,480,450</v>
      </c>
      <c r="S45" s="12" t="s">
        <v>30</v>
      </c>
      <c r="T45" s="10" t="str">
        <f>VLOOKUP(C45,枚举说明表!$F$3:$L$52,7,0)</f>
        <v>40,66,90,115,140</v>
      </c>
      <c r="U45" s="12" t="s">
        <v>31</v>
      </c>
    </row>
    <row r="46" spans="1:21" x14ac:dyDescent="0.2">
      <c r="A46" s="19">
        <f t="shared" si="1"/>
        <v>41</v>
      </c>
      <c r="B46" s="19">
        <v>41</v>
      </c>
      <c r="C46" s="13">
        <v>41</v>
      </c>
      <c r="D46" s="13">
        <f t="shared" si="2"/>
        <v>9</v>
      </c>
      <c r="E46" s="13">
        <v>41</v>
      </c>
      <c r="F46" s="5" t="s">
        <v>47</v>
      </c>
      <c r="G46" s="23" t="s">
        <v>376</v>
      </c>
      <c r="H46" s="5" t="s">
        <v>66</v>
      </c>
      <c r="I46" s="5" t="s">
        <v>73</v>
      </c>
      <c r="J46" s="5" t="s">
        <v>177</v>
      </c>
      <c r="K46" s="5" t="s">
        <v>76</v>
      </c>
      <c r="L46" s="5" t="s">
        <v>178</v>
      </c>
      <c r="M46" s="5">
        <v>5000</v>
      </c>
      <c r="N46" s="9" t="s">
        <v>60</v>
      </c>
      <c r="O46" s="7" t="s">
        <v>66</v>
      </c>
      <c r="P46" s="7">
        <f t="shared" si="3"/>
        <v>5200</v>
      </c>
      <c r="Q46" s="7" t="str">
        <f>VLOOKUP($B46,枚举说明表!$Q$3:$AT$52,30,0)</f>
        <v>4096,384,372,360,348,336,324,312,300,288,276,264,252,240,228,216,204,192,180,168,156,144,132,120,108</v>
      </c>
      <c r="R46" s="7" t="str">
        <f>VLOOKUP($B46,枚举说明表!$Q$57:$AC$106,13,0)</f>
        <v>4000,735,705,675,645,615,585,555,525,495,465</v>
      </c>
      <c r="S46" s="12" t="s">
        <v>30</v>
      </c>
      <c r="T46" s="10" t="str">
        <f>VLOOKUP(C46,枚举说明表!$F$3:$L$52,7,0)</f>
        <v>41,67,91,116,141</v>
      </c>
      <c r="U46" s="12" t="s">
        <v>31</v>
      </c>
    </row>
    <row r="47" spans="1:21" x14ac:dyDescent="0.2">
      <c r="A47" s="19">
        <f t="shared" si="1"/>
        <v>42</v>
      </c>
      <c r="B47" s="19">
        <v>42</v>
      </c>
      <c r="C47" s="13">
        <v>42</v>
      </c>
      <c r="D47" s="13">
        <f t="shared" si="2"/>
        <v>9</v>
      </c>
      <c r="E47" s="13">
        <v>42</v>
      </c>
      <c r="F47" s="5" t="s">
        <v>47</v>
      </c>
      <c r="G47" s="23" t="s">
        <v>376</v>
      </c>
      <c r="H47" s="5" t="s">
        <v>66</v>
      </c>
      <c r="I47" s="5" t="s">
        <v>73</v>
      </c>
      <c r="J47" s="5" t="s">
        <v>177</v>
      </c>
      <c r="K47" s="5" t="s">
        <v>76</v>
      </c>
      <c r="L47" s="5" t="s">
        <v>178</v>
      </c>
      <c r="M47" s="5">
        <v>5000</v>
      </c>
      <c r="N47" s="9" t="s">
        <v>60</v>
      </c>
      <c r="O47" s="7" t="s">
        <v>66</v>
      </c>
      <c r="P47" s="7">
        <f t="shared" si="3"/>
        <v>5305</v>
      </c>
      <c r="Q47" s="7" t="str">
        <f>VLOOKUP($B47,枚举说明表!$Q$3:$AT$52,30,0)</f>
        <v>3952,390,378,366,354,342,330,318,306,294,282,270,258,246,234,222,210,198,186,174,162,150,138,126,114</v>
      </c>
      <c r="R47" s="7" t="str">
        <f>VLOOKUP($B47,枚举说明表!$Q$57:$AC$106,13,0)</f>
        <v>3850,750,720,690,660,630,600,570,540,510,480</v>
      </c>
      <c r="S47" s="12" t="s">
        <v>30</v>
      </c>
      <c r="T47" s="10" t="str">
        <f>VLOOKUP(C47,枚举说明表!$F$3:$L$52,7,0)</f>
        <v>42,68,92,117,142</v>
      </c>
      <c r="U47" s="12" t="s">
        <v>31</v>
      </c>
    </row>
    <row r="48" spans="1:21" x14ac:dyDescent="0.2">
      <c r="A48" s="19">
        <f t="shared" si="1"/>
        <v>43</v>
      </c>
      <c r="B48" s="19">
        <v>43</v>
      </c>
      <c r="C48" s="13">
        <v>43</v>
      </c>
      <c r="D48" s="13">
        <f t="shared" si="2"/>
        <v>9</v>
      </c>
      <c r="E48" s="13">
        <v>43</v>
      </c>
      <c r="F48" s="5" t="s">
        <v>47</v>
      </c>
      <c r="G48" s="23" t="s">
        <v>376</v>
      </c>
      <c r="H48" s="5" t="s">
        <v>66</v>
      </c>
      <c r="I48" s="5" t="s">
        <v>73</v>
      </c>
      <c r="J48" s="5" t="s">
        <v>177</v>
      </c>
      <c r="K48" s="5" t="s">
        <v>76</v>
      </c>
      <c r="L48" s="5" t="s">
        <v>178</v>
      </c>
      <c r="M48" s="5">
        <v>5000</v>
      </c>
      <c r="N48" s="9" t="s">
        <v>60</v>
      </c>
      <c r="O48" s="7" t="s">
        <v>66</v>
      </c>
      <c r="P48" s="7">
        <f t="shared" si="3"/>
        <v>5410</v>
      </c>
      <c r="Q48" s="7" t="str">
        <f>VLOOKUP($B48,枚举说明表!$Q$3:$AT$52,30,0)</f>
        <v>3808,396,384,372,360,348,336,324,312,300,288,276,264,252,240,228,216,204,192,180,168,156,144,132,120</v>
      </c>
      <c r="R48" s="7" t="str">
        <f>VLOOKUP($B48,枚举说明表!$Q$57:$AC$106,13,0)</f>
        <v>3700,765,735,705,675,645,615,585,555,525,495</v>
      </c>
      <c r="S48" s="12" t="s">
        <v>30</v>
      </c>
      <c r="T48" s="10" t="str">
        <f>VLOOKUP(C48,枚举说明表!$F$3:$L$52,7,0)</f>
        <v>43,69,93,118,143</v>
      </c>
      <c r="U48" s="12" t="s">
        <v>31</v>
      </c>
    </row>
    <row r="49" spans="1:21" x14ac:dyDescent="0.2">
      <c r="A49" s="19">
        <f t="shared" si="1"/>
        <v>44</v>
      </c>
      <c r="B49" s="19">
        <v>44</v>
      </c>
      <c r="C49" s="13">
        <v>44</v>
      </c>
      <c r="D49" s="13">
        <f t="shared" si="2"/>
        <v>9</v>
      </c>
      <c r="E49" s="13">
        <v>44</v>
      </c>
      <c r="F49" s="5" t="s">
        <v>47</v>
      </c>
      <c r="G49" s="23" t="s">
        <v>376</v>
      </c>
      <c r="H49" s="5" t="s">
        <v>66</v>
      </c>
      <c r="I49" s="5" t="s">
        <v>73</v>
      </c>
      <c r="J49" s="5" t="s">
        <v>177</v>
      </c>
      <c r="K49" s="5" t="s">
        <v>76</v>
      </c>
      <c r="L49" s="5" t="s">
        <v>178</v>
      </c>
      <c r="M49" s="5">
        <v>5000</v>
      </c>
      <c r="N49" s="9" t="s">
        <v>60</v>
      </c>
      <c r="O49" s="7" t="s">
        <v>66</v>
      </c>
      <c r="P49" s="7">
        <f t="shared" si="3"/>
        <v>5515</v>
      </c>
      <c r="Q49" s="7" t="str">
        <f>VLOOKUP($B49,枚举说明表!$Q$3:$AT$52,30,0)</f>
        <v>3664,402,390,378,366,354,342,330,318,306,294,282,270,258,246,234,222,210,198,186,174,162,150,138,126</v>
      </c>
      <c r="R49" s="7" t="str">
        <f>VLOOKUP($B49,枚举说明表!$Q$57:$AC$106,13,0)</f>
        <v>3550,780,750,720,690,660,630,600,570,540,510</v>
      </c>
      <c r="S49" s="12" t="s">
        <v>30</v>
      </c>
      <c r="T49" s="10" t="str">
        <f>VLOOKUP(C49,枚举说明表!$F$3:$L$52,7,0)</f>
        <v>44,70,94,119,144</v>
      </c>
      <c r="U49" s="12" t="s">
        <v>31</v>
      </c>
    </row>
    <row r="50" spans="1:21" x14ac:dyDescent="0.2">
      <c r="A50" s="19">
        <f t="shared" si="1"/>
        <v>45</v>
      </c>
      <c r="B50" s="19">
        <v>45</v>
      </c>
      <c r="C50" s="13">
        <v>45</v>
      </c>
      <c r="D50" s="13">
        <f t="shared" si="2"/>
        <v>9</v>
      </c>
      <c r="E50" s="13">
        <v>45</v>
      </c>
      <c r="F50" s="5" t="s">
        <v>47</v>
      </c>
      <c r="G50" s="23" t="s">
        <v>376</v>
      </c>
      <c r="H50" s="5" t="s">
        <v>66</v>
      </c>
      <c r="I50" s="5" t="s">
        <v>73</v>
      </c>
      <c r="J50" s="5" t="s">
        <v>177</v>
      </c>
      <c r="K50" s="5" t="s">
        <v>76</v>
      </c>
      <c r="L50" s="5" t="s">
        <v>178</v>
      </c>
      <c r="M50" s="5">
        <v>5000</v>
      </c>
      <c r="N50" s="9" t="s">
        <v>60</v>
      </c>
      <c r="O50" s="7" t="s">
        <v>66</v>
      </c>
      <c r="P50" s="7">
        <f t="shared" si="3"/>
        <v>5620</v>
      </c>
      <c r="Q50" s="7" t="str">
        <f>VLOOKUP($B50,枚举说明表!$Q$3:$AT$52,30,0)</f>
        <v>3520,408,396,384,372,360,348,336,324,312,300,288,276,264,252,240,228,216,204,192,180,168,156,144,132</v>
      </c>
      <c r="R50" s="7" t="str">
        <f>VLOOKUP($B50,枚举说明表!$Q$57:$AC$106,13,0)</f>
        <v>3400,795,765,735,705,675,645,615,585,555,525</v>
      </c>
      <c r="S50" s="12" t="s">
        <v>30</v>
      </c>
      <c r="T50" s="10" t="str">
        <f>VLOOKUP(C50,枚举说明表!$F$3:$L$52,7,0)</f>
        <v>45,71,95,120,145</v>
      </c>
      <c r="U50" s="12" t="s">
        <v>31</v>
      </c>
    </row>
    <row r="51" spans="1:21" x14ac:dyDescent="0.2">
      <c r="A51" s="19">
        <f t="shared" si="1"/>
        <v>46</v>
      </c>
      <c r="B51" s="19">
        <v>46</v>
      </c>
      <c r="C51" s="13">
        <v>46</v>
      </c>
      <c r="D51" s="13">
        <f t="shared" si="2"/>
        <v>10</v>
      </c>
      <c r="E51" s="13">
        <v>46</v>
      </c>
      <c r="F51" s="5" t="s">
        <v>47</v>
      </c>
      <c r="G51" s="23" t="s">
        <v>376</v>
      </c>
      <c r="H51" s="5" t="s">
        <v>66</v>
      </c>
      <c r="I51" s="5" t="s">
        <v>73</v>
      </c>
      <c r="J51" s="5" t="s">
        <v>177</v>
      </c>
      <c r="K51" s="5" t="s">
        <v>76</v>
      </c>
      <c r="L51" s="5" t="s">
        <v>178</v>
      </c>
      <c r="M51" s="5">
        <v>5000</v>
      </c>
      <c r="N51" s="9" t="s">
        <v>60</v>
      </c>
      <c r="O51" s="7" t="s">
        <v>66</v>
      </c>
      <c r="P51" s="7">
        <f t="shared" si="3"/>
        <v>5725</v>
      </c>
      <c r="Q51" s="7" t="str">
        <f>VLOOKUP($B51,枚举说明表!$Q$3:$AT$52,30,0)</f>
        <v>3376,414,402,390,378,366,354,342,330,318,306,294,282,270,258,246,234,222,210,198,186,174,162,150,138</v>
      </c>
      <c r="R51" s="7" t="str">
        <f>VLOOKUP($B51,枚举说明表!$Q$57:$AC$106,13,0)</f>
        <v>3250,810,780,750,720,690,660,630,600,570,540</v>
      </c>
      <c r="S51" s="12" t="s">
        <v>30</v>
      </c>
      <c r="T51" s="10" t="str">
        <f>VLOOKUP(C51,枚举说明表!$F$3:$L$52,7,0)</f>
        <v>46,72,96,121,146</v>
      </c>
      <c r="U51" s="12" t="s">
        <v>31</v>
      </c>
    </row>
    <row r="52" spans="1:21" x14ac:dyDescent="0.2">
      <c r="A52" s="19">
        <f t="shared" si="1"/>
        <v>47</v>
      </c>
      <c r="B52" s="19">
        <v>47</v>
      </c>
      <c r="C52" s="13">
        <v>47</v>
      </c>
      <c r="D52" s="13">
        <f t="shared" si="2"/>
        <v>10</v>
      </c>
      <c r="E52" s="13">
        <v>47</v>
      </c>
      <c r="F52" s="5" t="s">
        <v>47</v>
      </c>
      <c r="G52" s="23" t="s">
        <v>376</v>
      </c>
      <c r="H52" s="5" t="s">
        <v>66</v>
      </c>
      <c r="I52" s="5" t="s">
        <v>73</v>
      </c>
      <c r="J52" s="5" t="s">
        <v>177</v>
      </c>
      <c r="K52" s="5" t="s">
        <v>76</v>
      </c>
      <c r="L52" s="5" t="s">
        <v>178</v>
      </c>
      <c r="M52" s="5">
        <v>5000</v>
      </c>
      <c r="N52" s="9" t="s">
        <v>60</v>
      </c>
      <c r="O52" s="7" t="s">
        <v>66</v>
      </c>
      <c r="P52" s="7">
        <f t="shared" si="3"/>
        <v>5830</v>
      </c>
      <c r="Q52" s="7" t="str">
        <f>VLOOKUP($B52,枚举说明表!$Q$3:$AT$52,30,0)</f>
        <v>3232,420,408,396,384,372,360,348,336,324,312,300,288,276,264,252,240,228,216,204,192,180,168,156,144</v>
      </c>
      <c r="R52" s="7" t="str">
        <f>VLOOKUP($B52,枚举说明表!$Q$57:$AC$106,13,0)</f>
        <v>3100,825,795,765,735,705,675,645,615,585,555</v>
      </c>
      <c r="S52" s="12" t="s">
        <v>30</v>
      </c>
      <c r="T52" s="10" t="str">
        <f>VLOOKUP(C52,枚举说明表!$F$3:$L$52,7,0)</f>
        <v>47,73,97,122,147</v>
      </c>
      <c r="U52" s="12" t="s">
        <v>31</v>
      </c>
    </row>
    <row r="53" spans="1:21" x14ac:dyDescent="0.2">
      <c r="A53" s="19">
        <f t="shared" si="1"/>
        <v>48</v>
      </c>
      <c r="B53" s="19">
        <v>48</v>
      </c>
      <c r="C53" s="13">
        <v>48</v>
      </c>
      <c r="D53" s="13">
        <f t="shared" si="2"/>
        <v>10</v>
      </c>
      <c r="E53" s="13">
        <v>48</v>
      </c>
      <c r="F53" s="5" t="s">
        <v>47</v>
      </c>
      <c r="G53" s="23" t="s">
        <v>376</v>
      </c>
      <c r="H53" s="5" t="s">
        <v>66</v>
      </c>
      <c r="I53" s="5" t="s">
        <v>73</v>
      </c>
      <c r="J53" s="5" t="s">
        <v>177</v>
      </c>
      <c r="K53" s="5" t="s">
        <v>76</v>
      </c>
      <c r="L53" s="5" t="s">
        <v>178</v>
      </c>
      <c r="M53" s="5">
        <v>5000</v>
      </c>
      <c r="N53" s="9" t="s">
        <v>60</v>
      </c>
      <c r="O53" s="7" t="s">
        <v>66</v>
      </c>
      <c r="P53" s="7">
        <f t="shared" si="3"/>
        <v>5935</v>
      </c>
      <c r="Q53" s="7" t="str">
        <f>VLOOKUP($B53,枚举说明表!$Q$3:$AT$52,30,0)</f>
        <v>3088,426,414,402,390,378,366,354,342,330,318,306,294,282,270,258,246,234,222,210,198,186,174,162,150</v>
      </c>
      <c r="R53" s="7" t="str">
        <f>VLOOKUP($B53,枚举说明表!$Q$57:$AC$106,13,0)</f>
        <v>2950,840,810,780,750,720,690,660,630,600,570</v>
      </c>
      <c r="S53" s="12" t="s">
        <v>30</v>
      </c>
      <c r="T53" s="10" t="str">
        <f>VLOOKUP(C53,枚举说明表!$F$3:$L$52,7,0)</f>
        <v>48,74,98,123,148</v>
      </c>
      <c r="U53" s="12" t="s">
        <v>31</v>
      </c>
    </row>
    <row r="54" spans="1:21" x14ac:dyDescent="0.2">
      <c r="A54" s="19">
        <f t="shared" si="1"/>
        <v>49</v>
      </c>
      <c r="B54" s="19">
        <v>49</v>
      </c>
      <c r="C54" s="13">
        <v>49</v>
      </c>
      <c r="D54" s="13">
        <f t="shared" si="2"/>
        <v>10</v>
      </c>
      <c r="E54" s="13">
        <v>49</v>
      </c>
      <c r="F54" s="5" t="s">
        <v>47</v>
      </c>
      <c r="G54" s="23" t="s">
        <v>376</v>
      </c>
      <c r="H54" s="5" t="s">
        <v>66</v>
      </c>
      <c r="I54" s="5" t="s">
        <v>73</v>
      </c>
      <c r="J54" s="5" t="s">
        <v>177</v>
      </c>
      <c r="K54" s="5" t="s">
        <v>76</v>
      </c>
      <c r="L54" s="5" t="s">
        <v>178</v>
      </c>
      <c r="M54" s="5">
        <v>5000</v>
      </c>
      <c r="N54" s="9" t="s">
        <v>60</v>
      </c>
      <c r="O54" s="7" t="s">
        <v>66</v>
      </c>
      <c r="P54" s="7">
        <f t="shared" si="3"/>
        <v>6040</v>
      </c>
      <c r="Q54" s="7" t="str">
        <f>VLOOKUP($B54,枚举说明表!$Q$3:$AT$52,30,0)</f>
        <v>2944,432,420,408,396,384,372,360,348,336,324,312,300,288,276,264,252,240,228,216,204,192,180,168,156</v>
      </c>
      <c r="R54" s="7" t="str">
        <f>VLOOKUP($B54,枚举说明表!$Q$57:$AC$106,13,0)</f>
        <v>2800,855,825,795,765,735,705,675,645,615,585</v>
      </c>
      <c r="S54" s="12" t="s">
        <v>30</v>
      </c>
      <c r="T54" s="10" t="str">
        <f>VLOOKUP(C54,枚举说明表!$F$3:$L$52,7,0)</f>
        <v>49,75,99,124,149</v>
      </c>
      <c r="U54" s="12" t="s">
        <v>31</v>
      </c>
    </row>
    <row r="55" spans="1:21" x14ac:dyDescent="0.2">
      <c r="A55" s="19">
        <f t="shared" si="1"/>
        <v>50</v>
      </c>
      <c r="B55" s="19">
        <v>50</v>
      </c>
      <c r="C55" s="13">
        <v>50</v>
      </c>
      <c r="D55" s="13">
        <f t="shared" si="2"/>
        <v>10</v>
      </c>
      <c r="E55" s="13">
        <v>50</v>
      </c>
      <c r="F55" s="5" t="s">
        <v>47</v>
      </c>
      <c r="G55" s="23" t="s">
        <v>376</v>
      </c>
      <c r="H55" s="5" t="s">
        <v>66</v>
      </c>
      <c r="I55" s="5" t="s">
        <v>73</v>
      </c>
      <c r="J55" s="5" t="s">
        <v>177</v>
      </c>
      <c r="K55" s="5" t="s">
        <v>76</v>
      </c>
      <c r="L55" s="5" t="s">
        <v>178</v>
      </c>
      <c r="M55" s="5">
        <v>5000</v>
      </c>
      <c r="N55" s="9" t="s">
        <v>60</v>
      </c>
      <c r="O55" s="7" t="s">
        <v>66</v>
      </c>
      <c r="P55" s="7">
        <f t="shared" si="3"/>
        <v>6145</v>
      </c>
      <c r="Q55" s="7" t="str">
        <f>VLOOKUP($B55,枚举说明表!$Q$3:$AT$52,30,0)</f>
        <v>2800,438,426,414,402,390,378,366,354,342,330,318,306,294,282,270,258,246,234,222,210,198,186,174,162</v>
      </c>
      <c r="R55" s="7" t="str">
        <f>VLOOKUP($B55,枚举说明表!$Q$57:$AC$106,13,0)</f>
        <v>2650,870,840,810,780,750,720,690,660,630,600</v>
      </c>
      <c r="S55" s="12" t="s">
        <v>30</v>
      </c>
      <c r="T55" s="10" t="str">
        <f>VLOOKUP(C55,枚举说明表!$F$3:$L$52,7,0)</f>
        <v>50,76,100,125,150</v>
      </c>
      <c r="U55" s="12" t="s">
        <v>31</v>
      </c>
    </row>
  </sheetData>
  <phoneticPr fontId="8" type="noConversion"/>
  <conditionalFormatting sqref="A6:A1048576">
    <cfRule type="colorScale" priority="3">
      <colorScale>
        <cfvo type="min"/>
        <cfvo type="percentile" val="50"/>
        <cfvo type="max"/>
        <color rgb="FFF8696B"/>
        <color rgb="FFFFEB84"/>
        <color rgb="FF63BE7B"/>
      </colorScale>
    </cfRule>
    <cfRule type="duplicateValues" dxfId="4" priority="4"/>
  </conditionalFormatting>
  <conditionalFormatting sqref="A2:XFD2">
    <cfRule type="duplicateValues" dxfId="3" priority="1"/>
  </conditionalFormatting>
  <conditionalFormatting sqref="B1:B1048576">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D7CB3-B324-45CB-B5E2-5FFBFE0372AC}">
  <dimension ref="A1:F55"/>
  <sheetViews>
    <sheetView topLeftCell="A29" workbookViewId="0">
      <selection activeCell="P2" sqref="P2"/>
    </sheetView>
  </sheetViews>
  <sheetFormatPr defaultRowHeight="16.5" x14ac:dyDescent="0.2"/>
  <cols>
    <col min="1" max="1" width="10.25" style="1" customWidth="1"/>
    <col min="2" max="2" width="21.625" style="1" bestFit="1" customWidth="1"/>
    <col min="3" max="3" width="21.625" style="1" customWidth="1"/>
    <col min="4" max="4" width="25.875" style="1" customWidth="1"/>
    <col min="5" max="5" width="4" style="1" customWidth="1"/>
    <col min="6" max="16384" width="9" style="1"/>
  </cols>
  <sheetData>
    <row r="1" spans="1:6" x14ac:dyDescent="0.2">
      <c r="A1" s="1">
        <v>1</v>
      </c>
    </row>
    <row r="2" spans="1:6" x14ac:dyDescent="0.2">
      <c r="A2" s="1" t="s">
        <v>109</v>
      </c>
      <c r="B2" s="4" t="s">
        <v>179</v>
      </c>
      <c r="C2" s="4"/>
      <c r="D2" s="4" t="s">
        <v>180</v>
      </c>
      <c r="E2" s="4"/>
      <c r="F2" s="1" t="s">
        <v>181</v>
      </c>
    </row>
    <row r="3" spans="1:6" x14ac:dyDescent="0.2">
      <c r="F3" s="1" t="s">
        <v>182</v>
      </c>
    </row>
    <row r="4" spans="1:6" x14ac:dyDescent="0.2">
      <c r="A4" s="1" t="s">
        <v>183</v>
      </c>
      <c r="B4" s="25" t="s">
        <v>109</v>
      </c>
      <c r="C4" s="4"/>
      <c r="D4" s="4" t="s">
        <v>184</v>
      </c>
      <c r="E4" s="4"/>
      <c r="F4" s="1" t="s">
        <v>185</v>
      </c>
    </row>
    <row r="5" spans="1:6" ht="49.5" x14ac:dyDescent="0.2">
      <c r="A5" s="2" t="s">
        <v>126</v>
      </c>
      <c r="B5" s="24" t="s">
        <v>186</v>
      </c>
      <c r="C5" s="16" t="s">
        <v>187</v>
      </c>
      <c r="D5" s="2" t="s">
        <v>188</v>
      </c>
      <c r="E5" s="3"/>
      <c r="F5" s="1" t="s">
        <v>189</v>
      </c>
    </row>
    <row r="6" spans="1:6" x14ac:dyDescent="0.2">
      <c r="A6" s="1">
        <v>1</v>
      </c>
      <c r="B6" s="1">
        <v>1</v>
      </c>
      <c r="C6" s="1">
        <v>1</v>
      </c>
      <c r="D6" s="1">
        <v>1</v>
      </c>
      <c r="E6" s="1">
        <v>1</v>
      </c>
      <c r="F6" s="1" t="s">
        <v>101</v>
      </c>
    </row>
    <row r="7" spans="1:6" x14ac:dyDescent="0.2">
      <c r="A7" s="1">
        <v>2</v>
      </c>
      <c r="B7" s="1">
        <v>2</v>
      </c>
      <c r="C7" s="1">
        <v>2</v>
      </c>
      <c r="D7" s="1">
        <v>1</v>
      </c>
      <c r="E7" s="4">
        <v>4</v>
      </c>
      <c r="F7" s="1" t="s">
        <v>104</v>
      </c>
    </row>
    <row r="8" spans="1:6" x14ac:dyDescent="0.2">
      <c r="A8" s="1">
        <v>3</v>
      </c>
      <c r="B8" s="1">
        <v>3</v>
      </c>
      <c r="C8" s="1">
        <v>3</v>
      </c>
      <c r="D8" s="1">
        <v>1</v>
      </c>
      <c r="E8" s="1">
        <v>2</v>
      </c>
      <c r="F8" s="1" t="s">
        <v>102</v>
      </c>
    </row>
    <row r="9" spans="1:6" x14ac:dyDescent="0.2">
      <c r="A9" s="1">
        <v>4</v>
      </c>
      <c r="B9" s="1">
        <v>4</v>
      </c>
      <c r="C9" s="1">
        <v>4</v>
      </c>
      <c r="D9" s="1">
        <v>1</v>
      </c>
      <c r="E9" s="1">
        <v>1</v>
      </c>
      <c r="F9" s="1" t="s">
        <v>101</v>
      </c>
    </row>
    <row r="10" spans="1:6" x14ac:dyDescent="0.2">
      <c r="A10" s="1">
        <v>5</v>
      </c>
      <c r="B10" s="1">
        <v>5</v>
      </c>
      <c r="C10" s="1">
        <v>5</v>
      </c>
      <c r="D10" s="1">
        <v>1</v>
      </c>
      <c r="E10" s="1">
        <v>4</v>
      </c>
      <c r="F10" s="1" t="s">
        <v>104</v>
      </c>
    </row>
    <row r="11" spans="1:6" x14ac:dyDescent="0.2">
      <c r="A11" s="1">
        <v>6</v>
      </c>
      <c r="B11" s="1">
        <v>6</v>
      </c>
      <c r="C11" s="1">
        <v>1</v>
      </c>
      <c r="D11" s="1">
        <v>2</v>
      </c>
      <c r="E11" s="1">
        <v>2</v>
      </c>
      <c r="F11" s="1" t="s">
        <v>102</v>
      </c>
    </row>
    <row r="12" spans="1:6" x14ac:dyDescent="0.2">
      <c r="A12" s="1">
        <v>7</v>
      </c>
      <c r="B12" s="1">
        <v>7</v>
      </c>
      <c r="C12" s="1">
        <v>2</v>
      </c>
      <c r="D12" s="1">
        <v>2</v>
      </c>
      <c r="E12" s="1">
        <v>2</v>
      </c>
      <c r="F12" s="1" t="s">
        <v>102</v>
      </c>
    </row>
    <row r="13" spans="1:6" x14ac:dyDescent="0.2">
      <c r="A13" s="1">
        <v>8</v>
      </c>
      <c r="B13" s="1">
        <v>8</v>
      </c>
      <c r="C13" s="1">
        <v>3</v>
      </c>
      <c r="D13" s="1">
        <v>2</v>
      </c>
      <c r="E13" s="1">
        <v>3</v>
      </c>
      <c r="F13" s="1" t="s">
        <v>103</v>
      </c>
    </row>
    <row r="14" spans="1:6" x14ac:dyDescent="0.2">
      <c r="A14" s="1">
        <v>9</v>
      </c>
      <c r="B14" s="1">
        <v>9</v>
      </c>
      <c r="C14" s="1">
        <v>4</v>
      </c>
      <c r="D14" s="1">
        <v>2</v>
      </c>
      <c r="E14" s="1">
        <v>5</v>
      </c>
      <c r="F14" s="1" t="s">
        <v>105</v>
      </c>
    </row>
    <row r="15" spans="1:6" x14ac:dyDescent="0.2">
      <c r="A15" s="1">
        <v>10</v>
      </c>
      <c r="B15" s="1">
        <v>10</v>
      </c>
      <c r="C15" s="1">
        <v>5</v>
      </c>
      <c r="D15" s="1">
        <v>2</v>
      </c>
      <c r="E15" s="1">
        <v>3</v>
      </c>
      <c r="F15" s="1" t="s">
        <v>103</v>
      </c>
    </row>
    <row r="16" spans="1:6" x14ac:dyDescent="0.2">
      <c r="A16" s="1">
        <v>11</v>
      </c>
      <c r="B16" s="1">
        <v>11</v>
      </c>
      <c r="C16" s="1">
        <v>1</v>
      </c>
      <c r="D16" s="1">
        <v>3</v>
      </c>
      <c r="E16" s="1">
        <v>1</v>
      </c>
      <c r="F16" s="1" t="s">
        <v>101</v>
      </c>
    </row>
    <row r="17" spans="1:6" x14ac:dyDescent="0.2">
      <c r="A17" s="1">
        <v>12</v>
      </c>
      <c r="B17" s="1">
        <v>12</v>
      </c>
      <c r="C17" s="1">
        <v>2</v>
      </c>
      <c r="D17" s="1">
        <v>3</v>
      </c>
      <c r="E17" s="1">
        <v>4</v>
      </c>
      <c r="F17" s="1" t="s">
        <v>104</v>
      </c>
    </row>
    <row r="18" spans="1:6" x14ac:dyDescent="0.2">
      <c r="A18" s="1">
        <v>13</v>
      </c>
      <c r="B18" s="1">
        <v>13</v>
      </c>
      <c r="C18" s="1">
        <v>3</v>
      </c>
      <c r="D18" s="1">
        <v>3</v>
      </c>
      <c r="E18" s="1">
        <v>2</v>
      </c>
      <c r="F18" s="1" t="s">
        <v>102</v>
      </c>
    </row>
    <row r="19" spans="1:6" x14ac:dyDescent="0.2">
      <c r="A19" s="1">
        <v>14</v>
      </c>
      <c r="B19" s="1">
        <v>14</v>
      </c>
      <c r="C19" s="1">
        <v>4</v>
      </c>
      <c r="D19" s="1">
        <v>3</v>
      </c>
      <c r="E19" s="1">
        <v>3</v>
      </c>
      <c r="F19" s="1" t="s">
        <v>103</v>
      </c>
    </row>
    <row r="20" spans="1:6" x14ac:dyDescent="0.2">
      <c r="A20" s="1">
        <v>15</v>
      </c>
      <c r="B20" s="1">
        <v>15</v>
      </c>
      <c r="C20" s="1">
        <v>5</v>
      </c>
      <c r="D20" s="1">
        <v>3</v>
      </c>
      <c r="E20" s="1">
        <v>4</v>
      </c>
      <c r="F20" s="1" t="s">
        <v>104</v>
      </c>
    </row>
    <row r="21" spans="1:6" x14ac:dyDescent="0.2">
      <c r="A21" s="1">
        <v>16</v>
      </c>
      <c r="B21" s="1">
        <v>16</v>
      </c>
      <c r="C21" s="1">
        <v>1</v>
      </c>
      <c r="D21" s="1">
        <v>4</v>
      </c>
      <c r="E21" s="1">
        <v>5</v>
      </c>
      <c r="F21" s="1" t="s">
        <v>105</v>
      </c>
    </row>
    <row r="22" spans="1:6" x14ac:dyDescent="0.2">
      <c r="A22" s="1">
        <v>17</v>
      </c>
      <c r="B22" s="1">
        <v>17</v>
      </c>
      <c r="C22" s="1">
        <v>2</v>
      </c>
      <c r="D22" s="1">
        <v>4</v>
      </c>
      <c r="E22" s="1">
        <v>5</v>
      </c>
      <c r="F22" s="1" t="s">
        <v>105</v>
      </c>
    </row>
    <row r="23" spans="1:6" x14ac:dyDescent="0.2">
      <c r="A23" s="1">
        <v>18</v>
      </c>
      <c r="B23" s="1">
        <v>18</v>
      </c>
      <c r="C23" s="1">
        <v>3</v>
      </c>
      <c r="D23" s="1">
        <v>4</v>
      </c>
      <c r="E23" s="1">
        <v>2</v>
      </c>
      <c r="F23" s="1" t="s">
        <v>102</v>
      </c>
    </row>
    <row r="24" spans="1:6" x14ac:dyDescent="0.2">
      <c r="A24" s="1">
        <v>19</v>
      </c>
      <c r="B24" s="1">
        <v>19</v>
      </c>
      <c r="C24" s="1">
        <v>4</v>
      </c>
      <c r="D24" s="1">
        <v>4</v>
      </c>
      <c r="E24" s="1">
        <v>5</v>
      </c>
      <c r="F24" s="1" t="s">
        <v>105</v>
      </c>
    </row>
    <row r="25" spans="1:6" x14ac:dyDescent="0.2">
      <c r="A25" s="1">
        <v>20</v>
      </c>
      <c r="B25" s="1">
        <v>20</v>
      </c>
      <c r="C25" s="1">
        <v>5</v>
      </c>
      <c r="D25" s="1">
        <v>4</v>
      </c>
      <c r="E25" s="1">
        <v>5</v>
      </c>
      <c r="F25" s="1" t="s">
        <v>105</v>
      </c>
    </row>
    <row r="26" spans="1:6" x14ac:dyDescent="0.2">
      <c r="A26" s="1">
        <v>21</v>
      </c>
      <c r="B26" s="1">
        <v>21</v>
      </c>
      <c r="C26" s="1">
        <v>1</v>
      </c>
      <c r="D26" s="1">
        <v>5</v>
      </c>
      <c r="E26" s="1">
        <v>3</v>
      </c>
      <c r="F26" s="1" t="s">
        <v>103</v>
      </c>
    </row>
    <row r="27" spans="1:6" x14ac:dyDescent="0.2">
      <c r="A27" s="1">
        <v>22</v>
      </c>
      <c r="B27" s="1">
        <v>22</v>
      </c>
      <c r="C27" s="1">
        <v>2</v>
      </c>
      <c r="D27" s="1">
        <v>5</v>
      </c>
      <c r="E27" s="1">
        <v>1</v>
      </c>
      <c r="F27" s="1" t="s">
        <v>101</v>
      </c>
    </row>
    <row r="28" spans="1:6" x14ac:dyDescent="0.2">
      <c r="A28" s="1">
        <v>23</v>
      </c>
      <c r="B28" s="1">
        <v>23</v>
      </c>
      <c r="C28" s="1">
        <v>3</v>
      </c>
      <c r="D28" s="1">
        <v>5</v>
      </c>
      <c r="E28" s="1">
        <v>5</v>
      </c>
      <c r="F28" s="1" t="s">
        <v>105</v>
      </c>
    </row>
    <row r="29" spans="1:6" x14ac:dyDescent="0.2">
      <c r="A29" s="1">
        <v>24</v>
      </c>
      <c r="B29" s="1">
        <v>24</v>
      </c>
      <c r="C29" s="1">
        <v>4</v>
      </c>
      <c r="D29" s="1">
        <v>5</v>
      </c>
      <c r="E29" s="1">
        <v>1</v>
      </c>
      <c r="F29" s="1" t="s">
        <v>101</v>
      </c>
    </row>
    <row r="30" spans="1:6" x14ac:dyDescent="0.2">
      <c r="A30" s="1">
        <v>25</v>
      </c>
      <c r="B30" s="1">
        <v>25</v>
      </c>
      <c r="C30" s="1">
        <v>5</v>
      </c>
      <c r="D30" s="1">
        <v>5</v>
      </c>
      <c r="E30" s="1">
        <v>3</v>
      </c>
      <c r="F30" s="1" t="s">
        <v>103</v>
      </c>
    </row>
    <row r="31" spans="1:6" x14ac:dyDescent="0.2">
      <c r="A31" s="1">
        <v>26</v>
      </c>
      <c r="B31" s="1">
        <v>26</v>
      </c>
      <c r="C31" s="1">
        <v>1</v>
      </c>
      <c r="D31" s="1">
        <v>6</v>
      </c>
      <c r="E31" s="1">
        <v>3</v>
      </c>
      <c r="F31" s="1" t="s">
        <v>103</v>
      </c>
    </row>
    <row r="32" spans="1:6" x14ac:dyDescent="0.2">
      <c r="A32" s="1">
        <v>27</v>
      </c>
      <c r="B32" s="1">
        <v>27</v>
      </c>
      <c r="C32" s="1">
        <v>2</v>
      </c>
      <c r="D32" s="1">
        <v>6</v>
      </c>
      <c r="E32" s="1">
        <v>3</v>
      </c>
      <c r="F32" s="1" t="s">
        <v>103</v>
      </c>
    </row>
    <row r="33" spans="1:6" x14ac:dyDescent="0.2">
      <c r="A33" s="1">
        <v>28</v>
      </c>
      <c r="B33" s="1">
        <v>28</v>
      </c>
      <c r="C33" s="1">
        <v>3</v>
      </c>
      <c r="D33" s="1">
        <v>6</v>
      </c>
      <c r="E33" s="1">
        <v>1</v>
      </c>
      <c r="F33" s="1" t="s">
        <v>101</v>
      </c>
    </row>
    <row r="34" spans="1:6" x14ac:dyDescent="0.2">
      <c r="A34" s="1">
        <v>29</v>
      </c>
      <c r="B34" s="1">
        <v>29</v>
      </c>
      <c r="C34" s="1">
        <v>4</v>
      </c>
      <c r="D34" s="1">
        <v>6</v>
      </c>
      <c r="E34" s="1">
        <v>5</v>
      </c>
      <c r="F34" s="1" t="s">
        <v>105</v>
      </c>
    </row>
    <row r="35" spans="1:6" x14ac:dyDescent="0.2">
      <c r="A35" s="1">
        <v>30</v>
      </c>
      <c r="B35" s="1">
        <v>30</v>
      </c>
      <c r="C35" s="1">
        <v>5</v>
      </c>
      <c r="D35" s="1">
        <v>6</v>
      </c>
      <c r="E35" s="1">
        <v>3</v>
      </c>
      <c r="F35" s="1" t="s">
        <v>103</v>
      </c>
    </row>
    <row r="36" spans="1:6" x14ac:dyDescent="0.2">
      <c r="A36" s="1">
        <v>31</v>
      </c>
      <c r="B36" s="1">
        <v>31</v>
      </c>
      <c r="C36" s="1">
        <v>1</v>
      </c>
      <c r="D36" s="1">
        <v>7</v>
      </c>
      <c r="E36" s="1">
        <v>4</v>
      </c>
      <c r="F36" s="1" t="s">
        <v>104</v>
      </c>
    </row>
    <row r="37" spans="1:6" x14ac:dyDescent="0.2">
      <c r="A37" s="1">
        <v>32</v>
      </c>
      <c r="B37" s="1">
        <v>32</v>
      </c>
      <c r="C37" s="1">
        <v>2</v>
      </c>
      <c r="D37" s="1">
        <v>7</v>
      </c>
      <c r="E37" s="1">
        <v>3</v>
      </c>
      <c r="F37" s="1" t="s">
        <v>103</v>
      </c>
    </row>
    <row r="38" spans="1:6" x14ac:dyDescent="0.2">
      <c r="A38" s="1">
        <v>33</v>
      </c>
      <c r="B38" s="1">
        <v>33</v>
      </c>
      <c r="C38" s="1">
        <v>3</v>
      </c>
      <c r="D38" s="1">
        <v>7</v>
      </c>
      <c r="E38" s="1">
        <v>5</v>
      </c>
      <c r="F38" s="1" t="s">
        <v>105</v>
      </c>
    </row>
    <row r="39" spans="1:6" x14ac:dyDescent="0.2">
      <c r="A39" s="1">
        <v>34</v>
      </c>
      <c r="B39" s="1">
        <v>34</v>
      </c>
      <c r="C39" s="1">
        <v>4</v>
      </c>
      <c r="D39" s="1">
        <v>7</v>
      </c>
      <c r="E39" s="1">
        <v>3</v>
      </c>
      <c r="F39" s="1" t="s">
        <v>103</v>
      </c>
    </row>
    <row r="40" spans="1:6" x14ac:dyDescent="0.2">
      <c r="A40" s="1">
        <v>35</v>
      </c>
      <c r="B40" s="1">
        <v>35</v>
      </c>
      <c r="C40" s="1">
        <v>5</v>
      </c>
      <c r="D40" s="1">
        <v>7</v>
      </c>
      <c r="E40" s="1">
        <v>3</v>
      </c>
      <c r="F40" s="1" t="s">
        <v>103</v>
      </c>
    </row>
    <row r="41" spans="1:6" x14ac:dyDescent="0.2">
      <c r="A41" s="1">
        <v>36</v>
      </c>
      <c r="B41" s="1">
        <v>36</v>
      </c>
      <c r="C41" s="1">
        <v>1</v>
      </c>
      <c r="D41" s="1">
        <v>8</v>
      </c>
      <c r="E41" s="1">
        <v>2</v>
      </c>
      <c r="F41" s="1" t="s">
        <v>102</v>
      </c>
    </row>
    <row r="42" spans="1:6" x14ac:dyDescent="0.2">
      <c r="A42" s="1">
        <v>37</v>
      </c>
      <c r="B42" s="1">
        <v>37</v>
      </c>
      <c r="C42" s="1">
        <v>2</v>
      </c>
      <c r="D42" s="1">
        <v>8</v>
      </c>
      <c r="E42" s="1">
        <v>3</v>
      </c>
      <c r="F42" s="1" t="s">
        <v>103</v>
      </c>
    </row>
    <row r="43" spans="1:6" x14ac:dyDescent="0.2">
      <c r="A43" s="1">
        <v>38</v>
      </c>
      <c r="B43" s="1">
        <v>38</v>
      </c>
      <c r="C43" s="1">
        <v>3</v>
      </c>
      <c r="D43" s="1">
        <v>8</v>
      </c>
      <c r="E43" s="1">
        <v>5</v>
      </c>
      <c r="F43" s="1" t="s">
        <v>105</v>
      </c>
    </row>
    <row r="44" spans="1:6" x14ac:dyDescent="0.2">
      <c r="A44" s="1">
        <v>39</v>
      </c>
      <c r="B44" s="1">
        <v>39</v>
      </c>
      <c r="C44" s="1">
        <v>4</v>
      </c>
      <c r="D44" s="1">
        <v>8</v>
      </c>
      <c r="E44" s="1">
        <v>2</v>
      </c>
      <c r="F44" s="1" t="s">
        <v>102</v>
      </c>
    </row>
    <row r="45" spans="1:6" x14ac:dyDescent="0.2">
      <c r="A45" s="1">
        <v>40</v>
      </c>
      <c r="B45" s="1">
        <v>40</v>
      </c>
      <c r="C45" s="1">
        <v>5</v>
      </c>
      <c r="D45" s="1">
        <v>8</v>
      </c>
      <c r="E45" s="1">
        <v>4</v>
      </c>
      <c r="F45" s="1" t="s">
        <v>104</v>
      </c>
    </row>
    <row r="46" spans="1:6" x14ac:dyDescent="0.2">
      <c r="A46" s="1">
        <v>41</v>
      </c>
      <c r="B46" s="1">
        <v>41</v>
      </c>
      <c r="C46" s="1">
        <v>1</v>
      </c>
      <c r="D46" s="1">
        <v>9</v>
      </c>
      <c r="E46" s="1">
        <v>3</v>
      </c>
      <c r="F46" s="1" t="s">
        <v>103</v>
      </c>
    </row>
    <row r="47" spans="1:6" x14ac:dyDescent="0.2">
      <c r="A47" s="1">
        <v>42</v>
      </c>
      <c r="B47" s="1">
        <v>42</v>
      </c>
      <c r="C47" s="1">
        <v>2</v>
      </c>
      <c r="D47" s="1">
        <v>9</v>
      </c>
      <c r="E47" s="1">
        <v>2</v>
      </c>
      <c r="F47" s="1" t="s">
        <v>102</v>
      </c>
    </row>
    <row r="48" spans="1:6" x14ac:dyDescent="0.2">
      <c r="A48" s="1">
        <v>43</v>
      </c>
      <c r="B48" s="1">
        <v>43</v>
      </c>
      <c r="C48" s="1">
        <v>3</v>
      </c>
      <c r="D48" s="1">
        <v>9</v>
      </c>
      <c r="E48" s="1">
        <v>2</v>
      </c>
      <c r="F48" s="1" t="s">
        <v>102</v>
      </c>
    </row>
    <row r="49" spans="1:6" x14ac:dyDescent="0.2">
      <c r="A49" s="1">
        <v>44</v>
      </c>
      <c r="B49" s="1">
        <v>44</v>
      </c>
      <c r="C49" s="1">
        <v>4</v>
      </c>
      <c r="D49" s="1">
        <v>9</v>
      </c>
      <c r="E49" s="1">
        <v>4</v>
      </c>
      <c r="F49" s="1" t="s">
        <v>104</v>
      </c>
    </row>
    <row r="50" spans="1:6" x14ac:dyDescent="0.2">
      <c r="A50" s="1">
        <v>45</v>
      </c>
      <c r="B50" s="1">
        <v>45</v>
      </c>
      <c r="C50" s="1">
        <v>5</v>
      </c>
      <c r="D50" s="1">
        <v>9</v>
      </c>
      <c r="E50" s="1">
        <v>5</v>
      </c>
      <c r="F50" s="1" t="s">
        <v>105</v>
      </c>
    </row>
    <row r="51" spans="1:6" x14ac:dyDescent="0.2">
      <c r="A51" s="1">
        <v>46</v>
      </c>
      <c r="B51" s="1">
        <v>46</v>
      </c>
      <c r="C51" s="1">
        <v>1</v>
      </c>
      <c r="D51" s="1">
        <v>10</v>
      </c>
      <c r="E51" s="1">
        <v>1</v>
      </c>
      <c r="F51" s="1" t="s">
        <v>101</v>
      </c>
    </row>
    <row r="52" spans="1:6" x14ac:dyDescent="0.2">
      <c r="A52" s="1">
        <v>47</v>
      </c>
      <c r="B52" s="1">
        <v>47</v>
      </c>
      <c r="C52" s="1">
        <v>2</v>
      </c>
      <c r="D52" s="1">
        <v>10</v>
      </c>
      <c r="E52" s="1">
        <v>2</v>
      </c>
      <c r="F52" s="1" t="s">
        <v>102</v>
      </c>
    </row>
    <row r="53" spans="1:6" x14ac:dyDescent="0.2">
      <c r="A53" s="1">
        <v>48</v>
      </c>
      <c r="B53" s="1">
        <v>48</v>
      </c>
      <c r="C53" s="1">
        <v>3</v>
      </c>
      <c r="D53" s="1">
        <v>10</v>
      </c>
      <c r="E53" s="1">
        <v>4</v>
      </c>
      <c r="F53" s="1" t="s">
        <v>104</v>
      </c>
    </row>
    <row r="54" spans="1:6" x14ac:dyDescent="0.2">
      <c r="A54" s="1">
        <v>49</v>
      </c>
      <c r="B54" s="1">
        <v>49</v>
      </c>
      <c r="C54" s="1">
        <v>4</v>
      </c>
      <c r="D54" s="1">
        <v>10</v>
      </c>
      <c r="E54" s="1">
        <v>1</v>
      </c>
      <c r="F54" s="1" t="s">
        <v>101</v>
      </c>
    </row>
    <row r="55" spans="1:6" x14ac:dyDescent="0.2">
      <c r="A55" s="1">
        <v>50</v>
      </c>
      <c r="B55" s="1">
        <v>50</v>
      </c>
      <c r="C55" s="1">
        <v>5</v>
      </c>
      <c r="D55" s="1">
        <v>10</v>
      </c>
      <c r="E55" s="1">
        <v>2</v>
      </c>
      <c r="F55" s="1" t="s">
        <v>102</v>
      </c>
    </row>
  </sheetData>
  <phoneticPr fontId="8" type="noConversion"/>
  <conditionalFormatting sqref="A1:A1048576">
    <cfRule type="colorScale" priority="4">
      <colorScale>
        <cfvo type="min"/>
        <cfvo type="percentile" val="50"/>
        <cfvo type="max"/>
        <color rgb="FFF8696B"/>
        <color rgb="FFFFEB84"/>
        <color rgb="FF63BE7B"/>
      </colorScale>
    </cfRule>
  </conditionalFormatting>
  <conditionalFormatting sqref="B1:B1048576">
    <cfRule type="colorScale" priority="3">
      <colorScale>
        <cfvo type="min"/>
        <cfvo type="percentile" val="50"/>
        <cfvo type="max"/>
        <color rgb="FFF8696B"/>
        <color rgb="FFFFEB84"/>
        <color rgb="FF63BE7B"/>
      </colorScale>
    </cfRule>
  </conditionalFormatting>
  <conditionalFormatting sqref="C1:C1048576">
    <cfRule type="colorScale" priority="2">
      <colorScale>
        <cfvo type="min"/>
        <cfvo type="percentile" val="50"/>
        <cfvo type="max"/>
        <color rgb="FFF8696B"/>
        <color rgb="FFFFEB84"/>
        <color rgb="FF63BE7B"/>
      </colorScale>
    </cfRule>
  </conditionalFormatting>
  <conditionalFormatting sqref="D1:D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514A1-EECB-4C59-88F5-CDF70ACD21E7}">
  <dimension ref="A1:F55"/>
  <sheetViews>
    <sheetView workbookViewId="0">
      <selection activeCell="E26" sqref="E26"/>
    </sheetView>
  </sheetViews>
  <sheetFormatPr defaultRowHeight="16.5" x14ac:dyDescent="0.2"/>
  <cols>
    <col min="1" max="1" width="10.25" style="26" customWidth="1"/>
    <col min="2" max="2" width="21.625" style="26" bestFit="1" customWidth="1"/>
    <col min="3" max="3" width="21.625" style="26" customWidth="1"/>
    <col min="4" max="4" width="25.875" style="26" customWidth="1"/>
    <col min="5" max="5" width="5.75" style="28" customWidth="1"/>
    <col min="6" max="6" width="61.375" style="26" bestFit="1" customWidth="1"/>
    <col min="7" max="16384" width="9" style="26"/>
  </cols>
  <sheetData>
    <row r="1" spans="1:6" x14ac:dyDescent="0.2">
      <c r="A1" s="26">
        <v>1</v>
      </c>
    </row>
    <row r="2" spans="1:6" x14ac:dyDescent="0.2">
      <c r="A2" s="26" t="s">
        <v>0</v>
      </c>
      <c r="B2" s="26" t="s">
        <v>8</v>
      </c>
      <c r="D2" s="26" t="s">
        <v>11</v>
      </c>
      <c r="F2" s="26" t="s">
        <v>15</v>
      </c>
    </row>
    <row r="3" spans="1:6" x14ac:dyDescent="0.2">
      <c r="F3" s="26" t="s">
        <v>16</v>
      </c>
    </row>
    <row r="4" spans="1:6" x14ac:dyDescent="0.2">
      <c r="A4" s="26" t="s">
        <v>10</v>
      </c>
      <c r="B4" s="26" t="s">
        <v>0</v>
      </c>
      <c r="D4" s="26" t="s">
        <v>12</v>
      </c>
      <c r="F4" s="26" t="s">
        <v>14</v>
      </c>
    </row>
    <row r="5" spans="1:6" ht="49.5" x14ac:dyDescent="0.2">
      <c r="A5" s="27" t="s">
        <v>1</v>
      </c>
      <c r="B5" s="27" t="s">
        <v>81</v>
      </c>
      <c r="C5" s="27" t="s">
        <v>46</v>
      </c>
      <c r="D5" s="27" t="s">
        <v>13</v>
      </c>
      <c r="F5" s="27" t="s">
        <v>25</v>
      </c>
    </row>
    <row r="6" spans="1:6" x14ac:dyDescent="0.2">
      <c r="A6" s="26">
        <f>ROW()-5</f>
        <v>1</v>
      </c>
      <c r="B6" s="26">
        <f>ROW()-5</f>
        <v>1</v>
      </c>
      <c r="C6" s="26">
        <v>1</v>
      </c>
      <c r="D6" s="26">
        <v>1</v>
      </c>
      <c r="E6" s="28">
        <f ca="1">RANDBETWEEN(1,5)</f>
        <v>5</v>
      </c>
      <c r="F6" s="26" t="str">
        <f ca="1">VLOOKUP(E6,说明表4!$A$1:$B$5,2,0)</f>
        <v>21120,21130,21140,21150,34210,35210,36210,47210,47230</v>
      </c>
    </row>
    <row r="7" spans="1:6" x14ac:dyDescent="0.2">
      <c r="A7" s="26">
        <f t="shared" ref="A7:B55" si="0">ROW()-5</f>
        <v>2</v>
      </c>
      <c r="B7" s="26">
        <f t="shared" si="0"/>
        <v>2</v>
      </c>
      <c r="C7" s="26">
        <v>2</v>
      </c>
      <c r="D7" s="26">
        <v>1</v>
      </c>
      <c r="E7" s="28">
        <f t="shared" ref="E7:E55" ca="1" si="1">RANDBETWEEN(1,5)</f>
        <v>3</v>
      </c>
      <c r="F7" s="26" t="str">
        <f ca="1">VLOOKUP(E7,说明表4!$A$1:$B$5,2,0)</f>
        <v>10204,21110,21120,21130,21140,21150,34210,35210,36210</v>
      </c>
    </row>
    <row r="8" spans="1:6" x14ac:dyDescent="0.2">
      <c r="A8" s="26">
        <f t="shared" si="0"/>
        <v>3</v>
      </c>
      <c r="B8" s="26">
        <f t="shared" si="0"/>
        <v>3</v>
      </c>
      <c r="C8" s="26">
        <v>3</v>
      </c>
      <c r="D8" s="26">
        <v>1</v>
      </c>
      <c r="E8" s="28">
        <f t="shared" ca="1" si="1"/>
        <v>2</v>
      </c>
      <c r="F8" s="26" t="str">
        <f ca="1">VLOOKUP(E8,说明表4!$A$1:$B$5,2,0)</f>
        <v>10201,10204,21110,21120,21130,21140,21150,34210,35210</v>
      </c>
    </row>
    <row r="9" spans="1:6" x14ac:dyDescent="0.2">
      <c r="A9" s="26">
        <f t="shared" si="0"/>
        <v>4</v>
      </c>
      <c r="B9" s="26">
        <f t="shared" si="0"/>
        <v>4</v>
      </c>
      <c r="C9" s="26">
        <v>4</v>
      </c>
      <c r="D9" s="26">
        <v>1</v>
      </c>
      <c r="E9" s="28">
        <f t="shared" ca="1" si="1"/>
        <v>2</v>
      </c>
      <c r="F9" s="26" t="str">
        <f ca="1">VLOOKUP(E9,说明表4!$A$1:$B$5,2,0)</f>
        <v>10201,10204,21110,21120,21130,21140,21150,34210,35210</v>
      </c>
    </row>
    <row r="10" spans="1:6" x14ac:dyDescent="0.2">
      <c r="A10" s="26">
        <f t="shared" si="0"/>
        <v>5</v>
      </c>
      <c r="B10" s="26">
        <f t="shared" si="0"/>
        <v>5</v>
      </c>
      <c r="C10" s="26">
        <v>5</v>
      </c>
      <c r="D10" s="26">
        <v>1</v>
      </c>
      <c r="E10" s="28">
        <f t="shared" ca="1" si="1"/>
        <v>1</v>
      </c>
      <c r="F10" s="26" t="str">
        <f ca="1">VLOOKUP(E10,说明表4!$A$1:$B$5,2,0)</f>
        <v>10200,10201,10204,21110,21120,21130,21140,21150,34210</v>
      </c>
    </row>
    <row r="11" spans="1:6" x14ac:dyDescent="0.2">
      <c r="A11" s="26">
        <f t="shared" si="0"/>
        <v>6</v>
      </c>
      <c r="B11" s="26">
        <f t="shared" si="0"/>
        <v>6</v>
      </c>
      <c r="C11" s="26">
        <f>C6</f>
        <v>1</v>
      </c>
      <c r="D11" s="26">
        <f>D6+1</f>
        <v>2</v>
      </c>
      <c r="E11" s="28">
        <f t="shared" ca="1" si="1"/>
        <v>1</v>
      </c>
      <c r="F11" s="26" t="str">
        <f ca="1">VLOOKUP(E11,说明表4!$A$1:$B$5,2,0)</f>
        <v>10200,10201,10204,21110,21120,21130,21140,21150,34210</v>
      </c>
    </row>
    <row r="12" spans="1:6" x14ac:dyDescent="0.2">
      <c r="A12" s="26">
        <f t="shared" si="0"/>
        <v>7</v>
      </c>
      <c r="B12" s="26">
        <f t="shared" si="0"/>
        <v>7</v>
      </c>
      <c r="C12" s="26">
        <f t="shared" ref="C12:C55" si="2">C7</f>
        <v>2</v>
      </c>
      <c r="D12" s="26">
        <f t="shared" ref="D12:D55" si="3">D7+1</f>
        <v>2</v>
      </c>
      <c r="E12" s="28">
        <f t="shared" ca="1" si="1"/>
        <v>1</v>
      </c>
      <c r="F12" s="26" t="str">
        <f ca="1">VLOOKUP(E12,说明表4!$A$1:$B$5,2,0)</f>
        <v>10200,10201,10204,21110,21120,21130,21140,21150,34210</v>
      </c>
    </row>
    <row r="13" spans="1:6" x14ac:dyDescent="0.2">
      <c r="A13" s="26">
        <f t="shared" si="0"/>
        <v>8</v>
      </c>
      <c r="B13" s="26">
        <f t="shared" si="0"/>
        <v>8</v>
      </c>
      <c r="C13" s="26">
        <f t="shared" si="2"/>
        <v>3</v>
      </c>
      <c r="D13" s="26">
        <f t="shared" si="3"/>
        <v>2</v>
      </c>
      <c r="E13" s="28">
        <f t="shared" ca="1" si="1"/>
        <v>4</v>
      </c>
      <c r="F13" s="26" t="str">
        <f ca="1">VLOOKUP(E13,说明表4!$A$1:$B$5,2,0)</f>
        <v>21110,21120,21130,21140,21150,34210,35210,36210,47210</v>
      </c>
    </row>
    <row r="14" spans="1:6" x14ac:dyDescent="0.2">
      <c r="A14" s="26">
        <f t="shared" si="0"/>
        <v>9</v>
      </c>
      <c r="B14" s="26">
        <f t="shared" si="0"/>
        <v>9</v>
      </c>
      <c r="C14" s="26">
        <f t="shared" si="2"/>
        <v>4</v>
      </c>
      <c r="D14" s="26">
        <f t="shared" si="3"/>
        <v>2</v>
      </c>
      <c r="E14" s="28">
        <f t="shared" ca="1" si="1"/>
        <v>5</v>
      </c>
      <c r="F14" s="26" t="str">
        <f ca="1">VLOOKUP(E14,说明表4!$A$1:$B$5,2,0)</f>
        <v>21120,21130,21140,21150,34210,35210,36210,47210,47230</v>
      </c>
    </row>
    <row r="15" spans="1:6" x14ac:dyDescent="0.2">
      <c r="A15" s="26">
        <f t="shared" si="0"/>
        <v>10</v>
      </c>
      <c r="B15" s="26">
        <f t="shared" si="0"/>
        <v>10</v>
      </c>
      <c r="C15" s="26">
        <f t="shared" si="2"/>
        <v>5</v>
      </c>
      <c r="D15" s="26">
        <f t="shared" si="3"/>
        <v>2</v>
      </c>
      <c r="E15" s="28">
        <f t="shared" ca="1" si="1"/>
        <v>1</v>
      </c>
      <c r="F15" s="26" t="str">
        <f ca="1">VLOOKUP(E15,说明表4!$A$1:$B$5,2,0)</f>
        <v>10200,10201,10204,21110,21120,21130,21140,21150,34210</v>
      </c>
    </row>
    <row r="16" spans="1:6" x14ac:dyDescent="0.2">
      <c r="A16" s="26">
        <f t="shared" si="0"/>
        <v>11</v>
      </c>
      <c r="B16" s="26">
        <f t="shared" si="0"/>
        <v>11</v>
      </c>
      <c r="C16" s="26">
        <f t="shared" si="2"/>
        <v>1</v>
      </c>
      <c r="D16" s="26">
        <f t="shared" si="3"/>
        <v>3</v>
      </c>
      <c r="E16" s="28">
        <f t="shared" ca="1" si="1"/>
        <v>2</v>
      </c>
      <c r="F16" s="26" t="str">
        <f ca="1">VLOOKUP(E16,说明表4!$A$1:$B$5,2,0)</f>
        <v>10201,10204,21110,21120,21130,21140,21150,34210,35210</v>
      </c>
    </row>
    <row r="17" spans="1:6" x14ac:dyDescent="0.2">
      <c r="A17" s="26">
        <f t="shared" si="0"/>
        <v>12</v>
      </c>
      <c r="B17" s="26">
        <f t="shared" si="0"/>
        <v>12</v>
      </c>
      <c r="C17" s="26">
        <f t="shared" si="2"/>
        <v>2</v>
      </c>
      <c r="D17" s="26">
        <f t="shared" si="3"/>
        <v>3</v>
      </c>
      <c r="E17" s="28">
        <f t="shared" ca="1" si="1"/>
        <v>4</v>
      </c>
      <c r="F17" s="26" t="str">
        <f ca="1">VLOOKUP(E17,说明表4!$A$1:$B$5,2,0)</f>
        <v>21110,21120,21130,21140,21150,34210,35210,36210,47210</v>
      </c>
    </row>
    <row r="18" spans="1:6" x14ac:dyDescent="0.2">
      <c r="A18" s="26">
        <f t="shared" si="0"/>
        <v>13</v>
      </c>
      <c r="B18" s="26">
        <f t="shared" si="0"/>
        <v>13</v>
      </c>
      <c r="C18" s="26">
        <f t="shared" si="2"/>
        <v>3</v>
      </c>
      <c r="D18" s="26">
        <f t="shared" si="3"/>
        <v>3</v>
      </c>
      <c r="E18" s="28">
        <f t="shared" ca="1" si="1"/>
        <v>4</v>
      </c>
      <c r="F18" s="26" t="str">
        <f ca="1">VLOOKUP(E18,说明表4!$A$1:$B$5,2,0)</f>
        <v>21110,21120,21130,21140,21150,34210,35210,36210,47210</v>
      </c>
    </row>
    <row r="19" spans="1:6" x14ac:dyDescent="0.2">
      <c r="A19" s="26">
        <f t="shared" si="0"/>
        <v>14</v>
      </c>
      <c r="B19" s="26">
        <f t="shared" si="0"/>
        <v>14</v>
      </c>
      <c r="C19" s="26">
        <f t="shared" si="2"/>
        <v>4</v>
      </c>
      <c r="D19" s="26">
        <f t="shared" si="3"/>
        <v>3</v>
      </c>
      <c r="E19" s="28">
        <f t="shared" ca="1" si="1"/>
        <v>5</v>
      </c>
      <c r="F19" s="26" t="str">
        <f ca="1">VLOOKUP(E19,说明表4!$A$1:$B$5,2,0)</f>
        <v>21120,21130,21140,21150,34210,35210,36210,47210,47230</v>
      </c>
    </row>
    <row r="20" spans="1:6" x14ac:dyDescent="0.2">
      <c r="A20" s="26">
        <f t="shared" si="0"/>
        <v>15</v>
      </c>
      <c r="B20" s="26">
        <f t="shared" si="0"/>
        <v>15</v>
      </c>
      <c r="C20" s="26">
        <f t="shared" si="2"/>
        <v>5</v>
      </c>
      <c r="D20" s="26">
        <f t="shared" si="3"/>
        <v>3</v>
      </c>
      <c r="E20" s="28">
        <f t="shared" ca="1" si="1"/>
        <v>2</v>
      </c>
      <c r="F20" s="26" t="str">
        <f ca="1">VLOOKUP(E20,说明表4!$A$1:$B$5,2,0)</f>
        <v>10201,10204,21110,21120,21130,21140,21150,34210,35210</v>
      </c>
    </row>
    <row r="21" spans="1:6" x14ac:dyDescent="0.2">
      <c r="A21" s="26">
        <f t="shared" si="0"/>
        <v>16</v>
      </c>
      <c r="B21" s="26">
        <f t="shared" si="0"/>
        <v>16</v>
      </c>
      <c r="C21" s="26">
        <f t="shared" si="2"/>
        <v>1</v>
      </c>
      <c r="D21" s="26">
        <f t="shared" si="3"/>
        <v>4</v>
      </c>
      <c r="E21" s="28">
        <f t="shared" ca="1" si="1"/>
        <v>5</v>
      </c>
      <c r="F21" s="26" t="str">
        <f ca="1">VLOOKUP(E21,说明表4!$A$1:$B$5,2,0)</f>
        <v>21120,21130,21140,21150,34210,35210,36210,47210,47230</v>
      </c>
    </row>
    <row r="22" spans="1:6" x14ac:dyDescent="0.2">
      <c r="A22" s="26">
        <f t="shared" si="0"/>
        <v>17</v>
      </c>
      <c r="B22" s="26">
        <f t="shared" si="0"/>
        <v>17</v>
      </c>
      <c r="C22" s="26">
        <f t="shared" si="2"/>
        <v>2</v>
      </c>
      <c r="D22" s="26">
        <f t="shared" si="3"/>
        <v>4</v>
      </c>
      <c r="E22" s="28">
        <f t="shared" ca="1" si="1"/>
        <v>4</v>
      </c>
      <c r="F22" s="26" t="str">
        <f ca="1">VLOOKUP(E22,说明表4!$A$1:$B$5,2,0)</f>
        <v>21110,21120,21130,21140,21150,34210,35210,36210,47210</v>
      </c>
    </row>
    <row r="23" spans="1:6" x14ac:dyDescent="0.2">
      <c r="A23" s="26">
        <f t="shared" si="0"/>
        <v>18</v>
      </c>
      <c r="B23" s="26">
        <f t="shared" si="0"/>
        <v>18</v>
      </c>
      <c r="C23" s="26">
        <f t="shared" si="2"/>
        <v>3</v>
      </c>
      <c r="D23" s="26">
        <f t="shared" si="3"/>
        <v>4</v>
      </c>
      <c r="E23" s="28">
        <f t="shared" ca="1" si="1"/>
        <v>4</v>
      </c>
      <c r="F23" s="26" t="str">
        <f ca="1">VLOOKUP(E23,说明表4!$A$1:$B$5,2,0)</f>
        <v>21110,21120,21130,21140,21150,34210,35210,36210,47210</v>
      </c>
    </row>
    <row r="24" spans="1:6" x14ac:dyDescent="0.2">
      <c r="A24" s="26">
        <f t="shared" si="0"/>
        <v>19</v>
      </c>
      <c r="B24" s="26">
        <f t="shared" si="0"/>
        <v>19</v>
      </c>
      <c r="C24" s="26">
        <f t="shared" si="2"/>
        <v>4</v>
      </c>
      <c r="D24" s="26">
        <f t="shared" si="3"/>
        <v>4</v>
      </c>
      <c r="E24" s="28">
        <f t="shared" ca="1" si="1"/>
        <v>4</v>
      </c>
      <c r="F24" s="26" t="str">
        <f ca="1">VLOOKUP(E24,说明表4!$A$1:$B$5,2,0)</f>
        <v>21110,21120,21130,21140,21150,34210,35210,36210,47210</v>
      </c>
    </row>
    <row r="25" spans="1:6" x14ac:dyDescent="0.2">
      <c r="A25" s="26">
        <f t="shared" si="0"/>
        <v>20</v>
      </c>
      <c r="B25" s="26">
        <f t="shared" si="0"/>
        <v>20</v>
      </c>
      <c r="C25" s="26">
        <f t="shared" si="2"/>
        <v>5</v>
      </c>
      <c r="D25" s="26">
        <f t="shared" si="3"/>
        <v>4</v>
      </c>
      <c r="E25" s="28">
        <f t="shared" ca="1" si="1"/>
        <v>1</v>
      </c>
      <c r="F25" s="26" t="str">
        <f ca="1">VLOOKUP(E25,说明表4!$A$1:$B$5,2,0)</f>
        <v>10200,10201,10204,21110,21120,21130,21140,21150,34210</v>
      </c>
    </row>
    <row r="26" spans="1:6" x14ac:dyDescent="0.2">
      <c r="A26" s="26">
        <f t="shared" si="0"/>
        <v>21</v>
      </c>
      <c r="B26" s="26">
        <f t="shared" si="0"/>
        <v>21</v>
      </c>
      <c r="C26" s="26">
        <f t="shared" si="2"/>
        <v>1</v>
      </c>
      <c r="D26" s="26">
        <f t="shared" si="3"/>
        <v>5</v>
      </c>
      <c r="E26" s="28">
        <f t="shared" ca="1" si="1"/>
        <v>2</v>
      </c>
      <c r="F26" s="26" t="str">
        <f ca="1">VLOOKUP(E26,说明表4!$A$1:$B$5,2,0)</f>
        <v>10201,10204,21110,21120,21130,21140,21150,34210,35210</v>
      </c>
    </row>
    <row r="27" spans="1:6" x14ac:dyDescent="0.2">
      <c r="A27" s="26">
        <f t="shared" si="0"/>
        <v>22</v>
      </c>
      <c r="B27" s="26">
        <f t="shared" si="0"/>
        <v>22</v>
      </c>
      <c r="C27" s="26">
        <f t="shared" si="2"/>
        <v>2</v>
      </c>
      <c r="D27" s="26">
        <f t="shared" si="3"/>
        <v>5</v>
      </c>
      <c r="E27" s="28">
        <f t="shared" ca="1" si="1"/>
        <v>3</v>
      </c>
      <c r="F27" s="26" t="str">
        <f ca="1">VLOOKUP(E27,说明表4!$A$1:$B$5,2,0)</f>
        <v>10204,21110,21120,21130,21140,21150,34210,35210,36210</v>
      </c>
    </row>
    <row r="28" spans="1:6" x14ac:dyDescent="0.2">
      <c r="A28" s="26">
        <f t="shared" si="0"/>
        <v>23</v>
      </c>
      <c r="B28" s="26">
        <f t="shared" si="0"/>
        <v>23</v>
      </c>
      <c r="C28" s="26">
        <f t="shared" si="2"/>
        <v>3</v>
      </c>
      <c r="D28" s="26">
        <f t="shared" si="3"/>
        <v>5</v>
      </c>
      <c r="E28" s="28">
        <f t="shared" ca="1" si="1"/>
        <v>5</v>
      </c>
      <c r="F28" s="26" t="str">
        <f ca="1">VLOOKUP(E28,说明表4!$A$1:$B$5,2,0)</f>
        <v>21120,21130,21140,21150,34210,35210,36210,47210,47230</v>
      </c>
    </row>
    <row r="29" spans="1:6" x14ac:dyDescent="0.2">
      <c r="A29" s="26">
        <f t="shared" si="0"/>
        <v>24</v>
      </c>
      <c r="B29" s="26">
        <f t="shared" si="0"/>
        <v>24</v>
      </c>
      <c r="C29" s="26">
        <f t="shared" si="2"/>
        <v>4</v>
      </c>
      <c r="D29" s="26">
        <f t="shared" si="3"/>
        <v>5</v>
      </c>
      <c r="E29" s="28">
        <f t="shared" ca="1" si="1"/>
        <v>4</v>
      </c>
      <c r="F29" s="26" t="str">
        <f ca="1">VLOOKUP(E29,说明表4!$A$1:$B$5,2,0)</f>
        <v>21110,21120,21130,21140,21150,34210,35210,36210,47210</v>
      </c>
    </row>
    <row r="30" spans="1:6" x14ac:dyDescent="0.2">
      <c r="A30" s="26">
        <f t="shared" si="0"/>
        <v>25</v>
      </c>
      <c r="B30" s="26">
        <f t="shared" si="0"/>
        <v>25</v>
      </c>
      <c r="C30" s="26">
        <f t="shared" si="2"/>
        <v>5</v>
      </c>
      <c r="D30" s="26">
        <f t="shared" si="3"/>
        <v>5</v>
      </c>
      <c r="E30" s="28">
        <f t="shared" ca="1" si="1"/>
        <v>1</v>
      </c>
      <c r="F30" s="26" t="str">
        <f ca="1">VLOOKUP(E30,说明表4!$A$1:$B$5,2,0)</f>
        <v>10200,10201,10204,21110,21120,21130,21140,21150,34210</v>
      </c>
    </row>
    <row r="31" spans="1:6" x14ac:dyDescent="0.2">
      <c r="A31" s="26">
        <f>ROW()-5</f>
        <v>26</v>
      </c>
      <c r="B31" s="26">
        <f t="shared" si="0"/>
        <v>26</v>
      </c>
      <c r="C31" s="26">
        <f t="shared" si="2"/>
        <v>1</v>
      </c>
      <c r="D31" s="26">
        <f t="shared" si="3"/>
        <v>6</v>
      </c>
      <c r="E31" s="28">
        <f t="shared" ca="1" si="1"/>
        <v>2</v>
      </c>
      <c r="F31" s="26" t="str">
        <f ca="1">VLOOKUP(E31,说明表4!$A$1:$B$5,2,0)</f>
        <v>10201,10204,21110,21120,21130,21140,21150,34210,35210</v>
      </c>
    </row>
    <row r="32" spans="1:6" x14ac:dyDescent="0.2">
      <c r="A32" s="26">
        <f t="shared" si="0"/>
        <v>27</v>
      </c>
      <c r="B32" s="26">
        <f t="shared" si="0"/>
        <v>27</v>
      </c>
      <c r="C32" s="26">
        <f t="shared" si="2"/>
        <v>2</v>
      </c>
      <c r="D32" s="26">
        <f t="shared" si="3"/>
        <v>6</v>
      </c>
      <c r="E32" s="28">
        <f t="shared" ca="1" si="1"/>
        <v>2</v>
      </c>
      <c r="F32" s="26" t="str">
        <f ca="1">VLOOKUP(E32,说明表4!$A$1:$B$5,2,0)</f>
        <v>10201,10204,21110,21120,21130,21140,21150,34210,35210</v>
      </c>
    </row>
    <row r="33" spans="1:6" x14ac:dyDescent="0.2">
      <c r="A33" s="26">
        <f t="shared" si="0"/>
        <v>28</v>
      </c>
      <c r="B33" s="26">
        <f t="shared" si="0"/>
        <v>28</v>
      </c>
      <c r="C33" s="26">
        <f t="shared" si="2"/>
        <v>3</v>
      </c>
      <c r="D33" s="26">
        <f t="shared" si="3"/>
        <v>6</v>
      </c>
      <c r="E33" s="28">
        <f t="shared" ca="1" si="1"/>
        <v>2</v>
      </c>
      <c r="F33" s="26" t="str">
        <f ca="1">VLOOKUP(E33,说明表4!$A$1:$B$5,2,0)</f>
        <v>10201,10204,21110,21120,21130,21140,21150,34210,35210</v>
      </c>
    </row>
    <row r="34" spans="1:6" x14ac:dyDescent="0.2">
      <c r="A34" s="26">
        <f t="shared" si="0"/>
        <v>29</v>
      </c>
      <c r="B34" s="26">
        <f t="shared" si="0"/>
        <v>29</v>
      </c>
      <c r="C34" s="26">
        <f t="shared" si="2"/>
        <v>4</v>
      </c>
      <c r="D34" s="26">
        <f t="shared" si="3"/>
        <v>6</v>
      </c>
      <c r="E34" s="28">
        <f t="shared" ca="1" si="1"/>
        <v>5</v>
      </c>
      <c r="F34" s="26" t="str">
        <f ca="1">VLOOKUP(E34,说明表4!$A$1:$B$5,2,0)</f>
        <v>21120,21130,21140,21150,34210,35210,36210,47210,47230</v>
      </c>
    </row>
    <row r="35" spans="1:6" x14ac:dyDescent="0.2">
      <c r="A35" s="26">
        <f t="shared" si="0"/>
        <v>30</v>
      </c>
      <c r="B35" s="26">
        <f t="shared" si="0"/>
        <v>30</v>
      </c>
      <c r="C35" s="26">
        <f t="shared" si="2"/>
        <v>5</v>
      </c>
      <c r="D35" s="26">
        <f t="shared" si="3"/>
        <v>6</v>
      </c>
      <c r="E35" s="28">
        <f t="shared" ca="1" si="1"/>
        <v>3</v>
      </c>
      <c r="F35" s="26" t="str">
        <f ca="1">VLOOKUP(E35,说明表4!$A$1:$B$5,2,0)</f>
        <v>10204,21110,21120,21130,21140,21150,34210,35210,36210</v>
      </c>
    </row>
    <row r="36" spans="1:6" x14ac:dyDescent="0.2">
      <c r="A36" s="26">
        <f t="shared" si="0"/>
        <v>31</v>
      </c>
      <c r="B36" s="26">
        <f t="shared" si="0"/>
        <v>31</v>
      </c>
      <c r="C36" s="26">
        <f t="shared" si="2"/>
        <v>1</v>
      </c>
      <c r="D36" s="26">
        <f t="shared" si="3"/>
        <v>7</v>
      </c>
      <c r="E36" s="28">
        <f t="shared" ca="1" si="1"/>
        <v>4</v>
      </c>
      <c r="F36" s="26" t="str">
        <f ca="1">VLOOKUP(E36,说明表4!$A$1:$B$5,2,0)</f>
        <v>21110,21120,21130,21140,21150,34210,35210,36210,47210</v>
      </c>
    </row>
    <row r="37" spans="1:6" x14ac:dyDescent="0.2">
      <c r="A37" s="26">
        <f t="shared" si="0"/>
        <v>32</v>
      </c>
      <c r="B37" s="26">
        <f t="shared" si="0"/>
        <v>32</v>
      </c>
      <c r="C37" s="26">
        <f t="shared" si="2"/>
        <v>2</v>
      </c>
      <c r="D37" s="26">
        <f t="shared" si="3"/>
        <v>7</v>
      </c>
      <c r="E37" s="28">
        <f t="shared" ca="1" si="1"/>
        <v>5</v>
      </c>
      <c r="F37" s="26" t="str">
        <f ca="1">VLOOKUP(E37,说明表4!$A$1:$B$5,2,0)</f>
        <v>21120,21130,21140,21150,34210,35210,36210,47210,47230</v>
      </c>
    </row>
    <row r="38" spans="1:6" x14ac:dyDescent="0.2">
      <c r="A38" s="26">
        <f t="shared" si="0"/>
        <v>33</v>
      </c>
      <c r="B38" s="26">
        <f t="shared" si="0"/>
        <v>33</v>
      </c>
      <c r="C38" s="26">
        <f t="shared" si="2"/>
        <v>3</v>
      </c>
      <c r="D38" s="26">
        <f t="shared" si="3"/>
        <v>7</v>
      </c>
      <c r="E38" s="28">
        <f t="shared" ca="1" si="1"/>
        <v>2</v>
      </c>
      <c r="F38" s="26" t="str">
        <f ca="1">VLOOKUP(E38,说明表4!$A$1:$B$5,2,0)</f>
        <v>10201,10204,21110,21120,21130,21140,21150,34210,35210</v>
      </c>
    </row>
    <row r="39" spans="1:6" x14ac:dyDescent="0.2">
      <c r="A39" s="26">
        <f t="shared" si="0"/>
        <v>34</v>
      </c>
      <c r="B39" s="26">
        <f t="shared" si="0"/>
        <v>34</v>
      </c>
      <c r="C39" s="26">
        <f t="shared" si="2"/>
        <v>4</v>
      </c>
      <c r="D39" s="26">
        <f t="shared" si="3"/>
        <v>7</v>
      </c>
      <c r="E39" s="28">
        <f t="shared" ca="1" si="1"/>
        <v>2</v>
      </c>
      <c r="F39" s="26" t="str">
        <f ca="1">VLOOKUP(E39,说明表4!$A$1:$B$5,2,0)</f>
        <v>10201,10204,21110,21120,21130,21140,21150,34210,35210</v>
      </c>
    </row>
    <row r="40" spans="1:6" x14ac:dyDescent="0.2">
      <c r="A40" s="26">
        <f t="shared" si="0"/>
        <v>35</v>
      </c>
      <c r="B40" s="26">
        <f t="shared" si="0"/>
        <v>35</v>
      </c>
      <c r="C40" s="26">
        <f t="shared" si="2"/>
        <v>5</v>
      </c>
      <c r="D40" s="26">
        <f t="shared" si="3"/>
        <v>7</v>
      </c>
      <c r="E40" s="28">
        <f t="shared" ca="1" si="1"/>
        <v>3</v>
      </c>
      <c r="F40" s="26" t="str">
        <f ca="1">VLOOKUP(E40,说明表4!$A$1:$B$5,2,0)</f>
        <v>10204,21110,21120,21130,21140,21150,34210,35210,36210</v>
      </c>
    </row>
    <row r="41" spans="1:6" x14ac:dyDescent="0.2">
      <c r="A41" s="26">
        <f t="shared" si="0"/>
        <v>36</v>
      </c>
      <c r="B41" s="26">
        <f t="shared" si="0"/>
        <v>36</v>
      </c>
      <c r="C41" s="26">
        <f t="shared" si="2"/>
        <v>1</v>
      </c>
      <c r="D41" s="26">
        <f t="shared" si="3"/>
        <v>8</v>
      </c>
      <c r="E41" s="28">
        <f t="shared" ca="1" si="1"/>
        <v>3</v>
      </c>
      <c r="F41" s="26" t="str">
        <f ca="1">VLOOKUP(E41,说明表4!$A$1:$B$5,2,0)</f>
        <v>10204,21110,21120,21130,21140,21150,34210,35210,36210</v>
      </c>
    </row>
    <row r="42" spans="1:6" x14ac:dyDescent="0.2">
      <c r="A42" s="26">
        <f t="shared" si="0"/>
        <v>37</v>
      </c>
      <c r="B42" s="26">
        <f t="shared" si="0"/>
        <v>37</v>
      </c>
      <c r="C42" s="26">
        <f t="shared" si="2"/>
        <v>2</v>
      </c>
      <c r="D42" s="26">
        <f t="shared" si="3"/>
        <v>8</v>
      </c>
      <c r="E42" s="28">
        <f t="shared" ca="1" si="1"/>
        <v>5</v>
      </c>
      <c r="F42" s="26" t="str">
        <f ca="1">VLOOKUP(E42,说明表4!$A$1:$B$5,2,0)</f>
        <v>21120,21130,21140,21150,34210,35210,36210,47210,47230</v>
      </c>
    </row>
    <row r="43" spans="1:6" x14ac:dyDescent="0.2">
      <c r="A43" s="26">
        <f t="shared" si="0"/>
        <v>38</v>
      </c>
      <c r="B43" s="26">
        <f t="shared" si="0"/>
        <v>38</v>
      </c>
      <c r="C43" s="26">
        <f t="shared" si="2"/>
        <v>3</v>
      </c>
      <c r="D43" s="26">
        <f t="shared" si="3"/>
        <v>8</v>
      </c>
      <c r="E43" s="28">
        <f t="shared" ca="1" si="1"/>
        <v>2</v>
      </c>
      <c r="F43" s="26" t="str">
        <f ca="1">VLOOKUP(E43,说明表4!$A$1:$B$5,2,0)</f>
        <v>10201,10204,21110,21120,21130,21140,21150,34210,35210</v>
      </c>
    </row>
    <row r="44" spans="1:6" x14ac:dyDescent="0.2">
      <c r="A44" s="26">
        <f t="shared" si="0"/>
        <v>39</v>
      </c>
      <c r="B44" s="26">
        <f t="shared" si="0"/>
        <v>39</v>
      </c>
      <c r="C44" s="26">
        <f t="shared" si="2"/>
        <v>4</v>
      </c>
      <c r="D44" s="26">
        <f t="shared" si="3"/>
        <v>8</v>
      </c>
      <c r="E44" s="28">
        <f t="shared" ca="1" si="1"/>
        <v>2</v>
      </c>
      <c r="F44" s="26" t="str">
        <f ca="1">VLOOKUP(E44,说明表4!$A$1:$B$5,2,0)</f>
        <v>10201,10204,21110,21120,21130,21140,21150,34210,35210</v>
      </c>
    </row>
    <row r="45" spans="1:6" x14ac:dyDescent="0.2">
      <c r="A45" s="26">
        <f t="shared" si="0"/>
        <v>40</v>
      </c>
      <c r="B45" s="26">
        <f t="shared" si="0"/>
        <v>40</v>
      </c>
      <c r="C45" s="26">
        <f t="shared" si="2"/>
        <v>5</v>
      </c>
      <c r="D45" s="26">
        <f t="shared" si="3"/>
        <v>8</v>
      </c>
      <c r="E45" s="28">
        <f t="shared" ca="1" si="1"/>
        <v>4</v>
      </c>
      <c r="F45" s="26" t="str">
        <f ca="1">VLOOKUP(E45,说明表4!$A$1:$B$5,2,0)</f>
        <v>21110,21120,21130,21140,21150,34210,35210,36210,47210</v>
      </c>
    </row>
    <row r="46" spans="1:6" x14ac:dyDescent="0.2">
      <c r="A46" s="26">
        <f t="shared" si="0"/>
        <v>41</v>
      </c>
      <c r="B46" s="26">
        <f t="shared" si="0"/>
        <v>41</v>
      </c>
      <c r="C46" s="26">
        <f t="shared" si="2"/>
        <v>1</v>
      </c>
      <c r="D46" s="26">
        <f t="shared" si="3"/>
        <v>9</v>
      </c>
      <c r="E46" s="28">
        <f t="shared" ca="1" si="1"/>
        <v>2</v>
      </c>
      <c r="F46" s="26" t="str">
        <f ca="1">VLOOKUP(E46,说明表4!$A$1:$B$5,2,0)</f>
        <v>10201,10204,21110,21120,21130,21140,21150,34210,35210</v>
      </c>
    </row>
    <row r="47" spans="1:6" x14ac:dyDescent="0.2">
      <c r="A47" s="26">
        <f t="shared" si="0"/>
        <v>42</v>
      </c>
      <c r="B47" s="26">
        <f t="shared" si="0"/>
        <v>42</v>
      </c>
      <c r="C47" s="26">
        <f t="shared" si="2"/>
        <v>2</v>
      </c>
      <c r="D47" s="26">
        <f t="shared" si="3"/>
        <v>9</v>
      </c>
      <c r="E47" s="28">
        <f t="shared" ca="1" si="1"/>
        <v>2</v>
      </c>
      <c r="F47" s="26" t="str">
        <f ca="1">VLOOKUP(E47,说明表4!$A$1:$B$5,2,0)</f>
        <v>10201,10204,21110,21120,21130,21140,21150,34210,35210</v>
      </c>
    </row>
    <row r="48" spans="1:6" x14ac:dyDescent="0.2">
      <c r="A48" s="26">
        <f t="shared" si="0"/>
        <v>43</v>
      </c>
      <c r="B48" s="26">
        <f t="shared" si="0"/>
        <v>43</v>
      </c>
      <c r="C48" s="26">
        <f t="shared" si="2"/>
        <v>3</v>
      </c>
      <c r="D48" s="26">
        <f t="shared" si="3"/>
        <v>9</v>
      </c>
      <c r="E48" s="28">
        <f t="shared" ca="1" si="1"/>
        <v>4</v>
      </c>
      <c r="F48" s="26" t="str">
        <f ca="1">VLOOKUP(E48,说明表4!$A$1:$B$5,2,0)</f>
        <v>21110,21120,21130,21140,21150,34210,35210,36210,47210</v>
      </c>
    </row>
    <row r="49" spans="1:6" x14ac:dyDescent="0.2">
      <c r="A49" s="26">
        <f t="shared" si="0"/>
        <v>44</v>
      </c>
      <c r="B49" s="26">
        <f t="shared" si="0"/>
        <v>44</v>
      </c>
      <c r="C49" s="26">
        <f t="shared" si="2"/>
        <v>4</v>
      </c>
      <c r="D49" s="26">
        <f t="shared" si="3"/>
        <v>9</v>
      </c>
      <c r="E49" s="28">
        <f t="shared" ca="1" si="1"/>
        <v>3</v>
      </c>
      <c r="F49" s="26" t="str">
        <f ca="1">VLOOKUP(E49,说明表4!$A$1:$B$5,2,0)</f>
        <v>10204,21110,21120,21130,21140,21150,34210,35210,36210</v>
      </c>
    </row>
    <row r="50" spans="1:6" x14ac:dyDescent="0.2">
      <c r="A50" s="26">
        <f t="shared" si="0"/>
        <v>45</v>
      </c>
      <c r="B50" s="26">
        <f t="shared" si="0"/>
        <v>45</v>
      </c>
      <c r="C50" s="26">
        <f t="shared" si="2"/>
        <v>5</v>
      </c>
      <c r="D50" s="26">
        <f t="shared" si="3"/>
        <v>9</v>
      </c>
      <c r="E50" s="28">
        <f t="shared" ca="1" si="1"/>
        <v>1</v>
      </c>
      <c r="F50" s="26" t="str">
        <f ca="1">VLOOKUP(E50,说明表4!$A$1:$B$5,2,0)</f>
        <v>10200,10201,10204,21110,21120,21130,21140,21150,34210</v>
      </c>
    </row>
    <row r="51" spans="1:6" x14ac:dyDescent="0.2">
      <c r="A51" s="26">
        <f t="shared" si="0"/>
        <v>46</v>
      </c>
      <c r="B51" s="26">
        <f t="shared" si="0"/>
        <v>46</v>
      </c>
      <c r="C51" s="26">
        <f t="shared" si="2"/>
        <v>1</v>
      </c>
      <c r="D51" s="26">
        <f t="shared" si="3"/>
        <v>10</v>
      </c>
      <c r="E51" s="28">
        <f t="shared" ca="1" si="1"/>
        <v>2</v>
      </c>
      <c r="F51" s="26" t="str">
        <f ca="1">VLOOKUP(E51,说明表4!$A$1:$B$5,2,0)</f>
        <v>10201,10204,21110,21120,21130,21140,21150,34210,35210</v>
      </c>
    </row>
    <row r="52" spans="1:6" x14ac:dyDescent="0.2">
      <c r="A52" s="26">
        <f t="shared" si="0"/>
        <v>47</v>
      </c>
      <c r="B52" s="26">
        <f t="shared" si="0"/>
        <v>47</v>
      </c>
      <c r="C52" s="26">
        <f t="shared" si="2"/>
        <v>2</v>
      </c>
      <c r="D52" s="26">
        <f t="shared" si="3"/>
        <v>10</v>
      </c>
      <c r="E52" s="28">
        <f t="shared" ca="1" si="1"/>
        <v>5</v>
      </c>
      <c r="F52" s="26" t="str">
        <f ca="1">VLOOKUP(E52,说明表4!$A$1:$B$5,2,0)</f>
        <v>21120,21130,21140,21150,34210,35210,36210,47210,47230</v>
      </c>
    </row>
    <row r="53" spans="1:6" x14ac:dyDescent="0.2">
      <c r="A53" s="26">
        <f t="shared" si="0"/>
        <v>48</v>
      </c>
      <c r="B53" s="26">
        <f t="shared" si="0"/>
        <v>48</v>
      </c>
      <c r="C53" s="26">
        <f t="shared" si="2"/>
        <v>3</v>
      </c>
      <c r="D53" s="26">
        <f t="shared" si="3"/>
        <v>10</v>
      </c>
      <c r="E53" s="28">
        <f t="shared" ca="1" si="1"/>
        <v>5</v>
      </c>
      <c r="F53" s="26" t="str">
        <f ca="1">VLOOKUP(E53,说明表4!$A$1:$B$5,2,0)</f>
        <v>21120,21130,21140,21150,34210,35210,36210,47210,47230</v>
      </c>
    </row>
    <row r="54" spans="1:6" x14ac:dyDescent="0.2">
      <c r="A54" s="26">
        <f t="shared" si="0"/>
        <v>49</v>
      </c>
      <c r="B54" s="26">
        <f t="shared" si="0"/>
        <v>49</v>
      </c>
      <c r="C54" s="26">
        <f t="shared" si="2"/>
        <v>4</v>
      </c>
      <c r="D54" s="26">
        <f t="shared" si="3"/>
        <v>10</v>
      </c>
      <c r="E54" s="28">
        <f t="shared" ca="1" si="1"/>
        <v>2</v>
      </c>
      <c r="F54" s="26" t="str">
        <f ca="1">VLOOKUP(E54,说明表4!$A$1:$B$5,2,0)</f>
        <v>10201,10204,21110,21120,21130,21140,21150,34210,35210</v>
      </c>
    </row>
    <row r="55" spans="1:6" x14ac:dyDescent="0.2">
      <c r="A55" s="26">
        <f t="shared" si="0"/>
        <v>50</v>
      </c>
      <c r="B55" s="26">
        <f t="shared" si="0"/>
        <v>50</v>
      </c>
      <c r="C55" s="26">
        <f t="shared" si="2"/>
        <v>5</v>
      </c>
      <c r="D55" s="26">
        <f t="shared" si="3"/>
        <v>10</v>
      </c>
      <c r="E55" s="28">
        <f t="shared" ca="1" si="1"/>
        <v>3</v>
      </c>
      <c r="F55" s="26" t="str">
        <f ca="1">VLOOKUP(E55,说明表4!$A$1:$B$5,2,0)</f>
        <v>10204,21110,21120,21130,21140,21150,34210,35210,36210</v>
      </c>
    </row>
  </sheetData>
  <phoneticPr fontId="8" type="noConversion"/>
  <conditionalFormatting sqref="A1:A1048576">
    <cfRule type="colorScale" priority="4">
      <colorScale>
        <cfvo type="min"/>
        <cfvo type="percentile" val="50"/>
        <cfvo type="max"/>
        <color rgb="FFF8696B"/>
        <color rgb="FFFFEB84"/>
        <color rgb="FF63BE7B"/>
      </colorScale>
    </cfRule>
  </conditionalFormatting>
  <conditionalFormatting sqref="B1:B1048576">
    <cfRule type="colorScale" priority="3">
      <colorScale>
        <cfvo type="min"/>
        <cfvo type="percentile" val="50"/>
        <cfvo type="max"/>
        <color rgb="FFF8696B"/>
        <color rgb="FFFFEB84"/>
        <color rgb="FF63BE7B"/>
      </colorScale>
    </cfRule>
  </conditionalFormatting>
  <conditionalFormatting sqref="C1:C1048576">
    <cfRule type="colorScale" priority="2">
      <colorScale>
        <cfvo type="min"/>
        <cfvo type="percentile" val="50"/>
        <cfvo type="max"/>
        <color rgb="FFF8696B"/>
        <color rgb="FFFFEB84"/>
        <color rgb="FF63BE7B"/>
      </colorScale>
    </cfRule>
  </conditionalFormatting>
  <conditionalFormatting sqref="D1:D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D764A-1E46-4564-8790-46E6F533B183}">
  <dimension ref="A1:H55"/>
  <sheetViews>
    <sheetView workbookViewId="0">
      <selection activeCell="E16" sqref="E16"/>
    </sheetView>
  </sheetViews>
  <sheetFormatPr defaultRowHeight="16.5" x14ac:dyDescent="0.2"/>
  <cols>
    <col min="1" max="1" width="13.25" style="1" bestFit="1" customWidth="1"/>
    <col min="2" max="2" width="21.625" style="1" bestFit="1" customWidth="1"/>
    <col min="3" max="3" width="30.375" style="1" customWidth="1"/>
    <col min="4" max="4" width="26.375" style="1" bestFit="1" customWidth="1"/>
    <col min="5" max="5" width="25.75" style="1" bestFit="1" customWidth="1"/>
    <col min="6" max="6" width="29.625" style="1" bestFit="1" customWidth="1"/>
    <col min="7" max="7" width="18.375" style="19" bestFit="1" customWidth="1"/>
    <col min="8" max="8" width="15" style="13" customWidth="1"/>
    <col min="9" max="16384" width="9" style="1"/>
  </cols>
  <sheetData>
    <row r="1" spans="1:8" x14ac:dyDescent="0.2">
      <c r="A1" s="1">
        <v>1</v>
      </c>
    </row>
    <row r="2" spans="1:8" x14ac:dyDescent="0.2">
      <c r="A2" s="1" t="s">
        <v>109</v>
      </c>
      <c r="B2" s="1" t="s">
        <v>110</v>
      </c>
      <c r="C2" s="19" t="s">
        <v>111</v>
      </c>
      <c r="D2" s="19" t="s">
        <v>112</v>
      </c>
      <c r="E2" s="19" t="s">
        <v>113</v>
      </c>
      <c r="F2" s="19" t="s">
        <v>114</v>
      </c>
    </row>
    <row r="3" spans="1:8" x14ac:dyDescent="0.2">
      <c r="C3" s="1" t="s">
        <v>117</v>
      </c>
    </row>
    <row r="4" spans="1:8" x14ac:dyDescent="0.2">
      <c r="A4" s="1" t="s">
        <v>118</v>
      </c>
      <c r="B4" s="1" t="s">
        <v>119</v>
      </c>
      <c r="C4" s="19" t="s">
        <v>120</v>
      </c>
      <c r="D4" s="18" t="s">
        <v>121</v>
      </c>
      <c r="E4" s="15" t="s">
        <v>122</v>
      </c>
      <c r="F4" s="15" t="s">
        <v>123</v>
      </c>
    </row>
    <row r="5" spans="1:8" ht="33" x14ac:dyDescent="0.2">
      <c r="A5" s="2" t="s">
        <v>126</v>
      </c>
      <c r="B5" s="2"/>
      <c r="C5" s="18" t="s">
        <v>127</v>
      </c>
      <c r="D5" s="16" t="s">
        <v>128</v>
      </c>
      <c r="E5" s="16" t="s">
        <v>129</v>
      </c>
      <c r="F5" s="16" t="s">
        <v>129</v>
      </c>
      <c r="G5" s="18"/>
      <c r="H5" s="14"/>
    </row>
    <row r="6" spans="1:8" x14ac:dyDescent="0.2">
      <c r="A6" s="1">
        <v>1</v>
      </c>
      <c r="B6" s="1">
        <v>1</v>
      </c>
      <c r="C6" s="25" t="s">
        <v>132</v>
      </c>
      <c r="D6" s="1">
        <v>1</v>
      </c>
    </row>
    <row r="7" spans="1:8" x14ac:dyDescent="0.2">
      <c r="A7" s="1">
        <v>2</v>
      </c>
      <c r="B7" s="1">
        <v>2</v>
      </c>
      <c r="C7" s="25" t="s">
        <v>133</v>
      </c>
      <c r="D7" s="1">
        <v>1</v>
      </c>
    </row>
    <row r="8" spans="1:8" x14ac:dyDescent="0.2">
      <c r="A8" s="1">
        <v>3</v>
      </c>
      <c r="B8" s="1">
        <v>3</v>
      </c>
      <c r="C8" s="25" t="s">
        <v>134</v>
      </c>
      <c r="D8" s="1">
        <v>2</v>
      </c>
    </row>
    <row r="9" spans="1:8" x14ac:dyDescent="0.2">
      <c r="A9" s="1">
        <v>4</v>
      </c>
      <c r="B9" s="1">
        <v>4</v>
      </c>
      <c r="C9" s="25" t="s">
        <v>135</v>
      </c>
      <c r="D9" s="1">
        <v>2</v>
      </c>
    </row>
    <row r="10" spans="1:8" x14ac:dyDescent="0.2">
      <c r="A10" s="1">
        <v>5</v>
      </c>
      <c r="B10" s="1">
        <v>5</v>
      </c>
      <c r="C10" s="1" t="s">
        <v>132</v>
      </c>
      <c r="D10" s="1">
        <v>2</v>
      </c>
    </row>
    <row r="11" spans="1:8" x14ac:dyDescent="0.2">
      <c r="A11" s="1">
        <v>6</v>
      </c>
      <c r="B11" s="1">
        <v>6</v>
      </c>
      <c r="C11" s="1" t="s">
        <v>133</v>
      </c>
      <c r="D11" s="1">
        <v>1</v>
      </c>
    </row>
    <row r="12" spans="1:8" x14ac:dyDescent="0.2">
      <c r="A12" s="1">
        <v>7</v>
      </c>
      <c r="B12" s="1">
        <v>7</v>
      </c>
      <c r="C12" s="1" t="s">
        <v>134</v>
      </c>
      <c r="D12" s="1">
        <v>1</v>
      </c>
    </row>
    <row r="13" spans="1:8" x14ac:dyDescent="0.2">
      <c r="A13" s="1">
        <v>8</v>
      </c>
      <c r="B13" s="1">
        <v>8</v>
      </c>
      <c r="C13" s="1" t="s">
        <v>135</v>
      </c>
      <c r="D13" s="1">
        <v>1</v>
      </c>
    </row>
    <row r="14" spans="1:8" x14ac:dyDescent="0.2">
      <c r="A14" s="1">
        <v>9</v>
      </c>
      <c r="B14" s="1">
        <v>9</v>
      </c>
      <c r="C14" s="1" t="s">
        <v>132</v>
      </c>
      <c r="D14" s="1">
        <v>2</v>
      </c>
    </row>
    <row r="15" spans="1:8" x14ac:dyDescent="0.2">
      <c r="A15" s="1">
        <v>10</v>
      </c>
      <c r="B15" s="1">
        <v>10</v>
      </c>
      <c r="C15" s="1" t="s">
        <v>133</v>
      </c>
      <c r="D15" s="1">
        <v>2</v>
      </c>
    </row>
    <row r="16" spans="1:8" x14ac:dyDescent="0.2">
      <c r="A16" s="1">
        <v>11</v>
      </c>
      <c r="B16" s="1">
        <v>11</v>
      </c>
      <c r="C16" s="1" t="s">
        <v>134</v>
      </c>
      <c r="D16" s="1">
        <v>1</v>
      </c>
    </row>
    <row r="17" spans="1:4" x14ac:dyDescent="0.2">
      <c r="A17" s="1">
        <v>12</v>
      </c>
      <c r="B17" s="1">
        <v>12</v>
      </c>
      <c r="C17" s="1" t="s">
        <v>135</v>
      </c>
      <c r="D17" s="1">
        <v>1</v>
      </c>
    </row>
    <row r="18" spans="1:4" x14ac:dyDescent="0.2">
      <c r="A18" s="1">
        <v>13</v>
      </c>
      <c r="B18" s="1">
        <v>13</v>
      </c>
      <c r="C18" s="1" t="s">
        <v>132</v>
      </c>
      <c r="D18" s="1">
        <v>1</v>
      </c>
    </row>
    <row r="19" spans="1:4" x14ac:dyDescent="0.2">
      <c r="A19" s="1">
        <v>14</v>
      </c>
      <c r="B19" s="1">
        <v>14</v>
      </c>
      <c r="C19" s="1" t="s">
        <v>133</v>
      </c>
      <c r="D19" s="1">
        <v>1</v>
      </c>
    </row>
    <row r="20" spans="1:4" x14ac:dyDescent="0.2">
      <c r="A20" s="1">
        <v>15</v>
      </c>
      <c r="B20" s="1">
        <v>15</v>
      </c>
      <c r="C20" s="1" t="s">
        <v>134</v>
      </c>
      <c r="D20" s="1">
        <v>2</v>
      </c>
    </row>
    <row r="21" spans="1:4" x14ac:dyDescent="0.2">
      <c r="A21" s="1">
        <v>16</v>
      </c>
      <c r="B21" s="1">
        <v>16</v>
      </c>
      <c r="C21" s="1" t="s">
        <v>135</v>
      </c>
      <c r="D21" s="1">
        <v>1</v>
      </c>
    </row>
    <row r="22" spans="1:4" x14ac:dyDescent="0.2">
      <c r="A22" s="1">
        <v>17</v>
      </c>
      <c r="B22" s="1">
        <v>17</v>
      </c>
      <c r="C22" s="1" t="s">
        <v>132</v>
      </c>
      <c r="D22" s="1">
        <v>1</v>
      </c>
    </row>
    <row r="23" spans="1:4" x14ac:dyDescent="0.2">
      <c r="A23" s="1">
        <v>18</v>
      </c>
      <c r="B23" s="1">
        <v>18</v>
      </c>
      <c r="C23" s="1" t="s">
        <v>133</v>
      </c>
      <c r="D23" s="1">
        <v>1</v>
      </c>
    </row>
    <row r="24" spans="1:4" x14ac:dyDescent="0.2">
      <c r="A24" s="1">
        <v>19</v>
      </c>
      <c r="B24" s="1">
        <v>19</v>
      </c>
      <c r="C24" s="1" t="s">
        <v>134</v>
      </c>
      <c r="D24" s="1">
        <v>2</v>
      </c>
    </row>
    <row r="25" spans="1:4" x14ac:dyDescent="0.2">
      <c r="A25" s="1">
        <v>20</v>
      </c>
      <c r="B25" s="1">
        <v>20</v>
      </c>
      <c r="C25" s="1" t="s">
        <v>135</v>
      </c>
      <c r="D25" s="1">
        <v>1</v>
      </c>
    </row>
    <row r="26" spans="1:4" x14ac:dyDescent="0.2">
      <c r="A26" s="1">
        <v>21</v>
      </c>
      <c r="B26" s="1">
        <v>21</v>
      </c>
      <c r="C26" s="1" t="s">
        <v>132</v>
      </c>
      <c r="D26" s="1">
        <v>2</v>
      </c>
    </row>
    <row r="27" spans="1:4" x14ac:dyDescent="0.2">
      <c r="A27" s="1">
        <v>22</v>
      </c>
      <c r="B27" s="1">
        <v>22</v>
      </c>
      <c r="C27" s="1" t="s">
        <v>133</v>
      </c>
      <c r="D27" s="1">
        <v>1</v>
      </c>
    </row>
    <row r="28" spans="1:4" x14ac:dyDescent="0.2">
      <c r="A28" s="1">
        <v>23</v>
      </c>
      <c r="B28" s="1">
        <v>23</v>
      </c>
      <c r="C28" s="1" t="s">
        <v>134</v>
      </c>
      <c r="D28" s="1">
        <v>1</v>
      </c>
    </row>
    <row r="29" spans="1:4" x14ac:dyDescent="0.2">
      <c r="A29" s="1">
        <v>24</v>
      </c>
      <c r="B29" s="1">
        <v>24</v>
      </c>
      <c r="C29" s="1" t="s">
        <v>135</v>
      </c>
      <c r="D29" s="1">
        <v>2</v>
      </c>
    </row>
    <row r="30" spans="1:4" x14ac:dyDescent="0.2">
      <c r="A30" s="1">
        <v>25</v>
      </c>
      <c r="B30" s="1">
        <v>25</v>
      </c>
      <c r="C30" s="1" t="s">
        <v>132</v>
      </c>
      <c r="D30" s="1">
        <v>1</v>
      </c>
    </row>
    <row r="31" spans="1:4" x14ac:dyDescent="0.2">
      <c r="A31" s="1">
        <v>26</v>
      </c>
      <c r="B31" s="1">
        <v>26</v>
      </c>
      <c r="C31" s="1" t="s">
        <v>133</v>
      </c>
      <c r="D31" s="1">
        <v>1</v>
      </c>
    </row>
    <row r="32" spans="1:4" x14ac:dyDescent="0.2">
      <c r="A32" s="1">
        <v>27</v>
      </c>
      <c r="B32" s="1">
        <v>27</v>
      </c>
      <c r="C32" s="1" t="s">
        <v>134</v>
      </c>
      <c r="D32" s="1">
        <v>2</v>
      </c>
    </row>
    <row r="33" spans="1:4" x14ac:dyDescent="0.2">
      <c r="A33" s="1">
        <v>28</v>
      </c>
      <c r="B33" s="1">
        <v>28</v>
      </c>
      <c r="C33" s="1" t="s">
        <v>135</v>
      </c>
      <c r="D33" s="1">
        <v>2</v>
      </c>
    </row>
    <row r="34" spans="1:4" x14ac:dyDescent="0.2">
      <c r="A34" s="1">
        <v>29</v>
      </c>
      <c r="B34" s="1">
        <v>29</v>
      </c>
      <c r="C34" s="1" t="s">
        <v>132</v>
      </c>
      <c r="D34" s="1">
        <v>1</v>
      </c>
    </row>
    <row r="35" spans="1:4" x14ac:dyDescent="0.2">
      <c r="A35" s="1">
        <v>30</v>
      </c>
      <c r="B35" s="1">
        <v>30</v>
      </c>
      <c r="C35" s="1" t="s">
        <v>133</v>
      </c>
      <c r="D35" s="1">
        <v>2</v>
      </c>
    </row>
    <row r="36" spans="1:4" x14ac:dyDescent="0.2">
      <c r="A36" s="1">
        <v>31</v>
      </c>
      <c r="B36" s="1">
        <v>31</v>
      </c>
      <c r="C36" s="1" t="s">
        <v>134</v>
      </c>
      <c r="D36" s="1">
        <v>2</v>
      </c>
    </row>
    <row r="37" spans="1:4" x14ac:dyDescent="0.2">
      <c r="A37" s="1">
        <v>32</v>
      </c>
      <c r="B37" s="1">
        <v>32</v>
      </c>
      <c r="C37" s="1" t="s">
        <v>135</v>
      </c>
      <c r="D37" s="1">
        <v>1</v>
      </c>
    </row>
    <row r="38" spans="1:4" x14ac:dyDescent="0.2">
      <c r="A38" s="1">
        <v>33</v>
      </c>
      <c r="B38" s="1">
        <v>33</v>
      </c>
      <c r="C38" s="1" t="s">
        <v>132</v>
      </c>
      <c r="D38" s="1">
        <v>1</v>
      </c>
    </row>
    <row r="39" spans="1:4" x14ac:dyDescent="0.2">
      <c r="A39" s="1">
        <v>34</v>
      </c>
      <c r="B39" s="1">
        <v>34</v>
      </c>
      <c r="C39" s="1" t="s">
        <v>133</v>
      </c>
      <c r="D39" s="1">
        <v>1</v>
      </c>
    </row>
    <row r="40" spans="1:4" x14ac:dyDescent="0.2">
      <c r="A40" s="1">
        <v>35</v>
      </c>
      <c r="B40" s="1">
        <v>35</v>
      </c>
      <c r="C40" s="1" t="s">
        <v>134</v>
      </c>
      <c r="D40" s="1">
        <v>2</v>
      </c>
    </row>
    <row r="41" spans="1:4" x14ac:dyDescent="0.2">
      <c r="A41" s="1">
        <v>36</v>
      </c>
      <c r="B41" s="1">
        <v>36</v>
      </c>
      <c r="C41" s="1" t="s">
        <v>135</v>
      </c>
      <c r="D41" s="1">
        <v>1</v>
      </c>
    </row>
    <row r="42" spans="1:4" x14ac:dyDescent="0.2">
      <c r="A42" s="1">
        <v>37</v>
      </c>
      <c r="B42" s="1">
        <v>37</v>
      </c>
      <c r="C42" s="1" t="s">
        <v>132</v>
      </c>
      <c r="D42" s="1">
        <v>2</v>
      </c>
    </row>
    <row r="43" spans="1:4" x14ac:dyDescent="0.2">
      <c r="A43" s="1">
        <v>38</v>
      </c>
      <c r="B43" s="1">
        <v>38</v>
      </c>
      <c r="C43" s="1" t="s">
        <v>133</v>
      </c>
      <c r="D43" s="1">
        <v>2</v>
      </c>
    </row>
    <row r="44" spans="1:4" x14ac:dyDescent="0.2">
      <c r="A44" s="1">
        <v>39</v>
      </c>
      <c r="B44" s="1">
        <v>39</v>
      </c>
      <c r="C44" s="1" t="s">
        <v>134</v>
      </c>
      <c r="D44" s="1">
        <v>1</v>
      </c>
    </row>
    <row r="45" spans="1:4" x14ac:dyDescent="0.2">
      <c r="A45" s="1">
        <v>40</v>
      </c>
      <c r="B45" s="1">
        <v>40</v>
      </c>
      <c r="C45" s="1" t="s">
        <v>135</v>
      </c>
      <c r="D45" s="1">
        <v>2</v>
      </c>
    </row>
    <row r="46" spans="1:4" x14ac:dyDescent="0.2">
      <c r="A46" s="1">
        <v>41</v>
      </c>
      <c r="B46" s="1">
        <v>41</v>
      </c>
      <c r="C46" s="1" t="s">
        <v>132</v>
      </c>
      <c r="D46" s="1">
        <v>1</v>
      </c>
    </row>
    <row r="47" spans="1:4" x14ac:dyDescent="0.2">
      <c r="A47" s="1">
        <v>42</v>
      </c>
      <c r="B47" s="1">
        <v>42</v>
      </c>
      <c r="C47" s="1" t="s">
        <v>133</v>
      </c>
      <c r="D47" s="1">
        <v>1</v>
      </c>
    </row>
    <row r="48" spans="1:4" x14ac:dyDescent="0.2">
      <c r="A48" s="1">
        <v>43</v>
      </c>
      <c r="B48" s="1">
        <v>43</v>
      </c>
      <c r="C48" s="1" t="s">
        <v>134</v>
      </c>
      <c r="D48" s="1">
        <v>2</v>
      </c>
    </row>
    <row r="49" spans="1:4" x14ac:dyDescent="0.2">
      <c r="A49" s="1">
        <v>44</v>
      </c>
      <c r="B49" s="1">
        <v>44</v>
      </c>
      <c r="C49" s="1" t="s">
        <v>135</v>
      </c>
      <c r="D49" s="1">
        <v>2</v>
      </c>
    </row>
    <row r="50" spans="1:4" x14ac:dyDescent="0.2">
      <c r="A50" s="1">
        <v>45</v>
      </c>
      <c r="B50" s="1">
        <v>45</v>
      </c>
      <c r="C50" s="1" t="s">
        <v>132</v>
      </c>
      <c r="D50" s="1">
        <v>2</v>
      </c>
    </row>
    <row r="51" spans="1:4" x14ac:dyDescent="0.2">
      <c r="A51" s="1">
        <v>46</v>
      </c>
      <c r="B51" s="1">
        <v>46</v>
      </c>
      <c r="C51" s="1" t="s">
        <v>133</v>
      </c>
      <c r="D51" s="1">
        <v>1</v>
      </c>
    </row>
    <row r="52" spans="1:4" x14ac:dyDescent="0.2">
      <c r="A52" s="1">
        <v>47</v>
      </c>
      <c r="B52" s="1">
        <v>47</v>
      </c>
      <c r="C52" s="1" t="s">
        <v>134</v>
      </c>
      <c r="D52" s="1">
        <v>1</v>
      </c>
    </row>
    <row r="53" spans="1:4" x14ac:dyDescent="0.2">
      <c r="A53" s="1">
        <v>48</v>
      </c>
      <c r="B53" s="1">
        <v>48</v>
      </c>
      <c r="C53" s="1" t="s">
        <v>135</v>
      </c>
      <c r="D53" s="1">
        <v>1</v>
      </c>
    </row>
    <row r="54" spans="1:4" x14ac:dyDescent="0.2">
      <c r="A54" s="1">
        <v>49</v>
      </c>
      <c r="B54" s="1">
        <v>49</v>
      </c>
      <c r="C54" s="1" t="s">
        <v>132</v>
      </c>
      <c r="D54" s="1">
        <v>1</v>
      </c>
    </row>
    <row r="55" spans="1:4" x14ac:dyDescent="0.2">
      <c r="A55" s="1">
        <v>50</v>
      </c>
      <c r="B55" s="1">
        <v>50</v>
      </c>
      <c r="C55" s="1" t="s">
        <v>133</v>
      </c>
      <c r="D55" s="1">
        <v>2</v>
      </c>
    </row>
  </sheetData>
  <phoneticPr fontId="8" type="noConversion"/>
  <conditionalFormatting sqref="A6:B1048576">
    <cfRule type="colorScale" priority="3">
      <colorScale>
        <cfvo type="min"/>
        <cfvo type="percentile" val="50"/>
        <cfvo type="max"/>
        <color rgb="FFF8696B"/>
        <color rgb="FFFFEB84"/>
        <color rgb="FF63BE7B"/>
      </colorScale>
    </cfRule>
    <cfRule type="duplicateValues" dxfId="2" priority="4"/>
  </conditionalFormatting>
  <conditionalFormatting sqref="G1:G1048576">
    <cfRule type="colorScale" priority="2">
      <colorScale>
        <cfvo type="min"/>
        <cfvo type="percentile" val="50"/>
        <cfvo type="max"/>
        <color rgb="FFF8696B"/>
        <color rgb="FFFFEB84"/>
        <color rgb="FF63BE7B"/>
      </colorScale>
    </cfRule>
  </conditionalFormatting>
  <conditionalFormatting sqref="G2:H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5192A-B1DE-4939-9160-1F8592F17D6B}">
  <dimension ref="A1:F55"/>
  <sheetViews>
    <sheetView workbookViewId="0">
      <selection sqref="A1:XFD1048576"/>
    </sheetView>
  </sheetViews>
  <sheetFormatPr defaultRowHeight="16.5" x14ac:dyDescent="0.2"/>
  <cols>
    <col min="1" max="1" width="13.25" style="1" bestFit="1" customWidth="1"/>
    <col min="2" max="2" width="21.625" style="1" bestFit="1" customWidth="1"/>
    <col min="3" max="3" width="30.375" style="1" customWidth="1"/>
    <col min="4" max="4" width="26.375" style="1" bestFit="1" customWidth="1"/>
    <col min="5" max="5" width="25.75" style="1" bestFit="1" customWidth="1"/>
    <col min="6" max="6" width="29.625" style="1" bestFit="1" customWidth="1"/>
    <col min="7" max="16384" width="9" style="1"/>
  </cols>
  <sheetData>
    <row r="1" spans="1:6" x14ac:dyDescent="0.2">
      <c r="A1" s="1">
        <v>1</v>
      </c>
    </row>
    <row r="2" spans="1:6" x14ac:dyDescent="0.2">
      <c r="A2" s="1" t="s">
        <v>0</v>
      </c>
      <c r="B2" s="1" t="s">
        <v>23</v>
      </c>
      <c r="C2" s="19" t="s">
        <v>56</v>
      </c>
      <c r="D2" s="19" t="s">
        <v>53</v>
      </c>
      <c r="E2" s="19" t="s">
        <v>57</v>
      </c>
      <c r="F2" s="19" t="s">
        <v>58</v>
      </c>
    </row>
    <row r="3" spans="1:6" x14ac:dyDescent="0.2">
      <c r="C3" s="1" t="s">
        <v>28</v>
      </c>
    </row>
    <row r="4" spans="1:6" x14ac:dyDescent="0.2">
      <c r="A4" s="1" t="s">
        <v>6</v>
      </c>
      <c r="B4" s="1" t="s">
        <v>24</v>
      </c>
      <c r="C4" s="19" t="s">
        <v>54</v>
      </c>
      <c r="D4" s="18" t="s">
        <v>52</v>
      </c>
      <c r="E4" s="15" t="s">
        <v>37</v>
      </c>
      <c r="F4" s="15" t="s">
        <v>38</v>
      </c>
    </row>
    <row r="5" spans="1:6" ht="33" x14ac:dyDescent="0.2">
      <c r="A5" s="2" t="s">
        <v>1</v>
      </c>
      <c r="B5" s="2"/>
      <c r="C5" s="18" t="s">
        <v>55</v>
      </c>
      <c r="D5" s="16" t="s">
        <v>7</v>
      </c>
      <c r="E5" s="16" t="s">
        <v>39</v>
      </c>
      <c r="F5" s="16" t="s">
        <v>39</v>
      </c>
    </row>
    <row r="6" spans="1:6" x14ac:dyDescent="0.2">
      <c r="A6" s="1">
        <f>ROW()-5</f>
        <v>1</v>
      </c>
      <c r="B6" s="1">
        <f>ROW()-5</f>
        <v>1</v>
      </c>
      <c r="C6" s="25" t="s">
        <v>97</v>
      </c>
      <c r="D6" s="1">
        <f ca="1">RANDBETWEEN(1,2)</f>
        <v>2</v>
      </c>
    </row>
    <row r="7" spans="1:6" x14ac:dyDescent="0.2">
      <c r="A7" s="1">
        <f t="shared" ref="A7:B26" si="0">ROW()-5</f>
        <v>2</v>
      </c>
      <c r="B7" s="1">
        <f t="shared" si="0"/>
        <v>2</v>
      </c>
      <c r="C7" s="25" t="s">
        <v>98</v>
      </c>
      <c r="D7" s="1">
        <f t="shared" ref="D7:D55" ca="1" si="1">RANDBETWEEN(1,2)</f>
        <v>1</v>
      </c>
    </row>
    <row r="8" spans="1:6" x14ac:dyDescent="0.2">
      <c r="A8" s="1">
        <f t="shared" si="0"/>
        <v>3</v>
      </c>
      <c r="B8" s="1">
        <f t="shared" si="0"/>
        <v>3</v>
      </c>
      <c r="C8" s="25" t="s">
        <v>99</v>
      </c>
      <c r="D8" s="1">
        <f t="shared" ca="1" si="1"/>
        <v>2</v>
      </c>
    </row>
    <row r="9" spans="1:6" x14ac:dyDescent="0.2">
      <c r="A9" s="1">
        <f t="shared" si="0"/>
        <v>4</v>
      </c>
      <c r="B9" s="1">
        <f t="shared" si="0"/>
        <v>4</v>
      </c>
      <c r="C9" s="25" t="s">
        <v>100</v>
      </c>
      <c r="D9" s="1">
        <f t="shared" ca="1" si="1"/>
        <v>1</v>
      </c>
    </row>
    <row r="10" spans="1:6" x14ac:dyDescent="0.2">
      <c r="A10" s="1">
        <f t="shared" si="0"/>
        <v>5</v>
      </c>
      <c r="B10" s="1">
        <f t="shared" si="0"/>
        <v>5</v>
      </c>
      <c r="C10" s="1" t="str">
        <f>C6</f>
        <v>Nick</v>
      </c>
      <c r="D10" s="1">
        <f t="shared" ca="1" si="1"/>
        <v>2</v>
      </c>
    </row>
    <row r="11" spans="1:6" x14ac:dyDescent="0.2">
      <c r="A11" s="1">
        <f t="shared" si="0"/>
        <v>6</v>
      </c>
      <c r="B11" s="1">
        <f t="shared" si="0"/>
        <v>6</v>
      </c>
      <c r="C11" s="1" t="str">
        <f t="shared" ref="C11:C55" si="2">C7</f>
        <v>John</v>
      </c>
      <c r="D11" s="1">
        <f t="shared" ca="1" si="1"/>
        <v>2</v>
      </c>
    </row>
    <row r="12" spans="1:6" x14ac:dyDescent="0.2">
      <c r="A12" s="1">
        <f t="shared" si="0"/>
        <v>7</v>
      </c>
      <c r="B12" s="1">
        <f t="shared" si="0"/>
        <v>7</v>
      </c>
      <c r="C12" s="1" t="str">
        <f t="shared" si="2"/>
        <v>大帅逼</v>
      </c>
      <c r="D12" s="1">
        <f t="shared" ca="1" si="1"/>
        <v>2</v>
      </c>
    </row>
    <row r="13" spans="1:6" x14ac:dyDescent="0.2">
      <c r="A13" s="1">
        <f t="shared" si="0"/>
        <v>8</v>
      </c>
      <c r="B13" s="1">
        <f t="shared" si="0"/>
        <v>8</v>
      </c>
      <c r="C13" s="1" t="str">
        <f t="shared" si="2"/>
        <v>本仙女</v>
      </c>
      <c r="D13" s="1">
        <f t="shared" ca="1" si="1"/>
        <v>2</v>
      </c>
    </row>
    <row r="14" spans="1:6" x14ac:dyDescent="0.2">
      <c r="A14" s="1">
        <f t="shared" si="0"/>
        <v>9</v>
      </c>
      <c r="B14" s="1">
        <f t="shared" si="0"/>
        <v>9</v>
      </c>
      <c r="C14" s="1" t="str">
        <f t="shared" si="2"/>
        <v>Nick</v>
      </c>
      <c r="D14" s="1">
        <f t="shared" ca="1" si="1"/>
        <v>1</v>
      </c>
    </row>
    <row r="15" spans="1:6" x14ac:dyDescent="0.2">
      <c r="A15" s="1">
        <f t="shared" si="0"/>
        <v>10</v>
      </c>
      <c r="B15" s="1">
        <f t="shared" si="0"/>
        <v>10</v>
      </c>
      <c r="C15" s="1" t="str">
        <f t="shared" si="2"/>
        <v>John</v>
      </c>
      <c r="D15" s="1">
        <f t="shared" ca="1" si="1"/>
        <v>2</v>
      </c>
    </row>
    <row r="16" spans="1:6" x14ac:dyDescent="0.2">
      <c r="A16" s="1">
        <f t="shared" si="0"/>
        <v>11</v>
      </c>
      <c r="B16" s="1">
        <f t="shared" si="0"/>
        <v>11</v>
      </c>
      <c r="C16" s="1" t="str">
        <f t="shared" si="2"/>
        <v>大帅逼</v>
      </c>
      <c r="D16" s="1">
        <f t="shared" ca="1" si="1"/>
        <v>1</v>
      </c>
    </row>
    <row r="17" spans="1:4" x14ac:dyDescent="0.2">
      <c r="A17" s="1">
        <f t="shared" si="0"/>
        <v>12</v>
      </c>
      <c r="B17" s="1">
        <f t="shared" si="0"/>
        <v>12</v>
      </c>
      <c r="C17" s="1" t="str">
        <f t="shared" si="2"/>
        <v>本仙女</v>
      </c>
      <c r="D17" s="1">
        <f t="shared" ca="1" si="1"/>
        <v>2</v>
      </c>
    </row>
    <row r="18" spans="1:4" x14ac:dyDescent="0.2">
      <c r="A18" s="1">
        <f t="shared" si="0"/>
        <v>13</v>
      </c>
      <c r="B18" s="1">
        <f t="shared" si="0"/>
        <v>13</v>
      </c>
      <c r="C18" s="1" t="str">
        <f t="shared" si="2"/>
        <v>Nick</v>
      </c>
      <c r="D18" s="1">
        <f t="shared" ca="1" si="1"/>
        <v>2</v>
      </c>
    </row>
    <row r="19" spans="1:4" x14ac:dyDescent="0.2">
      <c r="A19" s="1">
        <f t="shared" si="0"/>
        <v>14</v>
      </c>
      <c r="B19" s="1">
        <f t="shared" si="0"/>
        <v>14</v>
      </c>
      <c r="C19" s="1" t="str">
        <f t="shared" si="2"/>
        <v>John</v>
      </c>
      <c r="D19" s="1">
        <f t="shared" ca="1" si="1"/>
        <v>2</v>
      </c>
    </row>
    <row r="20" spans="1:4" x14ac:dyDescent="0.2">
      <c r="A20" s="1">
        <f t="shared" si="0"/>
        <v>15</v>
      </c>
      <c r="B20" s="1">
        <f t="shared" si="0"/>
        <v>15</v>
      </c>
      <c r="C20" s="1" t="str">
        <f t="shared" si="2"/>
        <v>大帅逼</v>
      </c>
      <c r="D20" s="1">
        <f t="shared" ca="1" si="1"/>
        <v>1</v>
      </c>
    </row>
    <row r="21" spans="1:4" x14ac:dyDescent="0.2">
      <c r="A21" s="1">
        <f t="shared" si="0"/>
        <v>16</v>
      </c>
      <c r="B21" s="1">
        <f t="shared" si="0"/>
        <v>16</v>
      </c>
      <c r="C21" s="1" t="str">
        <f t="shared" si="2"/>
        <v>本仙女</v>
      </c>
      <c r="D21" s="1">
        <f t="shared" ca="1" si="1"/>
        <v>1</v>
      </c>
    </row>
    <row r="22" spans="1:4" x14ac:dyDescent="0.2">
      <c r="A22" s="1">
        <f t="shared" si="0"/>
        <v>17</v>
      </c>
      <c r="B22" s="1">
        <f t="shared" si="0"/>
        <v>17</v>
      </c>
      <c r="C22" s="1" t="str">
        <f t="shared" si="2"/>
        <v>Nick</v>
      </c>
      <c r="D22" s="1">
        <f t="shared" ca="1" si="1"/>
        <v>2</v>
      </c>
    </row>
    <row r="23" spans="1:4" x14ac:dyDescent="0.2">
      <c r="A23" s="1">
        <f t="shared" si="0"/>
        <v>18</v>
      </c>
      <c r="B23" s="1">
        <f t="shared" si="0"/>
        <v>18</v>
      </c>
      <c r="C23" s="1" t="str">
        <f t="shared" si="2"/>
        <v>John</v>
      </c>
      <c r="D23" s="1">
        <f t="shared" ca="1" si="1"/>
        <v>1</v>
      </c>
    </row>
    <row r="24" spans="1:4" x14ac:dyDescent="0.2">
      <c r="A24" s="1">
        <f t="shared" si="0"/>
        <v>19</v>
      </c>
      <c r="B24" s="1">
        <f t="shared" si="0"/>
        <v>19</v>
      </c>
      <c r="C24" s="1" t="str">
        <f t="shared" si="2"/>
        <v>大帅逼</v>
      </c>
      <c r="D24" s="1">
        <f t="shared" ca="1" si="1"/>
        <v>1</v>
      </c>
    </row>
    <row r="25" spans="1:4" x14ac:dyDescent="0.2">
      <c r="A25" s="1">
        <f t="shared" si="0"/>
        <v>20</v>
      </c>
      <c r="B25" s="1">
        <f t="shared" si="0"/>
        <v>20</v>
      </c>
      <c r="C25" s="1" t="str">
        <f t="shared" si="2"/>
        <v>本仙女</v>
      </c>
      <c r="D25" s="1">
        <f t="shared" ca="1" si="1"/>
        <v>2</v>
      </c>
    </row>
    <row r="26" spans="1:4" x14ac:dyDescent="0.2">
      <c r="A26" s="1">
        <f t="shared" si="0"/>
        <v>21</v>
      </c>
      <c r="B26" s="1">
        <f t="shared" si="0"/>
        <v>21</v>
      </c>
      <c r="C26" s="1" t="str">
        <f t="shared" si="2"/>
        <v>Nick</v>
      </c>
      <c r="D26" s="1">
        <f t="shared" ca="1" si="1"/>
        <v>2</v>
      </c>
    </row>
    <row r="27" spans="1:4" x14ac:dyDescent="0.2">
      <c r="A27" s="1">
        <f t="shared" ref="A27:B55" si="3">ROW()-5</f>
        <v>22</v>
      </c>
      <c r="B27" s="1">
        <f t="shared" si="3"/>
        <v>22</v>
      </c>
      <c r="C27" s="1" t="str">
        <f t="shared" si="2"/>
        <v>John</v>
      </c>
      <c r="D27" s="1">
        <f t="shared" ca="1" si="1"/>
        <v>2</v>
      </c>
    </row>
    <row r="28" spans="1:4" x14ac:dyDescent="0.2">
      <c r="A28" s="1">
        <f t="shared" si="3"/>
        <v>23</v>
      </c>
      <c r="B28" s="1">
        <f t="shared" si="3"/>
        <v>23</v>
      </c>
      <c r="C28" s="1" t="str">
        <f t="shared" si="2"/>
        <v>大帅逼</v>
      </c>
      <c r="D28" s="1">
        <f t="shared" ca="1" si="1"/>
        <v>1</v>
      </c>
    </row>
    <row r="29" spans="1:4" x14ac:dyDescent="0.2">
      <c r="A29" s="1">
        <f t="shared" si="3"/>
        <v>24</v>
      </c>
      <c r="B29" s="1">
        <f t="shared" si="3"/>
        <v>24</v>
      </c>
      <c r="C29" s="1" t="str">
        <f t="shared" si="2"/>
        <v>本仙女</v>
      </c>
      <c r="D29" s="1">
        <f t="shared" ca="1" si="1"/>
        <v>1</v>
      </c>
    </row>
    <row r="30" spans="1:4" x14ac:dyDescent="0.2">
      <c r="A30" s="1">
        <f t="shared" si="3"/>
        <v>25</v>
      </c>
      <c r="B30" s="1">
        <f t="shared" si="3"/>
        <v>25</v>
      </c>
      <c r="C30" s="1" t="str">
        <f t="shared" si="2"/>
        <v>Nick</v>
      </c>
      <c r="D30" s="1">
        <f t="shared" ca="1" si="1"/>
        <v>1</v>
      </c>
    </row>
    <row r="31" spans="1:4" x14ac:dyDescent="0.2">
      <c r="A31" s="1">
        <f t="shared" si="3"/>
        <v>26</v>
      </c>
      <c r="B31" s="1">
        <f t="shared" si="3"/>
        <v>26</v>
      </c>
      <c r="C31" s="1" t="str">
        <f t="shared" si="2"/>
        <v>John</v>
      </c>
      <c r="D31" s="1">
        <f t="shared" ca="1" si="1"/>
        <v>1</v>
      </c>
    </row>
    <row r="32" spans="1:4" x14ac:dyDescent="0.2">
      <c r="A32" s="1">
        <f t="shared" si="3"/>
        <v>27</v>
      </c>
      <c r="B32" s="1">
        <f t="shared" si="3"/>
        <v>27</v>
      </c>
      <c r="C32" s="1" t="str">
        <f t="shared" si="2"/>
        <v>大帅逼</v>
      </c>
      <c r="D32" s="1">
        <f t="shared" ca="1" si="1"/>
        <v>2</v>
      </c>
    </row>
    <row r="33" spans="1:4" x14ac:dyDescent="0.2">
      <c r="A33" s="1">
        <f t="shared" si="3"/>
        <v>28</v>
      </c>
      <c r="B33" s="1">
        <f t="shared" si="3"/>
        <v>28</v>
      </c>
      <c r="C33" s="1" t="str">
        <f t="shared" si="2"/>
        <v>本仙女</v>
      </c>
      <c r="D33" s="1">
        <f t="shared" ca="1" si="1"/>
        <v>2</v>
      </c>
    </row>
    <row r="34" spans="1:4" x14ac:dyDescent="0.2">
      <c r="A34" s="1">
        <f t="shared" si="3"/>
        <v>29</v>
      </c>
      <c r="B34" s="1">
        <f t="shared" si="3"/>
        <v>29</v>
      </c>
      <c r="C34" s="1" t="str">
        <f t="shared" si="2"/>
        <v>Nick</v>
      </c>
      <c r="D34" s="1">
        <f t="shared" ca="1" si="1"/>
        <v>1</v>
      </c>
    </row>
    <row r="35" spans="1:4" x14ac:dyDescent="0.2">
      <c r="A35" s="1">
        <f t="shared" si="3"/>
        <v>30</v>
      </c>
      <c r="B35" s="1">
        <f t="shared" si="3"/>
        <v>30</v>
      </c>
      <c r="C35" s="1" t="str">
        <f t="shared" si="2"/>
        <v>John</v>
      </c>
      <c r="D35" s="1">
        <f t="shared" ca="1" si="1"/>
        <v>1</v>
      </c>
    </row>
    <row r="36" spans="1:4" x14ac:dyDescent="0.2">
      <c r="A36" s="1">
        <f t="shared" si="3"/>
        <v>31</v>
      </c>
      <c r="B36" s="1">
        <f t="shared" si="3"/>
        <v>31</v>
      </c>
      <c r="C36" s="1" t="str">
        <f t="shared" si="2"/>
        <v>大帅逼</v>
      </c>
      <c r="D36" s="1">
        <f t="shared" ca="1" si="1"/>
        <v>1</v>
      </c>
    </row>
    <row r="37" spans="1:4" x14ac:dyDescent="0.2">
      <c r="A37" s="1">
        <f t="shared" si="3"/>
        <v>32</v>
      </c>
      <c r="B37" s="1">
        <f t="shared" si="3"/>
        <v>32</v>
      </c>
      <c r="C37" s="1" t="str">
        <f t="shared" si="2"/>
        <v>本仙女</v>
      </c>
      <c r="D37" s="1">
        <f t="shared" ca="1" si="1"/>
        <v>2</v>
      </c>
    </row>
    <row r="38" spans="1:4" x14ac:dyDescent="0.2">
      <c r="A38" s="1">
        <f t="shared" si="3"/>
        <v>33</v>
      </c>
      <c r="B38" s="1">
        <f t="shared" si="3"/>
        <v>33</v>
      </c>
      <c r="C38" s="1" t="str">
        <f t="shared" si="2"/>
        <v>Nick</v>
      </c>
      <c r="D38" s="1">
        <f t="shared" ca="1" si="1"/>
        <v>1</v>
      </c>
    </row>
    <row r="39" spans="1:4" x14ac:dyDescent="0.2">
      <c r="A39" s="1">
        <f t="shared" si="3"/>
        <v>34</v>
      </c>
      <c r="B39" s="1">
        <f t="shared" si="3"/>
        <v>34</v>
      </c>
      <c r="C39" s="1" t="str">
        <f t="shared" si="2"/>
        <v>John</v>
      </c>
      <c r="D39" s="1">
        <f t="shared" ca="1" si="1"/>
        <v>1</v>
      </c>
    </row>
    <row r="40" spans="1:4" x14ac:dyDescent="0.2">
      <c r="A40" s="1">
        <f t="shared" si="3"/>
        <v>35</v>
      </c>
      <c r="B40" s="1">
        <f t="shared" si="3"/>
        <v>35</v>
      </c>
      <c r="C40" s="1" t="str">
        <f t="shared" si="2"/>
        <v>大帅逼</v>
      </c>
      <c r="D40" s="1">
        <f t="shared" ca="1" si="1"/>
        <v>1</v>
      </c>
    </row>
    <row r="41" spans="1:4" x14ac:dyDescent="0.2">
      <c r="A41" s="1">
        <f t="shared" si="3"/>
        <v>36</v>
      </c>
      <c r="B41" s="1">
        <f t="shared" si="3"/>
        <v>36</v>
      </c>
      <c r="C41" s="1" t="str">
        <f t="shared" si="2"/>
        <v>本仙女</v>
      </c>
      <c r="D41" s="1">
        <f t="shared" ca="1" si="1"/>
        <v>2</v>
      </c>
    </row>
    <row r="42" spans="1:4" x14ac:dyDescent="0.2">
      <c r="A42" s="1">
        <f t="shared" si="3"/>
        <v>37</v>
      </c>
      <c r="B42" s="1">
        <f t="shared" si="3"/>
        <v>37</v>
      </c>
      <c r="C42" s="1" t="str">
        <f t="shared" si="2"/>
        <v>Nick</v>
      </c>
      <c r="D42" s="1">
        <f t="shared" ca="1" si="1"/>
        <v>1</v>
      </c>
    </row>
    <row r="43" spans="1:4" x14ac:dyDescent="0.2">
      <c r="A43" s="1">
        <f t="shared" si="3"/>
        <v>38</v>
      </c>
      <c r="B43" s="1">
        <f t="shared" si="3"/>
        <v>38</v>
      </c>
      <c r="C43" s="1" t="str">
        <f t="shared" si="2"/>
        <v>John</v>
      </c>
      <c r="D43" s="1">
        <f t="shared" ca="1" si="1"/>
        <v>1</v>
      </c>
    </row>
    <row r="44" spans="1:4" x14ac:dyDescent="0.2">
      <c r="A44" s="1">
        <f t="shared" si="3"/>
        <v>39</v>
      </c>
      <c r="B44" s="1">
        <f t="shared" si="3"/>
        <v>39</v>
      </c>
      <c r="C44" s="1" t="str">
        <f t="shared" si="2"/>
        <v>大帅逼</v>
      </c>
      <c r="D44" s="1">
        <f t="shared" ca="1" si="1"/>
        <v>2</v>
      </c>
    </row>
    <row r="45" spans="1:4" x14ac:dyDescent="0.2">
      <c r="A45" s="1">
        <f t="shared" si="3"/>
        <v>40</v>
      </c>
      <c r="B45" s="1">
        <f t="shared" si="3"/>
        <v>40</v>
      </c>
      <c r="C45" s="1" t="str">
        <f t="shared" si="2"/>
        <v>本仙女</v>
      </c>
      <c r="D45" s="1">
        <f t="shared" ca="1" si="1"/>
        <v>1</v>
      </c>
    </row>
    <row r="46" spans="1:4" x14ac:dyDescent="0.2">
      <c r="A46" s="1">
        <f t="shared" si="3"/>
        <v>41</v>
      </c>
      <c r="B46" s="1">
        <f t="shared" si="3"/>
        <v>41</v>
      </c>
      <c r="C46" s="1" t="str">
        <f t="shared" si="2"/>
        <v>Nick</v>
      </c>
      <c r="D46" s="1">
        <f t="shared" ca="1" si="1"/>
        <v>2</v>
      </c>
    </row>
    <row r="47" spans="1:4" x14ac:dyDescent="0.2">
      <c r="A47" s="1">
        <f t="shared" si="3"/>
        <v>42</v>
      </c>
      <c r="B47" s="1">
        <f t="shared" si="3"/>
        <v>42</v>
      </c>
      <c r="C47" s="1" t="str">
        <f t="shared" si="2"/>
        <v>John</v>
      </c>
      <c r="D47" s="1">
        <f t="shared" ca="1" si="1"/>
        <v>2</v>
      </c>
    </row>
    <row r="48" spans="1:4" x14ac:dyDescent="0.2">
      <c r="A48" s="1">
        <f t="shared" si="3"/>
        <v>43</v>
      </c>
      <c r="B48" s="1">
        <f t="shared" si="3"/>
        <v>43</v>
      </c>
      <c r="C48" s="1" t="str">
        <f t="shared" si="2"/>
        <v>大帅逼</v>
      </c>
      <c r="D48" s="1">
        <f t="shared" ca="1" si="1"/>
        <v>1</v>
      </c>
    </row>
    <row r="49" spans="1:4" x14ac:dyDescent="0.2">
      <c r="A49" s="1">
        <f t="shared" si="3"/>
        <v>44</v>
      </c>
      <c r="B49" s="1">
        <f t="shared" si="3"/>
        <v>44</v>
      </c>
      <c r="C49" s="1" t="str">
        <f t="shared" si="2"/>
        <v>本仙女</v>
      </c>
      <c r="D49" s="1">
        <f t="shared" ca="1" si="1"/>
        <v>2</v>
      </c>
    </row>
    <row r="50" spans="1:4" x14ac:dyDescent="0.2">
      <c r="A50" s="1">
        <f t="shared" si="3"/>
        <v>45</v>
      </c>
      <c r="B50" s="1">
        <f t="shared" si="3"/>
        <v>45</v>
      </c>
      <c r="C50" s="1" t="str">
        <f t="shared" si="2"/>
        <v>Nick</v>
      </c>
      <c r="D50" s="1">
        <f t="shared" ca="1" si="1"/>
        <v>1</v>
      </c>
    </row>
    <row r="51" spans="1:4" x14ac:dyDescent="0.2">
      <c r="A51" s="1">
        <f t="shared" si="3"/>
        <v>46</v>
      </c>
      <c r="B51" s="1">
        <f t="shared" si="3"/>
        <v>46</v>
      </c>
      <c r="C51" s="1" t="str">
        <f t="shared" si="2"/>
        <v>John</v>
      </c>
      <c r="D51" s="1">
        <f t="shared" ca="1" si="1"/>
        <v>2</v>
      </c>
    </row>
    <row r="52" spans="1:4" x14ac:dyDescent="0.2">
      <c r="A52" s="1">
        <f t="shared" si="3"/>
        <v>47</v>
      </c>
      <c r="B52" s="1">
        <f t="shared" si="3"/>
        <v>47</v>
      </c>
      <c r="C52" s="1" t="str">
        <f t="shared" si="2"/>
        <v>大帅逼</v>
      </c>
      <c r="D52" s="1">
        <f t="shared" ca="1" si="1"/>
        <v>1</v>
      </c>
    </row>
    <row r="53" spans="1:4" x14ac:dyDescent="0.2">
      <c r="A53" s="1">
        <f t="shared" si="3"/>
        <v>48</v>
      </c>
      <c r="B53" s="1">
        <f t="shared" si="3"/>
        <v>48</v>
      </c>
      <c r="C53" s="1" t="str">
        <f t="shared" si="2"/>
        <v>本仙女</v>
      </c>
      <c r="D53" s="1">
        <f t="shared" ca="1" si="1"/>
        <v>2</v>
      </c>
    </row>
    <row r="54" spans="1:4" x14ac:dyDescent="0.2">
      <c r="A54" s="1">
        <f t="shared" si="3"/>
        <v>49</v>
      </c>
      <c r="B54" s="1">
        <f t="shared" si="3"/>
        <v>49</v>
      </c>
      <c r="C54" s="1" t="str">
        <f t="shared" si="2"/>
        <v>Nick</v>
      </c>
      <c r="D54" s="1">
        <f t="shared" ca="1" si="1"/>
        <v>1</v>
      </c>
    </row>
    <row r="55" spans="1:4" x14ac:dyDescent="0.2">
      <c r="A55" s="1">
        <f t="shared" si="3"/>
        <v>50</v>
      </c>
      <c r="B55" s="1">
        <f t="shared" si="3"/>
        <v>50</v>
      </c>
      <c r="C55" s="1" t="str">
        <f t="shared" si="2"/>
        <v>John</v>
      </c>
      <c r="D55" s="1">
        <f t="shared" ca="1" si="1"/>
        <v>1</v>
      </c>
    </row>
  </sheetData>
  <phoneticPr fontId="8" type="noConversion"/>
  <conditionalFormatting sqref="A6:B1048576">
    <cfRule type="colorScale" priority="7">
      <colorScale>
        <cfvo type="min"/>
        <cfvo type="percentile" val="50"/>
        <cfvo type="max"/>
        <color rgb="FFF8696B"/>
        <color rgb="FFFFEB84"/>
        <color rgb="FF63BE7B"/>
      </colorScale>
    </cfRule>
    <cfRule type="duplicateValues" dxfId="0" priority="8"/>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B9F02-CB85-4E23-B977-71F9EF8C61B7}">
  <dimension ref="A1:AT107"/>
  <sheetViews>
    <sheetView topLeftCell="J60" zoomScale="70" zoomScaleNormal="70" workbookViewId="0">
      <selection activeCell="AK66" sqref="AK66"/>
    </sheetView>
  </sheetViews>
  <sheetFormatPr defaultRowHeight="16.5" x14ac:dyDescent="0.3"/>
  <cols>
    <col min="1" max="1" width="5.125" style="17" bestFit="1" customWidth="1"/>
    <col min="2" max="2" width="7.375" style="17" bestFit="1" customWidth="1"/>
    <col min="3" max="3" width="86.25" style="17" bestFit="1" customWidth="1"/>
    <col min="4" max="5" width="7.375" style="17" bestFit="1" customWidth="1"/>
    <col min="6" max="6" width="5.5" style="17" bestFit="1" customWidth="1"/>
    <col min="7" max="11" width="7.375" style="17" bestFit="1" customWidth="1"/>
    <col min="12" max="12" width="15.5" style="17" bestFit="1" customWidth="1"/>
    <col min="13" max="13" width="9" style="17"/>
    <col min="14" max="14" width="4" style="17" bestFit="1" customWidth="1"/>
    <col min="15" max="43" width="9" style="17"/>
    <col min="44" max="44" width="14.5" style="17" customWidth="1"/>
    <col min="45" max="45" width="9" style="34"/>
    <col min="46" max="16384" width="9" style="17"/>
  </cols>
  <sheetData>
    <row r="1" spans="1:46" x14ac:dyDescent="0.3">
      <c r="P1" s="32"/>
      <c r="Q1" s="32"/>
      <c r="R1" s="32">
        <v>0</v>
      </c>
      <c r="S1" s="32">
        <v>1</v>
      </c>
      <c r="T1" s="32">
        <v>2</v>
      </c>
      <c r="U1" s="32">
        <v>3</v>
      </c>
      <c r="V1" s="32">
        <v>4</v>
      </c>
      <c r="W1" s="32">
        <v>5</v>
      </c>
      <c r="X1" s="32">
        <v>6</v>
      </c>
      <c r="Y1" s="32">
        <v>7</v>
      </c>
      <c r="Z1" s="32">
        <v>8</v>
      </c>
      <c r="AA1" s="32">
        <v>9</v>
      </c>
      <c r="AB1" s="32">
        <v>10</v>
      </c>
      <c r="AC1" s="32">
        <v>11</v>
      </c>
      <c r="AD1" s="32">
        <v>12</v>
      </c>
      <c r="AE1" s="32">
        <v>13</v>
      </c>
      <c r="AF1" s="32">
        <v>14</v>
      </c>
      <c r="AG1" s="32">
        <v>15</v>
      </c>
      <c r="AH1" s="32">
        <v>16</v>
      </c>
      <c r="AI1" s="32">
        <v>17</v>
      </c>
      <c r="AJ1" s="32">
        <v>18</v>
      </c>
      <c r="AK1" s="32">
        <v>19</v>
      </c>
      <c r="AL1" s="32">
        <v>20</v>
      </c>
      <c r="AM1" s="32">
        <v>21</v>
      </c>
      <c r="AN1" s="32">
        <v>22</v>
      </c>
      <c r="AO1" s="32">
        <v>23</v>
      </c>
      <c r="AP1" s="32">
        <v>24</v>
      </c>
      <c r="AQ1" s="32">
        <v>25</v>
      </c>
      <c r="AR1" s="32"/>
      <c r="AS1" s="33"/>
      <c r="AT1" s="33"/>
    </row>
    <row r="2" spans="1:46" x14ac:dyDescent="0.3">
      <c r="A2" s="7">
        <v>500</v>
      </c>
      <c r="C2" s="17" t="str">
        <f>_xlfn.TEXTJOIN(",",1,A2:A21)</f>
        <v>500,502,504,506,508,510,512,514,516,518,520,522,524,526,528,530,532,534,536,538</v>
      </c>
      <c r="F2" s="29" t="s">
        <v>41</v>
      </c>
      <c r="G2" s="29" t="s">
        <v>202</v>
      </c>
      <c r="H2" s="17" t="s">
        <v>198</v>
      </c>
      <c r="I2" s="17" t="s">
        <v>199</v>
      </c>
      <c r="J2" s="17" t="s">
        <v>200</v>
      </c>
      <c r="K2" s="17" t="s">
        <v>201</v>
      </c>
      <c r="P2" s="32"/>
      <c r="Q2" s="32" t="s">
        <v>43</v>
      </c>
      <c r="R2" s="32" t="s">
        <v>258</v>
      </c>
      <c r="S2" s="32" t="s">
        <v>232</v>
      </c>
      <c r="T2" s="32" t="s">
        <v>234</v>
      </c>
      <c r="U2" s="32" t="s">
        <v>235</v>
      </c>
      <c r="V2" s="32" t="s">
        <v>236</v>
      </c>
      <c r="W2" s="32" t="s">
        <v>237</v>
      </c>
      <c r="X2" s="32" t="s">
        <v>238</v>
      </c>
      <c r="Y2" s="32" t="s">
        <v>239</v>
      </c>
      <c r="Z2" s="32" t="s">
        <v>240</v>
      </c>
      <c r="AA2" s="32" t="s">
        <v>241</v>
      </c>
      <c r="AB2" s="32" t="s">
        <v>242</v>
      </c>
      <c r="AC2" s="32" t="s">
        <v>243</v>
      </c>
      <c r="AD2" s="32" t="s">
        <v>244</v>
      </c>
      <c r="AE2" s="32" t="s">
        <v>245</v>
      </c>
      <c r="AF2" s="32" t="s">
        <v>246</v>
      </c>
      <c r="AG2" s="32" t="s">
        <v>247</v>
      </c>
      <c r="AH2" s="32" t="s">
        <v>248</v>
      </c>
      <c r="AI2" s="32" t="s">
        <v>249</v>
      </c>
      <c r="AJ2" s="32" t="s">
        <v>250</v>
      </c>
      <c r="AK2" s="32" t="s">
        <v>251</v>
      </c>
      <c r="AL2" s="32" t="s">
        <v>252</v>
      </c>
      <c r="AM2" s="32" t="s">
        <v>253</v>
      </c>
      <c r="AN2" s="32" t="s">
        <v>254</v>
      </c>
      <c r="AO2" s="32" t="s">
        <v>255</v>
      </c>
      <c r="AP2" s="32" t="s">
        <v>256</v>
      </c>
      <c r="AQ2" s="32" t="s">
        <v>257</v>
      </c>
      <c r="AR2" s="32" t="s">
        <v>259</v>
      </c>
      <c r="AS2" s="33" t="s">
        <v>233</v>
      </c>
      <c r="AT2" s="33" t="s">
        <v>260</v>
      </c>
    </row>
    <row r="3" spans="1:46" x14ac:dyDescent="0.3">
      <c r="A3" s="7">
        <v>502</v>
      </c>
      <c r="C3" s="17" t="str">
        <f t="shared" ref="C3:C50" si="0">_xlfn.TEXTJOIN(",",1,A3:A22)</f>
        <v>502,504,506,508,510,512,514,516,518,520,522,524,526,528,530,532,534,536,538,540</v>
      </c>
      <c r="F3" s="17">
        <v>1</v>
      </c>
      <c r="G3" s="17">
        <v>27</v>
      </c>
      <c r="H3" s="17">
        <v>53</v>
      </c>
      <c r="I3" s="17">
        <v>77</v>
      </c>
      <c r="J3" s="17">
        <v>102</v>
      </c>
      <c r="K3" s="17">
        <v>127</v>
      </c>
      <c r="L3" s="17" t="str">
        <f>_xlfn.TEXTJOIN(",",0,G3:K3)</f>
        <v>27,53,77,102,127</v>
      </c>
      <c r="N3" s="17">
        <f>SUM(G3:K3)</f>
        <v>386</v>
      </c>
      <c r="O3" s="17">
        <f>SUM(R3,T3:AQ3)</f>
        <v>10000</v>
      </c>
      <c r="P3" s="32">
        <f t="shared" ref="P3:P34" si="1">SUM(S3:AQ3)</f>
        <v>10000</v>
      </c>
      <c r="Q3" s="32">
        <v>1</v>
      </c>
      <c r="R3" s="32">
        <f t="shared" ref="R3:R34" si="2">10000-P3+S3</f>
        <v>10000</v>
      </c>
      <c r="S3" s="32">
        <f t="shared" ref="S3:S34" si="3">10000-($Q3-S$1)*$S$53</f>
        <v>10000</v>
      </c>
      <c r="T3" s="32">
        <v>0</v>
      </c>
      <c r="U3" s="32">
        <v>0</v>
      </c>
      <c r="V3" s="32">
        <v>0</v>
      </c>
      <c r="W3" s="32">
        <v>0</v>
      </c>
      <c r="X3" s="32">
        <v>0</v>
      </c>
      <c r="Y3" s="32">
        <v>0</v>
      </c>
      <c r="Z3" s="32">
        <v>0</v>
      </c>
      <c r="AA3" s="32">
        <v>0</v>
      </c>
      <c r="AB3" s="32">
        <v>0</v>
      </c>
      <c r="AC3" s="32">
        <v>0</v>
      </c>
      <c r="AD3" s="32">
        <v>0</v>
      </c>
      <c r="AE3" s="32">
        <v>0</v>
      </c>
      <c r="AF3" s="32">
        <v>0</v>
      </c>
      <c r="AG3" s="32">
        <v>0</v>
      </c>
      <c r="AH3" s="32">
        <v>0</v>
      </c>
      <c r="AI3" s="32">
        <v>0</v>
      </c>
      <c r="AJ3" s="32">
        <v>0</v>
      </c>
      <c r="AK3" s="32">
        <v>0</v>
      </c>
      <c r="AL3" s="32">
        <v>0</v>
      </c>
      <c r="AM3" s="32">
        <v>0</v>
      </c>
      <c r="AN3" s="32">
        <v>0</v>
      </c>
      <c r="AO3" s="32">
        <v>0</v>
      </c>
      <c r="AP3" s="32">
        <v>0</v>
      </c>
      <c r="AQ3" s="32">
        <v>0</v>
      </c>
      <c r="AR3" s="32">
        <f>R3</f>
        <v>10000</v>
      </c>
      <c r="AS3" s="33" t="str">
        <f>_xlfn.TEXTJOIN(",",1,T3:AQ3)</f>
        <v>0,0,0,0,0,0,0,0,0,0,0,0,0,0,0,0,0,0,0,0,0,0,0,0</v>
      </c>
      <c r="AT3" s="33" t="str">
        <f>_xlfn.TEXTJOIN(",",0,AR3:AS3)</f>
        <v>10000,0,0,0,0,0,0,0,0,0,0,0,0,0,0,0,0,0,0,0,0,0,0,0,0</v>
      </c>
    </row>
    <row r="4" spans="1:46" x14ac:dyDescent="0.3">
      <c r="A4" s="7">
        <v>504</v>
      </c>
      <c r="C4" s="17" t="str">
        <f t="shared" si="0"/>
        <v>504,506,508,510,512,514,516,518,520,522,524,526,528,530,532,534,536,538,540,542</v>
      </c>
      <c r="F4" s="17">
        <v>2</v>
      </c>
      <c r="G4" s="17">
        <f>G3+1</f>
        <v>28</v>
      </c>
      <c r="H4" s="17">
        <f>H3+1</f>
        <v>54</v>
      </c>
      <c r="I4" s="17">
        <f>I3+1</f>
        <v>78</v>
      </c>
      <c r="J4" s="17">
        <f>J3+1</f>
        <v>103</v>
      </c>
      <c r="K4" s="17">
        <f>K3+1</f>
        <v>128</v>
      </c>
      <c r="L4" s="17" t="str">
        <f t="shared" ref="L4:L52" si="4">_xlfn.TEXTJOIN(",",0,G4:K4)</f>
        <v>28,54,78,103,128</v>
      </c>
      <c r="N4" s="17">
        <f t="shared" ref="N4:N52" si="5">SUM(G4:K4)</f>
        <v>391</v>
      </c>
      <c r="O4" s="17">
        <f t="shared" ref="O4:O52" si="6">SUM(R4,T4:AQ4)</f>
        <v>10000</v>
      </c>
      <c r="P4" s="32">
        <f t="shared" si="1"/>
        <v>10000</v>
      </c>
      <c r="Q4" s="32">
        <v>2</v>
      </c>
      <c r="R4" s="32">
        <f t="shared" si="2"/>
        <v>9850</v>
      </c>
      <c r="S4" s="32">
        <f t="shared" si="3"/>
        <v>9850</v>
      </c>
      <c r="T4" s="32">
        <f>10000-SUM($S4:S4)-($Q4-T$1)*T$53</f>
        <v>150</v>
      </c>
      <c r="U4" s="32">
        <v>0</v>
      </c>
      <c r="V4" s="32">
        <v>0</v>
      </c>
      <c r="W4" s="32">
        <v>0</v>
      </c>
      <c r="X4" s="32">
        <v>0</v>
      </c>
      <c r="Y4" s="32">
        <v>0</v>
      </c>
      <c r="Z4" s="32">
        <v>0</v>
      </c>
      <c r="AA4" s="32">
        <v>0</v>
      </c>
      <c r="AB4" s="32">
        <v>0</v>
      </c>
      <c r="AC4" s="32">
        <v>0</v>
      </c>
      <c r="AD4" s="32">
        <v>0</v>
      </c>
      <c r="AE4" s="32">
        <v>0</v>
      </c>
      <c r="AF4" s="32">
        <v>0</v>
      </c>
      <c r="AG4" s="32">
        <v>0</v>
      </c>
      <c r="AH4" s="32">
        <v>0</v>
      </c>
      <c r="AI4" s="32">
        <v>0</v>
      </c>
      <c r="AJ4" s="32">
        <v>0</v>
      </c>
      <c r="AK4" s="32">
        <v>0</v>
      </c>
      <c r="AL4" s="32">
        <v>0</v>
      </c>
      <c r="AM4" s="32">
        <v>0</v>
      </c>
      <c r="AN4" s="32">
        <v>0</v>
      </c>
      <c r="AO4" s="32">
        <v>0</v>
      </c>
      <c r="AP4" s="32">
        <v>0</v>
      </c>
      <c r="AQ4" s="32">
        <v>0</v>
      </c>
      <c r="AR4" s="32">
        <f t="shared" ref="AR4:AR53" si="7">R4</f>
        <v>9850</v>
      </c>
      <c r="AS4" s="33" t="str">
        <f t="shared" ref="AS4:AS52" si="8">_xlfn.TEXTJOIN(",",1,T4:AQ4)</f>
        <v>150,0,0,0,0,0,0,0,0,0,0,0,0,0,0,0,0,0,0,0,0,0,0,0</v>
      </c>
      <c r="AT4" s="33" t="str">
        <f t="shared" ref="AT4:AT52" si="9">_xlfn.TEXTJOIN(",",0,AR4:AS4)</f>
        <v>9850,150,0,0,0,0,0,0,0,0,0,0,0,0,0,0,0,0,0,0,0,0,0,0,0</v>
      </c>
    </row>
    <row r="5" spans="1:46" x14ac:dyDescent="0.3">
      <c r="A5" s="7">
        <v>506</v>
      </c>
      <c r="C5" s="17" t="str">
        <f t="shared" si="0"/>
        <v>506,508,510,512,514,516,518,520,522,524,526,528,530,532,534,536,538,540,542,544</v>
      </c>
      <c r="F5" s="17">
        <v>3</v>
      </c>
      <c r="G5" s="17">
        <f t="shared" ref="G5:G52" si="10">G4+1</f>
        <v>29</v>
      </c>
      <c r="H5" s="17">
        <f t="shared" ref="H5:H52" si="11">H4+1</f>
        <v>55</v>
      </c>
      <c r="I5" s="17">
        <f t="shared" ref="I5:I52" si="12">I4+1</f>
        <v>79</v>
      </c>
      <c r="J5" s="17">
        <f t="shared" ref="J5:J52" si="13">J4+1</f>
        <v>104</v>
      </c>
      <c r="K5" s="17">
        <f t="shared" ref="K5:K52" si="14">K4+1</f>
        <v>129</v>
      </c>
      <c r="L5" s="17" t="str">
        <f t="shared" si="4"/>
        <v>29,55,79,104,129</v>
      </c>
      <c r="N5" s="17">
        <f t="shared" si="5"/>
        <v>396</v>
      </c>
      <c r="O5" s="17">
        <f t="shared" si="6"/>
        <v>10000</v>
      </c>
      <c r="P5" s="32">
        <f t="shared" si="1"/>
        <v>10000</v>
      </c>
      <c r="Q5" s="32">
        <v>3</v>
      </c>
      <c r="R5" s="32">
        <f t="shared" si="2"/>
        <v>9700</v>
      </c>
      <c r="S5" s="32">
        <f t="shared" si="3"/>
        <v>9700</v>
      </c>
      <c r="T5" s="32">
        <f>10000-SUM($S5:S5)-($Q5-T$1)*T$53</f>
        <v>156</v>
      </c>
      <c r="U5" s="32">
        <f>10000-SUM($S5:T5)-($Q5-U$1)*U$53</f>
        <v>144</v>
      </c>
      <c r="V5" s="32">
        <v>0</v>
      </c>
      <c r="W5" s="32">
        <v>0</v>
      </c>
      <c r="X5" s="32">
        <v>0</v>
      </c>
      <c r="Y5" s="32">
        <v>0</v>
      </c>
      <c r="Z5" s="32">
        <v>0</v>
      </c>
      <c r="AA5" s="32">
        <v>0</v>
      </c>
      <c r="AB5" s="32">
        <v>0</v>
      </c>
      <c r="AC5" s="32">
        <v>0</v>
      </c>
      <c r="AD5" s="32">
        <v>0</v>
      </c>
      <c r="AE5" s="32">
        <v>0</v>
      </c>
      <c r="AF5" s="32">
        <v>0</v>
      </c>
      <c r="AG5" s="32">
        <v>0</v>
      </c>
      <c r="AH5" s="32">
        <v>0</v>
      </c>
      <c r="AI5" s="32">
        <v>0</v>
      </c>
      <c r="AJ5" s="32">
        <v>0</v>
      </c>
      <c r="AK5" s="32">
        <v>0</v>
      </c>
      <c r="AL5" s="32">
        <v>0</v>
      </c>
      <c r="AM5" s="32">
        <v>0</v>
      </c>
      <c r="AN5" s="32">
        <v>0</v>
      </c>
      <c r="AO5" s="32">
        <v>0</v>
      </c>
      <c r="AP5" s="32">
        <v>0</v>
      </c>
      <c r="AQ5" s="32">
        <v>0</v>
      </c>
      <c r="AR5" s="32">
        <f t="shared" si="7"/>
        <v>9700</v>
      </c>
      <c r="AS5" s="33" t="str">
        <f t="shared" si="8"/>
        <v>156,144,0,0,0,0,0,0,0,0,0,0,0,0,0,0,0,0,0,0,0,0,0,0</v>
      </c>
      <c r="AT5" s="33" t="str">
        <f t="shared" si="9"/>
        <v>9700,156,144,0,0,0,0,0,0,0,0,0,0,0,0,0,0,0,0,0,0,0,0,0,0</v>
      </c>
    </row>
    <row r="6" spans="1:46" x14ac:dyDescent="0.3">
      <c r="A6" s="7">
        <v>508</v>
      </c>
      <c r="C6" s="17" t="str">
        <f t="shared" si="0"/>
        <v>508,510,512,514,516,518,520,522,524,526,528,530,532,534,536,538,540,542,544,546</v>
      </c>
      <c r="F6" s="17">
        <v>4</v>
      </c>
      <c r="G6" s="17">
        <f t="shared" si="10"/>
        <v>30</v>
      </c>
      <c r="H6" s="17">
        <f t="shared" si="11"/>
        <v>56</v>
      </c>
      <c r="I6" s="17">
        <f t="shared" si="12"/>
        <v>80</v>
      </c>
      <c r="J6" s="17">
        <f t="shared" si="13"/>
        <v>105</v>
      </c>
      <c r="K6" s="17">
        <f t="shared" si="14"/>
        <v>130</v>
      </c>
      <c r="L6" s="17" t="str">
        <f t="shared" si="4"/>
        <v>30,56,80,105,130</v>
      </c>
      <c r="N6" s="17">
        <f t="shared" si="5"/>
        <v>401</v>
      </c>
      <c r="O6" s="17">
        <f t="shared" si="6"/>
        <v>10000</v>
      </c>
      <c r="P6" s="32">
        <f t="shared" si="1"/>
        <v>10000</v>
      </c>
      <c r="Q6" s="32">
        <v>4</v>
      </c>
      <c r="R6" s="32">
        <f t="shared" si="2"/>
        <v>9550</v>
      </c>
      <c r="S6" s="32">
        <f t="shared" si="3"/>
        <v>9550</v>
      </c>
      <c r="T6" s="32">
        <f>10000-SUM($S6:S6)-($Q6-T$1)*T$53</f>
        <v>162</v>
      </c>
      <c r="U6" s="32">
        <f>10000-SUM($S6:T6)-($Q6-U$1)*U$53</f>
        <v>150</v>
      </c>
      <c r="V6" s="32">
        <f>10000-SUM($S6:U6)-($Q6-V$1)*V$53</f>
        <v>138</v>
      </c>
      <c r="W6" s="32">
        <v>0</v>
      </c>
      <c r="X6" s="32">
        <v>0</v>
      </c>
      <c r="Y6" s="32">
        <v>0</v>
      </c>
      <c r="Z6" s="32">
        <v>0</v>
      </c>
      <c r="AA6" s="32">
        <v>0</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f t="shared" si="7"/>
        <v>9550</v>
      </c>
      <c r="AS6" s="33" t="str">
        <f t="shared" si="8"/>
        <v>162,150,138,0,0,0,0,0,0,0,0,0,0,0,0,0,0,0,0,0,0,0,0,0</v>
      </c>
      <c r="AT6" s="33" t="str">
        <f t="shared" si="9"/>
        <v>9550,162,150,138,0,0,0,0,0,0,0,0,0,0,0,0,0,0,0,0,0,0,0,0,0</v>
      </c>
    </row>
    <row r="7" spans="1:46" x14ac:dyDescent="0.3">
      <c r="A7" s="7">
        <v>510</v>
      </c>
      <c r="C7" s="17" t="str">
        <f t="shared" si="0"/>
        <v>510,512,514,516,518,520,522,524,526,528,530,532,534,536,538,540,542,544,546,548</v>
      </c>
      <c r="F7" s="17">
        <v>5</v>
      </c>
      <c r="G7" s="17">
        <f t="shared" si="10"/>
        <v>31</v>
      </c>
      <c r="H7" s="17">
        <f t="shared" si="11"/>
        <v>57</v>
      </c>
      <c r="I7" s="17">
        <f t="shared" si="12"/>
        <v>81</v>
      </c>
      <c r="J7" s="17">
        <f t="shared" si="13"/>
        <v>106</v>
      </c>
      <c r="K7" s="17">
        <f t="shared" si="14"/>
        <v>131</v>
      </c>
      <c r="L7" s="17" t="str">
        <f t="shared" si="4"/>
        <v>31,57,81,106,131</v>
      </c>
      <c r="N7" s="17">
        <f t="shared" si="5"/>
        <v>406</v>
      </c>
      <c r="O7" s="17">
        <f t="shared" si="6"/>
        <v>10000</v>
      </c>
      <c r="P7" s="32">
        <f t="shared" si="1"/>
        <v>10000</v>
      </c>
      <c r="Q7" s="32">
        <v>5</v>
      </c>
      <c r="R7" s="32">
        <f t="shared" si="2"/>
        <v>9400</v>
      </c>
      <c r="S7" s="32">
        <f t="shared" si="3"/>
        <v>9400</v>
      </c>
      <c r="T7" s="32">
        <f>10000-SUM($S7:S7)-($Q7-T$1)*T$53</f>
        <v>168</v>
      </c>
      <c r="U7" s="32">
        <f>10000-SUM($S7:T7)-($Q7-U$1)*U$53</f>
        <v>156</v>
      </c>
      <c r="V7" s="32">
        <f>10000-SUM($S7:U7)-($Q7-V$1)*V$53</f>
        <v>144</v>
      </c>
      <c r="W7" s="32">
        <f>10000-SUM($S7:V7)-($Q7-W$1)*W$53</f>
        <v>132</v>
      </c>
      <c r="X7" s="32">
        <v>0</v>
      </c>
      <c r="Y7" s="32">
        <v>0</v>
      </c>
      <c r="Z7" s="32">
        <v>0</v>
      </c>
      <c r="AA7" s="32">
        <v>0</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f t="shared" si="7"/>
        <v>9400</v>
      </c>
      <c r="AS7" s="33" t="str">
        <f t="shared" si="8"/>
        <v>168,156,144,132,0,0,0,0,0,0,0,0,0,0,0,0,0,0,0,0,0,0,0,0</v>
      </c>
      <c r="AT7" s="33" t="str">
        <f t="shared" si="9"/>
        <v>9400,168,156,144,132,0,0,0,0,0,0,0,0,0,0,0,0,0,0,0,0,0,0,0,0</v>
      </c>
    </row>
    <row r="8" spans="1:46" x14ac:dyDescent="0.3">
      <c r="A8" s="7">
        <v>512</v>
      </c>
      <c r="C8" s="17" t="str">
        <f t="shared" si="0"/>
        <v>512,514,516,518,520,522,524,526,528,530,532,534,536,538,540,542,544,546,548,550</v>
      </c>
      <c r="F8" s="17">
        <v>6</v>
      </c>
      <c r="G8" s="17">
        <f t="shared" si="10"/>
        <v>32</v>
      </c>
      <c r="H8" s="17">
        <f t="shared" si="11"/>
        <v>58</v>
      </c>
      <c r="I8" s="17">
        <f t="shared" si="12"/>
        <v>82</v>
      </c>
      <c r="J8" s="17">
        <f t="shared" si="13"/>
        <v>107</v>
      </c>
      <c r="K8" s="17">
        <f t="shared" si="14"/>
        <v>132</v>
      </c>
      <c r="L8" s="17" t="str">
        <f t="shared" si="4"/>
        <v>32,58,82,107,132</v>
      </c>
      <c r="N8" s="17">
        <f t="shared" si="5"/>
        <v>411</v>
      </c>
      <c r="O8" s="17">
        <f t="shared" si="6"/>
        <v>10000</v>
      </c>
      <c r="P8" s="32">
        <f t="shared" si="1"/>
        <v>10000</v>
      </c>
      <c r="Q8" s="32">
        <v>6</v>
      </c>
      <c r="R8" s="32">
        <f t="shared" si="2"/>
        <v>9250</v>
      </c>
      <c r="S8" s="32">
        <f t="shared" si="3"/>
        <v>9250</v>
      </c>
      <c r="T8" s="32">
        <f>10000-SUM($S8:S8)-($Q8-T$1)*T$53</f>
        <v>174</v>
      </c>
      <c r="U8" s="32">
        <f>10000-SUM($S8:T8)-($Q8-U$1)*U$53</f>
        <v>162</v>
      </c>
      <c r="V8" s="32">
        <f>10000-SUM($S8:U8)-($Q8-V$1)*V$53</f>
        <v>150</v>
      </c>
      <c r="W8" s="32">
        <f>10000-SUM($S8:V8)-($Q8-W$1)*W$53</f>
        <v>138</v>
      </c>
      <c r="X8" s="32">
        <f>10000-SUM($S8:W8)-($Q8-X$1)*X$53</f>
        <v>126</v>
      </c>
      <c r="Y8" s="32">
        <v>0</v>
      </c>
      <c r="Z8" s="32">
        <v>0</v>
      </c>
      <c r="AA8" s="32">
        <v>0</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f t="shared" si="7"/>
        <v>9250</v>
      </c>
      <c r="AS8" s="33" t="str">
        <f t="shared" si="8"/>
        <v>174,162,150,138,126,0,0,0,0,0,0,0,0,0,0,0,0,0,0,0,0,0,0,0</v>
      </c>
      <c r="AT8" s="33" t="str">
        <f t="shared" si="9"/>
        <v>9250,174,162,150,138,126,0,0,0,0,0,0,0,0,0,0,0,0,0,0,0,0,0,0,0</v>
      </c>
    </row>
    <row r="9" spans="1:46" x14ac:dyDescent="0.3">
      <c r="A9" s="7">
        <v>514</v>
      </c>
      <c r="C9" s="17" t="str">
        <f t="shared" si="0"/>
        <v>514,516,518,520,522,524,526,528,530,532,534,536,538,540,542,544,546,548,550,552</v>
      </c>
      <c r="F9" s="17">
        <v>7</v>
      </c>
      <c r="G9" s="17">
        <f t="shared" si="10"/>
        <v>33</v>
      </c>
      <c r="H9" s="17">
        <f t="shared" si="11"/>
        <v>59</v>
      </c>
      <c r="I9" s="17">
        <f t="shared" si="12"/>
        <v>83</v>
      </c>
      <c r="J9" s="17">
        <f t="shared" si="13"/>
        <v>108</v>
      </c>
      <c r="K9" s="17">
        <f t="shared" si="14"/>
        <v>133</v>
      </c>
      <c r="L9" s="17" t="str">
        <f t="shared" si="4"/>
        <v>33,59,83,108,133</v>
      </c>
      <c r="N9" s="17">
        <f t="shared" si="5"/>
        <v>416</v>
      </c>
      <c r="O9" s="17">
        <f t="shared" si="6"/>
        <v>10000</v>
      </c>
      <c r="P9" s="32">
        <f t="shared" si="1"/>
        <v>10000</v>
      </c>
      <c r="Q9" s="32">
        <v>7</v>
      </c>
      <c r="R9" s="32">
        <f t="shared" si="2"/>
        <v>9100</v>
      </c>
      <c r="S9" s="32">
        <f t="shared" si="3"/>
        <v>9100</v>
      </c>
      <c r="T9" s="32">
        <f>10000-SUM($S9:S9)-($Q9-T$1)*T$53</f>
        <v>180</v>
      </c>
      <c r="U9" s="32">
        <f>10000-SUM($S9:T9)-($Q9-U$1)*U$53</f>
        <v>168</v>
      </c>
      <c r="V9" s="32">
        <f>10000-SUM($S9:U9)-($Q9-V$1)*V$53</f>
        <v>156</v>
      </c>
      <c r="W9" s="32">
        <f>10000-SUM($S9:V9)-($Q9-W$1)*W$53</f>
        <v>144</v>
      </c>
      <c r="X9" s="32">
        <f>10000-SUM($S9:W9)-($Q9-X$1)*X$53</f>
        <v>132</v>
      </c>
      <c r="Y9" s="32">
        <f>10000-SUM($S9:X9)-($Q9-Y$1)*Y$53</f>
        <v>120</v>
      </c>
      <c r="Z9" s="32">
        <v>0</v>
      </c>
      <c r="AA9" s="32">
        <v>0</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f t="shared" si="7"/>
        <v>9100</v>
      </c>
      <c r="AS9" s="33" t="str">
        <f t="shared" si="8"/>
        <v>180,168,156,144,132,120,0,0,0,0,0,0,0,0,0,0,0,0,0,0,0,0,0,0</v>
      </c>
      <c r="AT9" s="33" t="str">
        <f t="shared" si="9"/>
        <v>9100,180,168,156,144,132,120,0,0,0,0,0,0,0,0,0,0,0,0,0,0,0,0,0,0</v>
      </c>
    </row>
    <row r="10" spans="1:46" x14ac:dyDescent="0.3">
      <c r="A10" s="7">
        <v>516</v>
      </c>
      <c r="C10" s="17" t="str">
        <f t="shared" si="0"/>
        <v>516,518,520,522,524,526,528,530,532,534,536,538,540,542,544,546,548,550,552,554</v>
      </c>
      <c r="F10" s="17">
        <v>8</v>
      </c>
      <c r="G10" s="17">
        <f t="shared" si="10"/>
        <v>34</v>
      </c>
      <c r="H10" s="17">
        <f t="shared" si="11"/>
        <v>60</v>
      </c>
      <c r="I10" s="17">
        <f t="shared" si="12"/>
        <v>84</v>
      </c>
      <c r="J10" s="17">
        <f t="shared" si="13"/>
        <v>109</v>
      </c>
      <c r="K10" s="17">
        <f t="shared" si="14"/>
        <v>134</v>
      </c>
      <c r="L10" s="17" t="str">
        <f t="shared" si="4"/>
        <v>34,60,84,109,134</v>
      </c>
      <c r="N10" s="17">
        <f t="shared" si="5"/>
        <v>421</v>
      </c>
      <c r="O10" s="17">
        <f t="shared" si="6"/>
        <v>10000</v>
      </c>
      <c r="P10" s="32">
        <f t="shared" si="1"/>
        <v>10000</v>
      </c>
      <c r="Q10" s="32">
        <v>8</v>
      </c>
      <c r="R10" s="32">
        <f t="shared" si="2"/>
        <v>8950</v>
      </c>
      <c r="S10" s="32">
        <f t="shared" si="3"/>
        <v>8950</v>
      </c>
      <c r="T10" s="32">
        <f>10000-SUM($S10:S10)-($Q10-T$1)*T$53</f>
        <v>186</v>
      </c>
      <c r="U10" s="32">
        <f>10000-SUM($S10:T10)-($Q10-U$1)*U$53</f>
        <v>174</v>
      </c>
      <c r="V10" s="32">
        <f>10000-SUM($S10:U10)-($Q10-V$1)*V$53</f>
        <v>162</v>
      </c>
      <c r="W10" s="32">
        <f>10000-SUM($S10:V10)-($Q10-W$1)*W$53</f>
        <v>150</v>
      </c>
      <c r="X10" s="32">
        <f>10000-SUM($S10:W10)-($Q10-X$1)*X$53</f>
        <v>138</v>
      </c>
      <c r="Y10" s="32">
        <f>10000-SUM($S10:X10)-($Q10-Y$1)*Y$53</f>
        <v>126</v>
      </c>
      <c r="Z10" s="32">
        <f>10000-SUM($S10:Y10)-($Q10-Z$1)*Z$53</f>
        <v>114</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f t="shared" si="7"/>
        <v>8950</v>
      </c>
      <c r="AS10" s="33" t="str">
        <f t="shared" si="8"/>
        <v>186,174,162,150,138,126,114,0,0,0,0,0,0,0,0,0,0,0,0,0,0,0,0,0</v>
      </c>
      <c r="AT10" s="33" t="str">
        <f t="shared" si="9"/>
        <v>8950,186,174,162,150,138,126,114,0,0,0,0,0,0,0,0,0,0,0,0,0,0,0,0,0</v>
      </c>
    </row>
    <row r="11" spans="1:46" x14ac:dyDescent="0.3">
      <c r="A11" s="7">
        <v>518</v>
      </c>
      <c r="C11" s="17" t="str">
        <f t="shared" si="0"/>
        <v>518,520,522,524,526,528,530,532,534,536,538,540,542,544,546,548,550,552,554,556</v>
      </c>
      <c r="F11" s="17">
        <v>9</v>
      </c>
      <c r="G11" s="17">
        <f t="shared" si="10"/>
        <v>35</v>
      </c>
      <c r="H11" s="17">
        <f t="shared" si="11"/>
        <v>61</v>
      </c>
      <c r="I11" s="17">
        <f t="shared" si="12"/>
        <v>85</v>
      </c>
      <c r="J11" s="17">
        <f t="shared" si="13"/>
        <v>110</v>
      </c>
      <c r="K11" s="17">
        <f t="shared" si="14"/>
        <v>135</v>
      </c>
      <c r="L11" s="17" t="str">
        <f t="shared" si="4"/>
        <v>35,61,85,110,135</v>
      </c>
      <c r="N11" s="17">
        <f t="shared" si="5"/>
        <v>426</v>
      </c>
      <c r="O11" s="17">
        <f t="shared" si="6"/>
        <v>10000</v>
      </c>
      <c r="P11" s="32">
        <f t="shared" si="1"/>
        <v>10000</v>
      </c>
      <c r="Q11" s="32">
        <v>9</v>
      </c>
      <c r="R11" s="32">
        <f t="shared" si="2"/>
        <v>8800</v>
      </c>
      <c r="S11" s="32">
        <f t="shared" si="3"/>
        <v>8800</v>
      </c>
      <c r="T11" s="32">
        <f>10000-SUM($S11:S11)-($Q11-T$1)*T$53</f>
        <v>192</v>
      </c>
      <c r="U11" s="32">
        <f>10000-SUM($S11:T11)-($Q11-U$1)*U$53</f>
        <v>180</v>
      </c>
      <c r="V11" s="32">
        <f>10000-SUM($S11:U11)-($Q11-V$1)*V$53</f>
        <v>168</v>
      </c>
      <c r="W11" s="32">
        <f>10000-SUM($S11:V11)-($Q11-W$1)*W$53</f>
        <v>156</v>
      </c>
      <c r="X11" s="32">
        <f>10000-SUM($S11:W11)-($Q11-X$1)*X$53</f>
        <v>144</v>
      </c>
      <c r="Y11" s="32">
        <f>10000-SUM($S11:X11)-($Q11-Y$1)*Y$53</f>
        <v>132</v>
      </c>
      <c r="Z11" s="32">
        <f>10000-SUM($S11:Y11)-($Q11-Z$1)*Z$53</f>
        <v>120</v>
      </c>
      <c r="AA11" s="32">
        <f>10000-SUM($S11:Z11)-($Q11-AA$1)*AA$53</f>
        <v>108</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f t="shared" si="7"/>
        <v>8800</v>
      </c>
      <c r="AS11" s="33" t="str">
        <f t="shared" si="8"/>
        <v>192,180,168,156,144,132,120,108,0,0,0,0,0,0,0,0,0,0,0,0,0,0,0,0</v>
      </c>
      <c r="AT11" s="33" t="str">
        <f t="shared" si="9"/>
        <v>8800,192,180,168,156,144,132,120,108,0,0,0,0,0,0,0,0,0,0,0,0,0,0,0,0</v>
      </c>
    </row>
    <row r="12" spans="1:46" x14ac:dyDescent="0.3">
      <c r="A12" s="7">
        <v>520</v>
      </c>
      <c r="C12" s="17" t="str">
        <f t="shared" si="0"/>
        <v>520,522,524,526,528,530,532,534,536,538,540,542,544,546,548,550,552,554,556,558</v>
      </c>
      <c r="F12" s="17">
        <v>10</v>
      </c>
      <c r="G12" s="17">
        <f t="shared" si="10"/>
        <v>36</v>
      </c>
      <c r="H12" s="17">
        <f t="shared" si="11"/>
        <v>62</v>
      </c>
      <c r="I12" s="17">
        <f t="shared" si="12"/>
        <v>86</v>
      </c>
      <c r="J12" s="17">
        <f t="shared" si="13"/>
        <v>111</v>
      </c>
      <c r="K12" s="17">
        <f t="shared" si="14"/>
        <v>136</v>
      </c>
      <c r="L12" s="17" t="str">
        <f t="shared" si="4"/>
        <v>36,62,86,111,136</v>
      </c>
      <c r="N12" s="17">
        <f t="shared" si="5"/>
        <v>431</v>
      </c>
      <c r="O12" s="17">
        <f t="shared" si="6"/>
        <v>10000</v>
      </c>
      <c r="P12" s="32">
        <f t="shared" si="1"/>
        <v>10000</v>
      </c>
      <c r="Q12" s="32">
        <v>10</v>
      </c>
      <c r="R12" s="32">
        <f t="shared" si="2"/>
        <v>8650</v>
      </c>
      <c r="S12" s="32">
        <f t="shared" si="3"/>
        <v>8650</v>
      </c>
      <c r="T12" s="32">
        <f>10000-SUM($S12:S12)-($Q12-T$1)*T$53</f>
        <v>198</v>
      </c>
      <c r="U12" s="32">
        <f>10000-SUM($S12:T12)-($Q12-U$1)*U$53</f>
        <v>186</v>
      </c>
      <c r="V12" s="32">
        <f>10000-SUM($S12:U12)-($Q12-V$1)*V$53</f>
        <v>174</v>
      </c>
      <c r="W12" s="32">
        <f>10000-SUM($S12:V12)-($Q12-W$1)*W$53</f>
        <v>162</v>
      </c>
      <c r="X12" s="32">
        <f>10000-SUM($S12:W12)-($Q12-X$1)*X$53</f>
        <v>150</v>
      </c>
      <c r="Y12" s="32">
        <f>10000-SUM($S12:X12)-($Q12-Y$1)*Y$53</f>
        <v>138</v>
      </c>
      <c r="Z12" s="32">
        <f>10000-SUM($S12:Y12)-($Q12-Z$1)*Z$53</f>
        <v>126</v>
      </c>
      <c r="AA12" s="32">
        <f>10000-SUM($S12:Z12)-($Q12-AA$1)*AA$53</f>
        <v>114</v>
      </c>
      <c r="AB12" s="32">
        <f>10000-SUM($S12:AA12)-($Q12-AB$1)*AB$53</f>
        <v>102</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f t="shared" si="7"/>
        <v>8650</v>
      </c>
      <c r="AS12" s="33" t="str">
        <f t="shared" si="8"/>
        <v>198,186,174,162,150,138,126,114,102,0,0,0,0,0,0,0,0,0,0,0,0,0,0,0</v>
      </c>
      <c r="AT12" s="33" t="str">
        <f t="shared" si="9"/>
        <v>8650,198,186,174,162,150,138,126,114,102,0,0,0,0,0,0,0,0,0,0,0,0,0,0,0</v>
      </c>
    </row>
    <row r="13" spans="1:46" x14ac:dyDescent="0.3">
      <c r="A13" s="7">
        <v>522</v>
      </c>
      <c r="C13" s="17" t="str">
        <f t="shared" si="0"/>
        <v>522,524,526,528,530,532,534,536,538,540,542,544,546,548,550,552,554,556,558,560</v>
      </c>
      <c r="F13" s="17">
        <v>11</v>
      </c>
      <c r="G13" s="17">
        <f t="shared" si="10"/>
        <v>37</v>
      </c>
      <c r="H13" s="17">
        <f t="shared" si="11"/>
        <v>63</v>
      </c>
      <c r="I13" s="17">
        <f t="shared" si="12"/>
        <v>87</v>
      </c>
      <c r="J13" s="17">
        <f t="shared" si="13"/>
        <v>112</v>
      </c>
      <c r="K13" s="17">
        <f t="shared" si="14"/>
        <v>137</v>
      </c>
      <c r="L13" s="17" t="str">
        <f t="shared" si="4"/>
        <v>37,63,87,112,137</v>
      </c>
      <c r="N13" s="17">
        <f t="shared" si="5"/>
        <v>436</v>
      </c>
      <c r="O13" s="17">
        <f t="shared" si="6"/>
        <v>10000</v>
      </c>
      <c r="P13" s="32">
        <f t="shared" si="1"/>
        <v>10000</v>
      </c>
      <c r="Q13" s="32">
        <v>11</v>
      </c>
      <c r="R13" s="32">
        <f t="shared" si="2"/>
        <v>8500</v>
      </c>
      <c r="S13" s="32">
        <f t="shared" si="3"/>
        <v>8500</v>
      </c>
      <c r="T13" s="32">
        <f>10000-SUM($S13:S13)-($Q13-T$1)*T$53</f>
        <v>204</v>
      </c>
      <c r="U13" s="32">
        <f>10000-SUM($S13:T13)-($Q13-U$1)*U$53</f>
        <v>192</v>
      </c>
      <c r="V13" s="32">
        <f>10000-SUM($S13:U13)-($Q13-V$1)*V$53</f>
        <v>180</v>
      </c>
      <c r="W13" s="32">
        <f>10000-SUM($S13:V13)-($Q13-W$1)*W$53</f>
        <v>168</v>
      </c>
      <c r="X13" s="32">
        <f>10000-SUM($S13:W13)-($Q13-X$1)*X$53</f>
        <v>156</v>
      </c>
      <c r="Y13" s="32">
        <f>10000-SUM($S13:X13)-($Q13-Y$1)*Y$53</f>
        <v>144</v>
      </c>
      <c r="Z13" s="32">
        <f>10000-SUM($S13:Y13)-($Q13-Z$1)*Z$53</f>
        <v>132</v>
      </c>
      <c r="AA13" s="32">
        <f>10000-SUM($S13:Z13)-($Q13-AA$1)*AA$53</f>
        <v>120</v>
      </c>
      <c r="AB13" s="32">
        <f>10000-SUM($S13:AA13)-($Q13-AB$1)*AB$53</f>
        <v>108</v>
      </c>
      <c r="AC13" s="32">
        <f>10000-SUM($S13:AB13)-($Q13-AC$1)*AC$53</f>
        <v>96</v>
      </c>
      <c r="AD13" s="32">
        <v>0</v>
      </c>
      <c r="AE13" s="32">
        <v>0</v>
      </c>
      <c r="AF13" s="32">
        <v>0</v>
      </c>
      <c r="AG13" s="32">
        <v>0</v>
      </c>
      <c r="AH13" s="32">
        <v>0</v>
      </c>
      <c r="AI13" s="32">
        <v>0</v>
      </c>
      <c r="AJ13" s="32">
        <v>0</v>
      </c>
      <c r="AK13" s="32">
        <v>0</v>
      </c>
      <c r="AL13" s="32">
        <v>0</v>
      </c>
      <c r="AM13" s="32">
        <v>0</v>
      </c>
      <c r="AN13" s="32">
        <v>0</v>
      </c>
      <c r="AO13" s="32">
        <v>0</v>
      </c>
      <c r="AP13" s="32">
        <v>0</v>
      </c>
      <c r="AQ13" s="32">
        <v>0</v>
      </c>
      <c r="AR13" s="32">
        <f t="shared" si="7"/>
        <v>8500</v>
      </c>
      <c r="AS13" s="33" t="str">
        <f t="shared" si="8"/>
        <v>204,192,180,168,156,144,132,120,108,96,0,0,0,0,0,0,0,0,0,0,0,0,0,0</v>
      </c>
      <c r="AT13" s="33" t="str">
        <f t="shared" si="9"/>
        <v>8500,204,192,180,168,156,144,132,120,108,96,0,0,0,0,0,0,0,0,0,0,0,0,0,0</v>
      </c>
    </row>
    <row r="14" spans="1:46" x14ac:dyDescent="0.3">
      <c r="A14" s="7">
        <v>524</v>
      </c>
      <c r="C14" s="17" t="str">
        <f t="shared" si="0"/>
        <v>524,526,528,530,532,534,536,538,540,542,544,546,548,550,552,554,556,558,560,562</v>
      </c>
      <c r="F14" s="17">
        <v>12</v>
      </c>
      <c r="G14" s="17">
        <f t="shared" si="10"/>
        <v>38</v>
      </c>
      <c r="H14" s="17">
        <f t="shared" si="11"/>
        <v>64</v>
      </c>
      <c r="I14" s="17">
        <f t="shared" si="12"/>
        <v>88</v>
      </c>
      <c r="J14" s="17">
        <f t="shared" si="13"/>
        <v>113</v>
      </c>
      <c r="K14" s="17">
        <f t="shared" si="14"/>
        <v>138</v>
      </c>
      <c r="L14" s="17" t="str">
        <f t="shared" si="4"/>
        <v>38,64,88,113,138</v>
      </c>
      <c r="N14" s="17">
        <f t="shared" si="5"/>
        <v>441</v>
      </c>
      <c r="O14" s="17">
        <f t="shared" si="6"/>
        <v>10000</v>
      </c>
      <c r="P14" s="32">
        <f t="shared" si="1"/>
        <v>10000</v>
      </c>
      <c r="Q14" s="32">
        <v>12</v>
      </c>
      <c r="R14" s="32">
        <f t="shared" si="2"/>
        <v>8350</v>
      </c>
      <c r="S14" s="32">
        <f t="shared" si="3"/>
        <v>8350</v>
      </c>
      <c r="T14" s="32">
        <f>10000-SUM($S14:S14)-($Q14-T$1)*T$53</f>
        <v>210</v>
      </c>
      <c r="U14" s="32">
        <f>10000-SUM($S14:T14)-($Q14-U$1)*U$53</f>
        <v>198</v>
      </c>
      <c r="V14" s="32">
        <f>10000-SUM($S14:U14)-($Q14-V$1)*V$53</f>
        <v>186</v>
      </c>
      <c r="W14" s="32">
        <f>10000-SUM($S14:V14)-($Q14-W$1)*W$53</f>
        <v>174</v>
      </c>
      <c r="X14" s="32">
        <f>10000-SUM($S14:W14)-($Q14-X$1)*X$53</f>
        <v>162</v>
      </c>
      <c r="Y14" s="32">
        <f>10000-SUM($S14:X14)-($Q14-Y$1)*Y$53</f>
        <v>150</v>
      </c>
      <c r="Z14" s="32">
        <f>10000-SUM($S14:Y14)-($Q14-Z$1)*Z$53</f>
        <v>138</v>
      </c>
      <c r="AA14" s="32">
        <f>10000-SUM($S14:Z14)-($Q14-AA$1)*AA$53</f>
        <v>126</v>
      </c>
      <c r="AB14" s="32">
        <f>10000-SUM($S14:AA14)-($Q14-AB$1)*AB$53</f>
        <v>114</v>
      </c>
      <c r="AC14" s="32">
        <f>10000-SUM($S14:AB14)-($Q14-AC$1)*AC$53</f>
        <v>102</v>
      </c>
      <c r="AD14" s="32">
        <f>10000-SUM($S14:AC14)-($Q14-AD$1)*AD$53</f>
        <v>90</v>
      </c>
      <c r="AE14" s="32">
        <v>0</v>
      </c>
      <c r="AF14" s="32">
        <v>0</v>
      </c>
      <c r="AG14" s="32">
        <v>0</v>
      </c>
      <c r="AH14" s="32">
        <v>0</v>
      </c>
      <c r="AI14" s="32">
        <v>0</v>
      </c>
      <c r="AJ14" s="32">
        <v>0</v>
      </c>
      <c r="AK14" s="32">
        <v>0</v>
      </c>
      <c r="AL14" s="32">
        <v>0</v>
      </c>
      <c r="AM14" s="32">
        <v>0</v>
      </c>
      <c r="AN14" s="32">
        <v>0</v>
      </c>
      <c r="AO14" s="32">
        <v>0</v>
      </c>
      <c r="AP14" s="32">
        <v>0</v>
      </c>
      <c r="AQ14" s="32">
        <v>0</v>
      </c>
      <c r="AR14" s="32">
        <f t="shared" si="7"/>
        <v>8350</v>
      </c>
      <c r="AS14" s="33" t="str">
        <f t="shared" si="8"/>
        <v>210,198,186,174,162,150,138,126,114,102,90,0,0,0,0,0,0,0,0,0,0,0,0,0</v>
      </c>
      <c r="AT14" s="33" t="str">
        <f t="shared" si="9"/>
        <v>8350,210,198,186,174,162,150,138,126,114,102,90,0,0,0,0,0,0,0,0,0,0,0,0,0</v>
      </c>
    </row>
    <row r="15" spans="1:46" x14ac:dyDescent="0.3">
      <c r="A15" s="7">
        <v>526</v>
      </c>
      <c r="C15" s="17" t="str">
        <f t="shared" si="0"/>
        <v>526,528,530,532,534,536,538,540,542,544,546,548,550,552,554,556,558,560,562,564</v>
      </c>
      <c r="F15" s="17">
        <v>13</v>
      </c>
      <c r="G15" s="17">
        <f t="shared" si="10"/>
        <v>39</v>
      </c>
      <c r="H15" s="17">
        <f t="shared" si="11"/>
        <v>65</v>
      </c>
      <c r="I15" s="17">
        <f t="shared" si="12"/>
        <v>89</v>
      </c>
      <c r="J15" s="17">
        <f t="shared" si="13"/>
        <v>114</v>
      </c>
      <c r="K15" s="17">
        <f t="shared" si="14"/>
        <v>139</v>
      </c>
      <c r="L15" s="17" t="str">
        <f t="shared" si="4"/>
        <v>39,65,89,114,139</v>
      </c>
      <c r="N15" s="17">
        <f t="shared" si="5"/>
        <v>446</v>
      </c>
      <c r="O15" s="17">
        <f t="shared" si="6"/>
        <v>10000</v>
      </c>
      <c r="P15" s="32">
        <f t="shared" si="1"/>
        <v>10000</v>
      </c>
      <c r="Q15" s="32">
        <v>13</v>
      </c>
      <c r="R15" s="32">
        <f t="shared" si="2"/>
        <v>8200</v>
      </c>
      <c r="S15" s="32">
        <f t="shared" si="3"/>
        <v>8200</v>
      </c>
      <c r="T15" s="32">
        <f>10000-SUM($S15:S15)-($Q15-T$1)*T$53</f>
        <v>216</v>
      </c>
      <c r="U15" s="32">
        <f>10000-SUM($S15:T15)-($Q15-U$1)*U$53</f>
        <v>204</v>
      </c>
      <c r="V15" s="32">
        <f>10000-SUM($S15:U15)-($Q15-V$1)*V$53</f>
        <v>192</v>
      </c>
      <c r="W15" s="32">
        <f>10000-SUM($S15:V15)-($Q15-W$1)*W$53</f>
        <v>180</v>
      </c>
      <c r="X15" s="32">
        <f>10000-SUM($S15:W15)-($Q15-X$1)*X$53</f>
        <v>168</v>
      </c>
      <c r="Y15" s="32">
        <f>10000-SUM($S15:X15)-($Q15-Y$1)*Y$53</f>
        <v>156</v>
      </c>
      <c r="Z15" s="32">
        <f>10000-SUM($S15:Y15)-($Q15-Z$1)*Z$53</f>
        <v>144</v>
      </c>
      <c r="AA15" s="32">
        <f>10000-SUM($S15:Z15)-($Q15-AA$1)*AA$53</f>
        <v>132</v>
      </c>
      <c r="AB15" s="32">
        <f>10000-SUM($S15:AA15)-($Q15-AB$1)*AB$53</f>
        <v>120</v>
      </c>
      <c r="AC15" s="32">
        <f>10000-SUM($S15:AB15)-($Q15-AC$1)*AC$53</f>
        <v>108</v>
      </c>
      <c r="AD15" s="32">
        <f>10000-SUM($S15:AC15)-($Q15-AD$1)*AD$53</f>
        <v>96</v>
      </c>
      <c r="AE15" s="32">
        <f>10000-SUM($S15:AD15)-($Q15-AE$1)*AE$53</f>
        <v>84</v>
      </c>
      <c r="AF15" s="32">
        <v>0</v>
      </c>
      <c r="AG15" s="32">
        <v>0</v>
      </c>
      <c r="AH15" s="32">
        <v>0</v>
      </c>
      <c r="AI15" s="32">
        <v>0</v>
      </c>
      <c r="AJ15" s="32">
        <v>0</v>
      </c>
      <c r="AK15" s="32">
        <v>0</v>
      </c>
      <c r="AL15" s="32">
        <v>0</v>
      </c>
      <c r="AM15" s="32">
        <v>0</v>
      </c>
      <c r="AN15" s="32">
        <v>0</v>
      </c>
      <c r="AO15" s="32">
        <v>0</v>
      </c>
      <c r="AP15" s="32">
        <v>0</v>
      </c>
      <c r="AQ15" s="32">
        <v>0</v>
      </c>
      <c r="AR15" s="32">
        <f t="shared" si="7"/>
        <v>8200</v>
      </c>
      <c r="AS15" s="33" t="str">
        <f t="shared" si="8"/>
        <v>216,204,192,180,168,156,144,132,120,108,96,84,0,0,0,0,0,0,0,0,0,0,0,0</v>
      </c>
      <c r="AT15" s="33" t="str">
        <f t="shared" si="9"/>
        <v>8200,216,204,192,180,168,156,144,132,120,108,96,84,0,0,0,0,0,0,0,0,0,0,0,0</v>
      </c>
    </row>
    <row r="16" spans="1:46" x14ac:dyDescent="0.3">
      <c r="A16" s="7">
        <v>528</v>
      </c>
      <c r="C16" s="17" t="str">
        <f t="shared" si="0"/>
        <v>528,530,532,534,536,538,540,542,544,546,548,550,552,554,556,558,560,562,564,566</v>
      </c>
      <c r="F16" s="17">
        <v>14</v>
      </c>
      <c r="G16" s="17">
        <f t="shared" si="10"/>
        <v>40</v>
      </c>
      <c r="H16" s="17">
        <f t="shared" si="11"/>
        <v>66</v>
      </c>
      <c r="I16" s="17">
        <f t="shared" si="12"/>
        <v>90</v>
      </c>
      <c r="J16" s="17">
        <f t="shared" si="13"/>
        <v>115</v>
      </c>
      <c r="K16" s="17">
        <f t="shared" si="14"/>
        <v>140</v>
      </c>
      <c r="L16" s="17" t="str">
        <f t="shared" si="4"/>
        <v>40,66,90,115,140</v>
      </c>
      <c r="N16" s="17">
        <f t="shared" si="5"/>
        <v>451</v>
      </c>
      <c r="O16" s="17">
        <f t="shared" si="6"/>
        <v>10000</v>
      </c>
      <c r="P16" s="32">
        <f t="shared" si="1"/>
        <v>10000</v>
      </c>
      <c r="Q16" s="32">
        <v>14</v>
      </c>
      <c r="R16" s="32">
        <f t="shared" si="2"/>
        <v>8050</v>
      </c>
      <c r="S16" s="32">
        <f t="shared" si="3"/>
        <v>8050</v>
      </c>
      <c r="T16" s="32">
        <f>10000-SUM($S16:S16)-($Q16-T$1)*T$53</f>
        <v>222</v>
      </c>
      <c r="U16" s="32">
        <f>10000-SUM($S16:T16)-($Q16-U$1)*U$53</f>
        <v>210</v>
      </c>
      <c r="V16" s="32">
        <f>10000-SUM($S16:U16)-($Q16-V$1)*V$53</f>
        <v>198</v>
      </c>
      <c r="W16" s="32">
        <f>10000-SUM($S16:V16)-($Q16-W$1)*W$53</f>
        <v>186</v>
      </c>
      <c r="X16" s="32">
        <f>10000-SUM($S16:W16)-($Q16-X$1)*X$53</f>
        <v>174</v>
      </c>
      <c r="Y16" s="32">
        <f>10000-SUM($S16:X16)-($Q16-Y$1)*Y$53</f>
        <v>162</v>
      </c>
      <c r="Z16" s="32">
        <f>10000-SUM($S16:Y16)-($Q16-Z$1)*Z$53</f>
        <v>150</v>
      </c>
      <c r="AA16" s="32">
        <f>10000-SUM($S16:Z16)-($Q16-AA$1)*AA$53</f>
        <v>138</v>
      </c>
      <c r="AB16" s="32">
        <f>10000-SUM($S16:AA16)-($Q16-AB$1)*AB$53</f>
        <v>126</v>
      </c>
      <c r="AC16" s="32">
        <f>10000-SUM($S16:AB16)-($Q16-AC$1)*AC$53</f>
        <v>114</v>
      </c>
      <c r="AD16" s="32">
        <f>10000-SUM($S16:AC16)-($Q16-AD$1)*AD$53</f>
        <v>102</v>
      </c>
      <c r="AE16" s="32">
        <f>10000-SUM($S16:AD16)-($Q16-AE$1)*AE$53</f>
        <v>90</v>
      </c>
      <c r="AF16" s="32">
        <f>10000-SUM($S16:AE16)-($Q16-AF$1)*AF$53</f>
        <v>78</v>
      </c>
      <c r="AG16" s="32">
        <v>0</v>
      </c>
      <c r="AH16" s="32">
        <v>0</v>
      </c>
      <c r="AI16" s="32">
        <v>0</v>
      </c>
      <c r="AJ16" s="32">
        <v>0</v>
      </c>
      <c r="AK16" s="32">
        <v>0</v>
      </c>
      <c r="AL16" s="32">
        <v>0</v>
      </c>
      <c r="AM16" s="32">
        <v>0</v>
      </c>
      <c r="AN16" s="32">
        <v>0</v>
      </c>
      <c r="AO16" s="32">
        <v>0</v>
      </c>
      <c r="AP16" s="32">
        <v>0</v>
      </c>
      <c r="AQ16" s="32">
        <v>0</v>
      </c>
      <c r="AR16" s="32">
        <f t="shared" si="7"/>
        <v>8050</v>
      </c>
      <c r="AS16" s="33" t="str">
        <f t="shared" si="8"/>
        <v>222,210,198,186,174,162,150,138,126,114,102,90,78,0,0,0,0,0,0,0,0,0,0,0</v>
      </c>
      <c r="AT16" s="33" t="str">
        <f t="shared" si="9"/>
        <v>8050,222,210,198,186,174,162,150,138,126,114,102,90,78,0,0,0,0,0,0,0,0,0,0,0</v>
      </c>
    </row>
    <row r="17" spans="1:46" x14ac:dyDescent="0.3">
      <c r="A17" s="7">
        <v>530</v>
      </c>
      <c r="C17" s="17" t="str">
        <f t="shared" si="0"/>
        <v>530,532,534,536,538,540,542,544,546,548,550,552,554,556,558,560,562,564,566,568</v>
      </c>
      <c r="F17" s="17">
        <v>15</v>
      </c>
      <c r="G17" s="17">
        <f t="shared" si="10"/>
        <v>41</v>
      </c>
      <c r="H17" s="17">
        <f t="shared" si="11"/>
        <v>67</v>
      </c>
      <c r="I17" s="17">
        <f t="shared" si="12"/>
        <v>91</v>
      </c>
      <c r="J17" s="17">
        <f t="shared" si="13"/>
        <v>116</v>
      </c>
      <c r="K17" s="17">
        <f t="shared" si="14"/>
        <v>141</v>
      </c>
      <c r="L17" s="17" t="str">
        <f t="shared" si="4"/>
        <v>41,67,91,116,141</v>
      </c>
      <c r="N17" s="17">
        <f t="shared" si="5"/>
        <v>456</v>
      </c>
      <c r="O17" s="17">
        <f t="shared" si="6"/>
        <v>10000</v>
      </c>
      <c r="P17" s="32">
        <f t="shared" si="1"/>
        <v>10000</v>
      </c>
      <c r="Q17" s="32">
        <v>15</v>
      </c>
      <c r="R17" s="32">
        <f t="shared" si="2"/>
        <v>7900</v>
      </c>
      <c r="S17" s="32">
        <f t="shared" si="3"/>
        <v>7900</v>
      </c>
      <c r="T17" s="32">
        <f>10000-SUM($S17:S17)-($Q17-T$1)*T$53</f>
        <v>228</v>
      </c>
      <c r="U17" s="32">
        <f>10000-SUM($S17:T17)-($Q17-U$1)*U$53</f>
        <v>216</v>
      </c>
      <c r="V17" s="32">
        <f>10000-SUM($S17:U17)-($Q17-V$1)*V$53</f>
        <v>204</v>
      </c>
      <c r="W17" s="32">
        <f>10000-SUM($S17:V17)-($Q17-W$1)*W$53</f>
        <v>192</v>
      </c>
      <c r="X17" s="32">
        <f>10000-SUM($S17:W17)-($Q17-X$1)*X$53</f>
        <v>180</v>
      </c>
      <c r="Y17" s="32">
        <f>10000-SUM($S17:X17)-($Q17-Y$1)*Y$53</f>
        <v>168</v>
      </c>
      <c r="Z17" s="32">
        <f>10000-SUM($S17:Y17)-($Q17-Z$1)*Z$53</f>
        <v>156</v>
      </c>
      <c r="AA17" s="32">
        <f>10000-SUM($S17:Z17)-($Q17-AA$1)*AA$53</f>
        <v>144</v>
      </c>
      <c r="AB17" s="32">
        <f>10000-SUM($S17:AA17)-($Q17-AB$1)*AB$53</f>
        <v>132</v>
      </c>
      <c r="AC17" s="32">
        <f>10000-SUM($S17:AB17)-($Q17-AC$1)*AC$53</f>
        <v>120</v>
      </c>
      <c r="AD17" s="32">
        <f>10000-SUM($S17:AC17)-($Q17-AD$1)*AD$53</f>
        <v>108</v>
      </c>
      <c r="AE17" s="32">
        <f>10000-SUM($S17:AD17)-($Q17-AE$1)*AE$53</f>
        <v>96</v>
      </c>
      <c r="AF17" s="32">
        <f>10000-SUM($S17:AE17)-($Q17-AF$1)*AF$53</f>
        <v>84</v>
      </c>
      <c r="AG17" s="32">
        <f>10000-SUM($S17:AF17)-($Q17-AG$1)*AG$53</f>
        <v>72</v>
      </c>
      <c r="AH17" s="32">
        <v>0</v>
      </c>
      <c r="AI17" s="32">
        <v>0</v>
      </c>
      <c r="AJ17" s="32">
        <v>0</v>
      </c>
      <c r="AK17" s="32">
        <v>0</v>
      </c>
      <c r="AL17" s="32">
        <v>0</v>
      </c>
      <c r="AM17" s="32">
        <v>0</v>
      </c>
      <c r="AN17" s="32">
        <v>0</v>
      </c>
      <c r="AO17" s="32">
        <v>0</v>
      </c>
      <c r="AP17" s="32">
        <v>0</v>
      </c>
      <c r="AQ17" s="32">
        <v>0</v>
      </c>
      <c r="AR17" s="32">
        <f t="shared" si="7"/>
        <v>7900</v>
      </c>
      <c r="AS17" s="33" t="str">
        <f t="shared" si="8"/>
        <v>228,216,204,192,180,168,156,144,132,120,108,96,84,72,0,0,0,0,0,0,0,0,0,0</v>
      </c>
      <c r="AT17" s="33" t="str">
        <f t="shared" si="9"/>
        <v>7900,228,216,204,192,180,168,156,144,132,120,108,96,84,72,0,0,0,0,0,0,0,0,0,0</v>
      </c>
    </row>
    <row r="18" spans="1:46" x14ac:dyDescent="0.3">
      <c r="A18" s="7">
        <v>532</v>
      </c>
      <c r="C18" s="17" t="str">
        <f t="shared" si="0"/>
        <v>532,534,536,538,540,542,544,546,548,550,552,554,556,558,560,562,564,566,568,570</v>
      </c>
      <c r="F18" s="17">
        <v>16</v>
      </c>
      <c r="G18" s="17">
        <f t="shared" si="10"/>
        <v>42</v>
      </c>
      <c r="H18" s="17">
        <f t="shared" si="11"/>
        <v>68</v>
      </c>
      <c r="I18" s="17">
        <f t="shared" si="12"/>
        <v>92</v>
      </c>
      <c r="J18" s="17">
        <f t="shared" si="13"/>
        <v>117</v>
      </c>
      <c r="K18" s="17">
        <f t="shared" si="14"/>
        <v>142</v>
      </c>
      <c r="L18" s="17" t="str">
        <f t="shared" si="4"/>
        <v>42,68,92,117,142</v>
      </c>
      <c r="N18" s="17">
        <f t="shared" si="5"/>
        <v>461</v>
      </c>
      <c r="O18" s="17">
        <f t="shared" si="6"/>
        <v>10000</v>
      </c>
      <c r="P18" s="32">
        <f t="shared" si="1"/>
        <v>10000</v>
      </c>
      <c r="Q18" s="32">
        <v>16</v>
      </c>
      <c r="R18" s="32">
        <f t="shared" si="2"/>
        <v>7750</v>
      </c>
      <c r="S18" s="32">
        <f t="shared" si="3"/>
        <v>7750</v>
      </c>
      <c r="T18" s="32">
        <f>10000-SUM($S18:S18)-($Q18-T$1)*T$53</f>
        <v>234</v>
      </c>
      <c r="U18" s="32">
        <f>10000-SUM($S18:T18)-($Q18-U$1)*U$53</f>
        <v>222</v>
      </c>
      <c r="V18" s="32">
        <f>10000-SUM($S18:U18)-($Q18-V$1)*V$53</f>
        <v>210</v>
      </c>
      <c r="W18" s="32">
        <f>10000-SUM($S18:V18)-($Q18-W$1)*W$53</f>
        <v>198</v>
      </c>
      <c r="X18" s="32">
        <f>10000-SUM($S18:W18)-($Q18-X$1)*X$53</f>
        <v>186</v>
      </c>
      <c r="Y18" s="32">
        <f>10000-SUM($S18:X18)-($Q18-Y$1)*Y$53</f>
        <v>174</v>
      </c>
      <c r="Z18" s="32">
        <f>10000-SUM($S18:Y18)-($Q18-Z$1)*Z$53</f>
        <v>162</v>
      </c>
      <c r="AA18" s="32">
        <f>10000-SUM($S18:Z18)-($Q18-AA$1)*AA$53</f>
        <v>150</v>
      </c>
      <c r="AB18" s="32">
        <f>10000-SUM($S18:AA18)-($Q18-AB$1)*AB$53</f>
        <v>138</v>
      </c>
      <c r="AC18" s="32">
        <f>10000-SUM($S18:AB18)-($Q18-AC$1)*AC$53</f>
        <v>126</v>
      </c>
      <c r="AD18" s="32">
        <f>10000-SUM($S18:AC18)-($Q18-AD$1)*AD$53</f>
        <v>114</v>
      </c>
      <c r="AE18" s="32">
        <f>10000-SUM($S18:AD18)-($Q18-AE$1)*AE$53</f>
        <v>102</v>
      </c>
      <c r="AF18" s="32">
        <f>10000-SUM($S18:AE18)-($Q18-AF$1)*AF$53</f>
        <v>90</v>
      </c>
      <c r="AG18" s="32">
        <f>10000-SUM($S18:AF18)-($Q18-AG$1)*AG$53</f>
        <v>78</v>
      </c>
      <c r="AH18" s="32">
        <f>10000-SUM($S18:AG18)-($Q18-AH$1)*AH$53</f>
        <v>66</v>
      </c>
      <c r="AI18" s="32">
        <v>0</v>
      </c>
      <c r="AJ18" s="32">
        <v>0</v>
      </c>
      <c r="AK18" s="32">
        <v>0</v>
      </c>
      <c r="AL18" s="32">
        <v>0</v>
      </c>
      <c r="AM18" s="32">
        <v>0</v>
      </c>
      <c r="AN18" s="32">
        <v>0</v>
      </c>
      <c r="AO18" s="32">
        <v>0</v>
      </c>
      <c r="AP18" s="32">
        <v>0</v>
      </c>
      <c r="AQ18" s="32">
        <v>0</v>
      </c>
      <c r="AR18" s="32">
        <f t="shared" si="7"/>
        <v>7750</v>
      </c>
      <c r="AS18" s="33" t="str">
        <f t="shared" si="8"/>
        <v>234,222,210,198,186,174,162,150,138,126,114,102,90,78,66,0,0,0,0,0,0,0,0,0</v>
      </c>
      <c r="AT18" s="33" t="str">
        <f t="shared" si="9"/>
        <v>7750,234,222,210,198,186,174,162,150,138,126,114,102,90,78,66,0,0,0,0,0,0,0,0,0</v>
      </c>
    </row>
    <row r="19" spans="1:46" x14ac:dyDescent="0.3">
      <c r="A19" s="7">
        <v>534</v>
      </c>
      <c r="C19" s="17" t="str">
        <f t="shared" si="0"/>
        <v>534,536,538,540,542,544,546,548,550,552,554,556,558,560,562,564,566,568,570,572</v>
      </c>
      <c r="F19" s="17">
        <v>17</v>
      </c>
      <c r="G19" s="17">
        <f t="shared" si="10"/>
        <v>43</v>
      </c>
      <c r="H19" s="17">
        <f t="shared" si="11"/>
        <v>69</v>
      </c>
      <c r="I19" s="17">
        <f t="shared" si="12"/>
        <v>93</v>
      </c>
      <c r="J19" s="17">
        <f t="shared" si="13"/>
        <v>118</v>
      </c>
      <c r="K19" s="17">
        <f t="shared" si="14"/>
        <v>143</v>
      </c>
      <c r="L19" s="17" t="str">
        <f t="shared" si="4"/>
        <v>43,69,93,118,143</v>
      </c>
      <c r="N19" s="17">
        <f t="shared" si="5"/>
        <v>466</v>
      </c>
      <c r="O19" s="17">
        <f t="shared" si="6"/>
        <v>10000</v>
      </c>
      <c r="P19" s="32">
        <f t="shared" si="1"/>
        <v>10000</v>
      </c>
      <c r="Q19" s="32">
        <v>17</v>
      </c>
      <c r="R19" s="32">
        <f t="shared" si="2"/>
        <v>7600</v>
      </c>
      <c r="S19" s="32">
        <f t="shared" si="3"/>
        <v>7600</v>
      </c>
      <c r="T19" s="32">
        <f>10000-SUM($S19:S19)-($Q19-T$1)*T$53</f>
        <v>240</v>
      </c>
      <c r="U19" s="32">
        <f>10000-SUM($S19:T19)-($Q19-U$1)*U$53</f>
        <v>228</v>
      </c>
      <c r="V19" s="32">
        <f>10000-SUM($S19:U19)-($Q19-V$1)*V$53</f>
        <v>216</v>
      </c>
      <c r="W19" s="32">
        <f>10000-SUM($S19:V19)-($Q19-W$1)*W$53</f>
        <v>204</v>
      </c>
      <c r="X19" s="32">
        <f>10000-SUM($S19:W19)-($Q19-X$1)*X$53</f>
        <v>192</v>
      </c>
      <c r="Y19" s="32">
        <f>10000-SUM($S19:X19)-($Q19-Y$1)*Y$53</f>
        <v>180</v>
      </c>
      <c r="Z19" s="32">
        <f>10000-SUM($S19:Y19)-($Q19-Z$1)*Z$53</f>
        <v>168</v>
      </c>
      <c r="AA19" s="32">
        <f>10000-SUM($S19:Z19)-($Q19-AA$1)*AA$53</f>
        <v>156</v>
      </c>
      <c r="AB19" s="32">
        <f>10000-SUM($S19:AA19)-($Q19-AB$1)*AB$53</f>
        <v>144</v>
      </c>
      <c r="AC19" s="32">
        <f>10000-SUM($S19:AB19)-($Q19-AC$1)*AC$53</f>
        <v>132</v>
      </c>
      <c r="AD19" s="32">
        <f>10000-SUM($S19:AC19)-($Q19-AD$1)*AD$53</f>
        <v>120</v>
      </c>
      <c r="AE19" s="32">
        <f>10000-SUM($S19:AD19)-($Q19-AE$1)*AE$53</f>
        <v>108</v>
      </c>
      <c r="AF19" s="32">
        <f>10000-SUM($S19:AE19)-($Q19-AF$1)*AF$53</f>
        <v>96</v>
      </c>
      <c r="AG19" s="32">
        <f>10000-SUM($S19:AF19)-($Q19-AG$1)*AG$53</f>
        <v>84</v>
      </c>
      <c r="AH19" s="32">
        <f>10000-SUM($S19:AG19)-($Q19-AH$1)*AH$53</f>
        <v>72</v>
      </c>
      <c r="AI19" s="32">
        <f>10000-SUM($S19:AH19)-($Q19-AI$1)*AI$53</f>
        <v>60</v>
      </c>
      <c r="AJ19" s="32">
        <v>0</v>
      </c>
      <c r="AK19" s="32">
        <v>0</v>
      </c>
      <c r="AL19" s="32">
        <v>0</v>
      </c>
      <c r="AM19" s="32">
        <v>0</v>
      </c>
      <c r="AN19" s="32">
        <v>0</v>
      </c>
      <c r="AO19" s="32">
        <v>0</v>
      </c>
      <c r="AP19" s="32">
        <v>0</v>
      </c>
      <c r="AQ19" s="32">
        <v>0</v>
      </c>
      <c r="AR19" s="32">
        <f t="shared" si="7"/>
        <v>7600</v>
      </c>
      <c r="AS19" s="33" t="str">
        <f t="shared" si="8"/>
        <v>240,228,216,204,192,180,168,156,144,132,120,108,96,84,72,60,0,0,0,0,0,0,0,0</v>
      </c>
      <c r="AT19" s="33" t="str">
        <f t="shared" si="9"/>
        <v>7600,240,228,216,204,192,180,168,156,144,132,120,108,96,84,72,60,0,0,0,0,0,0,0,0</v>
      </c>
    </row>
    <row r="20" spans="1:46" x14ac:dyDescent="0.3">
      <c r="A20" s="7">
        <v>536</v>
      </c>
      <c r="C20" s="17" t="str">
        <f t="shared" si="0"/>
        <v>536,538,540,542,544,546,548,550,552,554,556,558,560,562,564,566,568,570,572,574</v>
      </c>
      <c r="F20" s="17">
        <v>18</v>
      </c>
      <c r="G20" s="17">
        <f t="shared" si="10"/>
        <v>44</v>
      </c>
      <c r="H20" s="17">
        <f t="shared" si="11"/>
        <v>70</v>
      </c>
      <c r="I20" s="17">
        <f t="shared" si="12"/>
        <v>94</v>
      </c>
      <c r="J20" s="17">
        <f t="shared" si="13"/>
        <v>119</v>
      </c>
      <c r="K20" s="17">
        <f t="shared" si="14"/>
        <v>144</v>
      </c>
      <c r="L20" s="17" t="str">
        <f t="shared" si="4"/>
        <v>44,70,94,119,144</v>
      </c>
      <c r="N20" s="17">
        <f t="shared" si="5"/>
        <v>471</v>
      </c>
      <c r="O20" s="17">
        <f t="shared" si="6"/>
        <v>10000</v>
      </c>
      <c r="P20" s="32">
        <f t="shared" si="1"/>
        <v>10000</v>
      </c>
      <c r="Q20" s="32">
        <v>18</v>
      </c>
      <c r="R20" s="32">
        <f t="shared" si="2"/>
        <v>7450</v>
      </c>
      <c r="S20" s="32">
        <f t="shared" si="3"/>
        <v>7450</v>
      </c>
      <c r="T20" s="32">
        <f>10000-SUM($S20:S20)-($Q20-T$1)*T$53</f>
        <v>246</v>
      </c>
      <c r="U20" s="32">
        <f>10000-SUM($S20:T20)-($Q20-U$1)*U$53</f>
        <v>234</v>
      </c>
      <c r="V20" s="32">
        <f>10000-SUM($S20:U20)-($Q20-V$1)*V$53</f>
        <v>222</v>
      </c>
      <c r="W20" s="32">
        <f>10000-SUM($S20:V20)-($Q20-W$1)*W$53</f>
        <v>210</v>
      </c>
      <c r="X20" s="32">
        <f>10000-SUM($S20:W20)-($Q20-X$1)*X$53</f>
        <v>198</v>
      </c>
      <c r="Y20" s="32">
        <f>10000-SUM($S20:X20)-($Q20-Y$1)*Y$53</f>
        <v>186</v>
      </c>
      <c r="Z20" s="32">
        <f>10000-SUM($S20:Y20)-($Q20-Z$1)*Z$53</f>
        <v>174</v>
      </c>
      <c r="AA20" s="32">
        <f>10000-SUM($S20:Z20)-($Q20-AA$1)*AA$53</f>
        <v>162</v>
      </c>
      <c r="AB20" s="32">
        <f>10000-SUM($S20:AA20)-($Q20-AB$1)*AB$53</f>
        <v>150</v>
      </c>
      <c r="AC20" s="32">
        <f>10000-SUM($S20:AB20)-($Q20-AC$1)*AC$53</f>
        <v>138</v>
      </c>
      <c r="AD20" s="32">
        <f>10000-SUM($S20:AC20)-($Q20-AD$1)*AD$53</f>
        <v>126</v>
      </c>
      <c r="AE20" s="32">
        <f>10000-SUM($S20:AD20)-($Q20-AE$1)*AE$53</f>
        <v>114</v>
      </c>
      <c r="AF20" s="32">
        <f>10000-SUM($S20:AE20)-($Q20-AF$1)*AF$53</f>
        <v>102</v>
      </c>
      <c r="AG20" s="32">
        <f>10000-SUM($S20:AF20)-($Q20-AG$1)*AG$53</f>
        <v>90</v>
      </c>
      <c r="AH20" s="32">
        <f>10000-SUM($S20:AG20)-($Q20-AH$1)*AH$53</f>
        <v>78</v>
      </c>
      <c r="AI20" s="32">
        <f>10000-SUM($S20:AH20)-($Q20-AI$1)*AI$53</f>
        <v>66</v>
      </c>
      <c r="AJ20" s="32">
        <f>10000-SUM($S20:AI20)-($Q20-AJ$1)*AJ$53</f>
        <v>54</v>
      </c>
      <c r="AK20" s="32">
        <v>0</v>
      </c>
      <c r="AL20" s="32">
        <v>0</v>
      </c>
      <c r="AM20" s="32">
        <v>0</v>
      </c>
      <c r="AN20" s="32">
        <v>0</v>
      </c>
      <c r="AO20" s="32">
        <v>0</v>
      </c>
      <c r="AP20" s="32">
        <v>0</v>
      </c>
      <c r="AQ20" s="32">
        <v>0</v>
      </c>
      <c r="AR20" s="32">
        <f t="shared" si="7"/>
        <v>7450</v>
      </c>
      <c r="AS20" s="33" t="str">
        <f t="shared" si="8"/>
        <v>246,234,222,210,198,186,174,162,150,138,126,114,102,90,78,66,54,0,0,0,0,0,0,0</v>
      </c>
      <c r="AT20" s="33" t="str">
        <f t="shared" si="9"/>
        <v>7450,246,234,222,210,198,186,174,162,150,138,126,114,102,90,78,66,54,0,0,0,0,0,0,0</v>
      </c>
    </row>
    <row r="21" spans="1:46" x14ac:dyDescent="0.3">
      <c r="A21" s="7">
        <v>538</v>
      </c>
      <c r="C21" s="17" t="str">
        <f t="shared" si="0"/>
        <v>538,540,542,544,546,548,550,552,554,556,558,560,562,564,566,568,570,572,574,576</v>
      </c>
      <c r="F21" s="17">
        <v>19</v>
      </c>
      <c r="G21" s="17">
        <f t="shared" si="10"/>
        <v>45</v>
      </c>
      <c r="H21" s="17">
        <f t="shared" si="11"/>
        <v>71</v>
      </c>
      <c r="I21" s="17">
        <f t="shared" si="12"/>
        <v>95</v>
      </c>
      <c r="J21" s="17">
        <f t="shared" si="13"/>
        <v>120</v>
      </c>
      <c r="K21" s="17">
        <f t="shared" si="14"/>
        <v>145</v>
      </c>
      <c r="L21" s="17" t="str">
        <f t="shared" si="4"/>
        <v>45,71,95,120,145</v>
      </c>
      <c r="N21" s="17">
        <f t="shared" si="5"/>
        <v>476</v>
      </c>
      <c r="O21" s="17">
        <f t="shared" si="6"/>
        <v>10000</v>
      </c>
      <c r="P21" s="32">
        <f t="shared" si="1"/>
        <v>10000</v>
      </c>
      <c r="Q21" s="32">
        <v>19</v>
      </c>
      <c r="R21" s="32">
        <f t="shared" si="2"/>
        <v>7300</v>
      </c>
      <c r="S21" s="32">
        <f t="shared" si="3"/>
        <v>7300</v>
      </c>
      <c r="T21" s="32">
        <f>10000-SUM($S21:S21)-($Q21-T$1)*T$53</f>
        <v>252</v>
      </c>
      <c r="U21" s="32">
        <f>10000-SUM($S21:T21)-($Q21-U$1)*U$53</f>
        <v>240</v>
      </c>
      <c r="V21" s="32">
        <f>10000-SUM($S21:U21)-($Q21-V$1)*V$53</f>
        <v>228</v>
      </c>
      <c r="W21" s="32">
        <f>10000-SUM($S21:V21)-($Q21-W$1)*W$53</f>
        <v>216</v>
      </c>
      <c r="X21" s="32">
        <f>10000-SUM($S21:W21)-($Q21-X$1)*X$53</f>
        <v>204</v>
      </c>
      <c r="Y21" s="32">
        <f>10000-SUM($S21:X21)-($Q21-Y$1)*Y$53</f>
        <v>192</v>
      </c>
      <c r="Z21" s="32">
        <f>10000-SUM($S21:Y21)-($Q21-Z$1)*Z$53</f>
        <v>180</v>
      </c>
      <c r="AA21" s="32">
        <f>10000-SUM($S21:Z21)-($Q21-AA$1)*AA$53</f>
        <v>168</v>
      </c>
      <c r="AB21" s="32">
        <f>10000-SUM($S21:AA21)-($Q21-AB$1)*AB$53</f>
        <v>156</v>
      </c>
      <c r="AC21" s="32">
        <f>10000-SUM($S21:AB21)-($Q21-AC$1)*AC$53</f>
        <v>144</v>
      </c>
      <c r="AD21" s="32">
        <f>10000-SUM($S21:AC21)-($Q21-AD$1)*AD$53</f>
        <v>132</v>
      </c>
      <c r="AE21" s="32">
        <f>10000-SUM($S21:AD21)-($Q21-AE$1)*AE$53</f>
        <v>120</v>
      </c>
      <c r="AF21" s="32">
        <f>10000-SUM($S21:AE21)-($Q21-AF$1)*AF$53</f>
        <v>108</v>
      </c>
      <c r="AG21" s="32">
        <f>10000-SUM($S21:AF21)-($Q21-AG$1)*AG$53</f>
        <v>96</v>
      </c>
      <c r="AH21" s="32">
        <f>10000-SUM($S21:AG21)-($Q21-AH$1)*AH$53</f>
        <v>84</v>
      </c>
      <c r="AI21" s="32">
        <f>10000-SUM($S21:AH21)-($Q21-AI$1)*AI$53</f>
        <v>72</v>
      </c>
      <c r="AJ21" s="32">
        <f>10000-SUM($S21:AI21)-($Q21-AJ$1)*AJ$53</f>
        <v>60</v>
      </c>
      <c r="AK21" s="32">
        <f>10000-SUM($S21:AJ21)-($Q21-AK$1)*AK$53</f>
        <v>48</v>
      </c>
      <c r="AL21" s="32">
        <v>0</v>
      </c>
      <c r="AM21" s="32">
        <v>0</v>
      </c>
      <c r="AN21" s="32">
        <v>0</v>
      </c>
      <c r="AO21" s="32">
        <v>0</v>
      </c>
      <c r="AP21" s="32">
        <v>0</v>
      </c>
      <c r="AQ21" s="32">
        <v>0</v>
      </c>
      <c r="AR21" s="32">
        <f t="shared" si="7"/>
        <v>7300</v>
      </c>
      <c r="AS21" s="33" t="str">
        <f t="shared" si="8"/>
        <v>252,240,228,216,204,192,180,168,156,144,132,120,108,96,84,72,60,48,0,0,0,0,0,0</v>
      </c>
      <c r="AT21" s="33" t="str">
        <f t="shared" si="9"/>
        <v>7300,252,240,228,216,204,192,180,168,156,144,132,120,108,96,84,72,60,48,0,0,0,0,0,0</v>
      </c>
    </row>
    <row r="22" spans="1:46" x14ac:dyDescent="0.3">
      <c r="A22" s="7">
        <v>540</v>
      </c>
      <c r="C22" s="17" t="str">
        <f t="shared" si="0"/>
        <v>540,542,544,546,548,550,552,554,556,558,560,562,564,566,568,570,572,574,576,578</v>
      </c>
      <c r="F22" s="17">
        <v>20</v>
      </c>
      <c r="G22" s="17">
        <f t="shared" si="10"/>
        <v>46</v>
      </c>
      <c r="H22" s="17">
        <f t="shared" si="11"/>
        <v>72</v>
      </c>
      <c r="I22" s="17">
        <f t="shared" si="12"/>
        <v>96</v>
      </c>
      <c r="J22" s="17">
        <f t="shared" si="13"/>
        <v>121</v>
      </c>
      <c r="K22" s="17">
        <f t="shared" si="14"/>
        <v>146</v>
      </c>
      <c r="L22" s="17" t="str">
        <f t="shared" si="4"/>
        <v>46,72,96,121,146</v>
      </c>
      <c r="N22" s="17">
        <f t="shared" si="5"/>
        <v>481</v>
      </c>
      <c r="O22" s="17">
        <f t="shared" si="6"/>
        <v>10000</v>
      </c>
      <c r="P22" s="32">
        <f t="shared" si="1"/>
        <v>10000</v>
      </c>
      <c r="Q22" s="32">
        <v>20</v>
      </c>
      <c r="R22" s="32">
        <f t="shared" si="2"/>
        <v>7150</v>
      </c>
      <c r="S22" s="32">
        <f t="shared" si="3"/>
        <v>7150</v>
      </c>
      <c r="T22" s="32">
        <f>10000-SUM($S22:S22)-($Q22-T$1)*T$53</f>
        <v>258</v>
      </c>
      <c r="U22" s="32">
        <f>10000-SUM($S22:T22)-($Q22-U$1)*U$53</f>
        <v>246</v>
      </c>
      <c r="V22" s="32">
        <f>10000-SUM($S22:U22)-($Q22-V$1)*V$53</f>
        <v>234</v>
      </c>
      <c r="W22" s="32">
        <f>10000-SUM($S22:V22)-($Q22-W$1)*W$53</f>
        <v>222</v>
      </c>
      <c r="X22" s="32">
        <f>10000-SUM($S22:W22)-($Q22-X$1)*X$53</f>
        <v>210</v>
      </c>
      <c r="Y22" s="32">
        <f>10000-SUM($S22:X22)-($Q22-Y$1)*Y$53</f>
        <v>198</v>
      </c>
      <c r="Z22" s="32">
        <f>10000-SUM($S22:Y22)-($Q22-Z$1)*Z$53</f>
        <v>186</v>
      </c>
      <c r="AA22" s="32">
        <f>10000-SUM($S22:Z22)-($Q22-AA$1)*AA$53</f>
        <v>174</v>
      </c>
      <c r="AB22" s="32">
        <f>10000-SUM($S22:AA22)-($Q22-AB$1)*AB$53</f>
        <v>162</v>
      </c>
      <c r="AC22" s="32">
        <f>10000-SUM($S22:AB22)-($Q22-AC$1)*AC$53</f>
        <v>150</v>
      </c>
      <c r="AD22" s="32">
        <f>10000-SUM($S22:AC22)-($Q22-AD$1)*AD$53</f>
        <v>138</v>
      </c>
      <c r="AE22" s="32">
        <f>10000-SUM($S22:AD22)-($Q22-AE$1)*AE$53</f>
        <v>126</v>
      </c>
      <c r="AF22" s="32">
        <f>10000-SUM($S22:AE22)-($Q22-AF$1)*AF$53</f>
        <v>114</v>
      </c>
      <c r="AG22" s="32">
        <f>10000-SUM($S22:AF22)-($Q22-AG$1)*AG$53</f>
        <v>102</v>
      </c>
      <c r="AH22" s="32">
        <f>10000-SUM($S22:AG22)-($Q22-AH$1)*AH$53</f>
        <v>90</v>
      </c>
      <c r="AI22" s="32">
        <f>10000-SUM($S22:AH22)-($Q22-AI$1)*AI$53</f>
        <v>78</v>
      </c>
      <c r="AJ22" s="32">
        <f>10000-SUM($S22:AI22)-($Q22-AJ$1)*AJ$53</f>
        <v>66</v>
      </c>
      <c r="AK22" s="32">
        <f>10000-SUM($S22:AJ22)-($Q22-AK$1)*AK$53</f>
        <v>54</v>
      </c>
      <c r="AL22" s="32">
        <f>10000-SUM($S22:AK22)-($Q22-AL$1)*AL$53</f>
        <v>42</v>
      </c>
      <c r="AM22" s="32">
        <v>0</v>
      </c>
      <c r="AN22" s="32">
        <v>0</v>
      </c>
      <c r="AO22" s="32">
        <v>0</v>
      </c>
      <c r="AP22" s="32">
        <v>0</v>
      </c>
      <c r="AQ22" s="32">
        <v>0</v>
      </c>
      <c r="AR22" s="32">
        <f t="shared" si="7"/>
        <v>7150</v>
      </c>
      <c r="AS22" s="33" t="str">
        <f t="shared" si="8"/>
        <v>258,246,234,222,210,198,186,174,162,150,138,126,114,102,90,78,66,54,42,0,0,0,0,0</v>
      </c>
      <c r="AT22" s="33" t="str">
        <f t="shared" si="9"/>
        <v>7150,258,246,234,222,210,198,186,174,162,150,138,126,114,102,90,78,66,54,42,0,0,0,0,0</v>
      </c>
    </row>
    <row r="23" spans="1:46" x14ac:dyDescent="0.3">
      <c r="A23" s="7">
        <v>542</v>
      </c>
      <c r="C23" s="17" t="str">
        <f t="shared" si="0"/>
        <v>542,544,546,548,550,552,554,556,558,560,562,564,566,568,570,572,574,576,578,580</v>
      </c>
      <c r="F23" s="17">
        <v>21</v>
      </c>
      <c r="G23" s="17">
        <f t="shared" si="10"/>
        <v>47</v>
      </c>
      <c r="H23" s="17">
        <f t="shared" si="11"/>
        <v>73</v>
      </c>
      <c r="I23" s="17">
        <f t="shared" si="12"/>
        <v>97</v>
      </c>
      <c r="J23" s="17">
        <f t="shared" si="13"/>
        <v>122</v>
      </c>
      <c r="K23" s="17">
        <f t="shared" si="14"/>
        <v>147</v>
      </c>
      <c r="L23" s="17" t="str">
        <f t="shared" si="4"/>
        <v>47,73,97,122,147</v>
      </c>
      <c r="N23" s="17">
        <f t="shared" si="5"/>
        <v>486</v>
      </c>
      <c r="O23" s="17">
        <f t="shared" si="6"/>
        <v>10000</v>
      </c>
      <c r="P23" s="32">
        <f t="shared" si="1"/>
        <v>10000</v>
      </c>
      <c r="Q23" s="32">
        <v>21</v>
      </c>
      <c r="R23" s="32">
        <f t="shared" si="2"/>
        <v>7000</v>
      </c>
      <c r="S23" s="32">
        <f t="shared" si="3"/>
        <v>7000</v>
      </c>
      <c r="T23" s="32">
        <f>10000-SUM($S23:S23)-($Q23-T$1)*T$53</f>
        <v>264</v>
      </c>
      <c r="U23" s="32">
        <f>10000-SUM($S23:T23)-($Q23-U$1)*U$53</f>
        <v>252</v>
      </c>
      <c r="V23" s="32">
        <f>10000-SUM($S23:U23)-($Q23-V$1)*V$53</f>
        <v>240</v>
      </c>
      <c r="W23" s="32">
        <f>10000-SUM($S23:V23)-($Q23-W$1)*W$53</f>
        <v>228</v>
      </c>
      <c r="X23" s="32">
        <f>10000-SUM($S23:W23)-($Q23-X$1)*X$53</f>
        <v>216</v>
      </c>
      <c r="Y23" s="32">
        <f>10000-SUM($S23:X23)-($Q23-Y$1)*Y$53</f>
        <v>204</v>
      </c>
      <c r="Z23" s="32">
        <f>10000-SUM($S23:Y23)-($Q23-Z$1)*Z$53</f>
        <v>192</v>
      </c>
      <c r="AA23" s="32">
        <f>10000-SUM($S23:Z23)-($Q23-AA$1)*AA$53</f>
        <v>180</v>
      </c>
      <c r="AB23" s="32">
        <f>10000-SUM($S23:AA23)-($Q23-AB$1)*AB$53</f>
        <v>168</v>
      </c>
      <c r="AC23" s="32">
        <f>10000-SUM($S23:AB23)-($Q23-AC$1)*AC$53</f>
        <v>156</v>
      </c>
      <c r="AD23" s="32">
        <f>10000-SUM($S23:AC23)-($Q23-AD$1)*AD$53</f>
        <v>144</v>
      </c>
      <c r="AE23" s="32">
        <f>10000-SUM($S23:AD23)-($Q23-AE$1)*AE$53</f>
        <v>132</v>
      </c>
      <c r="AF23" s="32">
        <f>10000-SUM($S23:AE23)-($Q23-AF$1)*AF$53</f>
        <v>120</v>
      </c>
      <c r="AG23" s="32">
        <f>10000-SUM($S23:AF23)-($Q23-AG$1)*AG$53</f>
        <v>108</v>
      </c>
      <c r="AH23" s="32">
        <f>10000-SUM($S23:AG23)-($Q23-AH$1)*AH$53</f>
        <v>96</v>
      </c>
      <c r="AI23" s="32">
        <f>10000-SUM($S23:AH23)-($Q23-AI$1)*AI$53</f>
        <v>84</v>
      </c>
      <c r="AJ23" s="32">
        <f>10000-SUM($S23:AI23)-($Q23-AJ$1)*AJ$53</f>
        <v>72</v>
      </c>
      <c r="AK23" s="32">
        <f>10000-SUM($S23:AJ23)-($Q23-AK$1)*AK$53</f>
        <v>60</v>
      </c>
      <c r="AL23" s="32">
        <f>10000-SUM($S23:AK23)-($Q23-AL$1)*AL$53</f>
        <v>48</v>
      </c>
      <c r="AM23" s="32">
        <f>10000-SUM($S23:AL23)-($Q23-AM$1)*AM$53</f>
        <v>36</v>
      </c>
      <c r="AN23" s="32">
        <v>0</v>
      </c>
      <c r="AO23" s="32">
        <v>0</v>
      </c>
      <c r="AP23" s="32">
        <v>0</v>
      </c>
      <c r="AQ23" s="32">
        <v>0</v>
      </c>
      <c r="AR23" s="32">
        <f t="shared" si="7"/>
        <v>7000</v>
      </c>
      <c r="AS23" s="33" t="str">
        <f t="shared" si="8"/>
        <v>264,252,240,228,216,204,192,180,168,156,144,132,120,108,96,84,72,60,48,36,0,0,0,0</v>
      </c>
      <c r="AT23" s="33" t="str">
        <f t="shared" si="9"/>
        <v>7000,264,252,240,228,216,204,192,180,168,156,144,132,120,108,96,84,72,60,48,36,0,0,0,0</v>
      </c>
    </row>
    <row r="24" spans="1:46" x14ac:dyDescent="0.3">
      <c r="A24" s="7">
        <v>544</v>
      </c>
      <c r="C24" s="17" t="str">
        <f t="shared" si="0"/>
        <v>544,546,548,550,552,554,556,558,560,562,564,566,568,570,572,574,576,578,580,582</v>
      </c>
      <c r="F24" s="17">
        <v>22</v>
      </c>
      <c r="G24" s="17">
        <f t="shared" si="10"/>
        <v>48</v>
      </c>
      <c r="H24" s="17">
        <f t="shared" si="11"/>
        <v>74</v>
      </c>
      <c r="I24" s="17">
        <f t="shared" si="12"/>
        <v>98</v>
      </c>
      <c r="J24" s="17">
        <f t="shared" si="13"/>
        <v>123</v>
      </c>
      <c r="K24" s="17">
        <f t="shared" si="14"/>
        <v>148</v>
      </c>
      <c r="L24" s="17" t="str">
        <f t="shared" si="4"/>
        <v>48,74,98,123,148</v>
      </c>
      <c r="N24" s="17">
        <f t="shared" si="5"/>
        <v>491</v>
      </c>
      <c r="O24" s="17">
        <f t="shared" si="6"/>
        <v>10000</v>
      </c>
      <c r="P24" s="32">
        <f t="shared" si="1"/>
        <v>10000</v>
      </c>
      <c r="Q24" s="32">
        <v>22</v>
      </c>
      <c r="R24" s="32">
        <f t="shared" si="2"/>
        <v>6850</v>
      </c>
      <c r="S24" s="32">
        <f t="shared" si="3"/>
        <v>6850</v>
      </c>
      <c r="T24" s="32">
        <f>10000-SUM($S24:S24)-($Q24-T$1)*T$53</f>
        <v>270</v>
      </c>
      <c r="U24" s="32">
        <f>10000-SUM($S24:T24)-($Q24-U$1)*U$53</f>
        <v>258</v>
      </c>
      <c r="V24" s="32">
        <f>10000-SUM($S24:U24)-($Q24-V$1)*V$53</f>
        <v>246</v>
      </c>
      <c r="W24" s="32">
        <f>10000-SUM($S24:V24)-($Q24-W$1)*W$53</f>
        <v>234</v>
      </c>
      <c r="X24" s="32">
        <f>10000-SUM($S24:W24)-($Q24-X$1)*X$53</f>
        <v>222</v>
      </c>
      <c r="Y24" s="32">
        <f>10000-SUM($S24:X24)-($Q24-Y$1)*Y$53</f>
        <v>210</v>
      </c>
      <c r="Z24" s="32">
        <f>10000-SUM($S24:Y24)-($Q24-Z$1)*Z$53</f>
        <v>198</v>
      </c>
      <c r="AA24" s="32">
        <f>10000-SUM($S24:Z24)-($Q24-AA$1)*AA$53</f>
        <v>186</v>
      </c>
      <c r="AB24" s="32">
        <f>10000-SUM($S24:AA24)-($Q24-AB$1)*AB$53</f>
        <v>174</v>
      </c>
      <c r="AC24" s="32">
        <f>10000-SUM($S24:AB24)-($Q24-AC$1)*AC$53</f>
        <v>162</v>
      </c>
      <c r="AD24" s="32">
        <f>10000-SUM($S24:AC24)-($Q24-AD$1)*AD$53</f>
        <v>150</v>
      </c>
      <c r="AE24" s="32">
        <f>10000-SUM($S24:AD24)-($Q24-AE$1)*AE$53</f>
        <v>138</v>
      </c>
      <c r="AF24" s="32">
        <f>10000-SUM($S24:AE24)-($Q24-AF$1)*AF$53</f>
        <v>126</v>
      </c>
      <c r="AG24" s="32">
        <f>10000-SUM($S24:AF24)-($Q24-AG$1)*AG$53</f>
        <v>114</v>
      </c>
      <c r="AH24" s="32">
        <f>10000-SUM($S24:AG24)-($Q24-AH$1)*AH$53</f>
        <v>102</v>
      </c>
      <c r="AI24" s="32">
        <f>10000-SUM($S24:AH24)-($Q24-AI$1)*AI$53</f>
        <v>90</v>
      </c>
      <c r="AJ24" s="32">
        <f>10000-SUM($S24:AI24)-($Q24-AJ$1)*AJ$53</f>
        <v>78</v>
      </c>
      <c r="AK24" s="32">
        <f>10000-SUM($S24:AJ24)-($Q24-AK$1)*AK$53</f>
        <v>66</v>
      </c>
      <c r="AL24" s="32">
        <f>10000-SUM($S24:AK24)-($Q24-AL$1)*AL$53</f>
        <v>54</v>
      </c>
      <c r="AM24" s="32">
        <f>10000-SUM($S24:AL24)-($Q24-AM$1)*AM$53</f>
        <v>42</v>
      </c>
      <c r="AN24" s="32">
        <f>10000-SUM($S24:AM24)-($Q24-AN$1)*AN$53</f>
        <v>30</v>
      </c>
      <c r="AO24" s="32">
        <v>0</v>
      </c>
      <c r="AP24" s="32">
        <v>0</v>
      </c>
      <c r="AQ24" s="32">
        <v>0</v>
      </c>
      <c r="AR24" s="32">
        <f t="shared" si="7"/>
        <v>6850</v>
      </c>
      <c r="AS24" s="33" t="str">
        <f t="shared" si="8"/>
        <v>270,258,246,234,222,210,198,186,174,162,150,138,126,114,102,90,78,66,54,42,30,0,0,0</v>
      </c>
      <c r="AT24" s="33" t="str">
        <f t="shared" si="9"/>
        <v>6850,270,258,246,234,222,210,198,186,174,162,150,138,126,114,102,90,78,66,54,42,30,0,0,0</v>
      </c>
    </row>
    <row r="25" spans="1:46" x14ac:dyDescent="0.3">
      <c r="A25" s="7">
        <v>546</v>
      </c>
      <c r="C25" s="17" t="str">
        <f t="shared" si="0"/>
        <v>546,548,550,552,554,556,558,560,562,564,566,568,570,572,574,576,578,580,582,584</v>
      </c>
      <c r="F25" s="17">
        <v>23</v>
      </c>
      <c r="G25" s="17">
        <f t="shared" si="10"/>
        <v>49</v>
      </c>
      <c r="H25" s="17">
        <f t="shared" si="11"/>
        <v>75</v>
      </c>
      <c r="I25" s="17">
        <f t="shared" si="12"/>
        <v>99</v>
      </c>
      <c r="J25" s="17">
        <f t="shared" si="13"/>
        <v>124</v>
      </c>
      <c r="K25" s="17">
        <f t="shared" si="14"/>
        <v>149</v>
      </c>
      <c r="L25" s="17" t="str">
        <f t="shared" si="4"/>
        <v>49,75,99,124,149</v>
      </c>
      <c r="N25" s="17">
        <f t="shared" si="5"/>
        <v>496</v>
      </c>
      <c r="O25" s="17">
        <f t="shared" si="6"/>
        <v>10000</v>
      </c>
      <c r="P25" s="32">
        <f t="shared" si="1"/>
        <v>10000</v>
      </c>
      <c r="Q25" s="32">
        <v>23</v>
      </c>
      <c r="R25" s="32">
        <f t="shared" si="2"/>
        <v>6700</v>
      </c>
      <c r="S25" s="32">
        <f t="shared" si="3"/>
        <v>6700</v>
      </c>
      <c r="T25" s="32">
        <f>10000-SUM($S25:S25)-($Q25-T$1)*T$53</f>
        <v>276</v>
      </c>
      <c r="U25" s="32">
        <f>10000-SUM($S25:T25)-($Q25-U$1)*U$53</f>
        <v>264</v>
      </c>
      <c r="V25" s="32">
        <f>10000-SUM($S25:U25)-($Q25-V$1)*V$53</f>
        <v>252</v>
      </c>
      <c r="W25" s="32">
        <f>10000-SUM($S25:V25)-($Q25-W$1)*W$53</f>
        <v>240</v>
      </c>
      <c r="X25" s="32">
        <f>10000-SUM($S25:W25)-($Q25-X$1)*X$53</f>
        <v>228</v>
      </c>
      <c r="Y25" s="32">
        <f>10000-SUM($S25:X25)-($Q25-Y$1)*Y$53</f>
        <v>216</v>
      </c>
      <c r="Z25" s="32">
        <f>10000-SUM($S25:Y25)-($Q25-Z$1)*Z$53</f>
        <v>204</v>
      </c>
      <c r="AA25" s="32">
        <f>10000-SUM($S25:Z25)-($Q25-AA$1)*AA$53</f>
        <v>192</v>
      </c>
      <c r="AB25" s="32">
        <f>10000-SUM($S25:AA25)-($Q25-AB$1)*AB$53</f>
        <v>180</v>
      </c>
      <c r="AC25" s="32">
        <f>10000-SUM($S25:AB25)-($Q25-AC$1)*AC$53</f>
        <v>168</v>
      </c>
      <c r="AD25" s="32">
        <f>10000-SUM($S25:AC25)-($Q25-AD$1)*AD$53</f>
        <v>156</v>
      </c>
      <c r="AE25" s="32">
        <f>10000-SUM($S25:AD25)-($Q25-AE$1)*AE$53</f>
        <v>144</v>
      </c>
      <c r="AF25" s="32">
        <f>10000-SUM($S25:AE25)-($Q25-AF$1)*AF$53</f>
        <v>132</v>
      </c>
      <c r="AG25" s="32">
        <f>10000-SUM($S25:AF25)-($Q25-AG$1)*AG$53</f>
        <v>120</v>
      </c>
      <c r="AH25" s="32">
        <f>10000-SUM($S25:AG25)-($Q25-AH$1)*AH$53</f>
        <v>108</v>
      </c>
      <c r="AI25" s="32">
        <f>10000-SUM($S25:AH25)-($Q25-AI$1)*AI$53</f>
        <v>96</v>
      </c>
      <c r="AJ25" s="32">
        <f>10000-SUM($S25:AI25)-($Q25-AJ$1)*AJ$53</f>
        <v>84</v>
      </c>
      <c r="AK25" s="32">
        <f>10000-SUM($S25:AJ25)-($Q25-AK$1)*AK$53</f>
        <v>72</v>
      </c>
      <c r="AL25" s="32">
        <f>10000-SUM($S25:AK25)-($Q25-AL$1)*AL$53</f>
        <v>60</v>
      </c>
      <c r="AM25" s="32">
        <f>10000-SUM($S25:AL25)-($Q25-AM$1)*AM$53</f>
        <v>48</v>
      </c>
      <c r="AN25" s="32">
        <f>10000-SUM($S25:AM25)-($Q25-AN$1)*AN$53</f>
        <v>36</v>
      </c>
      <c r="AO25" s="32">
        <f>10000-SUM($S25:AN25)-($Q25-AO$1)*AO$53</f>
        <v>24</v>
      </c>
      <c r="AP25" s="32">
        <v>0</v>
      </c>
      <c r="AQ25" s="32">
        <v>0</v>
      </c>
      <c r="AR25" s="32">
        <f t="shared" si="7"/>
        <v>6700</v>
      </c>
      <c r="AS25" s="33" t="str">
        <f t="shared" si="8"/>
        <v>276,264,252,240,228,216,204,192,180,168,156,144,132,120,108,96,84,72,60,48,36,24,0,0</v>
      </c>
      <c r="AT25" s="33" t="str">
        <f t="shared" si="9"/>
        <v>6700,276,264,252,240,228,216,204,192,180,168,156,144,132,120,108,96,84,72,60,48,36,24,0,0</v>
      </c>
    </row>
    <row r="26" spans="1:46" x14ac:dyDescent="0.3">
      <c r="A26" s="7">
        <v>548</v>
      </c>
      <c r="C26" s="17" t="str">
        <f t="shared" si="0"/>
        <v>548,550,552,554,556,558,560,562,564,566,568,570,572,574,576,578,580,582,584,586</v>
      </c>
      <c r="F26" s="17">
        <v>24</v>
      </c>
      <c r="G26" s="17">
        <f t="shared" si="10"/>
        <v>50</v>
      </c>
      <c r="H26" s="17">
        <f t="shared" si="11"/>
        <v>76</v>
      </c>
      <c r="I26" s="17">
        <f t="shared" si="12"/>
        <v>100</v>
      </c>
      <c r="J26" s="17">
        <f t="shared" si="13"/>
        <v>125</v>
      </c>
      <c r="K26" s="17">
        <f t="shared" si="14"/>
        <v>150</v>
      </c>
      <c r="L26" s="17" t="str">
        <f t="shared" si="4"/>
        <v>50,76,100,125,150</v>
      </c>
      <c r="N26" s="17">
        <f t="shared" si="5"/>
        <v>501</v>
      </c>
      <c r="O26" s="17">
        <f t="shared" si="6"/>
        <v>10000</v>
      </c>
      <c r="P26" s="32">
        <f t="shared" si="1"/>
        <v>10000</v>
      </c>
      <c r="Q26" s="32">
        <v>24</v>
      </c>
      <c r="R26" s="32">
        <f t="shared" si="2"/>
        <v>6550</v>
      </c>
      <c r="S26" s="32">
        <f t="shared" si="3"/>
        <v>6550</v>
      </c>
      <c r="T26" s="32">
        <f>10000-SUM($S26:S26)-($Q26-T$1)*T$53</f>
        <v>282</v>
      </c>
      <c r="U26" s="32">
        <f>10000-SUM($S26:T26)-($Q26-U$1)*U$53</f>
        <v>270</v>
      </c>
      <c r="V26" s="32">
        <f>10000-SUM($S26:U26)-($Q26-V$1)*V$53</f>
        <v>258</v>
      </c>
      <c r="W26" s="32">
        <f>10000-SUM($S26:V26)-($Q26-W$1)*W$53</f>
        <v>246</v>
      </c>
      <c r="X26" s="32">
        <f>10000-SUM($S26:W26)-($Q26-X$1)*X$53</f>
        <v>234</v>
      </c>
      <c r="Y26" s="32">
        <f>10000-SUM($S26:X26)-($Q26-Y$1)*Y$53</f>
        <v>222</v>
      </c>
      <c r="Z26" s="32">
        <f>10000-SUM($S26:Y26)-($Q26-Z$1)*Z$53</f>
        <v>210</v>
      </c>
      <c r="AA26" s="32">
        <f>10000-SUM($S26:Z26)-($Q26-AA$1)*AA$53</f>
        <v>198</v>
      </c>
      <c r="AB26" s="32">
        <f>10000-SUM($S26:AA26)-($Q26-AB$1)*AB$53</f>
        <v>186</v>
      </c>
      <c r="AC26" s="32">
        <f>10000-SUM($S26:AB26)-($Q26-AC$1)*AC$53</f>
        <v>174</v>
      </c>
      <c r="AD26" s="32">
        <f>10000-SUM($S26:AC26)-($Q26-AD$1)*AD$53</f>
        <v>162</v>
      </c>
      <c r="AE26" s="32">
        <f>10000-SUM($S26:AD26)-($Q26-AE$1)*AE$53</f>
        <v>150</v>
      </c>
      <c r="AF26" s="32">
        <f>10000-SUM($S26:AE26)-($Q26-AF$1)*AF$53</f>
        <v>138</v>
      </c>
      <c r="AG26" s="32">
        <f>10000-SUM($S26:AF26)-($Q26-AG$1)*AG$53</f>
        <v>126</v>
      </c>
      <c r="AH26" s="32">
        <f>10000-SUM($S26:AG26)-($Q26-AH$1)*AH$53</f>
        <v>114</v>
      </c>
      <c r="AI26" s="32">
        <f>10000-SUM($S26:AH26)-($Q26-AI$1)*AI$53</f>
        <v>102</v>
      </c>
      <c r="AJ26" s="32">
        <f>10000-SUM($S26:AI26)-($Q26-AJ$1)*AJ$53</f>
        <v>90</v>
      </c>
      <c r="AK26" s="32">
        <f>10000-SUM($S26:AJ26)-($Q26-AK$1)*AK$53</f>
        <v>78</v>
      </c>
      <c r="AL26" s="32">
        <f>10000-SUM($S26:AK26)-($Q26-AL$1)*AL$53</f>
        <v>66</v>
      </c>
      <c r="AM26" s="32">
        <f>10000-SUM($S26:AL26)-($Q26-AM$1)*AM$53</f>
        <v>54</v>
      </c>
      <c r="AN26" s="32">
        <f>10000-SUM($S26:AM26)-($Q26-AN$1)*AN$53</f>
        <v>42</v>
      </c>
      <c r="AO26" s="32">
        <f>10000-SUM($S26:AN26)-($Q26-AO$1)*AO$53</f>
        <v>30</v>
      </c>
      <c r="AP26" s="32">
        <f>10000-SUM($S26:AO26)-($Q26-AP$1)*AP$53</f>
        <v>18</v>
      </c>
      <c r="AQ26" s="32">
        <v>0</v>
      </c>
      <c r="AR26" s="32">
        <f t="shared" si="7"/>
        <v>6550</v>
      </c>
      <c r="AS26" s="33" t="str">
        <f t="shared" si="8"/>
        <v>282,270,258,246,234,222,210,198,186,174,162,150,138,126,114,102,90,78,66,54,42,30,18,0</v>
      </c>
      <c r="AT26" s="33" t="str">
        <f t="shared" si="9"/>
        <v>6550,282,270,258,246,234,222,210,198,186,174,162,150,138,126,114,102,90,78,66,54,42,30,18,0</v>
      </c>
    </row>
    <row r="27" spans="1:46" x14ac:dyDescent="0.3">
      <c r="A27" s="7">
        <v>550</v>
      </c>
      <c r="C27" s="17" t="str">
        <f t="shared" si="0"/>
        <v>550,552,554,556,558,560,562,564,566,568,570,572,574,576,578,580,582,584,586,588</v>
      </c>
      <c r="F27" s="17">
        <v>25</v>
      </c>
      <c r="G27" s="17">
        <f t="shared" si="10"/>
        <v>51</v>
      </c>
      <c r="H27" s="17">
        <f t="shared" si="11"/>
        <v>77</v>
      </c>
      <c r="I27" s="17">
        <f t="shared" si="12"/>
        <v>101</v>
      </c>
      <c r="J27" s="17">
        <f t="shared" si="13"/>
        <v>126</v>
      </c>
      <c r="K27" s="17">
        <f t="shared" si="14"/>
        <v>151</v>
      </c>
      <c r="L27" s="17" t="str">
        <f t="shared" si="4"/>
        <v>51,77,101,126,151</v>
      </c>
      <c r="N27" s="17">
        <f t="shared" si="5"/>
        <v>506</v>
      </c>
      <c r="O27" s="17">
        <f t="shared" si="6"/>
        <v>10000</v>
      </c>
      <c r="P27" s="32">
        <f t="shared" si="1"/>
        <v>10000</v>
      </c>
      <c r="Q27" s="32">
        <v>25</v>
      </c>
      <c r="R27" s="32">
        <f t="shared" si="2"/>
        <v>6400</v>
      </c>
      <c r="S27" s="32">
        <f t="shared" si="3"/>
        <v>6400</v>
      </c>
      <c r="T27" s="32">
        <f>10000-SUM($S27:S27)-($Q27-T$1)*T$53</f>
        <v>288</v>
      </c>
      <c r="U27" s="32">
        <f>10000-SUM($S27:T27)-($Q27-U$1)*U$53</f>
        <v>276</v>
      </c>
      <c r="V27" s="32">
        <f>10000-SUM($S27:U27)-($Q27-V$1)*V$53</f>
        <v>264</v>
      </c>
      <c r="W27" s="32">
        <f>10000-SUM($S27:V27)-($Q27-W$1)*W$53</f>
        <v>252</v>
      </c>
      <c r="X27" s="32">
        <f>10000-SUM($S27:W27)-($Q27-X$1)*X$53</f>
        <v>240</v>
      </c>
      <c r="Y27" s="32">
        <f>10000-SUM($S27:X27)-($Q27-Y$1)*Y$53</f>
        <v>228</v>
      </c>
      <c r="Z27" s="32">
        <f>10000-SUM($S27:Y27)-($Q27-Z$1)*Z$53</f>
        <v>216</v>
      </c>
      <c r="AA27" s="32">
        <f>10000-SUM($S27:Z27)-($Q27-AA$1)*AA$53</f>
        <v>204</v>
      </c>
      <c r="AB27" s="32">
        <f>10000-SUM($S27:AA27)-($Q27-AB$1)*AB$53</f>
        <v>192</v>
      </c>
      <c r="AC27" s="32">
        <f>10000-SUM($S27:AB27)-($Q27-AC$1)*AC$53</f>
        <v>180</v>
      </c>
      <c r="AD27" s="32">
        <f>10000-SUM($S27:AC27)-($Q27-AD$1)*AD$53</f>
        <v>168</v>
      </c>
      <c r="AE27" s="32">
        <f>10000-SUM($S27:AD27)-($Q27-AE$1)*AE$53</f>
        <v>156</v>
      </c>
      <c r="AF27" s="32">
        <f>10000-SUM($S27:AE27)-($Q27-AF$1)*AF$53</f>
        <v>144</v>
      </c>
      <c r="AG27" s="32">
        <f>10000-SUM($S27:AF27)-($Q27-AG$1)*AG$53</f>
        <v>132</v>
      </c>
      <c r="AH27" s="32">
        <f>10000-SUM($S27:AG27)-($Q27-AH$1)*AH$53</f>
        <v>120</v>
      </c>
      <c r="AI27" s="32">
        <f>10000-SUM($S27:AH27)-($Q27-AI$1)*AI$53</f>
        <v>108</v>
      </c>
      <c r="AJ27" s="32">
        <f>10000-SUM($S27:AI27)-($Q27-AJ$1)*AJ$53</f>
        <v>96</v>
      </c>
      <c r="AK27" s="32">
        <f>10000-SUM($S27:AJ27)-($Q27-AK$1)*AK$53</f>
        <v>84</v>
      </c>
      <c r="AL27" s="32">
        <f>10000-SUM($S27:AK27)-($Q27-AL$1)*AL$53</f>
        <v>72</v>
      </c>
      <c r="AM27" s="32">
        <f>10000-SUM($S27:AL27)-($Q27-AM$1)*AM$53</f>
        <v>60</v>
      </c>
      <c r="AN27" s="32">
        <f>10000-SUM($S27:AM27)-($Q27-AN$1)*AN$53</f>
        <v>48</v>
      </c>
      <c r="AO27" s="32">
        <f>10000-SUM($S27:AN27)-($Q27-AO$1)*AO$53</f>
        <v>36</v>
      </c>
      <c r="AP27" s="32">
        <f>10000-SUM($S27:AO27)-($Q27-AP$1)*AP$53</f>
        <v>24</v>
      </c>
      <c r="AQ27" s="32">
        <f>10000-SUM($S27:AP27)-($Q27-AQ$1)*AQ$53</f>
        <v>12</v>
      </c>
      <c r="AR27" s="32">
        <f t="shared" si="7"/>
        <v>6400</v>
      </c>
      <c r="AS27" s="33" t="str">
        <f t="shared" si="8"/>
        <v>288,276,264,252,240,228,216,204,192,180,168,156,144,132,120,108,96,84,72,60,48,36,24,12</v>
      </c>
      <c r="AT27" s="33" t="str">
        <f t="shared" si="9"/>
        <v>6400,288,276,264,252,240,228,216,204,192,180,168,156,144,132,120,108,96,84,72,60,48,36,24,12</v>
      </c>
    </row>
    <row r="28" spans="1:46" x14ac:dyDescent="0.3">
      <c r="A28" s="7">
        <v>552</v>
      </c>
      <c r="C28" s="17" t="str">
        <f t="shared" si="0"/>
        <v>552,554,556,558,560,562,564,566,568,570,572,574,576,578,580,582,584,586,588,590</v>
      </c>
      <c r="F28" s="17">
        <v>26</v>
      </c>
      <c r="G28" s="17">
        <f t="shared" si="10"/>
        <v>52</v>
      </c>
      <c r="H28" s="17">
        <f t="shared" si="11"/>
        <v>78</v>
      </c>
      <c r="I28" s="17">
        <f t="shared" si="12"/>
        <v>102</v>
      </c>
      <c r="J28" s="17">
        <f t="shared" si="13"/>
        <v>127</v>
      </c>
      <c r="K28" s="17">
        <f t="shared" si="14"/>
        <v>152</v>
      </c>
      <c r="L28" s="17" t="str">
        <f t="shared" si="4"/>
        <v>52,78,102,127,152</v>
      </c>
      <c r="N28" s="17">
        <f t="shared" si="5"/>
        <v>511</v>
      </c>
      <c r="O28" s="17">
        <f t="shared" si="6"/>
        <v>10000</v>
      </c>
      <c r="P28" s="32">
        <f t="shared" si="1"/>
        <v>9994</v>
      </c>
      <c r="Q28" s="32">
        <v>26</v>
      </c>
      <c r="R28" s="32">
        <f t="shared" si="2"/>
        <v>6256</v>
      </c>
      <c r="S28" s="32">
        <f t="shared" si="3"/>
        <v>6250</v>
      </c>
      <c r="T28" s="32">
        <f>10000-SUM($S28:S28)-($Q28-T$1)*T$53</f>
        <v>294</v>
      </c>
      <c r="U28" s="32">
        <f>10000-SUM($S28:T28)-($Q28-U$1)*U$53</f>
        <v>282</v>
      </c>
      <c r="V28" s="32">
        <f>10000-SUM($S28:U28)-($Q28-V$1)*V$53</f>
        <v>270</v>
      </c>
      <c r="W28" s="32">
        <f>10000-SUM($S28:V28)-($Q28-W$1)*W$53</f>
        <v>258</v>
      </c>
      <c r="X28" s="32">
        <f>10000-SUM($S28:W28)-($Q28-X$1)*X$53</f>
        <v>246</v>
      </c>
      <c r="Y28" s="32">
        <f>10000-SUM($S28:X28)-($Q28-Y$1)*Y$53</f>
        <v>234</v>
      </c>
      <c r="Z28" s="32">
        <f>10000-SUM($S28:Y28)-($Q28-Z$1)*Z$53</f>
        <v>222</v>
      </c>
      <c r="AA28" s="32">
        <f>10000-SUM($S28:Z28)-($Q28-AA$1)*AA$53</f>
        <v>210</v>
      </c>
      <c r="AB28" s="32">
        <f>10000-SUM($S28:AA28)-($Q28-AB$1)*AB$53</f>
        <v>198</v>
      </c>
      <c r="AC28" s="32">
        <f>10000-SUM($S28:AB28)-($Q28-AC$1)*AC$53</f>
        <v>186</v>
      </c>
      <c r="AD28" s="32">
        <f>10000-SUM($S28:AC28)-($Q28-AD$1)*AD$53</f>
        <v>174</v>
      </c>
      <c r="AE28" s="32">
        <f>10000-SUM($S28:AD28)-($Q28-AE$1)*AE$53</f>
        <v>162</v>
      </c>
      <c r="AF28" s="32">
        <f>10000-SUM($S28:AE28)-($Q28-AF$1)*AF$53</f>
        <v>150</v>
      </c>
      <c r="AG28" s="32">
        <f>10000-SUM($S28:AF28)-($Q28-AG$1)*AG$53</f>
        <v>138</v>
      </c>
      <c r="AH28" s="32">
        <f>10000-SUM($S28:AG28)-($Q28-AH$1)*AH$53</f>
        <v>126</v>
      </c>
      <c r="AI28" s="32">
        <f>10000-SUM($S28:AH28)-($Q28-AI$1)*AI$53</f>
        <v>114</v>
      </c>
      <c r="AJ28" s="32">
        <f>10000-SUM($S28:AI28)-($Q28-AJ$1)*AJ$53</f>
        <v>102</v>
      </c>
      <c r="AK28" s="32">
        <f>10000-SUM($S28:AJ28)-($Q28-AK$1)*AK$53</f>
        <v>90</v>
      </c>
      <c r="AL28" s="32">
        <f>10000-SUM($S28:AK28)-($Q28-AL$1)*AL$53</f>
        <v>78</v>
      </c>
      <c r="AM28" s="32">
        <f>10000-SUM($S28:AL28)-($Q28-AM$1)*AM$53</f>
        <v>66</v>
      </c>
      <c r="AN28" s="32">
        <f>10000-SUM($S28:AM28)-($Q28-AN$1)*AN$53</f>
        <v>54</v>
      </c>
      <c r="AO28" s="32">
        <f>10000-SUM($S28:AN28)-($Q28-AO$1)*AO$53</f>
        <v>42</v>
      </c>
      <c r="AP28" s="32">
        <f>10000-SUM($S28:AO28)-($Q28-AP$1)*AP$53</f>
        <v>30</v>
      </c>
      <c r="AQ28" s="32">
        <f>10000-SUM($S28:AP28)-($Q28-AQ$1)*AQ$53</f>
        <v>18</v>
      </c>
      <c r="AR28" s="32">
        <f t="shared" si="7"/>
        <v>6256</v>
      </c>
      <c r="AS28" s="33" t="str">
        <f t="shared" si="8"/>
        <v>294,282,270,258,246,234,222,210,198,186,174,162,150,138,126,114,102,90,78,66,54,42,30,18</v>
      </c>
      <c r="AT28" s="33" t="str">
        <f t="shared" si="9"/>
        <v>6256,294,282,270,258,246,234,222,210,198,186,174,162,150,138,126,114,102,90,78,66,54,42,30,18</v>
      </c>
    </row>
    <row r="29" spans="1:46" x14ac:dyDescent="0.3">
      <c r="A29" s="7">
        <v>554</v>
      </c>
      <c r="C29" s="17" t="str">
        <f t="shared" si="0"/>
        <v>554,556,558,560,562,564,566,568,570,572,574,576,578,580,582,584,586,588,590,592</v>
      </c>
      <c r="F29" s="17">
        <v>27</v>
      </c>
      <c r="G29" s="17">
        <f>G3</f>
        <v>27</v>
      </c>
      <c r="H29" s="17">
        <f>H3</f>
        <v>53</v>
      </c>
      <c r="I29" s="17">
        <f>I3</f>
        <v>77</v>
      </c>
      <c r="J29" s="17">
        <f>J3</f>
        <v>102</v>
      </c>
      <c r="K29" s="17">
        <f>K3</f>
        <v>127</v>
      </c>
      <c r="L29" s="17" t="str">
        <f t="shared" si="4"/>
        <v>27,53,77,102,127</v>
      </c>
      <c r="N29" s="17">
        <f t="shared" si="5"/>
        <v>386</v>
      </c>
      <c r="O29" s="17">
        <f t="shared" si="6"/>
        <v>10000</v>
      </c>
      <c r="P29" s="32">
        <f t="shared" si="1"/>
        <v>9988</v>
      </c>
      <c r="Q29" s="32">
        <v>27</v>
      </c>
      <c r="R29" s="32">
        <f t="shared" si="2"/>
        <v>6112</v>
      </c>
      <c r="S29" s="32">
        <f t="shared" si="3"/>
        <v>6100</v>
      </c>
      <c r="T29" s="32">
        <f>10000-SUM($S29:S29)-($Q29-T$1)*T$53</f>
        <v>300</v>
      </c>
      <c r="U29" s="32">
        <f>10000-SUM($S29:T29)-($Q29-U$1)*U$53</f>
        <v>288</v>
      </c>
      <c r="V29" s="32">
        <f>10000-SUM($S29:U29)-($Q29-V$1)*V$53</f>
        <v>276</v>
      </c>
      <c r="W29" s="32">
        <f>10000-SUM($S29:V29)-($Q29-W$1)*W$53</f>
        <v>264</v>
      </c>
      <c r="X29" s="32">
        <f>10000-SUM($S29:W29)-($Q29-X$1)*X$53</f>
        <v>252</v>
      </c>
      <c r="Y29" s="32">
        <f>10000-SUM($S29:X29)-($Q29-Y$1)*Y$53</f>
        <v>240</v>
      </c>
      <c r="Z29" s="32">
        <f>10000-SUM($S29:Y29)-($Q29-Z$1)*Z$53</f>
        <v>228</v>
      </c>
      <c r="AA29" s="32">
        <f>10000-SUM($S29:Z29)-($Q29-AA$1)*AA$53</f>
        <v>216</v>
      </c>
      <c r="AB29" s="32">
        <f>10000-SUM($S29:AA29)-($Q29-AB$1)*AB$53</f>
        <v>204</v>
      </c>
      <c r="AC29" s="32">
        <f>10000-SUM($S29:AB29)-($Q29-AC$1)*AC$53</f>
        <v>192</v>
      </c>
      <c r="AD29" s="32">
        <f>10000-SUM($S29:AC29)-($Q29-AD$1)*AD$53</f>
        <v>180</v>
      </c>
      <c r="AE29" s="32">
        <f>10000-SUM($S29:AD29)-($Q29-AE$1)*AE$53</f>
        <v>168</v>
      </c>
      <c r="AF29" s="32">
        <f>10000-SUM($S29:AE29)-($Q29-AF$1)*AF$53</f>
        <v>156</v>
      </c>
      <c r="AG29" s="32">
        <f>10000-SUM($S29:AF29)-($Q29-AG$1)*AG$53</f>
        <v>144</v>
      </c>
      <c r="AH29" s="32">
        <f>10000-SUM($S29:AG29)-($Q29-AH$1)*AH$53</f>
        <v>132</v>
      </c>
      <c r="AI29" s="32">
        <f>10000-SUM($S29:AH29)-($Q29-AI$1)*AI$53</f>
        <v>120</v>
      </c>
      <c r="AJ29" s="32">
        <f>10000-SUM($S29:AI29)-($Q29-AJ$1)*AJ$53</f>
        <v>108</v>
      </c>
      <c r="AK29" s="32">
        <f>10000-SUM($S29:AJ29)-($Q29-AK$1)*AK$53</f>
        <v>96</v>
      </c>
      <c r="AL29" s="32">
        <f>10000-SUM($S29:AK29)-($Q29-AL$1)*AL$53</f>
        <v>84</v>
      </c>
      <c r="AM29" s="32">
        <f>10000-SUM($S29:AL29)-($Q29-AM$1)*AM$53</f>
        <v>72</v>
      </c>
      <c r="AN29" s="32">
        <f>10000-SUM($S29:AM29)-($Q29-AN$1)*AN$53</f>
        <v>60</v>
      </c>
      <c r="AO29" s="32">
        <f>10000-SUM($S29:AN29)-($Q29-AO$1)*AO$53</f>
        <v>48</v>
      </c>
      <c r="AP29" s="32">
        <f>10000-SUM($S29:AO29)-($Q29-AP$1)*AP$53</f>
        <v>36</v>
      </c>
      <c r="AQ29" s="32">
        <f>10000-SUM($S29:AP29)-($Q29-AQ$1)*AQ$53</f>
        <v>24</v>
      </c>
      <c r="AR29" s="32">
        <f t="shared" si="7"/>
        <v>6112</v>
      </c>
      <c r="AS29" s="33" t="str">
        <f t="shared" si="8"/>
        <v>300,288,276,264,252,240,228,216,204,192,180,168,156,144,132,120,108,96,84,72,60,48,36,24</v>
      </c>
      <c r="AT29" s="33" t="str">
        <f t="shared" si="9"/>
        <v>6112,300,288,276,264,252,240,228,216,204,192,180,168,156,144,132,120,108,96,84,72,60,48,36,24</v>
      </c>
    </row>
    <row r="30" spans="1:46" x14ac:dyDescent="0.3">
      <c r="A30" s="7">
        <v>556</v>
      </c>
      <c r="C30" s="17" t="str">
        <f t="shared" si="0"/>
        <v>556,558,560,562,564,566,568,570,572,574,576,578,580,582,584,586,588,590,592,594</v>
      </c>
      <c r="F30" s="17">
        <v>28</v>
      </c>
      <c r="G30" s="17">
        <f t="shared" si="10"/>
        <v>28</v>
      </c>
      <c r="H30" s="17">
        <f t="shared" si="11"/>
        <v>54</v>
      </c>
      <c r="I30" s="17">
        <f t="shared" si="12"/>
        <v>78</v>
      </c>
      <c r="J30" s="17">
        <f t="shared" si="13"/>
        <v>103</v>
      </c>
      <c r="K30" s="17">
        <f t="shared" si="14"/>
        <v>128</v>
      </c>
      <c r="L30" s="17" t="str">
        <f t="shared" si="4"/>
        <v>28,54,78,103,128</v>
      </c>
      <c r="N30" s="17">
        <f t="shared" si="5"/>
        <v>391</v>
      </c>
      <c r="O30" s="17">
        <f t="shared" si="6"/>
        <v>10000</v>
      </c>
      <c r="P30" s="32">
        <f t="shared" si="1"/>
        <v>9982</v>
      </c>
      <c r="Q30" s="32">
        <v>28</v>
      </c>
      <c r="R30" s="32">
        <f t="shared" si="2"/>
        <v>5968</v>
      </c>
      <c r="S30" s="32">
        <f t="shared" si="3"/>
        <v>5950</v>
      </c>
      <c r="T30" s="32">
        <f>10000-SUM($S30:S30)-($Q30-T$1)*T$53</f>
        <v>306</v>
      </c>
      <c r="U30" s="32">
        <f>10000-SUM($S30:T30)-($Q30-U$1)*U$53</f>
        <v>294</v>
      </c>
      <c r="V30" s="32">
        <f>10000-SUM($S30:U30)-($Q30-V$1)*V$53</f>
        <v>282</v>
      </c>
      <c r="W30" s="32">
        <f>10000-SUM($S30:V30)-($Q30-W$1)*W$53</f>
        <v>270</v>
      </c>
      <c r="X30" s="32">
        <f>10000-SUM($S30:W30)-($Q30-X$1)*X$53</f>
        <v>258</v>
      </c>
      <c r="Y30" s="32">
        <f>10000-SUM($S30:X30)-($Q30-Y$1)*Y$53</f>
        <v>246</v>
      </c>
      <c r="Z30" s="32">
        <f>10000-SUM($S30:Y30)-($Q30-Z$1)*Z$53</f>
        <v>234</v>
      </c>
      <c r="AA30" s="32">
        <f>10000-SUM($S30:Z30)-($Q30-AA$1)*AA$53</f>
        <v>222</v>
      </c>
      <c r="AB30" s="32">
        <f>10000-SUM($S30:AA30)-($Q30-AB$1)*AB$53</f>
        <v>210</v>
      </c>
      <c r="AC30" s="32">
        <f>10000-SUM($S30:AB30)-($Q30-AC$1)*AC$53</f>
        <v>198</v>
      </c>
      <c r="AD30" s="32">
        <f>10000-SUM($S30:AC30)-($Q30-AD$1)*AD$53</f>
        <v>186</v>
      </c>
      <c r="AE30" s="32">
        <f>10000-SUM($S30:AD30)-($Q30-AE$1)*AE$53</f>
        <v>174</v>
      </c>
      <c r="AF30" s="32">
        <f>10000-SUM($S30:AE30)-($Q30-AF$1)*AF$53</f>
        <v>162</v>
      </c>
      <c r="AG30" s="32">
        <f>10000-SUM($S30:AF30)-($Q30-AG$1)*AG$53</f>
        <v>150</v>
      </c>
      <c r="AH30" s="32">
        <f>10000-SUM($S30:AG30)-($Q30-AH$1)*AH$53</f>
        <v>138</v>
      </c>
      <c r="AI30" s="32">
        <f>10000-SUM($S30:AH30)-($Q30-AI$1)*AI$53</f>
        <v>126</v>
      </c>
      <c r="AJ30" s="32">
        <f>10000-SUM($S30:AI30)-($Q30-AJ$1)*AJ$53</f>
        <v>114</v>
      </c>
      <c r="AK30" s="32">
        <f>10000-SUM($S30:AJ30)-($Q30-AK$1)*AK$53</f>
        <v>102</v>
      </c>
      <c r="AL30" s="32">
        <f>10000-SUM($S30:AK30)-($Q30-AL$1)*AL$53</f>
        <v>90</v>
      </c>
      <c r="AM30" s="32">
        <f>10000-SUM($S30:AL30)-($Q30-AM$1)*AM$53</f>
        <v>78</v>
      </c>
      <c r="AN30" s="32">
        <f>10000-SUM($S30:AM30)-($Q30-AN$1)*AN$53</f>
        <v>66</v>
      </c>
      <c r="AO30" s="32">
        <f>10000-SUM($S30:AN30)-($Q30-AO$1)*AO$53</f>
        <v>54</v>
      </c>
      <c r="AP30" s="32">
        <f>10000-SUM($S30:AO30)-($Q30-AP$1)*AP$53</f>
        <v>42</v>
      </c>
      <c r="AQ30" s="32">
        <f>10000-SUM($S30:AP30)-($Q30-AQ$1)*AQ$53</f>
        <v>30</v>
      </c>
      <c r="AR30" s="32">
        <f t="shared" si="7"/>
        <v>5968</v>
      </c>
      <c r="AS30" s="33" t="str">
        <f t="shared" si="8"/>
        <v>306,294,282,270,258,246,234,222,210,198,186,174,162,150,138,126,114,102,90,78,66,54,42,30</v>
      </c>
      <c r="AT30" s="33" t="str">
        <f t="shared" si="9"/>
        <v>5968,306,294,282,270,258,246,234,222,210,198,186,174,162,150,138,126,114,102,90,78,66,54,42,30</v>
      </c>
    </row>
    <row r="31" spans="1:46" x14ac:dyDescent="0.3">
      <c r="A31" s="7">
        <v>558</v>
      </c>
      <c r="C31" s="17" t="str">
        <f t="shared" si="0"/>
        <v>558,560,562,564,566,568,570,572,574,576,578,580,582,584,586,588,590,592,594,596</v>
      </c>
      <c r="F31" s="17">
        <v>29</v>
      </c>
      <c r="G31" s="17">
        <f t="shared" si="10"/>
        <v>29</v>
      </c>
      <c r="H31" s="17">
        <f t="shared" si="11"/>
        <v>55</v>
      </c>
      <c r="I31" s="17">
        <f t="shared" si="12"/>
        <v>79</v>
      </c>
      <c r="J31" s="17">
        <f t="shared" si="13"/>
        <v>104</v>
      </c>
      <c r="K31" s="17">
        <f t="shared" si="14"/>
        <v>129</v>
      </c>
      <c r="L31" s="17" t="str">
        <f t="shared" si="4"/>
        <v>29,55,79,104,129</v>
      </c>
      <c r="N31" s="17">
        <f t="shared" si="5"/>
        <v>396</v>
      </c>
      <c r="O31" s="17">
        <f t="shared" si="6"/>
        <v>10000</v>
      </c>
      <c r="P31" s="32">
        <f t="shared" si="1"/>
        <v>9976</v>
      </c>
      <c r="Q31" s="32">
        <v>29</v>
      </c>
      <c r="R31" s="32">
        <f t="shared" si="2"/>
        <v>5824</v>
      </c>
      <c r="S31" s="32">
        <f t="shared" si="3"/>
        <v>5800</v>
      </c>
      <c r="T31" s="32">
        <f>10000-SUM($S31:S31)-($Q31-T$1)*T$53</f>
        <v>312</v>
      </c>
      <c r="U31" s="32">
        <f>10000-SUM($S31:T31)-($Q31-U$1)*U$53</f>
        <v>300</v>
      </c>
      <c r="V31" s="32">
        <f>10000-SUM($S31:U31)-($Q31-V$1)*V$53</f>
        <v>288</v>
      </c>
      <c r="W31" s="32">
        <f>10000-SUM($S31:V31)-($Q31-W$1)*W$53</f>
        <v>276</v>
      </c>
      <c r="X31" s="32">
        <f>10000-SUM($S31:W31)-($Q31-X$1)*X$53</f>
        <v>264</v>
      </c>
      <c r="Y31" s="32">
        <f>10000-SUM($S31:X31)-($Q31-Y$1)*Y$53</f>
        <v>252</v>
      </c>
      <c r="Z31" s="32">
        <f>10000-SUM($S31:Y31)-($Q31-Z$1)*Z$53</f>
        <v>240</v>
      </c>
      <c r="AA31" s="32">
        <f>10000-SUM($S31:Z31)-($Q31-AA$1)*AA$53</f>
        <v>228</v>
      </c>
      <c r="AB31" s="32">
        <f>10000-SUM($S31:AA31)-($Q31-AB$1)*AB$53</f>
        <v>216</v>
      </c>
      <c r="AC31" s="32">
        <f>10000-SUM($S31:AB31)-($Q31-AC$1)*AC$53</f>
        <v>204</v>
      </c>
      <c r="AD31" s="32">
        <f>10000-SUM($S31:AC31)-($Q31-AD$1)*AD$53</f>
        <v>192</v>
      </c>
      <c r="AE31" s="32">
        <f>10000-SUM($S31:AD31)-($Q31-AE$1)*AE$53</f>
        <v>180</v>
      </c>
      <c r="AF31" s="32">
        <f>10000-SUM($S31:AE31)-($Q31-AF$1)*AF$53</f>
        <v>168</v>
      </c>
      <c r="AG31" s="32">
        <f>10000-SUM($S31:AF31)-($Q31-AG$1)*AG$53</f>
        <v>156</v>
      </c>
      <c r="AH31" s="32">
        <f>10000-SUM($S31:AG31)-($Q31-AH$1)*AH$53</f>
        <v>144</v>
      </c>
      <c r="AI31" s="32">
        <f>10000-SUM($S31:AH31)-($Q31-AI$1)*AI$53</f>
        <v>132</v>
      </c>
      <c r="AJ31" s="32">
        <f>10000-SUM($S31:AI31)-($Q31-AJ$1)*AJ$53</f>
        <v>120</v>
      </c>
      <c r="AK31" s="32">
        <f>10000-SUM($S31:AJ31)-($Q31-AK$1)*AK$53</f>
        <v>108</v>
      </c>
      <c r="AL31" s="32">
        <f>10000-SUM($S31:AK31)-($Q31-AL$1)*AL$53</f>
        <v>96</v>
      </c>
      <c r="AM31" s="32">
        <f>10000-SUM($S31:AL31)-($Q31-AM$1)*AM$53</f>
        <v>84</v>
      </c>
      <c r="AN31" s="32">
        <f>10000-SUM($S31:AM31)-($Q31-AN$1)*AN$53</f>
        <v>72</v>
      </c>
      <c r="AO31" s="32">
        <f>10000-SUM($S31:AN31)-($Q31-AO$1)*AO$53</f>
        <v>60</v>
      </c>
      <c r="AP31" s="32">
        <f>10000-SUM($S31:AO31)-($Q31-AP$1)*AP$53</f>
        <v>48</v>
      </c>
      <c r="AQ31" s="32">
        <f>10000-SUM($S31:AP31)-($Q31-AQ$1)*AQ$53</f>
        <v>36</v>
      </c>
      <c r="AR31" s="32">
        <f t="shared" si="7"/>
        <v>5824</v>
      </c>
      <c r="AS31" s="33" t="str">
        <f t="shared" si="8"/>
        <v>312,300,288,276,264,252,240,228,216,204,192,180,168,156,144,132,120,108,96,84,72,60,48,36</v>
      </c>
      <c r="AT31" s="33" t="str">
        <f t="shared" si="9"/>
        <v>5824,312,300,288,276,264,252,240,228,216,204,192,180,168,156,144,132,120,108,96,84,72,60,48,36</v>
      </c>
    </row>
    <row r="32" spans="1:46" x14ac:dyDescent="0.3">
      <c r="A32" s="7">
        <v>560</v>
      </c>
      <c r="C32" s="17" t="str">
        <f t="shared" si="0"/>
        <v>560,562,564,566,568,570,572,574,576,578,580,582,584,586,588,590,592,594,596,598</v>
      </c>
      <c r="F32" s="17">
        <v>30</v>
      </c>
      <c r="G32" s="17">
        <f t="shared" si="10"/>
        <v>30</v>
      </c>
      <c r="H32" s="17">
        <f t="shared" si="11"/>
        <v>56</v>
      </c>
      <c r="I32" s="17">
        <f t="shared" si="12"/>
        <v>80</v>
      </c>
      <c r="J32" s="17">
        <f t="shared" si="13"/>
        <v>105</v>
      </c>
      <c r="K32" s="17">
        <f t="shared" si="14"/>
        <v>130</v>
      </c>
      <c r="L32" s="17" t="str">
        <f t="shared" si="4"/>
        <v>30,56,80,105,130</v>
      </c>
      <c r="N32" s="17">
        <f t="shared" si="5"/>
        <v>401</v>
      </c>
      <c r="O32" s="17">
        <f t="shared" si="6"/>
        <v>10000</v>
      </c>
      <c r="P32" s="32">
        <f t="shared" si="1"/>
        <v>9970</v>
      </c>
      <c r="Q32" s="32">
        <v>30</v>
      </c>
      <c r="R32" s="32">
        <f t="shared" si="2"/>
        <v>5680</v>
      </c>
      <c r="S32" s="32">
        <f t="shared" si="3"/>
        <v>5650</v>
      </c>
      <c r="T32" s="32">
        <f>10000-SUM($S32:S32)-($Q32-T$1)*T$53</f>
        <v>318</v>
      </c>
      <c r="U32" s="32">
        <f>10000-SUM($S32:T32)-($Q32-U$1)*U$53</f>
        <v>306</v>
      </c>
      <c r="V32" s="32">
        <f>10000-SUM($S32:U32)-($Q32-V$1)*V$53</f>
        <v>294</v>
      </c>
      <c r="W32" s="32">
        <f>10000-SUM($S32:V32)-($Q32-W$1)*W$53</f>
        <v>282</v>
      </c>
      <c r="X32" s="32">
        <f>10000-SUM($S32:W32)-($Q32-X$1)*X$53</f>
        <v>270</v>
      </c>
      <c r="Y32" s="32">
        <f>10000-SUM($S32:X32)-($Q32-Y$1)*Y$53</f>
        <v>258</v>
      </c>
      <c r="Z32" s="32">
        <f>10000-SUM($S32:Y32)-($Q32-Z$1)*Z$53</f>
        <v>246</v>
      </c>
      <c r="AA32" s="32">
        <f>10000-SUM($S32:Z32)-($Q32-AA$1)*AA$53</f>
        <v>234</v>
      </c>
      <c r="AB32" s="32">
        <f>10000-SUM($S32:AA32)-($Q32-AB$1)*AB$53</f>
        <v>222</v>
      </c>
      <c r="AC32" s="32">
        <f>10000-SUM($S32:AB32)-($Q32-AC$1)*AC$53</f>
        <v>210</v>
      </c>
      <c r="AD32" s="32">
        <f>10000-SUM($S32:AC32)-($Q32-AD$1)*AD$53</f>
        <v>198</v>
      </c>
      <c r="AE32" s="32">
        <f>10000-SUM($S32:AD32)-($Q32-AE$1)*AE$53</f>
        <v>186</v>
      </c>
      <c r="AF32" s="32">
        <f>10000-SUM($S32:AE32)-($Q32-AF$1)*AF$53</f>
        <v>174</v>
      </c>
      <c r="AG32" s="32">
        <f>10000-SUM($S32:AF32)-($Q32-AG$1)*AG$53</f>
        <v>162</v>
      </c>
      <c r="AH32" s="32">
        <f>10000-SUM($S32:AG32)-($Q32-AH$1)*AH$53</f>
        <v>150</v>
      </c>
      <c r="AI32" s="32">
        <f>10000-SUM($S32:AH32)-($Q32-AI$1)*AI$53</f>
        <v>138</v>
      </c>
      <c r="AJ32" s="32">
        <f>10000-SUM($S32:AI32)-($Q32-AJ$1)*AJ$53</f>
        <v>126</v>
      </c>
      <c r="AK32" s="32">
        <f>10000-SUM($S32:AJ32)-($Q32-AK$1)*AK$53</f>
        <v>114</v>
      </c>
      <c r="AL32" s="32">
        <f>10000-SUM($S32:AK32)-($Q32-AL$1)*AL$53</f>
        <v>102</v>
      </c>
      <c r="AM32" s="32">
        <f>10000-SUM($S32:AL32)-($Q32-AM$1)*AM$53</f>
        <v>90</v>
      </c>
      <c r="AN32" s="32">
        <f>10000-SUM($S32:AM32)-($Q32-AN$1)*AN$53</f>
        <v>78</v>
      </c>
      <c r="AO32" s="32">
        <f>10000-SUM($S32:AN32)-($Q32-AO$1)*AO$53</f>
        <v>66</v>
      </c>
      <c r="AP32" s="32">
        <f>10000-SUM($S32:AO32)-($Q32-AP$1)*AP$53</f>
        <v>54</v>
      </c>
      <c r="AQ32" s="32">
        <f>10000-SUM($S32:AP32)-($Q32-AQ$1)*AQ$53</f>
        <v>42</v>
      </c>
      <c r="AR32" s="32">
        <f t="shared" si="7"/>
        <v>5680</v>
      </c>
      <c r="AS32" s="33" t="str">
        <f t="shared" si="8"/>
        <v>318,306,294,282,270,258,246,234,222,210,198,186,174,162,150,138,126,114,102,90,78,66,54,42</v>
      </c>
      <c r="AT32" s="33" t="str">
        <f t="shared" si="9"/>
        <v>5680,318,306,294,282,270,258,246,234,222,210,198,186,174,162,150,138,126,114,102,90,78,66,54,42</v>
      </c>
    </row>
    <row r="33" spans="1:46" x14ac:dyDescent="0.3">
      <c r="A33" s="7">
        <v>562</v>
      </c>
      <c r="C33" s="17" t="str">
        <f t="shared" si="0"/>
        <v>562,564,566,568,570,572,574,576,578,580,582,584,586,588,590,592,594,596,598</v>
      </c>
      <c r="F33" s="17">
        <v>31</v>
      </c>
      <c r="G33" s="17">
        <f t="shared" si="10"/>
        <v>31</v>
      </c>
      <c r="H33" s="17">
        <f t="shared" si="11"/>
        <v>57</v>
      </c>
      <c r="I33" s="17">
        <f t="shared" si="12"/>
        <v>81</v>
      </c>
      <c r="J33" s="17">
        <f t="shared" si="13"/>
        <v>106</v>
      </c>
      <c r="K33" s="17">
        <f t="shared" si="14"/>
        <v>131</v>
      </c>
      <c r="L33" s="17" t="str">
        <f t="shared" si="4"/>
        <v>31,57,81,106,131</v>
      </c>
      <c r="N33" s="17">
        <f t="shared" si="5"/>
        <v>406</v>
      </c>
      <c r="O33" s="17">
        <f t="shared" si="6"/>
        <v>10000</v>
      </c>
      <c r="P33" s="32">
        <f t="shared" si="1"/>
        <v>9964</v>
      </c>
      <c r="Q33" s="32">
        <v>31</v>
      </c>
      <c r="R33" s="32">
        <f t="shared" si="2"/>
        <v>5536</v>
      </c>
      <c r="S33" s="32">
        <f t="shared" si="3"/>
        <v>5500</v>
      </c>
      <c r="T33" s="32">
        <f>10000-SUM($S33:S33)-($Q33-T$1)*T$53</f>
        <v>324</v>
      </c>
      <c r="U33" s="32">
        <f>10000-SUM($S33:T33)-($Q33-U$1)*U$53</f>
        <v>312</v>
      </c>
      <c r="V33" s="32">
        <f>10000-SUM($S33:U33)-($Q33-V$1)*V$53</f>
        <v>300</v>
      </c>
      <c r="W33" s="32">
        <f>10000-SUM($S33:V33)-($Q33-W$1)*W$53</f>
        <v>288</v>
      </c>
      <c r="X33" s="32">
        <f>10000-SUM($S33:W33)-($Q33-X$1)*X$53</f>
        <v>276</v>
      </c>
      <c r="Y33" s="32">
        <f>10000-SUM($S33:X33)-($Q33-Y$1)*Y$53</f>
        <v>264</v>
      </c>
      <c r="Z33" s="32">
        <f>10000-SUM($S33:Y33)-($Q33-Z$1)*Z$53</f>
        <v>252</v>
      </c>
      <c r="AA33" s="32">
        <f>10000-SUM($S33:Z33)-($Q33-AA$1)*AA$53</f>
        <v>240</v>
      </c>
      <c r="AB33" s="32">
        <f>10000-SUM($S33:AA33)-($Q33-AB$1)*AB$53</f>
        <v>228</v>
      </c>
      <c r="AC33" s="32">
        <f>10000-SUM($S33:AB33)-($Q33-AC$1)*AC$53</f>
        <v>216</v>
      </c>
      <c r="AD33" s="32">
        <f>10000-SUM($S33:AC33)-($Q33-AD$1)*AD$53</f>
        <v>204</v>
      </c>
      <c r="AE33" s="32">
        <f>10000-SUM($S33:AD33)-($Q33-AE$1)*AE$53</f>
        <v>192</v>
      </c>
      <c r="AF33" s="32">
        <f>10000-SUM($S33:AE33)-($Q33-AF$1)*AF$53</f>
        <v>180</v>
      </c>
      <c r="AG33" s="32">
        <f>10000-SUM($S33:AF33)-($Q33-AG$1)*AG$53</f>
        <v>168</v>
      </c>
      <c r="AH33" s="32">
        <f>10000-SUM($S33:AG33)-($Q33-AH$1)*AH$53</f>
        <v>156</v>
      </c>
      <c r="AI33" s="32">
        <f>10000-SUM($S33:AH33)-($Q33-AI$1)*AI$53</f>
        <v>144</v>
      </c>
      <c r="AJ33" s="32">
        <f>10000-SUM($S33:AI33)-($Q33-AJ$1)*AJ$53</f>
        <v>132</v>
      </c>
      <c r="AK33" s="32">
        <f>10000-SUM($S33:AJ33)-($Q33-AK$1)*AK$53</f>
        <v>120</v>
      </c>
      <c r="AL33" s="32">
        <f>10000-SUM($S33:AK33)-($Q33-AL$1)*AL$53</f>
        <v>108</v>
      </c>
      <c r="AM33" s="32">
        <f>10000-SUM($S33:AL33)-($Q33-AM$1)*AM$53</f>
        <v>96</v>
      </c>
      <c r="AN33" s="32">
        <f>10000-SUM($S33:AM33)-($Q33-AN$1)*AN$53</f>
        <v>84</v>
      </c>
      <c r="AO33" s="32">
        <f>10000-SUM($S33:AN33)-($Q33-AO$1)*AO$53</f>
        <v>72</v>
      </c>
      <c r="AP33" s="32">
        <f>10000-SUM($S33:AO33)-($Q33-AP$1)*AP$53</f>
        <v>60</v>
      </c>
      <c r="AQ33" s="32">
        <f>10000-SUM($S33:AP33)-($Q33-AQ$1)*AQ$53</f>
        <v>48</v>
      </c>
      <c r="AR33" s="32">
        <f t="shared" si="7"/>
        <v>5536</v>
      </c>
      <c r="AS33" s="33" t="str">
        <f t="shared" si="8"/>
        <v>324,312,300,288,276,264,252,240,228,216,204,192,180,168,156,144,132,120,108,96,84,72,60,48</v>
      </c>
      <c r="AT33" s="33" t="str">
        <f t="shared" si="9"/>
        <v>5536,324,312,300,288,276,264,252,240,228,216,204,192,180,168,156,144,132,120,108,96,84,72,60,48</v>
      </c>
    </row>
    <row r="34" spans="1:46" x14ac:dyDescent="0.3">
      <c r="A34" s="30">
        <v>564</v>
      </c>
      <c r="B34" s="31"/>
      <c r="C34" s="31" t="str">
        <f t="shared" si="0"/>
        <v>564,566,568,570,572,574,576,578,580,582,584,586,588,590,592,594,596,598</v>
      </c>
      <c r="D34" s="31"/>
      <c r="E34" s="31"/>
      <c r="F34" s="17">
        <v>32</v>
      </c>
      <c r="G34" s="17">
        <f t="shared" si="10"/>
        <v>32</v>
      </c>
      <c r="H34" s="17">
        <f t="shared" si="11"/>
        <v>58</v>
      </c>
      <c r="I34" s="17">
        <f t="shared" si="12"/>
        <v>82</v>
      </c>
      <c r="J34" s="17">
        <f t="shared" si="13"/>
        <v>107</v>
      </c>
      <c r="K34" s="17">
        <f t="shared" si="14"/>
        <v>132</v>
      </c>
      <c r="L34" s="17" t="str">
        <f t="shared" si="4"/>
        <v>32,58,82,107,132</v>
      </c>
      <c r="N34" s="17">
        <f t="shared" si="5"/>
        <v>411</v>
      </c>
      <c r="O34" s="17">
        <f t="shared" si="6"/>
        <v>10000</v>
      </c>
      <c r="P34" s="32">
        <f t="shared" si="1"/>
        <v>9958</v>
      </c>
      <c r="Q34" s="32">
        <v>32</v>
      </c>
      <c r="R34" s="32">
        <f t="shared" si="2"/>
        <v>5392</v>
      </c>
      <c r="S34" s="32">
        <f t="shared" si="3"/>
        <v>5350</v>
      </c>
      <c r="T34" s="32">
        <f>10000-SUM($S34:S34)-($Q34-T$1)*T$53</f>
        <v>330</v>
      </c>
      <c r="U34" s="32">
        <f>10000-SUM($S34:T34)-($Q34-U$1)*U$53</f>
        <v>318</v>
      </c>
      <c r="V34" s="32">
        <f>10000-SUM($S34:U34)-($Q34-V$1)*V$53</f>
        <v>306</v>
      </c>
      <c r="W34" s="32">
        <f>10000-SUM($S34:V34)-($Q34-W$1)*W$53</f>
        <v>294</v>
      </c>
      <c r="X34" s="32">
        <f>10000-SUM($S34:W34)-($Q34-X$1)*X$53</f>
        <v>282</v>
      </c>
      <c r="Y34" s="32">
        <f>10000-SUM($S34:X34)-($Q34-Y$1)*Y$53</f>
        <v>270</v>
      </c>
      <c r="Z34" s="32">
        <f>10000-SUM($S34:Y34)-($Q34-Z$1)*Z$53</f>
        <v>258</v>
      </c>
      <c r="AA34" s="32">
        <f>10000-SUM($S34:Z34)-($Q34-AA$1)*AA$53</f>
        <v>246</v>
      </c>
      <c r="AB34" s="32">
        <f>10000-SUM($S34:AA34)-($Q34-AB$1)*AB$53</f>
        <v>234</v>
      </c>
      <c r="AC34" s="32">
        <f>10000-SUM($S34:AB34)-($Q34-AC$1)*AC$53</f>
        <v>222</v>
      </c>
      <c r="AD34" s="32">
        <f>10000-SUM($S34:AC34)-($Q34-AD$1)*AD$53</f>
        <v>210</v>
      </c>
      <c r="AE34" s="32">
        <f>10000-SUM($S34:AD34)-($Q34-AE$1)*AE$53</f>
        <v>198</v>
      </c>
      <c r="AF34" s="32">
        <f>10000-SUM($S34:AE34)-($Q34-AF$1)*AF$53</f>
        <v>186</v>
      </c>
      <c r="AG34" s="32">
        <f>10000-SUM($S34:AF34)-($Q34-AG$1)*AG$53</f>
        <v>174</v>
      </c>
      <c r="AH34" s="32">
        <f>10000-SUM($S34:AG34)-($Q34-AH$1)*AH$53</f>
        <v>162</v>
      </c>
      <c r="AI34" s="32">
        <f>10000-SUM($S34:AH34)-($Q34-AI$1)*AI$53</f>
        <v>150</v>
      </c>
      <c r="AJ34" s="32">
        <f>10000-SUM($S34:AI34)-($Q34-AJ$1)*AJ$53</f>
        <v>138</v>
      </c>
      <c r="AK34" s="32">
        <f>10000-SUM($S34:AJ34)-($Q34-AK$1)*AK$53</f>
        <v>126</v>
      </c>
      <c r="AL34" s="32">
        <f>10000-SUM($S34:AK34)-($Q34-AL$1)*AL$53</f>
        <v>114</v>
      </c>
      <c r="AM34" s="32">
        <f>10000-SUM($S34:AL34)-($Q34-AM$1)*AM$53</f>
        <v>102</v>
      </c>
      <c r="AN34" s="32">
        <f>10000-SUM($S34:AM34)-($Q34-AN$1)*AN$53</f>
        <v>90</v>
      </c>
      <c r="AO34" s="32">
        <f>10000-SUM($S34:AN34)-($Q34-AO$1)*AO$53</f>
        <v>78</v>
      </c>
      <c r="AP34" s="32">
        <f>10000-SUM($S34:AO34)-($Q34-AP$1)*AP$53</f>
        <v>66</v>
      </c>
      <c r="AQ34" s="32">
        <f>10000-SUM($S34:AP34)-($Q34-AQ$1)*AQ$53</f>
        <v>54</v>
      </c>
      <c r="AR34" s="32">
        <f t="shared" si="7"/>
        <v>5392</v>
      </c>
      <c r="AS34" s="33" t="str">
        <f t="shared" si="8"/>
        <v>330,318,306,294,282,270,258,246,234,222,210,198,186,174,162,150,138,126,114,102,90,78,66,54</v>
      </c>
      <c r="AT34" s="33" t="str">
        <f t="shared" si="9"/>
        <v>5392,330,318,306,294,282,270,258,246,234,222,210,198,186,174,162,150,138,126,114,102,90,78,66,54</v>
      </c>
    </row>
    <row r="35" spans="1:46" x14ac:dyDescent="0.3">
      <c r="A35" s="30">
        <v>566</v>
      </c>
      <c r="B35" s="31"/>
      <c r="C35" s="31" t="str">
        <f t="shared" si="0"/>
        <v>566,568,570,572,574,576,578,580,582,584,586,588,590,592,594,596,598</v>
      </c>
      <c r="D35" s="31"/>
      <c r="E35" s="31"/>
      <c r="F35" s="17">
        <v>33</v>
      </c>
      <c r="G35" s="17">
        <f t="shared" si="10"/>
        <v>33</v>
      </c>
      <c r="H35" s="17">
        <f t="shared" si="11"/>
        <v>59</v>
      </c>
      <c r="I35" s="17">
        <f t="shared" si="12"/>
        <v>83</v>
      </c>
      <c r="J35" s="17">
        <f t="shared" si="13"/>
        <v>108</v>
      </c>
      <c r="K35" s="17">
        <f t="shared" si="14"/>
        <v>133</v>
      </c>
      <c r="L35" s="17" t="str">
        <f t="shared" si="4"/>
        <v>33,59,83,108,133</v>
      </c>
      <c r="N35" s="17">
        <f t="shared" si="5"/>
        <v>416</v>
      </c>
      <c r="O35" s="17">
        <f t="shared" si="6"/>
        <v>10000</v>
      </c>
      <c r="P35" s="32">
        <f t="shared" ref="P35:P52" si="15">SUM(S35:AQ35)</f>
        <v>9952</v>
      </c>
      <c r="Q35" s="32">
        <v>33</v>
      </c>
      <c r="R35" s="32">
        <f t="shared" ref="R35:R66" si="16">10000-P35+S35</f>
        <v>5248</v>
      </c>
      <c r="S35" s="32">
        <f t="shared" ref="S35:S52" si="17">10000-($Q35-S$1)*$S$53</f>
        <v>5200</v>
      </c>
      <c r="T35" s="32">
        <f>10000-SUM($S35:S35)-($Q35-T$1)*T$53</f>
        <v>336</v>
      </c>
      <c r="U35" s="32">
        <f>10000-SUM($S35:T35)-($Q35-U$1)*U$53</f>
        <v>324</v>
      </c>
      <c r="V35" s="32">
        <f>10000-SUM($S35:U35)-($Q35-V$1)*V$53</f>
        <v>312</v>
      </c>
      <c r="W35" s="32">
        <f>10000-SUM($S35:V35)-($Q35-W$1)*W$53</f>
        <v>300</v>
      </c>
      <c r="X35" s="32">
        <f>10000-SUM($S35:W35)-($Q35-X$1)*X$53</f>
        <v>288</v>
      </c>
      <c r="Y35" s="32">
        <f>10000-SUM($S35:X35)-($Q35-Y$1)*Y$53</f>
        <v>276</v>
      </c>
      <c r="Z35" s="32">
        <f>10000-SUM($S35:Y35)-($Q35-Z$1)*Z$53</f>
        <v>264</v>
      </c>
      <c r="AA35" s="32">
        <f>10000-SUM($S35:Z35)-($Q35-AA$1)*AA$53</f>
        <v>252</v>
      </c>
      <c r="AB35" s="32">
        <f>10000-SUM($S35:AA35)-($Q35-AB$1)*AB$53</f>
        <v>240</v>
      </c>
      <c r="AC35" s="32">
        <f>10000-SUM($S35:AB35)-($Q35-AC$1)*AC$53</f>
        <v>228</v>
      </c>
      <c r="AD35" s="32">
        <f>10000-SUM($S35:AC35)-($Q35-AD$1)*AD$53</f>
        <v>216</v>
      </c>
      <c r="AE35" s="32">
        <f>10000-SUM($S35:AD35)-($Q35-AE$1)*AE$53</f>
        <v>204</v>
      </c>
      <c r="AF35" s="32">
        <f>10000-SUM($S35:AE35)-($Q35-AF$1)*AF$53</f>
        <v>192</v>
      </c>
      <c r="AG35" s="32">
        <f>10000-SUM($S35:AF35)-($Q35-AG$1)*AG$53</f>
        <v>180</v>
      </c>
      <c r="AH35" s="32">
        <f>10000-SUM($S35:AG35)-($Q35-AH$1)*AH$53</f>
        <v>168</v>
      </c>
      <c r="AI35" s="32">
        <f>10000-SUM($S35:AH35)-($Q35-AI$1)*AI$53</f>
        <v>156</v>
      </c>
      <c r="AJ35" s="32">
        <f>10000-SUM($S35:AI35)-($Q35-AJ$1)*AJ$53</f>
        <v>144</v>
      </c>
      <c r="AK35" s="32">
        <f>10000-SUM($S35:AJ35)-($Q35-AK$1)*AK$53</f>
        <v>132</v>
      </c>
      <c r="AL35" s="32">
        <f>10000-SUM($S35:AK35)-($Q35-AL$1)*AL$53</f>
        <v>120</v>
      </c>
      <c r="AM35" s="32">
        <f>10000-SUM($S35:AL35)-($Q35-AM$1)*AM$53</f>
        <v>108</v>
      </c>
      <c r="AN35" s="32">
        <f>10000-SUM($S35:AM35)-($Q35-AN$1)*AN$53</f>
        <v>96</v>
      </c>
      <c r="AO35" s="32">
        <f>10000-SUM($S35:AN35)-($Q35-AO$1)*AO$53</f>
        <v>84</v>
      </c>
      <c r="AP35" s="32">
        <f>10000-SUM($S35:AO35)-($Q35-AP$1)*AP$53</f>
        <v>72</v>
      </c>
      <c r="AQ35" s="32">
        <f>10000-SUM($S35:AP35)-($Q35-AQ$1)*AQ$53</f>
        <v>60</v>
      </c>
      <c r="AR35" s="32">
        <f t="shared" si="7"/>
        <v>5248</v>
      </c>
      <c r="AS35" s="33" t="str">
        <f t="shared" si="8"/>
        <v>336,324,312,300,288,276,264,252,240,228,216,204,192,180,168,156,144,132,120,108,96,84,72,60</v>
      </c>
      <c r="AT35" s="33" t="str">
        <f t="shared" si="9"/>
        <v>5248,336,324,312,300,288,276,264,252,240,228,216,204,192,180,168,156,144,132,120,108,96,84,72,60</v>
      </c>
    </row>
    <row r="36" spans="1:46" x14ac:dyDescent="0.3">
      <c r="A36" s="30">
        <v>568</v>
      </c>
      <c r="B36" s="31"/>
      <c r="C36" s="31" t="str">
        <f t="shared" si="0"/>
        <v>568,570,572,574,576,578,580,582,584,586,588,590,592,594,596,598</v>
      </c>
      <c r="D36" s="31"/>
      <c r="E36" s="31"/>
      <c r="F36" s="17">
        <v>34</v>
      </c>
      <c r="G36" s="17">
        <f t="shared" si="10"/>
        <v>34</v>
      </c>
      <c r="H36" s="17">
        <f t="shared" si="11"/>
        <v>60</v>
      </c>
      <c r="I36" s="17">
        <f t="shared" si="12"/>
        <v>84</v>
      </c>
      <c r="J36" s="17">
        <f t="shared" si="13"/>
        <v>109</v>
      </c>
      <c r="K36" s="17">
        <f t="shared" si="14"/>
        <v>134</v>
      </c>
      <c r="L36" s="17" t="str">
        <f t="shared" si="4"/>
        <v>34,60,84,109,134</v>
      </c>
      <c r="N36" s="17">
        <f t="shared" si="5"/>
        <v>421</v>
      </c>
      <c r="O36" s="17">
        <f t="shared" si="6"/>
        <v>10000</v>
      </c>
      <c r="P36" s="32">
        <f t="shared" si="15"/>
        <v>9946</v>
      </c>
      <c r="Q36" s="32">
        <v>34</v>
      </c>
      <c r="R36" s="32">
        <f t="shared" si="16"/>
        <v>5104</v>
      </c>
      <c r="S36" s="32">
        <f t="shared" si="17"/>
        <v>5050</v>
      </c>
      <c r="T36" s="32">
        <f>10000-SUM($S36:S36)-($Q36-T$1)*T$53</f>
        <v>342</v>
      </c>
      <c r="U36" s="32">
        <f>10000-SUM($S36:T36)-($Q36-U$1)*U$53</f>
        <v>330</v>
      </c>
      <c r="V36" s="32">
        <f>10000-SUM($S36:U36)-($Q36-V$1)*V$53</f>
        <v>318</v>
      </c>
      <c r="W36" s="32">
        <f>10000-SUM($S36:V36)-($Q36-W$1)*W$53</f>
        <v>306</v>
      </c>
      <c r="X36" s="32">
        <f>10000-SUM($S36:W36)-($Q36-X$1)*X$53</f>
        <v>294</v>
      </c>
      <c r="Y36" s="32">
        <f>10000-SUM($S36:X36)-($Q36-Y$1)*Y$53</f>
        <v>282</v>
      </c>
      <c r="Z36" s="32">
        <f>10000-SUM($S36:Y36)-($Q36-Z$1)*Z$53</f>
        <v>270</v>
      </c>
      <c r="AA36" s="32">
        <f>10000-SUM($S36:Z36)-($Q36-AA$1)*AA$53</f>
        <v>258</v>
      </c>
      <c r="AB36" s="32">
        <f>10000-SUM($S36:AA36)-($Q36-AB$1)*AB$53</f>
        <v>246</v>
      </c>
      <c r="AC36" s="32">
        <f>10000-SUM($S36:AB36)-($Q36-AC$1)*AC$53</f>
        <v>234</v>
      </c>
      <c r="AD36" s="32">
        <f>10000-SUM($S36:AC36)-($Q36-AD$1)*AD$53</f>
        <v>222</v>
      </c>
      <c r="AE36" s="32">
        <f>10000-SUM($S36:AD36)-($Q36-AE$1)*AE$53</f>
        <v>210</v>
      </c>
      <c r="AF36" s="32">
        <f>10000-SUM($S36:AE36)-($Q36-AF$1)*AF$53</f>
        <v>198</v>
      </c>
      <c r="AG36" s="32">
        <f>10000-SUM($S36:AF36)-($Q36-AG$1)*AG$53</f>
        <v>186</v>
      </c>
      <c r="AH36" s="32">
        <f>10000-SUM($S36:AG36)-($Q36-AH$1)*AH$53</f>
        <v>174</v>
      </c>
      <c r="AI36" s="32">
        <f>10000-SUM($S36:AH36)-($Q36-AI$1)*AI$53</f>
        <v>162</v>
      </c>
      <c r="AJ36" s="32">
        <f>10000-SUM($S36:AI36)-($Q36-AJ$1)*AJ$53</f>
        <v>150</v>
      </c>
      <c r="AK36" s="32">
        <f>10000-SUM($S36:AJ36)-($Q36-AK$1)*AK$53</f>
        <v>138</v>
      </c>
      <c r="AL36" s="32">
        <f>10000-SUM($S36:AK36)-($Q36-AL$1)*AL$53</f>
        <v>126</v>
      </c>
      <c r="AM36" s="32">
        <f>10000-SUM($S36:AL36)-($Q36-AM$1)*AM$53</f>
        <v>114</v>
      </c>
      <c r="AN36" s="32">
        <f>10000-SUM($S36:AM36)-($Q36-AN$1)*AN$53</f>
        <v>102</v>
      </c>
      <c r="AO36" s="32">
        <f>10000-SUM($S36:AN36)-($Q36-AO$1)*AO$53</f>
        <v>90</v>
      </c>
      <c r="AP36" s="32">
        <f>10000-SUM($S36:AO36)-($Q36-AP$1)*AP$53</f>
        <v>78</v>
      </c>
      <c r="AQ36" s="32">
        <f>10000-SUM($S36:AP36)-($Q36-AQ$1)*AQ$53</f>
        <v>66</v>
      </c>
      <c r="AR36" s="32">
        <f t="shared" si="7"/>
        <v>5104</v>
      </c>
      <c r="AS36" s="33" t="str">
        <f t="shared" si="8"/>
        <v>342,330,318,306,294,282,270,258,246,234,222,210,198,186,174,162,150,138,126,114,102,90,78,66</v>
      </c>
      <c r="AT36" s="33" t="str">
        <f t="shared" si="9"/>
        <v>5104,342,330,318,306,294,282,270,258,246,234,222,210,198,186,174,162,150,138,126,114,102,90,78,66</v>
      </c>
    </row>
    <row r="37" spans="1:46" x14ac:dyDescent="0.3">
      <c r="A37" s="30">
        <v>570</v>
      </c>
      <c r="B37" s="31"/>
      <c r="C37" s="31" t="str">
        <f t="shared" si="0"/>
        <v>570,572,574,576,578,580,582,584,586,588,590,592,594,596,598</v>
      </c>
      <c r="D37" s="31"/>
      <c r="E37" s="31"/>
      <c r="F37" s="17">
        <v>35</v>
      </c>
      <c r="G37" s="17">
        <f t="shared" si="10"/>
        <v>35</v>
      </c>
      <c r="H37" s="17">
        <f t="shared" si="11"/>
        <v>61</v>
      </c>
      <c r="I37" s="17">
        <f t="shared" si="12"/>
        <v>85</v>
      </c>
      <c r="J37" s="17">
        <f t="shared" si="13"/>
        <v>110</v>
      </c>
      <c r="K37" s="17">
        <f t="shared" si="14"/>
        <v>135</v>
      </c>
      <c r="L37" s="17" t="str">
        <f t="shared" si="4"/>
        <v>35,61,85,110,135</v>
      </c>
      <c r="N37" s="17">
        <f t="shared" si="5"/>
        <v>426</v>
      </c>
      <c r="O37" s="17">
        <f t="shared" si="6"/>
        <v>10000</v>
      </c>
      <c r="P37" s="32">
        <f t="shared" si="15"/>
        <v>9940</v>
      </c>
      <c r="Q37" s="32">
        <v>35</v>
      </c>
      <c r="R37" s="32">
        <f t="shared" si="16"/>
        <v>4960</v>
      </c>
      <c r="S37" s="32">
        <f t="shared" si="17"/>
        <v>4900</v>
      </c>
      <c r="T37" s="32">
        <f>10000-SUM($S37:S37)-($Q37-T$1)*T$53</f>
        <v>348</v>
      </c>
      <c r="U37" s="32">
        <f>10000-SUM($S37:T37)-($Q37-U$1)*U$53</f>
        <v>336</v>
      </c>
      <c r="V37" s="32">
        <f>10000-SUM($S37:U37)-($Q37-V$1)*V$53</f>
        <v>324</v>
      </c>
      <c r="W37" s="32">
        <f>10000-SUM($S37:V37)-($Q37-W$1)*W$53</f>
        <v>312</v>
      </c>
      <c r="X37" s="32">
        <f>10000-SUM($S37:W37)-($Q37-X$1)*X$53</f>
        <v>300</v>
      </c>
      <c r="Y37" s="32">
        <f>10000-SUM($S37:X37)-($Q37-Y$1)*Y$53</f>
        <v>288</v>
      </c>
      <c r="Z37" s="32">
        <f>10000-SUM($S37:Y37)-($Q37-Z$1)*Z$53</f>
        <v>276</v>
      </c>
      <c r="AA37" s="32">
        <f>10000-SUM($S37:Z37)-($Q37-AA$1)*AA$53</f>
        <v>264</v>
      </c>
      <c r="AB37" s="32">
        <f>10000-SUM($S37:AA37)-($Q37-AB$1)*AB$53</f>
        <v>252</v>
      </c>
      <c r="AC37" s="32">
        <f>10000-SUM($S37:AB37)-($Q37-AC$1)*AC$53</f>
        <v>240</v>
      </c>
      <c r="AD37" s="32">
        <f>10000-SUM($S37:AC37)-($Q37-AD$1)*AD$53</f>
        <v>228</v>
      </c>
      <c r="AE37" s="32">
        <f>10000-SUM($S37:AD37)-($Q37-AE$1)*AE$53</f>
        <v>216</v>
      </c>
      <c r="AF37" s="32">
        <f>10000-SUM($S37:AE37)-($Q37-AF$1)*AF$53</f>
        <v>204</v>
      </c>
      <c r="AG37" s="32">
        <f>10000-SUM($S37:AF37)-($Q37-AG$1)*AG$53</f>
        <v>192</v>
      </c>
      <c r="AH37" s="32">
        <f>10000-SUM($S37:AG37)-($Q37-AH$1)*AH$53</f>
        <v>180</v>
      </c>
      <c r="AI37" s="32">
        <f>10000-SUM($S37:AH37)-($Q37-AI$1)*AI$53</f>
        <v>168</v>
      </c>
      <c r="AJ37" s="32">
        <f>10000-SUM($S37:AI37)-($Q37-AJ$1)*AJ$53</f>
        <v>156</v>
      </c>
      <c r="AK37" s="32">
        <f>10000-SUM($S37:AJ37)-($Q37-AK$1)*AK$53</f>
        <v>144</v>
      </c>
      <c r="AL37" s="32">
        <f>10000-SUM($S37:AK37)-($Q37-AL$1)*AL$53</f>
        <v>132</v>
      </c>
      <c r="AM37" s="32">
        <f>10000-SUM($S37:AL37)-($Q37-AM$1)*AM$53</f>
        <v>120</v>
      </c>
      <c r="AN37" s="32">
        <f>10000-SUM($S37:AM37)-($Q37-AN$1)*AN$53</f>
        <v>108</v>
      </c>
      <c r="AO37" s="32">
        <f>10000-SUM($S37:AN37)-($Q37-AO$1)*AO$53</f>
        <v>96</v>
      </c>
      <c r="AP37" s="32">
        <f>10000-SUM($S37:AO37)-($Q37-AP$1)*AP$53</f>
        <v>84</v>
      </c>
      <c r="AQ37" s="32">
        <f>10000-SUM($S37:AP37)-($Q37-AQ$1)*AQ$53</f>
        <v>72</v>
      </c>
      <c r="AR37" s="32">
        <f t="shared" si="7"/>
        <v>4960</v>
      </c>
      <c r="AS37" s="33" t="str">
        <f t="shared" si="8"/>
        <v>348,336,324,312,300,288,276,264,252,240,228,216,204,192,180,168,156,144,132,120,108,96,84,72</v>
      </c>
      <c r="AT37" s="33" t="str">
        <f t="shared" si="9"/>
        <v>4960,348,336,324,312,300,288,276,264,252,240,228,216,204,192,180,168,156,144,132,120,108,96,84,72</v>
      </c>
    </row>
    <row r="38" spans="1:46" x14ac:dyDescent="0.3">
      <c r="A38" s="30">
        <v>572</v>
      </c>
      <c r="B38" s="31"/>
      <c r="C38" s="31" t="str">
        <f t="shared" si="0"/>
        <v>572,574,576,578,580,582,584,586,588,590,592,594,596,598</v>
      </c>
      <c r="D38" s="31"/>
      <c r="E38" s="31"/>
      <c r="F38" s="17">
        <v>36</v>
      </c>
      <c r="G38" s="17">
        <f t="shared" si="10"/>
        <v>36</v>
      </c>
      <c r="H38" s="17">
        <f t="shared" si="11"/>
        <v>62</v>
      </c>
      <c r="I38" s="17">
        <f t="shared" si="12"/>
        <v>86</v>
      </c>
      <c r="J38" s="17">
        <f t="shared" si="13"/>
        <v>111</v>
      </c>
      <c r="K38" s="17">
        <f t="shared" si="14"/>
        <v>136</v>
      </c>
      <c r="L38" s="17" t="str">
        <f t="shared" si="4"/>
        <v>36,62,86,111,136</v>
      </c>
      <c r="N38" s="17">
        <f t="shared" si="5"/>
        <v>431</v>
      </c>
      <c r="O38" s="17">
        <f t="shared" si="6"/>
        <v>10000</v>
      </c>
      <c r="P38" s="32">
        <f t="shared" si="15"/>
        <v>9934</v>
      </c>
      <c r="Q38" s="32">
        <v>36</v>
      </c>
      <c r="R38" s="32">
        <f t="shared" si="16"/>
        <v>4816</v>
      </c>
      <c r="S38" s="32">
        <f t="shared" si="17"/>
        <v>4750</v>
      </c>
      <c r="T38" s="32">
        <f>10000-SUM($S38:S38)-($Q38-T$1)*T$53</f>
        <v>354</v>
      </c>
      <c r="U38" s="32">
        <f>10000-SUM($S38:T38)-($Q38-U$1)*U$53</f>
        <v>342</v>
      </c>
      <c r="V38" s="32">
        <f>10000-SUM($S38:U38)-($Q38-V$1)*V$53</f>
        <v>330</v>
      </c>
      <c r="W38" s="32">
        <f>10000-SUM($S38:V38)-($Q38-W$1)*W$53</f>
        <v>318</v>
      </c>
      <c r="X38" s="32">
        <f>10000-SUM($S38:W38)-($Q38-X$1)*X$53</f>
        <v>306</v>
      </c>
      <c r="Y38" s="32">
        <f>10000-SUM($S38:X38)-($Q38-Y$1)*Y$53</f>
        <v>294</v>
      </c>
      <c r="Z38" s="32">
        <f>10000-SUM($S38:Y38)-($Q38-Z$1)*Z$53</f>
        <v>282</v>
      </c>
      <c r="AA38" s="32">
        <f>10000-SUM($S38:Z38)-($Q38-AA$1)*AA$53</f>
        <v>270</v>
      </c>
      <c r="AB38" s="32">
        <f>10000-SUM($S38:AA38)-($Q38-AB$1)*AB$53</f>
        <v>258</v>
      </c>
      <c r="AC38" s="32">
        <f>10000-SUM($S38:AB38)-($Q38-AC$1)*AC$53</f>
        <v>246</v>
      </c>
      <c r="AD38" s="32">
        <f>10000-SUM($S38:AC38)-($Q38-AD$1)*AD$53</f>
        <v>234</v>
      </c>
      <c r="AE38" s="32">
        <f>10000-SUM($S38:AD38)-($Q38-AE$1)*AE$53</f>
        <v>222</v>
      </c>
      <c r="AF38" s="32">
        <f>10000-SUM($S38:AE38)-($Q38-AF$1)*AF$53</f>
        <v>210</v>
      </c>
      <c r="AG38" s="32">
        <f>10000-SUM($S38:AF38)-($Q38-AG$1)*AG$53</f>
        <v>198</v>
      </c>
      <c r="AH38" s="32">
        <f>10000-SUM($S38:AG38)-($Q38-AH$1)*AH$53</f>
        <v>186</v>
      </c>
      <c r="AI38" s="32">
        <f>10000-SUM($S38:AH38)-($Q38-AI$1)*AI$53</f>
        <v>174</v>
      </c>
      <c r="AJ38" s="32">
        <f>10000-SUM($S38:AI38)-($Q38-AJ$1)*AJ$53</f>
        <v>162</v>
      </c>
      <c r="AK38" s="32">
        <f>10000-SUM($S38:AJ38)-($Q38-AK$1)*AK$53</f>
        <v>150</v>
      </c>
      <c r="AL38" s="32">
        <f>10000-SUM($S38:AK38)-($Q38-AL$1)*AL$53</f>
        <v>138</v>
      </c>
      <c r="AM38" s="32">
        <f>10000-SUM($S38:AL38)-($Q38-AM$1)*AM$53</f>
        <v>126</v>
      </c>
      <c r="AN38" s="32">
        <f>10000-SUM($S38:AM38)-($Q38-AN$1)*AN$53</f>
        <v>114</v>
      </c>
      <c r="AO38" s="32">
        <f>10000-SUM($S38:AN38)-($Q38-AO$1)*AO$53</f>
        <v>102</v>
      </c>
      <c r="AP38" s="32">
        <f>10000-SUM($S38:AO38)-($Q38-AP$1)*AP$53</f>
        <v>90</v>
      </c>
      <c r="AQ38" s="32">
        <f>10000-SUM($S38:AP38)-($Q38-AQ$1)*AQ$53</f>
        <v>78</v>
      </c>
      <c r="AR38" s="32">
        <f t="shared" si="7"/>
        <v>4816</v>
      </c>
      <c r="AS38" s="33" t="str">
        <f t="shared" si="8"/>
        <v>354,342,330,318,306,294,282,270,258,246,234,222,210,198,186,174,162,150,138,126,114,102,90,78</v>
      </c>
      <c r="AT38" s="33" t="str">
        <f t="shared" si="9"/>
        <v>4816,354,342,330,318,306,294,282,270,258,246,234,222,210,198,186,174,162,150,138,126,114,102,90,78</v>
      </c>
    </row>
    <row r="39" spans="1:46" x14ac:dyDescent="0.3">
      <c r="A39" s="30">
        <v>574</v>
      </c>
      <c r="B39" s="31"/>
      <c r="C39" s="31" t="str">
        <f t="shared" si="0"/>
        <v>574,576,578,580,582,584,586,588,590,592,594,596,598</v>
      </c>
      <c r="D39" s="31"/>
      <c r="E39" s="31"/>
      <c r="F39" s="17">
        <v>37</v>
      </c>
      <c r="G39" s="17">
        <f t="shared" si="10"/>
        <v>37</v>
      </c>
      <c r="H39" s="17">
        <f t="shared" si="11"/>
        <v>63</v>
      </c>
      <c r="I39" s="17">
        <f t="shared" si="12"/>
        <v>87</v>
      </c>
      <c r="J39" s="17">
        <f t="shared" si="13"/>
        <v>112</v>
      </c>
      <c r="K39" s="17">
        <f t="shared" si="14"/>
        <v>137</v>
      </c>
      <c r="L39" s="17" t="str">
        <f t="shared" si="4"/>
        <v>37,63,87,112,137</v>
      </c>
      <c r="N39" s="17">
        <f t="shared" si="5"/>
        <v>436</v>
      </c>
      <c r="O39" s="17">
        <f t="shared" si="6"/>
        <v>10000</v>
      </c>
      <c r="P39" s="32">
        <f t="shared" si="15"/>
        <v>9928</v>
      </c>
      <c r="Q39" s="32">
        <v>37</v>
      </c>
      <c r="R39" s="32">
        <f t="shared" si="16"/>
        <v>4672</v>
      </c>
      <c r="S39" s="32">
        <f t="shared" si="17"/>
        <v>4600</v>
      </c>
      <c r="T39" s="32">
        <f>10000-SUM($S39:S39)-($Q39-T$1)*T$53</f>
        <v>360</v>
      </c>
      <c r="U39" s="32">
        <f>10000-SUM($S39:T39)-($Q39-U$1)*U$53</f>
        <v>348</v>
      </c>
      <c r="V39" s="32">
        <f>10000-SUM($S39:U39)-($Q39-V$1)*V$53</f>
        <v>336</v>
      </c>
      <c r="W39" s="32">
        <f>10000-SUM($S39:V39)-($Q39-W$1)*W$53</f>
        <v>324</v>
      </c>
      <c r="X39" s="32">
        <f>10000-SUM($S39:W39)-($Q39-X$1)*X$53</f>
        <v>312</v>
      </c>
      <c r="Y39" s="32">
        <f>10000-SUM($S39:X39)-($Q39-Y$1)*Y$53</f>
        <v>300</v>
      </c>
      <c r="Z39" s="32">
        <f>10000-SUM($S39:Y39)-($Q39-Z$1)*Z$53</f>
        <v>288</v>
      </c>
      <c r="AA39" s="32">
        <f>10000-SUM($S39:Z39)-($Q39-AA$1)*AA$53</f>
        <v>276</v>
      </c>
      <c r="AB39" s="32">
        <f>10000-SUM($S39:AA39)-($Q39-AB$1)*AB$53</f>
        <v>264</v>
      </c>
      <c r="AC39" s="32">
        <f>10000-SUM($S39:AB39)-($Q39-AC$1)*AC$53</f>
        <v>252</v>
      </c>
      <c r="AD39" s="32">
        <f>10000-SUM($S39:AC39)-($Q39-AD$1)*AD$53</f>
        <v>240</v>
      </c>
      <c r="AE39" s="32">
        <f>10000-SUM($S39:AD39)-($Q39-AE$1)*AE$53</f>
        <v>228</v>
      </c>
      <c r="AF39" s="32">
        <f>10000-SUM($S39:AE39)-($Q39-AF$1)*AF$53</f>
        <v>216</v>
      </c>
      <c r="AG39" s="32">
        <f>10000-SUM($S39:AF39)-($Q39-AG$1)*AG$53</f>
        <v>204</v>
      </c>
      <c r="AH39" s="32">
        <f>10000-SUM($S39:AG39)-($Q39-AH$1)*AH$53</f>
        <v>192</v>
      </c>
      <c r="AI39" s="32">
        <f>10000-SUM($S39:AH39)-($Q39-AI$1)*AI$53</f>
        <v>180</v>
      </c>
      <c r="AJ39" s="32">
        <f>10000-SUM($S39:AI39)-($Q39-AJ$1)*AJ$53</f>
        <v>168</v>
      </c>
      <c r="AK39" s="32">
        <f>10000-SUM($S39:AJ39)-($Q39-AK$1)*AK$53</f>
        <v>156</v>
      </c>
      <c r="AL39" s="32">
        <f>10000-SUM($S39:AK39)-($Q39-AL$1)*AL$53</f>
        <v>144</v>
      </c>
      <c r="AM39" s="32">
        <f>10000-SUM($S39:AL39)-($Q39-AM$1)*AM$53</f>
        <v>132</v>
      </c>
      <c r="AN39" s="32">
        <f>10000-SUM($S39:AM39)-($Q39-AN$1)*AN$53</f>
        <v>120</v>
      </c>
      <c r="AO39" s="32">
        <f>10000-SUM($S39:AN39)-($Q39-AO$1)*AO$53</f>
        <v>108</v>
      </c>
      <c r="AP39" s="32">
        <f>10000-SUM($S39:AO39)-($Q39-AP$1)*AP$53</f>
        <v>96</v>
      </c>
      <c r="AQ39" s="32">
        <f>10000-SUM($S39:AP39)-($Q39-AQ$1)*AQ$53</f>
        <v>84</v>
      </c>
      <c r="AR39" s="32">
        <f t="shared" si="7"/>
        <v>4672</v>
      </c>
      <c r="AS39" s="33" t="str">
        <f t="shared" si="8"/>
        <v>360,348,336,324,312,300,288,276,264,252,240,228,216,204,192,180,168,156,144,132,120,108,96,84</v>
      </c>
      <c r="AT39" s="33" t="str">
        <f t="shared" si="9"/>
        <v>4672,360,348,336,324,312,300,288,276,264,252,240,228,216,204,192,180,168,156,144,132,120,108,96,84</v>
      </c>
    </row>
    <row r="40" spans="1:46" x14ac:dyDescent="0.3">
      <c r="A40" s="30">
        <v>576</v>
      </c>
      <c r="B40" s="31"/>
      <c r="C40" s="31" t="str">
        <f t="shared" si="0"/>
        <v>576,578,580,582,584,586,588,590,592,594,596,598</v>
      </c>
      <c r="D40" s="31"/>
      <c r="E40" s="31"/>
      <c r="F40" s="17">
        <v>38</v>
      </c>
      <c r="G40" s="17">
        <f t="shared" si="10"/>
        <v>38</v>
      </c>
      <c r="H40" s="17">
        <f t="shared" si="11"/>
        <v>64</v>
      </c>
      <c r="I40" s="17">
        <f t="shared" si="12"/>
        <v>88</v>
      </c>
      <c r="J40" s="17">
        <f t="shared" si="13"/>
        <v>113</v>
      </c>
      <c r="K40" s="17">
        <f t="shared" si="14"/>
        <v>138</v>
      </c>
      <c r="L40" s="17" t="str">
        <f t="shared" si="4"/>
        <v>38,64,88,113,138</v>
      </c>
      <c r="N40" s="17">
        <f t="shared" si="5"/>
        <v>441</v>
      </c>
      <c r="O40" s="17">
        <f t="shared" si="6"/>
        <v>10000</v>
      </c>
      <c r="P40" s="32">
        <f t="shared" si="15"/>
        <v>9922</v>
      </c>
      <c r="Q40" s="32">
        <v>38</v>
      </c>
      <c r="R40" s="32">
        <f t="shared" si="16"/>
        <v>4528</v>
      </c>
      <c r="S40" s="32">
        <f t="shared" si="17"/>
        <v>4450</v>
      </c>
      <c r="T40" s="32">
        <f>10000-SUM($S40:S40)-($Q40-T$1)*T$53</f>
        <v>366</v>
      </c>
      <c r="U40" s="32">
        <f>10000-SUM($S40:T40)-($Q40-U$1)*U$53</f>
        <v>354</v>
      </c>
      <c r="V40" s="32">
        <f>10000-SUM($S40:U40)-($Q40-V$1)*V$53</f>
        <v>342</v>
      </c>
      <c r="W40" s="32">
        <f>10000-SUM($S40:V40)-($Q40-W$1)*W$53</f>
        <v>330</v>
      </c>
      <c r="X40" s="32">
        <f>10000-SUM($S40:W40)-($Q40-X$1)*X$53</f>
        <v>318</v>
      </c>
      <c r="Y40" s="32">
        <f>10000-SUM($S40:X40)-($Q40-Y$1)*Y$53</f>
        <v>306</v>
      </c>
      <c r="Z40" s="32">
        <f>10000-SUM($S40:Y40)-($Q40-Z$1)*Z$53</f>
        <v>294</v>
      </c>
      <c r="AA40" s="32">
        <f>10000-SUM($S40:Z40)-($Q40-AA$1)*AA$53</f>
        <v>282</v>
      </c>
      <c r="AB40" s="32">
        <f>10000-SUM($S40:AA40)-($Q40-AB$1)*AB$53</f>
        <v>270</v>
      </c>
      <c r="AC40" s="32">
        <f>10000-SUM($S40:AB40)-($Q40-AC$1)*AC$53</f>
        <v>258</v>
      </c>
      <c r="AD40" s="32">
        <f>10000-SUM($S40:AC40)-($Q40-AD$1)*AD$53</f>
        <v>246</v>
      </c>
      <c r="AE40" s="32">
        <f>10000-SUM($S40:AD40)-($Q40-AE$1)*AE$53</f>
        <v>234</v>
      </c>
      <c r="AF40" s="32">
        <f>10000-SUM($S40:AE40)-($Q40-AF$1)*AF$53</f>
        <v>222</v>
      </c>
      <c r="AG40" s="32">
        <f>10000-SUM($S40:AF40)-($Q40-AG$1)*AG$53</f>
        <v>210</v>
      </c>
      <c r="AH40" s="32">
        <f>10000-SUM($S40:AG40)-($Q40-AH$1)*AH$53</f>
        <v>198</v>
      </c>
      <c r="AI40" s="32">
        <f>10000-SUM($S40:AH40)-($Q40-AI$1)*AI$53</f>
        <v>186</v>
      </c>
      <c r="AJ40" s="32">
        <f>10000-SUM($S40:AI40)-($Q40-AJ$1)*AJ$53</f>
        <v>174</v>
      </c>
      <c r="AK40" s="32">
        <f>10000-SUM($S40:AJ40)-($Q40-AK$1)*AK$53</f>
        <v>162</v>
      </c>
      <c r="AL40" s="32">
        <f>10000-SUM($S40:AK40)-($Q40-AL$1)*AL$53</f>
        <v>150</v>
      </c>
      <c r="AM40" s="32">
        <f>10000-SUM($S40:AL40)-($Q40-AM$1)*AM$53</f>
        <v>138</v>
      </c>
      <c r="AN40" s="32">
        <f>10000-SUM($S40:AM40)-($Q40-AN$1)*AN$53</f>
        <v>126</v>
      </c>
      <c r="AO40" s="32">
        <f>10000-SUM($S40:AN40)-($Q40-AO$1)*AO$53</f>
        <v>114</v>
      </c>
      <c r="AP40" s="32">
        <f>10000-SUM($S40:AO40)-($Q40-AP$1)*AP$53</f>
        <v>102</v>
      </c>
      <c r="AQ40" s="32">
        <f>10000-SUM($S40:AP40)-($Q40-AQ$1)*AQ$53</f>
        <v>90</v>
      </c>
      <c r="AR40" s="32">
        <f t="shared" si="7"/>
        <v>4528</v>
      </c>
      <c r="AS40" s="33" t="str">
        <f t="shared" si="8"/>
        <v>366,354,342,330,318,306,294,282,270,258,246,234,222,210,198,186,174,162,150,138,126,114,102,90</v>
      </c>
      <c r="AT40" s="33" t="str">
        <f t="shared" si="9"/>
        <v>4528,366,354,342,330,318,306,294,282,270,258,246,234,222,210,198,186,174,162,150,138,126,114,102,90</v>
      </c>
    </row>
    <row r="41" spans="1:46" x14ac:dyDescent="0.3">
      <c r="A41" s="30">
        <v>578</v>
      </c>
      <c r="B41" s="31"/>
      <c r="C41" s="31" t="str">
        <f t="shared" si="0"/>
        <v>578,580,582,584,586,588,590,592,594,596,598</v>
      </c>
      <c r="D41" s="31"/>
      <c r="E41" s="31"/>
      <c r="F41" s="17">
        <v>39</v>
      </c>
      <c r="G41" s="17">
        <f t="shared" si="10"/>
        <v>39</v>
      </c>
      <c r="H41" s="17">
        <f t="shared" si="11"/>
        <v>65</v>
      </c>
      <c r="I41" s="17">
        <f t="shared" si="12"/>
        <v>89</v>
      </c>
      <c r="J41" s="17">
        <f t="shared" si="13"/>
        <v>114</v>
      </c>
      <c r="K41" s="17">
        <f t="shared" si="14"/>
        <v>139</v>
      </c>
      <c r="L41" s="17" t="str">
        <f t="shared" si="4"/>
        <v>39,65,89,114,139</v>
      </c>
      <c r="N41" s="17">
        <f t="shared" si="5"/>
        <v>446</v>
      </c>
      <c r="O41" s="17">
        <f t="shared" si="6"/>
        <v>10000</v>
      </c>
      <c r="P41" s="32">
        <f t="shared" si="15"/>
        <v>9916</v>
      </c>
      <c r="Q41" s="32">
        <v>39</v>
      </c>
      <c r="R41" s="32">
        <f t="shared" si="16"/>
        <v>4384</v>
      </c>
      <c r="S41" s="32">
        <f t="shared" si="17"/>
        <v>4300</v>
      </c>
      <c r="T41" s="32">
        <f>10000-SUM($S41:S41)-($Q41-T$1)*T$53</f>
        <v>372</v>
      </c>
      <c r="U41" s="32">
        <f>10000-SUM($S41:T41)-($Q41-U$1)*U$53</f>
        <v>360</v>
      </c>
      <c r="V41" s="32">
        <f>10000-SUM($S41:U41)-($Q41-V$1)*V$53</f>
        <v>348</v>
      </c>
      <c r="W41" s="32">
        <f>10000-SUM($S41:V41)-($Q41-W$1)*W$53</f>
        <v>336</v>
      </c>
      <c r="X41" s="32">
        <f>10000-SUM($S41:W41)-($Q41-X$1)*X$53</f>
        <v>324</v>
      </c>
      <c r="Y41" s="32">
        <f>10000-SUM($S41:X41)-($Q41-Y$1)*Y$53</f>
        <v>312</v>
      </c>
      <c r="Z41" s="32">
        <f>10000-SUM($S41:Y41)-($Q41-Z$1)*Z$53</f>
        <v>300</v>
      </c>
      <c r="AA41" s="32">
        <f>10000-SUM($S41:Z41)-($Q41-AA$1)*AA$53</f>
        <v>288</v>
      </c>
      <c r="AB41" s="32">
        <f>10000-SUM($S41:AA41)-($Q41-AB$1)*AB$53</f>
        <v>276</v>
      </c>
      <c r="AC41" s="32">
        <f>10000-SUM($S41:AB41)-($Q41-AC$1)*AC$53</f>
        <v>264</v>
      </c>
      <c r="AD41" s="32">
        <f>10000-SUM($S41:AC41)-($Q41-AD$1)*AD$53</f>
        <v>252</v>
      </c>
      <c r="AE41" s="32">
        <f>10000-SUM($S41:AD41)-($Q41-AE$1)*AE$53</f>
        <v>240</v>
      </c>
      <c r="AF41" s="32">
        <f>10000-SUM($S41:AE41)-($Q41-AF$1)*AF$53</f>
        <v>228</v>
      </c>
      <c r="AG41" s="32">
        <f>10000-SUM($S41:AF41)-($Q41-AG$1)*AG$53</f>
        <v>216</v>
      </c>
      <c r="AH41" s="32">
        <f>10000-SUM($S41:AG41)-($Q41-AH$1)*AH$53</f>
        <v>204</v>
      </c>
      <c r="AI41" s="32">
        <f>10000-SUM($S41:AH41)-($Q41-AI$1)*AI$53</f>
        <v>192</v>
      </c>
      <c r="AJ41" s="32">
        <f>10000-SUM($S41:AI41)-($Q41-AJ$1)*AJ$53</f>
        <v>180</v>
      </c>
      <c r="AK41" s="32">
        <f>10000-SUM($S41:AJ41)-($Q41-AK$1)*AK$53</f>
        <v>168</v>
      </c>
      <c r="AL41" s="32">
        <f>10000-SUM($S41:AK41)-($Q41-AL$1)*AL$53</f>
        <v>156</v>
      </c>
      <c r="AM41" s="32">
        <f>10000-SUM($S41:AL41)-($Q41-AM$1)*AM$53</f>
        <v>144</v>
      </c>
      <c r="AN41" s="32">
        <f>10000-SUM($S41:AM41)-($Q41-AN$1)*AN$53</f>
        <v>132</v>
      </c>
      <c r="AO41" s="32">
        <f>10000-SUM($S41:AN41)-($Q41-AO$1)*AO$53</f>
        <v>120</v>
      </c>
      <c r="AP41" s="32">
        <f>10000-SUM($S41:AO41)-($Q41-AP$1)*AP$53</f>
        <v>108</v>
      </c>
      <c r="AQ41" s="32">
        <f>10000-SUM($S41:AP41)-($Q41-AQ$1)*AQ$53</f>
        <v>96</v>
      </c>
      <c r="AR41" s="32">
        <f t="shared" si="7"/>
        <v>4384</v>
      </c>
      <c r="AS41" s="33" t="str">
        <f t="shared" si="8"/>
        <v>372,360,348,336,324,312,300,288,276,264,252,240,228,216,204,192,180,168,156,144,132,120,108,96</v>
      </c>
      <c r="AT41" s="33" t="str">
        <f t="shared" si="9"/>
        <v>4384,372,360,348,336,324,312,300,288,276,264,252,240,228,216,204,192,180,168,156,144,132,120,108,96</v>
      </c>
    </row>
    <row r="42" spans="1:46" x14ac:dyDescent="0.3">
      <c r="A42" s="30">
        <v>580</v>
      </c>
      <c r="B42" s="31"/>
      <c r="C42" s="31" t="str">
        <f t="shared" si="0"/>
        <v>580,582,584,586,588,590,592,594,596,598</v>
      </c>
      <c r="D42" s="31"/>
      <c r="E42" s="31"/>
      <c r="F42" s="17">
        <v>40</v>
      </c>
      <c r="G42" s="17">
        <f t="shared" si="10"/>
        <v>40</v>
      </c>
      <c r="H42" s="17">
        <f t="shared" si="11"/>
        <v>66</v>
      </c>
      <c r="I42" s="17">
        <f t="shared" si="12"/>
        <v>90</v>
      </c>
      <c r="J42" s="17">
        <f t="shared" si="13"/>
        <v>115</v>
      </c>
      <c r="K42" s="17">
        <f t="shared" si="14"/>
        <v>140</v>
      </c>
      <c r="L42" s="17" t="str">
        <f t="shared" si="4"/>
        <v>40,66,90,115,140</v>
      </c>
      <c r="N42" s="17">
        <f t="shared" si="5"/>
        <v>451</v>
      </c>
      <c r="O42" s="17">
        <f t="shared" si="6"/>
        <v>10000</v>
      </c>
      <c r="P42" s="32">
        <f t="shared" si="15"/>
        <v>9910</v>
      </c>
      <c r="Q42" s="32">
        <v>40</v>
      </c>
      <c r="R42" s="32">
        <f t="shared" si="16"/>
        <v>4240</v>
      </c>
      <c r="S42" s="32">
        <f t="shared" si="17"/>
        <v>4150</v>
      </c>
      <c r="T42" s="32">
        <f>10000-SUM($S42:S42)-($Q42-T$1)*T$53</f>
        <v>378</v>
      </c>
      <c r="U42" s="32">
        <f>10000-SUM($S42:T42)-($Q42-U$1)*U$53</f>
        <v>366</v>
      </c>
      <c r="V42" s="32">
        <f>10000-SUM($S42:U42)-($Q42-V$1)*V$53</f>
        <v>354</v>
      </c>
      <c r="W42" s="32">
        <f>10000-SUM($S42:V42)-($Q42-W$1)*W$53</f>
        <v>342</v>
      </c>
      <c r="X42" s="32">
        <f>10000-SUM($S42:W42)-($Q42-X$1)*X$53</f>
        <v>330</v>
      </c>
      <c r="Y42" s="32">
        <f>10000-SUM($S42:X42)-($Q42-Y$1)*Y$53</f>
        <v>318</v>
      </c>
      <c r="Z42" s="32">
        <f>10000-SUM($S42:Y42)-($Q42-Z$1)*Z$53</f>
        <v>306</v>
      </c>
      <c r="AA42" s="32">
        <f>10000-SUM($S42:Z42)-($Q42-AA$1)*AA$53</f>
        <v>294</v>
      </c>
      <c r="AB42" s="32">
        <f>10000-SUM($S42:AA42)-($Q42-AB$1)*AB$53</f>
        <v>282</v>
      </c>
      <c r="AC42" s="32">
        <f>10000-SUM($S42:AB42)-($Q42-AC$1)*AC$53</f>
        <v>270</v>
      </c>
      <c r="AD42" s="32">
        <f>10000-SUM($S42:AC42)-($Q42-AD$1)*AD$53</f>
        <v>258</v>
      </c>
      <c r="AE42" s="32">
        <f>10000-SUM($S42:AD42)-($Q42-AE$1)*AE$53</f>
        <v>246</v>
      </c>
      <c r="AF42" s="32">
        <f>10000-SUM($S42:AE42)-($Q42-AF$1)*AF$53</f>
        <v>234</v>
      </c>
      <c r="AG42" s="32">
        <f>10000-SUM($S42:AF42)-($Q42-AG$1)*AG$53</f>
        <v>222</v>
      </c>
      <c r="AH42" s="32">
        <f>10000-SUM($S42:AG42)-($Q42-AH$1)*AH$53</f>
        <v>210</v>
      </c>
      <c r="AI42" s="32">
        <f>10000-SUM($S42:AH42)-($Q42-AI$1)*AI$53</f>
        <v>198</v>
      </c>
      <c r="AJ42" s="32">
        <f>10000-SUM($S42:AI42)-($Q42-AJ$1)*AJ$53</f>
        <v>186</v>
      </c>
      <c r="AK42" s="32">
        <f>10000-SUM($S42:AJ42)-($Q42-AK$1)*AK$53</f>
        <v>174</v>
      </c>
      <c r="AL42" s="32">
        <f>10000-SUM($S42:AK42)-($Q42-AL$1)*AL$53</f>
        <v>162</v>
      </c>
      <c r="AM42" s="32">
        <f>10000-SUM($S42:AL42)-($Q42-AM$1)*AM$53</f>
        <v>150</v>
      </c>
      <c r="AN42" s="32">
        <f>10000-SUM($S42:AM42)-($Q42-AN$1)*AN$53</f>
        <v>138</v>
      </c>
      <c r="AO42" s="32">
        <f>10000-SUM($S42:AN42)-($Q42-AO$1)*AO$53</f>
        <v>126</v>
      </c>
      <c r="AP42" s="32">
        <f>10000-SUM($S42:AO42)-($Q42-AP$1)*AP$53</f>
        <v>114</v>
      </c>
      <c r="AQ42" s="32">
        <f>10000-SUM($S42:AP42)-($Q42-AQ$1)*AQ$53</f>
        <v>102</v>
      </c>
      <c r="AR42" s="32">
        <f t="shared" si="7"/>
        <v>4240</v>
      </c>
      <c r="AS42" s="33" t="str">
        <f t="shared" si="8"/>
        <v>378,366,354,342,330,318,306,294,282,270,258,246,234,222,210,198,186,174,162,150,138,126,114,102</v>
      </c>
      <c r="AT42" s="33" t="str">
        <f t="shared" si="9"/>
        <v>4240,378,366,354,342,330,318,306,294,282,270,258,246,234,222,210,198,186,174,162,150,138,126,114,102</v>
      </c>
    </row>
    <row r="43" spans="1:46" x14ac:dyDescent="0.3">
      <c r="A43" s="30">
        <v>582</v>
      </c>
      <c r="B43" s="31"/>
      <c r="C43" s="31" t="str">
        <f t="shared" si="0"/>
        <v>582,584,586,588,590,592,594,596,598</v>
      </c>
      <c r="D43" s="31"/>
      <c r="E43" s="31"/>
      <c r="F43" s="17">
        <v>41</v>
      </c>
      <c r="G43" s="17">
        <f t="shared" si="10"/>
        <v>41</v>
      </c>
      <c r="H43" s="17">
        <f t="shared" si="11"/>
        <v>67</v>
      </c>
      <c r="I43" s="17">
        <f t="shared" si="12"/>
        <v>91</v>
      </c>
      <c r="J43" s="17">
        <f t="shared" si="13"/>
        <v>116</v>
      </c>
      <c r="K43" s="17">
        <f t="shared" si="14"/>
        <v>141</v>
      </c>
      <c r="L43" s="17" t="str">
        <f t="shared" si="4"/>
        <v>41,67,91,116,141</v>
      </c>
      <c r="N43" s="17">
        <f t="shared" si="5"/>
        <v>456</v>
      </c>
      <c r="O43" s="17">
        <f t="shared" si="6"/>
        <v>10000</v>
      </c>
      <c r="P43" s="32">
        <f t="shared" si="15"/>
        <v>9904</v>
      </c>
      <c r="Q43" s="32">
        <v>41</v>
      </c>
      <c r="R43" s="32">
        <f t="shared" si="16"/>
        <v>4096</v>
      </c>
      <c r="S43" s="32">
        <f t="shared" si="17"/>
        <v>4000</v>
      </c>
      <c r="T43" s="32">
        <f>10000-SUM($S43:S43)-($Q43-T$1)*T$53</f>
        <v>384</v>
      </c>
      <c r="U43" s="32">
        <f>10000-SUM($S43:T43)-($Q43-U$1)*U$53</f>
        <v>372</v>
      </c>
      <c r="V43" s="32">
        <f>10000-SUM($S43:U43)-($Q43-V$1)*V$53</f>
        <v>360</v>
      </c>
      <c r="W43" s="32">
        <f>10000-SUM($S43:V43)-($Q43-W$1)*W$53</f>
        <v>348</v>
      </c>
      <c r="X43" s="32">
        <f>10000-SUM($S43:W43)-($Q43-X$1)*X$53</f>
        <v>336</v>
      </c>
      <c r="Y43" s="32">
        <f>10000-SUM($S43:X43)-($Q43-Y$1)*Y$53</f>
        <v>324</v>
      </c>
      <c r="Z43" s="32">
        <f>10000-SUM($S43:Y43)-($Q43-Z$1)*Z$53</f>
        <v>312</v>
      </c>
      <c r="AA43" s="32">
        <f>10000-SUM($S43:Z43)-($Q43-AA$1)*AA$53</f>
        <v>300</v>
      </c>
      <c r="AB43" s="32">
        <f>10000-SUM($S43:AA43)-($Q43-AB$1)*AB$53</f>
        <v>288</v>
      </c>
      <c r="AC43" s="32">
        <f>10000-SUM($S43:AB43)-($Q43-AC$1)*AC$53</f>
        <v>276</v>
      </c>
      <c r="AD43" s="32">
        <f>10000-SUM($S43:AC43)-($Q43-AD$1)*AD$53</f>
        <v>264</v>
      </c>
      <c r="AE43" s="32">
        <f>10000-SUM($S43:AD43)-($Q43-AE$1)*AE$53</f>
        <v>252</v>
      </c>
      <c r="AF43" s="32">
        <f>10000-SUM($S43:AE43)-($Q43-AF$1)*AF$53</f>
        <v>240</v>
      </c>
      <c r="AG43" s="32">
        <f>10000-SUM($S43:AF43)-($Q43-AG$1)*AG$53</f>
        <v>228</v>
      </c>
      <c r="AH43" s="32">
        <f>10000-SUM($S43:AG43)-($Q43-AH$1)*AH$53</f>
        <v>216</v>
      </c>
      <c r="AI43" s="32">
        <f>10000-SUM($S43:AH43)-($Q43-AI$1)*AI$53</f>
        <v>204</v>
      </c>
      <c r="AJ43" s="32">
        <f>10000-SUM($S43:AI43)-($Q43-AJ$1)*AJ$53</f>
        <v>192</v>
      </c>
      <c r="AK43" s="32">
        <f>10000-SUM($S43:AJ43)-($Q43-AK$1)*AK$53</f>
        <v>180</v>
      </c>
      <c r="AL43" s="32">
        <f>10000-SUM($S43:AK43)-($Q43-AL$1)*AL$53</f>
        <v>168</v>
      </c>
      <c r="AM43" s="32">
        <f>10000-SUM($S43:AL43)-($Q43-AM$1)*AM$53</f>
        <v>156</v>
      </c>
      <c r="AN43" s="32">
        <f>10000-SUM($S43:AM43)-($Q43-AN$1)*AN$53</f>
        <v>144</v>
      </c>
      <c r="AO43" s="32">
        <f>10000-SUM($S43:AN43)-($Q43-AO$1)*AO$53</f>
        <v>132</v>
      </c>
      <c r="AP43" s="32">
        <f>10000-SUM($S43:AO43)-($Q43-AP$1)*AP$53</f>
        <v>120</v>
      </c>
      <c r="AQ43" s="32">
        <f>10000-SUM($S43:AP43)-($Q43-AQ$1)*AQ$53</f>
        <v>108</v>
      </c>
      <c r="AR43" s="32">
        <f t="shared" si="7"/>
        <v>4096</v>
      </c>
      <c r="AS43" s="33" t="str">
        <f t="shared" si="8"/>
        <v>384,372,360,348,336,324,312,300,288,276,264,252,240,228,216,204,192,180,168,156,144,132,120,108</v>
      </c>
      <c r="AT43" s="33" t="str">
        <f t="shared" si="9"/>
        <v>4096,384,372,360,348,336,324,312,300,288,276,264,252,240,228,216,204,192,180,168,156,144,132,120,108</v>
      </c>
    </row>
    <row r="44" spans="1:46" x14ac:dyDescent="0.3">
      <c r="A44" s="30">
        <v>584</v>
      </c>
      <c r="B44" s="31"/>
      <c r="C44" s="31" t="str">
        <f t="shared" si="0"/>
        <v>584,586,588,590,592,594,596,598</v>
      </c>
      <c r="D44" s="31"/>
      <c r="E44" s="31"/>
      <c r="F44" s="17">
        <v>42</v>
      </c>
      <c r="G44" s="17">
        <f t="shared" si="10"/>
        <v>42</v>
      </c>
      <c r="H44" s="17">
        <f t="shared" si="11"/>
        <v>68</v>
      </c>
      <c r="I44" s="17">
        <f t="shared" si="12"/>
        <v>92</v>
      </c>
      <c r="J44" s="17">
        <f t="shared" si="13"/>
        <v>117</v>
      </c>
      <c r="K44" s="17">
        <f t="shared" si="14"/>
        <v>142</v>
      </c>
      <c r="L44" s="17" t="str">
        <f t="shared" si="4"/>
        <v>42,68,92,117,142</v>
      </c>
      <c r="N44" s="17">
        <f t="shared" si="5"/>
        <v>461</v>
      </c>
      <c r="O44" s="17">
        <f t="shared" si="6"/>
        <v>10000</v>
      </c>
      <c r="P44" s="32">
        <f t="shared" si="15"/>
        <v>9898</v>
      </c>
      <c r="Q44" s="32">
        <v>42</v>
      </c>
      <c r="R44" s="32">
        <f t="shared" si="16"/>
        <v>3952</v>
      </c>
      <c r="S44" s="32">
        <f t="shared" si="17"/>
        <v>3850</v>
      </c>
      <c r="T44" s="32">
        <f>10000-SUM($S44:S44)-($Q44-T$1)*T$53</f>
        <v>390</v>
      </c>
      <c r="U44" s="32">
        <f>10000-SUM($S44:T44)-($Q44-U$1)*U$53</f>
        <v>378</v>
      </c>
      <c r="V44" s="32">
        <f>10000-SUM($S44:U44)-($Q44-V$1)*V$53</f>
        <v>366</v>
      </c>
      <c r="W44" s="32">
        <f>10000-SUM($S44:V44)-($Q44-W$1)*W$53</f>
        <v>354</v>
      </c>
      <c r="X44" s="32">
        <f>10000-SUM($S44:W44)-($Q44-X$1)*X$53</f>
        <v>342</v>
      </c>
      <c r="Y44" s="32">
        <f>10000-SUM($S44:X44)-($Q44-Y$1)*Y$53</f>
        <v>330</v>
      </c>
      <c r="Z44" s="32">
        <f>10000-SUM($S44:Y44)-($Q44-Z$1)*Z$53</f>
        <v>318</v>
      </c>
      <c r="AA44" s="32">
        <f>10000-SUM($S44:Z44)-($Q44-AA$1)*AA$53</f>
        <v>306</v>
      </c>
      <c r="AB44" s="32">
        <f>10000-SUM($S44:AA44)-($Q44-AB$1)*AB$53</f>
        <v>294</v>
      </c>
      <c r="AC44" s="32">
        <f>10000-SUM($S44:AB44)-($Q44-AC$1)*AC$53</f>
        <v>282</v>
      </c>
      <c r="AD44" s="32">
        <f>10000-SUM($S44:AC44)-($Q44-AD$1)*AD$53</f>
        <v>270</v>
      </c>
      <c r="AE44" s="32">
        <f>10000-SUM($S44:AD44)-($Q44-AE$1)*AE$53</f>
        <v>258</v>
      </c>
      <c r="AF44" s="32">
        <f>10000-SUM($S44:AE44)-($Q44-AF$1)*AF$53</f>
        <v>246</v>
      </c>
      <c r="AG44" s="32">
        <f>10000-SUM($S44:AF44)-($Q44-AG$1)*AG$53</f>
        <v>234</v>
      </c>
      <c r="AH44" s="32">
        <f>10000-SUM($S44:AG44)-($Q44-AH$1)*AH$53</f>
        <v>222</v>
      </c>
      <c r="AI44" s="32">
        <f>10000-SUM($S44:AH44)-($Q44-AI$1)*AI$53</f>
        <v>210</v>
      </c>
      <c r="AJ44" s="32">
        <f>10000-SUM($S44:AI44)-($Q44-AJ$1)*AJ$53</f>
        <v>198</v>
      </c>
      <c r="AK44" s="32">
        <f>10000-SUM($S44:AJ44)-($Q44-AK$1)*AK$53</f>
        <v>186</v>
      </c>
      <c r="AL44" s="32">
        <f>10000-SUM($S44:AK44)-($Q44-AL$1)*AL$53</f>
        <v>174</v>
      </c>
      <c r="AM44" s="32">
        <f>10000-SUM($S44:AL44)-($Q44-AM$1)*AM$53</f>
        <v>162</v>
      </c>
      <c r="AN44" s="32">
        <f>10000-SUM($S44:AM44)-($Q44-AN$1)*AN$53</f>
        <v>150</v>
      </c>
      <c r="AO44" s="32">
        <f>10000-SUM($S44:AN44)-($Q44-AO$1)*AO$53</f>
        <v>138</v>
      </c>
      <c r="AP44" s="32">
        <f>10000-SUM($S44:AO44)-($Q44-AP$1)*AP$53</f>
        <v>126</v>
      </c>
      <c r="AQ44" s="32">
        <f>10000-SUM($S44:AP44)-($Q44-AQ$1)*AQ$53</f>
        <v>114</v>
      </c>
      <c r="AR44" s="32">
        <f t="shared" si="7"/>
        <v>3952</v>
      </c>
      <c r="AS44" s="33" t="str">
        <f t="shared" si="8"/>
        <v>390,378,366,354,342,330,318,306,294,282,270,258,246,234,222,210,198,186,174,162,150,138,126,114</v>
      </c>
      <c r="AT44" s="33" t="str">
        <f t="shared" si="9"/>
        <v>3952,390,378,366,354,342,330,318,306,294,282,270,258,246,234,222,210,198,186,174,162,150,138,126,114</v>
      </c>
    </row>
    <row r="45" spans="1:46" x14ac:dyDescent="0.3">
      <c r="A45" s="30">
        <v>586</v>
      </c>
      <c r="B45" s="31"/>
      <c r="C45" s="31" t="str">
        <f t="shared" si="0"/>
        <v>586,588,590,592,594,596,598</v>
      </c>
      <c r="D45" s="31"/>
      <c r="E45" s="31"/>
      <c r="F45" s="17">
        <v>43</v>
      </c>
      <c r="G45" s="17">
        <f t="shared" si="10"/>
        <v>43</v>
      </c>
      <c r="H45" s="17">
        <f t="shared" si="11"/>
        <v>69</v>
      </c>
      <c r="I45" s="17">
        <f t="shared" si="12"/>
        <v>93</v>
      </c>
      <c r="J45" s="17">
        <f t="shared" si="13"/>
        <v>118</v>
      </c>
      <c r="K45" s="17">
        <f t="shared" si="14"/>
        <v>143</v>
      </c>
      <c r="L45" s="17" t="str">
        <f t="shared" si="4"/>
        <v>43,69,93,118,143</v>
      </c>
      <c r="N45" s="17">
        <f t="shared" si="5"/>
        <v>466</v>
      </c>
      <c r="O45" s="17">
        <f t="shared" si="6"/>
        <v>10000</v>
      </c>
      <c r="P45" s="32">
        <f t="shared" si="15"/>
        <v>9892</v>
      </c>
      <c r="Q45" s="32">
        <v>43</v>
      </c>
      <c r="R45" s="32">
        <f t="shared" si="16"/>
        <v>3808</v>
      </c>
      <c r="S45" s="32">
        <f t="shared" si="17"/>
        <v>3700</v>
      </c>
      <c r="T45" s="32">
        <f>10000-SUM($S45:S45)-($Q45-T$1)*T$53</f>
        <v>396</v>
      </c>
      <c r="U45" s="32">
        <f>10000-SUM($S45:T45)-($Q45-U$1)*U$53</f>
        <v>384</v>
      </c>
      <c r="V45" s="32">
        <f>10000-SUM($S45:U45)-($Q45-V$1)*V$53</f>
        <v>372</v>
      </c>
      <c r="W45" s="32">
        <f>10000-SUM($S45:V45)-($Q45-W$1)*W$53</f>
        <v>360</v>
      </c>
      <c r="X45" s="32">
        <f>10000-SUM($S45:W45)-($Q45-X$1)*X$53</f>
        <v>348</v>
      </c>
      <c r="Y45" s="32">
        <f>10000-SUM($S45:X45)-($Q45-Y$1)*Y$53</f>
        <v>336</v>
      </c>
      <c r="Z45" s="32">
        <f>10000-SUM($S45:Y45)-($Q45-Z$1)*Z$53</f>
        <v>324</v>
      </c>
      <c r="AA45" s="32">
        <f>10000-SUM($S45:Z45)-($Q45-AA$1)*AA$53</f>
        <v>312</v>
      </c>
      <c r="AB45" s="32">
        <f>10000-SUM($S45:AA45)-($Q45-AB$1)*AB$53</f>
        <v>300</v>
      </c>
      <c r="AC45" s="32">
        <f>10000-SUM($S45:AB45)-($Q45-AC$1)*AC$53</f>
        <v>288</v>
      </c>
      <c r="AD45" s="32">
        <f>10000-SUM($S45:AC45)-($Q45-AD$1)*AD$53</f>
        <v>276</v>
      </c>
      <c r="AE45" s="32">
        <f>10000-SUM($S45:AD45)-($Q45-AE$1)*AE$53</f>
        <v>264</v>
      </c>
      <c r="AF45" s="32">
        <f>10000-SUM($S45:AE45)-($Q45-AF$1)*AF$53</f>
        <v>252</v>
      </c>
      <c r="AG45" s="32">
        <f>10000-SUM($S45:AF45)-($Q45-AG$1)*AG$53</f>
        <v>240</v>
      </c>
      <c r="AH45" s="32">
        <f>10000-SUM($S45:AG45)-($Q45-AH$1)*AH$53</f>
        <v>228</v>
      </c>
      <c r="AI45" s="32">
        <f>10000-SUM($S45:AH45)-($Q45-AI$1)*AI$53</f>
        <v>216</v>
      </c>
      <c r="AJ45" s="32">
        <f>10000-SUM($S45:AI45)-($Q45-AJ$1)*AJ$53</f>
        <v>204</v>
      </c>
      <c r="AK45" s="32">
        <f>10000-SUM($S45:AJ45)-($Q45-AK$1)*AK$53</f>
        <v>192</v>
      </c>
      <c r="AL45" s="32">
        <f>10000-SUM($S45:AK45)-($Q45-AL$1)*AL$53</f>
        <v>180</v>
      </c>
      <c r="AM45" s="32">
        <f>10000-SUM($S45:AL45)-($Q45-AM$1)*AM$53</f>
        <v>168</v>
      </c>
      <c r="AN45" s="32">
        <f>10000-SUM($S45:AM45)-($Q45-AN$1)*AN$53</f>
        <v>156</v>
      </c>
      <c r="AO45" s="32">
        <f>10000-SUM($S45:AN45)-($Q45-AO$1)*AO$53</f>
        <v>144</v>
      </c>
      <c r="AP45" s="32">
        <f>10000-SUM($S45:AO45)-($Q45-AP$1)*AP$53</f>
        <v>132</v>
      </c>
      <c r="AQ45" s="32">
        <f>10000-SUM($S45:AP45)-($Q45-AQ$1)*AQ$53</f>
        <v>120</v>
      </c>
      <c r="AR45" s="32">
        <f t="shared" si="7"/>
        <v>3808</v>
      </c>
      <c r="AS45" s="33" t="str">
        <f t="shared" si="8"/>
        <v>396,384,372,360,348,336,324,312,300,288,276,264,252,240,228,216,204,192,180,168,156,144,132,120</v>
      </c>
      <c r="AT45" s="33" t="str">
        <f t="shared" si="9"/>
        <v>3808,396,384,372,360,348,336,324,312,300,288,276,264,252,240,228,216,204,192,180,168,156,144,132,120</v>
      </c>
    </row>
    <row r="46" spans="1:46" x14ac:dyDescent="0.3">
      <c r="A46" s="30">
        <v>588</v>
      </c>
      <c r="B46" s="31"/>
      <c r="C46" s="31" t="str">
        <f t="shared" si="0"/>
        <v>588,590,592,594,596,598</v>
      </c>
      <c r="D46" s="31"/>
      <c r="E46" s="31"/>
      <c r="F46" s="17">
        <v>44</v>
      </c>
      <c r="G46" s="17">
        <f t="shared" si="10"/>
        <v>44</v>
      </c>
      <c r="H46" s="17">
        <f t="shared" si="11"/>
        <v>70</v>
      </c>
      <c r="I46" s="17">
        <f t="shared" si="12"/>
        <v>94</v>
      </c>
      <c r="J46" s="17">
        <f t="shared" si="13"/>
        <v>119</v>
      </c>
      <c r="K46" s="17">
        <f t="shared" si="14"/>
        <v>144</v>
      </c>
      <c r="L46" s="17" t="str">
        <f t="shared" si="4"/>
        <v>44,70,94,119,144</v>
      </c>
      <c r="N46" s="17">
        <f t="shared" si="5"/>
        <v>471</v>
      </c>
      <c r="O46" s="17">
        <f t="shared" si="6"/>
        <v>10000</v>
      </c>
      <c r="P46" s="32">
        <f t="shared" si="15"/>
        <v>9886</v>
      </c>
      <c r="Q46" s="32">
        <v>44</v>
      </c>
      <c r="R46" s="32">
        <f t="shared" si="16"/>
        <v>3664</v>
      </c>
      <c r="S46" s="32">
        <f t="shared" si="17"/>
        <v>3550</v>
      </c>
      <c r="T46" s="32">
        <f>10000-SUM($S46:S46)-($Q46-T$1)*T$53</f>
        <v>402</v>
      </c>
      <c r="U46" s="32">
        <f>10000-SUM($S46:T46)-($Q46-U$1)*U$53</f>
        <v>390</v>
      </c>
      <c r="V46" s="32">
        <f>10000-SUM($S46:U46)-($Q46-V$1)*V$53</f>
        <v>378</v>
      </c>
      <c r="W46" s="32">
        <f>10000-SUM($S46:V46)-($Q46-W$1)*W$53</f>
        <v>366</v>
      </c>
      <c r="X46" s="32">
        <f>10000-SUM($S46:W46)-($Q46-X$1)*X$53</f>
        <v>354</v>
      </c>
      <c r="Y46" s="32">
        <f>10000-SUM($S46:X46)-($Q46-Y$1)*Y$53</f>
        <v>342</v>
      </c>
      <c r="Z46" s="32">
        <f>10000-SUM($S46:Y46)-($Q46-Z$1)*Z$53</f>
        <v>330</v>
      </c>
      <c r="AA46" s="32">
        <f>10000-SUM($S46:Z46)-($Q46-AA$1)*AA$53</f>
        <v>318</v>
      </c>
      <c r="AB46" s="32">
        <f>10000-SUM($S46:AA46)-($Q46-AB$1)*AB$53</f>
        <v>306</v>
      </c>
      <c r="AC46" s="32">
        <f>10000-SUM($S46:AB46)-($Q46-AC$1)*AC$53</f>
        <v>294</v>
      </c>
      <c r="AD46" s="32">
        <f>10000-SUM($S46:AC46)-($Q46-AD$1)*AD$53</f>
        <v>282</v>
      </c>
      <c r="AE46" s="32">
        <f>10000-SUM($S46:AD46)-($Q46-AE$1)*AE$53</f>
        <v>270</v>
      </c>
      <c r="AF46" s="32">
        <f>10000-SUM($S46:AE46)-($Q46-AF$1)*AF$53</f>
        <v>258</v>
      </c>
      <c r="AG46" s="32">
        <f>10000-SUM($S46:AF46)-($Q46-AG$1)*AG$53</f>
        <v>246</v>
      </c>
      <c r="AH46" s="32">
        <f>10000-SUM($S46:AG46)-($Q46-AH$1)*AH$53</f>
        <v>234</v>
      </c>
      <c r="AI46" s="32">
        <f>10000-SUM($S46:AH46)-($Q46-AI$1)*AI$53</f>
        <v>222</v>
      </c>
      <c r="AJ46" s="32">
        <f>10000-SUM($S46:AI46)-($Q46-AJ$1)*AJ$53</f>
        <v>210</v>
      </c>
      <c r="AK46" s="32">
        <f>10000-SUM($S46:AJ46)-($Q46-AK$1)*AK$53</f>
        <v>198</v>
      </c>
      <c r="AL46" s="32">
        <f>10000-SUM($S46:AK46)-($Q46-AL$1)*AL$53</f>
        <v>186</v>
      </c>
      <c r="AM46" s="32">
        <f>10000-SUM($S46:AL46)-($Q46-AM$1)*AM$53</f>
        <v>174</v>
      </c>
      <c r="AN46" s="32">
        <f>10000-SUM($S46:AM46)-($Q46-AN$1)*AN$53</f>
        <v>162</v>
      </c>
      <c r="AO46" s="32">
        <f>10000-SUM($S46:AN46)-($Q46-AO$1)*AO$53</f>
        <v>150</v>
      </c>
      <c r="AP46" s="32">
        <f>10000-SUM($S46:AO46)-($Q46-AP$1)*AP$53</f>
        <v>138</v>
      </c>
      <c r="AQ46" s="32">
        <f>10000-SUM($S46:AP46)-($Q46-AQ$1)*AQ$53</f>
        <v>126</v>
      </c>
      <c r="AR46" s="32">
        <f t="shared" si="7"/>
        <v>3664</v>
      </c>
      <c r="AS46" s="33" t="str">
        <f t="shared" si="8"/>
        <v>402,390,378,366,354,342,330,318,306,294,282,270,258,246,234,222,210,198,186,174,162,150,138,126</v>
      </c>
      <c r="AT46" s="33" t="str">
        <f t="shared" si="9"/>
        <v>3664,402,390,378,366,354,342,330,318,306,294,282,270,258,246,234,222,210,198,186,174,162,150,138,126</v>
      </c>
    </row>
    <row r="47" spans="1:46" x14ac:dyDescent="0.3">
      <c r="A47" s="30">
        <v>590</v>
      </c>
      <c r="B47" s="31"/>
      <c r="C47" s="31" t="str">
        <f t="shared" si="0"/>
        <v>590,592,594,596,598</v>
      </c>
      <c r="D47" s="31"/>
      <c r="E47" s="31"/>
      <c r="F47" s="17">
        <v>45</v>
      </c>
      <c r="G47" s="17">
        <f t="shared" si="10"/>
        <v>45</v>
      </c>
      <c r="H47" s="17">
        <f t="shared" si="11"/>
        <v>71</v>
      </c>
      <c r="I47" s="17">
        <f t="shared" si="12"/>
        <v>95</v>
      </c>
      <c r="J47" s="17">
        <f t="shared" si="13"/>
        <v>120</v>
      </c>
      <c r="K47" s="17">
        <f t="shared" si="14"/>
        <v>145</v>
      </c>
      <c r="L47" s="17" t="str">
        <f t="shared" si="4"/>
        <v>45,71,95,120,145</v>
      </c>
      <c r="N47" s="17">
        <f t="shared" si="5"/>
        <v>476</v>
      </c>
      <c r="O47" s="17">
        <f t="shared" si="6"/>
        <v>10000</v>
      </c>
      <c r="P47" s="32">
        <f t="shared" si="15"/>
        <v>9880</v>
      </c>
      <c r="Q47" s="32">
        <v>45</v>
      </c>
      <c r="R47" s="32">
        <f t="shared" si="16"/>
        <v>3520</v>
      </c>
      <c r="S47" s="32">
        <f t="shared" si="17"/>
        <v>3400</v>
      </c>
      <c r="T47" s="32">
        <f>10000-SUM($S47:S47)-($Q47-T$1)*T$53</f>
        <v>408</v>
      </c>
      <c r="U47" s="32">
        <f>10000-SUM($S47:T47)-($Q47-U$1)*U$53</f>
        <v>396</v>
      </c>
      <c r="V47" s="32">
        <f>10000-SUM($S47:U47)-($Q47-V$1)*V$53</f>
        <v>384</v>
      </c>
      <c r="W47" s="32">
        <f>10000-SUM($S47:V47)-($Q47-W$1)*W$53</f>
        <v>372</v>
      </c>
      <c r="X47" s="32">
        <f>10000-SUM($S47:W47)-($Q47-X$1)*X$53</f>
        <v>360</v>
      </c>
      <c r="Y47" s="32">
        <f>10000-SUM($S47:X47)-($Q47-Y$1)*Y$53</f>
        <v>348</v>
      </c>
      <c r="Z47" s="32">
        <f>10000-SUM($S47:Y47)-($Q47-Z$1)*Z$53</f>
        <v>336</v>
      </c>
      <c r="AA47" s="32">
        <f>10000-SUM($S47:Z47)-($Q47-AA$1)*AA$53</f>
        <v>324</v>
      </c>
      <c r="AB47" s="32">
        <f>10000-SUM($S47:AA47)-($Q47-AB$1)*AB$53</f>
        <v>312</v>
      </c>
      <c r="AC47" s="32">
        <f>10000-SUM($S47:AB47)-($Q47-AC$1)*AC$53</f>
        <v>300</v>
      </c>
      <c r="AD47" s="32">
        <f>10000-SUM($S47:AC47)-($Q47-AD$1)*AD$53</f>
        <v>288</v>
      </c>
      <c r="AE47" s="32">
        <f>10000-SUM($S47:AD47)-($Q47-AE$1)*AE$53</f>
        <v>276</v>
      </c>
      <c r="AF47" s="32">
        <f>10000-SUM($S47:AE47)-($Q47-AF$1)*AF$53</f>
        <v>264</v>
      </c>
      <c r="AG47" s="32">
        <f>10000-SUM($S47:AF47)-($Q47-AG$1)*AG$53</f>
        <v>252</v>
      </c>
      <c r="AH47" s="32">
        <f>10000-SUM($S47:AG47)-($Q47-AH$1)*AH$53</f>
        <v>240</v>
      </c>
      <c r="AI47" s="32">
        <f>10000-SUM($S47:AH47)-($Q47-AI$1)*AI$53</f>
        <v>228</v>
      </c>
      <c r="AJ47" s="32">
        <f>10000-SUM($S47:AI47)-($Q47-AJ$1)*AJ$53</f>
        <v>216</v>
      </c>
      <c r="AK47" s="32">
        <f>10000-SUM($S47:AJ47)-($Q47-AK$1)*AK$53</f>
        <v>204</v>
      </c>
      <c r="AL47" s="32">
        <f>10000-SUM($S47:AK47)-($Q47-AL$1)*AL$53</f>
        <v>192</v>
      </c>
      <c r="AM47" s="32">
        <f>10000-SUM($S47:AL47)-($Q47-AM$1)*AM$53</f>
        <v>180</v>
      </c>
      <c r="AN47" s="32">
        <f>10000-SUM($S47:AM47)-($Q47-AN$1)*AN$53</f>
        <v>168</v>
      </c>
      <c r="AO47" s="32">
        <f>10000-SUM($S47:AN47)-($Q47-AO$1)*AO$53</f>
        <v>156</v>
      </c>
      <c r="AP47" s="32">
        <f>10000-SUM($S47:AO47)-($Q47-AP$1)*AP$53</f>
        <v>144</v>
      </c>
      <c r="AQ47" s="32">
        <f>10000-SUM($S47:AP47)-($Q47-AQ$1)*AQ$53</f>
        <v>132</v>
      </c>
      <c r="AR47" s="32">
        <f t="shared" si="7"/>
        <v>3520</v>
      </c>
      <c r="AS47" s="33" t="str">
        <f t="shared" si="8"/>
        <v>408,396,384,372,360,348,336,324,312,300,288,276,264,252,240,228,216,204,192,180,168,156,144,132</v>
      </c>
      <c r="AT47" s="33" t="str">
        <f t="shared" si="9"/>
        <v>3520,408,396,384,372,360,348,336,324,312,300,288,276,264,252,240,228,216,204,192,180,168,156,144,132</v>
      </c>
    </row>
    <row r="48" spans="1:46" x14ac:dyDescent="0.3">
      <c r="A48" s="30">
        <v>592</v>
      </c>
      <c r="B48" s="31"/>
      <c r="C48" s="31" t="str">
        <f t="shared" si="0"/>
        <v>592,594,596,598</v>
      </c>
      <c r="D48" s="31"/>
      <c r="E48" s="31"/>
      <c r="F48" s="17">
        <v>46</v>
      </c>
      <c r="G48" s="17">
        <f t="shared" si="10"/>
        <v>46</v>
      </c>
      <c r="H48" s="17">
        <f t="shared" si="11"/>
        <v>72</v>
      </c>
      <c r="I48" s="17">
        <f t="shared" si="12"/>
        <v>96</v>
      </c>
      <c r="J48" s="17">
        <f t="shared" si="13"/>
        <v>121</v>
      </c>
      <c r="K48" s="17">
        <f t="shared" si="14"/>
        <v>146</v>
      </c>
      <c r="L48" s="17" t="str">
        <f t="shared" si="4"/>
        <v>46,72,96,121,146</v>
      </c>
      <c r="N48" s="17">
        <f t="shared" si="5"/>
        <v>481</v>
      </c>
      <c r="O48" s="17">
        <f t="shared" si="6"/>
        <v>10000</v>
      </c>
      <c r="P48" s="32">
        <f t="shared" si="15"/>
        <v>9874</v>
      </c>
      <c r="Q48" s="32">
        <v>46</v>
      </c>
      <c r="R48" s="32">
        <f t="shared" si="16"/>
        <v>3376</v>
      </c>
      <c r="S48" s="32">
        <f t="shared" si="17"/>
        <v>3250</v>
      </c>
      <c r="T48" s="32">
        <f>10000-SUM($S48:S48)-($Q48-T$1)*T$53</f>
        <v>414</v>
      </c>
      <c r="U48" s="32">
        <f>10000-SUM($S48:T48)-($Q48-U$1)*U$53</f>
        <v>402</v>
      </c>
      <c r="V48" s="32">
        <f>10000-SUM($S48:U48)-($Q48-V$1)*V$53</f>
        <v>390</v>
      </c>
      <c r="W48" s="32">
        <f>10000-SUM($S48:V48)-($Q48-W$1)*W$53</f>
        <v>378</v>
      </c>
      <c r="X48" s="32">
        <f>10000-SUM($S48:W48)-($Q48-X$1)*X$53</f>
        <v>366</v>
      </c>
      <c r="Y48" s="32">
        <f>10000-SUM($S48:X48)-($Q48-Y$1)*Y$53</f>
        <v>354</v>
      </c>
      <c r="Z48" s="32">
        <f>10000-SUM($S48:Y48)-($Q48-Z$1)*Z$53</f>
        <v>342</v>
      </c>
      <c r="AA48" s="32">
        <f>10000-SUM($S48:Z48)-($Q48-AA$1)*AA$53</f>
        <v>330</v>
      </c>
      <c r="AB48" s="32">
        <f>10000-SUM($S48:AA48)-($Q48-AB$1)*AB$53</f>
        <v>318</v>
      </c>
      <c r="AC48" s="32">
        <f>10000-SUM($S48:AB48)-($Q48-AC$1)*AC$53</f>
        <v>306</v>
      </c>
      <c r="AD48" s="32">
        <f>10000-SUM($S48:AC48)-($Q48-AD$1)*AD$53</f>
        <v>294</v>
      </c>
      <c r="AE48" s="32">
        <f>10000-SUM($S48:AD48)-($Q48-AE$1)*AE$53</f>
        <v>282</v>
      </c>
      <c r="AF48" s="32">
        <f>10000-SUM($S48:AE48)-($Q48-AF$1)*AF$53</f>
        <v>270</v>
      </c>
      <c r="AG48" s="32">
        <f>10000-SUM($S48:AF48)-($Q48-AG$1)*AG$53</f>
        <v>258</v>
      </c>
      <c r="AH48" s="32">
        <f>10000-SUM($S48:AG48)-($Q48-AH$1)*AH$53</f>
        <v>246</v>
      </c>
      <c r="AI48" s="32">
        <f>10000-SUM($S48:AH48)-($Q48-AI$1)*AI$53</f>
        <v>234</v>
      </c>
      <c r="AJ48" s="32">
        <f>10000-SUM($S48:AI48)-($Q48-AJ$1)*AJ$53</f>
        <v>222</v>
      </c>
      <c r="AK48" s="32">
        <f>10000-SUM($S48:AJ48)-($Q48-AK$1)*AK$53</f>
        <v>210</v>
      </c>
      <c r="AL48" s="32">
        <f>10000-SUM($S48:AK48)-($Q48-AL$1)*AL$53</f>
        <v>198</v>
      </c>
      <c r="AM48" s="32">
        <f>10000-SUM($S48:AL48)-($Q48-AM$1)*AM$53</f>
        <v>186</v>
      </c>
      <c r="AN48" s="32">
        <f>10000-SUM($S48:AM48)-($Q48-AN$1)*AN$53</f>
        <v>174</v>
      </c>
      <c r="AO48" s="32">
        <f>10000-SUM($S48:AN48)-($Q48-AO$1)*AO$53</f>
        <v>162</v>
      </c>
      <c r="AP48" s="32">
        <f>10000-SUM($S48:AO48)-($Q48-AP$1)*AP$53</f>
        <v>150</v>
      </c>
      <c r="AQ48" s="32">
        <f>10000-SUM($S48:AP48)-($Q48-AQ$1)*AQ$53</f>
        <v>138</v>
      </c>
      <c r="AR48" s="32">
        <f t="shared" si="7"/>
        <v>3376</v>
      </c>
      <c r="AS48" s="33" t="str">
        <f t="shared" si="8"/>
        <v>414,402,390,378,366,354,342,330,318,306,294,282,270,258,246,234,222,210,198,186,174,162,150,138</v>
      </c>
      <c r="AT48" s="33" t="str">
        <f t="shared" si="9"/>
        <v>3376,414,402,390,378,366,354,342,330,318,306,294,282,270,258,246,234,222,210,198,186,174,162,150,138</v>
      </c>
    </row>
    <row r="49" spans="1:46" x14ac:dyDescent="0.3">
      <c r="A49" s="30">
        <v>594</v>
      </c>
      <c r="B49" s="31"/>
      <c r="C49" s="31" t="str">
        <f t="shared" si="0"/>
        <v>594,596,598</v>
      </c>
      <c r="D49" s="31"/>
      <c r="E49" s="31"/>
      <c r="F49" s="17">
        <v>47</v>
      </c>
      <c r="G49" s="17">
        <f t="shared" si="10"/>
        <v>47</v>
      </c>
      <c r="H49" s="17">
        <f t="shared" si="11"/>
        <v>73</v>
      </c>
      <c r="I49" s="17">
        <f t="shared" si="12"/>
        <v>97</v>
      </c>
      <c r="J49" s="17">
        <f t="shared" si="13"/>
        <v>122</v>
      </c>
      <c r="K49" s="17">
        <f t="shared" si="14"/>
        <v>147</v>
      </c>
      <c r="L49" s="17" t="str">
        <f t="shared" si="4"/>
        <v>47,73,97,122,147</v>
      </c>
      <c r="N49" s="17">
        <f t="shared" si="5"/>
        <v>486</v>
      </c>
      <c r="O49" s="17">
        <f t="shared" si="6"/>
        <v>10000</v>
      </c>
      <c r="P49" s="32">
        <f t="shared" si="15"/>
        <v>9868</v>
      </c>
      <c r="Q49" s="32">
        <v>47</v>
      </c>
      <c r="R49" s="32">
        <f t="shared" si="16"/>
        <v>3232</v>
      </c>
      <c r="S49" s="32">
        <f t="shared" si="17"/>
        <v>3100</v>
      </c>
      <c r="T49" s="32">
        <f>10000-SUM($S49:S49)-($Q49-T$1)*T$53</f>
        <v>420</v>
      </c>
      <c r="U49" s="32">
        <f>10000-SUM($S49:T49)-($Q49-U$1)*U$53</f>
        <v>408</v>
      </c>
      <c r="V49" s="32">
        <f>10000-SUM($S49:U49)-($Q49-V$1)*V$53</f>
        <v>396</v>
      </c>
      <c r="W49" s="32">
        <f>10000-SUM($S49:V49)-($Q49-W$1)*W$53</f>
        <v>384</v>
      </c>
      <c r="X49" s="32">
        <f>10000-SUM($S49:W49)-($Q49-X$1)*X$53</f>
        <v>372</v>
      </c>
      <c r="Y49" s="32">
        <f>10000-SUM($S49:X49)-($Q49-Y$1)*Y$53</f>
        <v>360</v>
      </c>
      <c r="Z49" s="32">
        <f>10000-SUM($S49:Y49)-($Q49-Z$1)*Z$53</f>
        <v>348</v>
      </c>
      <c r="AA49" s="32">
        <f>10000-SUM($S49:Z49)-($Q49-AA$1)*AA$53</f>
        <v>336</v>
      </c>
      <c r="AB49" s="32">
        <f>10000-SUM($S49:AA49)-($Q49-AB$1)*AB$53</f>
        <v>324</v>
      </c>
      <c r="AC49" s="32">
        <f>10000-SUM($S49:AB49)-($Q49-AC$1)*AC$53</f>
        <v>312</v>
      </c>
      <c r="AD49" s="32">
        <f>10000-SUM($S49:AC49)-($Q49-AD$1)*AD$53</f>
        <v>300</v>
      </c>
      <c r="AE49" s="32">
        <f>10000-SUM($S49:AD49)-($Q49-AE$1)*AE$53</f>
        <v>288</v>
      </c>
      <c r="AF49" s="32">
        <f>10000-SUM($S49:AE49)-($Q49-AF$1)*AF$53</f>
        <v>276</v>
      </c>
      <c r="AG49" s="32">
        <f>10000-SUM($S49:AF49)-($Q49-AG$1)*AG$53</f>
        <v>264</v>
      </c>
      <c r="AH49" s="32">
        <f>10000-SUM($S49:AG49)-($Q49-AH$1)*AH$53</f>
        <v>252</v>
      </c>
      <c r="AI49" s="32">
        <f>10000-SUM($S49:AH49)-($Q49-AI$1)*AI$53</f>
        <v>240</v>
      </c>
      <c r="AJ49" s="32">
        <f>10000-SUM($S49:AI49)-($Q49-AJ$1)*AJ$53</f>
        <v>228</v>
      </c>
      <c r="AK49" s="32">
        <f>10000-SUM($S49:AJ49)-($Q49-AK$1)*AK$53</f>
        <v>216</v>
      </c>
      <c r="AL49" s="32">
        <f>10000-SUM($S49:AK49)-($Q49-AL$1)*AL$53</f>
        <v>204</v>
      </c>
      <c r="AM49" s="32">
        <f>10000-SUM($S49:AL49)-($Q49-AM$1)*AM$53</f>
        <v>192</v>
      </c>
      <c r="AN49" s="32">
        <f>10000-SUM($S49:AM49)-($Q49-AN$1)*AN$53</f>
        <v>180</v>
      </c>
      <c r="AO49" s="32">
        <f>10000-SUM($S49:AN49)-($Q49-AO$1)*AO$53</f>
        <v>168</v>
      </c>
      <c r="AP49" s="32">
        <f>10000-SUM($S49:AO49)-($Q49-AP$1)*AP$53</f>
        <v>156</v>
      </c>
      <c r="AQ49" s="32">
        <f>10000-SUM($S49:AP49)-($Q49-AQ$1)*AQ$53</f>
        <v>144</v>
      </c>
      <c r="AR49" s="32">
        <f t="shared" si="7"/>
        <v>3232</v>
      </c>
      <c r="AS49" s="33" t="str">
        <f t="shared" si="8"/>
        <v>420,408,396,384,372,360,348,336,324,312,300,288,276,264,252,240,228,216,204,192,180,168,156,144</v>
      </c>
      <c r="AT49" s="33" t="str">
        <f t="shared" si="9"/>
        <v>3232,420,408,396,384,372,360,348,336,324,312,300,288,276,264,252,240,228,216,204,192,180,168,156,144</v>
      </c>
    </row>
    <row r="50" spans="1:46" x14ac:dyDescent="0.3">
      <c r="A50" s="30">
        <v>596</v>
      </c>
      <c r="B50" s="31"/>
      <c r="C50" s="31" t="str">
        <f t="shared" si="0"/>
        <v>596,598</v>
      </c>
      <c r="D50" s="31"/>
      <c r="E50" s="31"/>
      <c r="F50" s="17">
        <v>48</v>
      </c>
      <c r="G50" s="17">
        <f t="shared" si="10"/>
        <v>48</v>
      </c>
      <c r="H50" s="17">
        <f t="shared" si="11"/>
        <v>74</v>
      </c>
      <c r="I50" s="17">
        <f t="shared" si="12"/>
        <v>98</v>
      </c>
      <c r="J50" s="17">
        <f t="shared" si="13"/>
        <v>123</v>
      </c>
      <c r="K50" s="17">
        <f t="shared" si="14"/>
        <v>148</v>
      </c>
      <c r="L50" s="17" t="str">
        <f t="shared" si="4"/>
        <v>48,74,98,123,148</v>
      </c>
      <c r="N50" s="17">
        <f t="shared" si="5"/>
        <v>491</v>
      </c>
      <c r="O50" s="17">
        <f t="shared" si="6"/>
        <v>10000</v>
      </c>
      <c r="P50" s="32">
        <f t="shared" si="15"/>
        <v>9862</v>
      </c>
      <c r="Q50" s="32">
        <v>48</v>
      </c>
      <c r="R50" s="32">
        <f t="shared" si="16"/>
        <v>3088</v>
      </c>
      <c r="S50" s="32">
        <f t="shared" si="17"/>
        <v>2950</v>
      </c>
      <c r="T50" s="32">
        <f>10000-SUM($S50:S50)-($Q50-T$1)*T$53</f>
        <v>426</v>
      </c>
      <c r="U50" s="32">
        <f>10000-SUM($S50:T50)-($Q50-U$1)*U$53</f>
        <v>414</v>
      </c>
      <c r="V50" s="32">
        <f>10000-SUM($S50:U50)-($Q50-V$1)*V$53</f>
        <v>402</v>
      </c>
      <c r="W50" s="32">
        <f>10000-SUM($S50:V50)-($Q50-W$1)*W$53</f>
        <v>390</v>
      </c>
      <c r="X50" s="32">
        <f>10000-SUM($S50:W50)-($Q50-X$1)*X$53</f>
        <v>378</v>
      </c>
      <c r="Y50" s="32">
        <f>10000-SUM($S50:X50)-($Q50-Y$1)*Y$53</f>
        <v>366</v>
      </c>
      <c r="Z50" s="32">
        <f>10000-SUM($S50:Y50)-($Q50-Z$1)*Z$53</f>
        <v>354</v>
      </c>
      <c r="AA50" s="32">
        <f>10000-SUM($S50:Z50)-($Q50-AA$1)*AA$53</f>
        <v>342</v>
      </c>
      <c r="AB50" s="32">
        <f>10000-SUM($S50:AA50)-($Q50-AB$1)*AB$53</f>
        <v>330</v>
      </c>
      <c r="AC50" s="32">
        <f>10000-SUM($S50:AB50)-($Q50-AC$1)*AC$53</f>
        <v>318</v>
      </c>
      <c r="AD50" s="32">
        <f>10000-SUM($S50:AC50)-($Q50-AD$1)*AD$53</f>
        <v>306</v>
      </c>
      <c r="AE50" s="32">
        <f>10000-SUM($S50:AD50)-($Q50-AE$1)*AE$53</f>
        <v>294</v>
      </c>
      <c r="AF50" s="32">
        <f>10000-SUM($S50:AE50)-($Q50-AF$1)*AF$53</f>
        <v>282</v>
      </c>
      <c r="AG50" s="32">
        <f>10000-SUM($S50:AF50)-($Q50-AG$1)*AG$53</f>
        <v>270</v>
      </c>
      <c r="AH50" s="32">
        <f>10000-SUM($S50:AG50)-($Q50-AH$1)*AH$53</f>
        <v>258</v>
      </c>
      <c r="AI50" s="32">
        <f>10000-SUM($S50:AH50)-($Q50-AI$1)*AI$53</f>
        <v>246</v>
      </c>
      <c r="AJ50" s="32">
        <f>10000-SUM($S50:AI50)-($Q50-AJ$1)*AJ$53</f>
        <v>234</v>
      </c>
      <c r="AK50" s="32">
        <f>10000-SUM($S50:AJ50)-($Q50-AK$1)*AK$53</f>
        <v>222</v>
      </c>
      <c r="AL50" s="32">
        <f>10000-SUM($S50:AK50)-($Q50-AL$1)*AL$53</f>
        <v>210</v>
      </c>
      <c r="AM50" s="32">
        <f>10000-SUM($S50:AL50)-($Q50-AM$1)*AM$53</f>
        <v>198</v>
      </c>
      <c r="AN50" s="32">
        <f>10000-SUM($S50:AM50)-($Q50-AN$1)*AN$53</f>
        <v>186</v>
      </c>
      <c r="AO50" s="32">
        <f>10000-SUM($S50:AN50)-($Q50-AO$1)*AO$53</f>
        <v>174</v>
      </c>
      <c r="AP50" s="32">
        <f>10000-SUM($S50:AO50)-($Q50-AP$1)*AP$53</f>
        <v>162</v>
      </c>
      <c r="AQ50" s="32">
        <f>10000-SUM($S50:AP50)-($Q50-AQ$1)*AQ$53</f>
        <v>150</v>
      </c>
      <c r="AR50" s="32">
        <f t="shared" si="7"/>
        <v>3088</v>
      </c>
      <c r="AS50" s="33" t="str">
        <f t="shared" si="8"/>
        <v>426,414,402,390,378,366,354,342,330,318,306,294,282,270,258,246,234,222,210,198,186,174,162,150</v>
      </c>
      <c r="AT50" s="33" t="str">
        <f t="shared" si="9"/>
        <v>3088,426,414,402,390,378,366,354,342,330,318,306,294,282,270,258,246,234,222,210,198,186,174,162,150</v>
      </c>
    </row>
    <row r="51" spans="1:46" x14ac:dyDescent="0.3">
      <c r="A51" s="30">
        <v>598</v>
      </c>
      <c r="B51" s="31"/>
      <c r="C51" s="31" t="str">
        <f>_xlfn.TEXTJOIN(",",1,A51:A70)</f>
        <v>598</v>
      </c>
      <c r="D51" s="31"/>
      <c r="E51" s="31"/>
      <c r="F51" s="17">
        <v>49</v>
      </c>
      <c r="G51" s="17">
        <f t="shared" si="10"/>
        <v>49</v>
      </c>
      <c r="H51" s="17">
        <f t="shared" si="11"/>
        <v>75</v>
      </c>
      <c r="I51" s="17">
        <f t="shared" si="12"/>
        <v>99</v>
      </c>
      <c r="J51" s="17">
        <f t="shared" si="13"/>
        <v>124</v>
      </c>
      <c r="K51" s="17">
        <f t="shared" si="14"/>
        <v>149</v>
      </c>
      <c r="L51" s="17" t="str">
        <f t="shared" si="4"/>
        <v>49,75,99,124,149</v>
      </c>
      <c r="N51" s="17">
        <f t="shared" si="5"/>
        <v>496</v>
      </c>
      <c r="O51" s="17">
        <f t="shared" si="6"/>
        <v>10000</v>
      </c>
      <c r="P51" s="32">
        <f t="shared" si="15"/>
        <v>9856</v>
      </c>
      <c r="Q51" s="32">
        <v>49</v>
      </c>
      <c r="R51" s="32">
        <f t="shared" si="16"/>
        <v>2944</v>
      </c>
      <c r="S51" s="32">
        <f t="shared" si="17"/>
        <v>2800</v>
      </c>
      <c r="T51" s="32">
        <f>10000-SUM($S51:S51)-($Q51-T$1)*T$53</f>
        <v>432</v>
      </c>
      <c r="U51" s="32">
        <f>10000-SUM($S51:T51)-($Q51-U$1)*U$53</f>
        <v>420</v>
      </c>
      <c r="V51" s="32">
        <f>10000-SUM($S51:U51)-($Q51-V$1)*V$53</f>
        <v>408</v>
      </c>
      <c r="W51" s="32">
        <f>10000-SUM($S51:V51)-($Q51-W$1)*W$53</f>
        <v>396</v>
      </c>
      <c r="X51" s="32">
        <f>10000-SUM($S51:W51)-($Q51-X$1)*X$53</f>
        <v>384</v>
      </c>
      <c r="Y51" s="32">
        <f>10000-SUM($S51:X51)-($Q51-Y$1)*Y$53</f>
        <v>372</v>
      </c>
      <c r="Z51" s="32">
        <f>10000-SUM($S51:Y51)-($Q51-Z$1)*Z$53</f>
        <v>360</v>
      </c>
      <c r="AA51" s="32">
        <f>10000-SUM($S51:Z51)-($Q51-AA$1)*AA$53</f>
        <v>348</v>
      </c>
      <c r="AB51" s="32">
        <f>10000-SUM($S51:AA51)-($Q51-AB$1)*AB$53</f>
        <v>336</v>
      </c>
      <c r="AC51" s="32">
        <f>10000-SUM($S51:AB51)-($Q51-AC$1)*AC$53</f>
        <v>324</v>
      </c>
      <c r="AD51" s="32">
        <f>10000-SUM($S51:AC51)-($Q51-AD$1)*AD$53</f>
        <v>312</v>
      </c>
      <c r="AE51" s="32">
        <f>10000-SUM($S51:AD51)-($Q51-AE$1)*AE$53</f>
        <v>300</v>
      </c>
      <c r="AF51" s="32">
        <f>10000-SUM($S51:AE51)-($Q51-AF$1)*AF$53</f>
        <v>288</v>
      </c>
      <c r="AG51" s="32">
        <f>10000-SUM($S51:AF51)-($Q51-AG$1)*AG$53</f>
        <v>276</v>
      </c>
      <c r="AH51" s="32">
        <f>10000-SUM($S51:AG51)-($Q51-AH$1)*AH$53</f>
        <v>264</v>
      </c>
      <c r="AI51" s="32">
        <f>10000-SUM($S51:AH51)-($Q51-AI$1)*AI$53</f>
        <v>252</v>
      </c>
      <c r="AJ51" s="32">
        <f>10000-SUM($S51:AI51)-($Q51-AJ$1)*AJ$53</f>
        <v>240</v>
      </c>
      <c r="AK51" s="32">
        <f>10000-SUM($S51:AJ51)-($Q51-AK$1)*AK$53</f>
        <v>228</v>
      </c>
      <c r="AL51" s="32">
        <f>10000-SUM($S51:AK51)-($Q51-AL$1)*AL$53</f>
        <v>216</v>
      </c>
      <c r="AM51" s="32">
        <f>10000-SUM($S51:AL51)-($Q51-AM$1)*AM$53</f>
        <v>204</v>
      </c>
      <c r="AN51" s="32">
        <f>10000-SUM($S51:AM51)-($Q51-AN$1)*AN$53</f>
        <v>192</v>
      </c>
      <c r="AO51" s="32">
        <f>10000-SUM($S51:AN51)-($Q51-AO$1)*AO$53</f>
        <v>180</v>
      </c>
      <c r="AP51" s="32">
        <f>10000-SUM($S51:AO51)-($Q51-AP$1)*AP$53</f>
        <v>168</v>
      </c>
      <c r="AQ51" s="32">
        <f>10000-SUM($S51:AP51)-($Q51-AQ$1)*AQ$53</f>
        <v>156</v>
      </c>
      <c r="AR51" s="32">
        <f t="shared" si="7"/>
        <v>2944</v>
      </c>
      <c r="AS51" s="33" t="str">
        <f t="shared" si="8"/>
        <v>432,420,408,396,384,372,360,348,336,324,312,300,288,276,264,252,240,228,216,204,192,180,168,156</v>
      </c>
      <c r="AT51" s="33" t="str">
        <f t="shared" si="9"/>
        <v>2944,432,420,408,396,384,372,360,348,336,324,312,300,288,276,264,252,240,228,216,204,192,180,168,156</v>
      </c>
    </row>
    <row r="52" spans="1:46" x14ac:dyDescent="0.3">
      <c r="F52" s="17">
        <v>50</v>
      </c>
      <c r="G52" s="17">
        <f t="shared" si="10"/>
        <v>50</v>
      </c>
      <c r="H52" s="17">
        <f t="shared" si="11"/>
        <v>76</v>
      </c>
      <c r="I52" s="17">
        <f t="shared" si="12"/>
        <v>100</v>
      </c>
      <c r="J52" s="17">
        <f t="shared" si="13"/>
        <v>125</v>
      </c>
      <c r="K52" s="17">
        <f t="shared" si="14"/>
        <v>150</v>
      </c>
      <c r="L52" s="17" t="str">
        <f t="shared" si="4"/>
        <v>50,76,100,125,150</v>
      </c>
      <c r="N52" s="17">
        <f t="shared" si="5"/>
        <v>501</v>
      </c>
      <c r="O52" s="17">
        <f t="shared" si="6"/>
        <v>10000</v>
      </c>
      <c r="P52" s="32">
        <f t="shared" si="15"/>
        <v>9850</v>
      </c>
      <c r="Q52" s="32">
        <v>50</v>
      </c>
      <c r="R52" s="32">
        <f t="shared" si="16"/>
        <v>2800</v>
      </c>
      <c r="S52" s="32">
        <f t="shared" si="17"/>
        <v>2650</v>
      </c>
      <c r="T52" s="32">
        <f>10000-SUM($S52:S52)-($Q52-T$1)*T$53</f>
        <v>438</v>
      </c>
      <c r="U52" s="32">
        <f>10000-SUM($S52:T52)-($Q52-U$1)*U$53</f>
        <v>426</v>
      </c>
      <c r="V52" s="32">
        <f>10000-SUM($S52:U52)-($Q52-V$1)*V$53</f>
        <v>414</v>
      </c>
      <c r="W52" s="32">
        <f>10000-SUM($S52:V52)-($Q52-W$1)*W$53</f>
        <v>402</v>
      </c>
      <c r="X52" s="32">
        <f>10000-SUM($S52:W52)-($Q52-X$1)*X$53</f>
        <v>390</v>
      </c>
      <c r="Y52" s="32">
        <f>10000-SUM($S52:X52)-($Q52-Y$1)*Y$53</f>
        <v>378</v>
      </c>
      <c r="Z52" s="32">
        <f>10000-SUM($S52:Y52)-($Q52-Z$1)*Z$53</f>
        <v>366</v>
      </c>
      <c r="AA52" s="32">
        <f>10000-SUM($S52:Z52)-($Q52-AA$1)*AA$53</f>
        <v>354</v>
      </c>
      <c r="AB52" s="32">
        <f>10000-SUM($S52:AA52)-($Q52-AB$1)*AB$53</f>
        <v>342</v>
      </c>
      <c r="AC52" s="32">
        <f>10000-SUM($S52:AB52)-($Q52-AC$1)*AC$53</f>
        <v>330</v>
      </c>
      <c r="AD52" s="32">
        <f>10000-SUM($S52:AC52)-($Q52-AD$1)*AD$53</f>
        <v>318</v>
      </c>
      <c r="AE52" s="32">
        <f>10000-SUM($S52:AD52)-($Q52-AE$1)*AE$53</f>
        <v>306</v>
      </c>
      <c r="AF52" s="32">
        <f>10000-SUM($S52:AE52)-($Q52-AF$1)*AF$53</f>
        <v>294</v>
      </c>
      <c r="AG52" s="32">
        <f>10000-SUM($S52:AF52)-($Q52-AG$1)*AG$53</f>
        <v>282</v>
      </c>
      <c r="AH52" s="32">
        <f>10000-SUM($S52:AG52)-($Q52-AH$1)*AH$53</f>
        <v>270</v>
      </c>
      <c r="AI52" s="32">
        <f>10000-SUM($S52:AH52)-($Q52-AI$1)*AI$53</f>
        <v>258</v>
      </c>
      <c r="AJ52" s="32">
        <f>10000-SUM($S52:AI52)-($Q52-AJ$1)*AJ$53</f>
        <v>246</v>
      </c>
      <c r="AK52" s="32">
        <f>10000-SUM($S52:AJ52)-($Q52-AK$1)*AK$53</f>
        <v>234</v>
      </c>
      <c r="AL52" s="32">
        <f>10000-SUM($S52:AK52)-($Q52-AL$1)*AL$53</f>
        <v>222</v>
      </c>
      <c r="AM52" s="32">
        <f>10000-SUM($S52:AL52)-($Q52-AM$1)*AM$53</f>
        <v>210</v>
      </c>
      <c r="AN52" s="32">
        <f>10000-SUM($S52:AM52)-($Q52-AN$1)*AN$53</f>
        <v>198</v>
      </c>
      <c r="AO52" s="32">
        <f>10000-SUM($S52:AN52)-($Q52-AO$1)*AO$53</f>
        <v>186</v>
      </c>
      <c r="AP52" s="32">
        <f>10000-SUM($S52:AO52)-($Q52-AP$1)*AP$53</f>
        <v>174</v>
      </c>
      <c r="AQ52" s="32">
        <f>10000-SUM($S52:AP52)-($Q52-AQ$1)*AQ$53</f>
        <v>162</v>
      </c>
      <c r="AR52" s="32">
        <f t="shared" si="7"/>
        <v>2800</v>
      </c>
      <c r="AS52" s="33" t="str">
        <f t="shared" si="8"/>
        <v>438,426,414,402,390,378,366,354,342,330,318,306,294,282,270,258,246,234,222,210,198,186,174,162</v>
      </c>
      <c r="AT52" s="33" t="str">
        <f t="shared" si="9"/>
        <v>2800,438,426,414,402,390,378,366,354,342,330,318,306,294,282,270,258,246,234,222,210,198,186,174,162</v>
      </c>
    </row>
    <row r="53" spans="1:46" x14ac:dyDescent="0.3">
      <c r="P53" s="32"/>
      <c r="Q53" s="32"/>
      <c r="R53" s="32"/>
      <c r="S53" s="32">
        <v>150</v>
      </c>
      <c r="T53" s="32">
        <f>S53-6</f>
        <v>144</v>
      </c>
      <c r="U53" s="32">
        <f t="shared" ref="U53:AQ53" si="18">T53-6</f>
        <v>138</v>
      </c>
      <c r="V53" s="32">
        <f t="shared" si="18"/>
        <v>132</v>
      </c>
      <c r="W53" s="32">
        <f t="shared" si="18"/>
        <v>126</v>
      </c>
      <c r="X53" s="32">
        <f t="shared" si="18"/>
        <v>120</v>
      </c>
      <c r="Y53" s="32">
        <f t="shared" si="18"/>
        <v>114</v>
      </c>
      <c r="Z53" s="32">
        <f t="shared" si="18"/>
        <v>108</v>
      </c>
      <c r="AA53" s="32">
        <f t="shared" si="18"/>
        <v>102</v>
      </c>
      <c r="AB53" s="32">
        <f t="shared" si="18"/>
        <v>96</v>
      </c>
      <c r="AC53" s="32">
        <f t="shared" si="18"/>
        <v>90</v>
      </c>
      <c r="AD53" s="32">
        <f t="shared" si="18"/>
        <v>84</v>
      </c>
      <c r="AE53" s="32">
        <f t="shared" si="18"/>
        <v>78</v>
      </c>
      <c r="AF53" s="32">
        <f t="shared" si="18"/>
        <v>72</v>
      </c>
      <c r="AG53" s="32">
        <f t="shared" si="18"/>
        <v>66</v>
      </c>
      <c r="AH53" s="32">
        <f t="shared" si="18"/>
        <v>60</v>
      </c>
      <c r="AI53" s="32">
        <f t="shared" si="18"/>
        <v>54</v>
      </c>
      <c r="AJ53" s="32">
        <f t="shared" si="18"/>
        <v>48</v>
      </c>
      <c r="AK53" s="32">
        <f t="shared" si="18"/>
        <v>42</v>
      </c>
      <c r="AL53" s="32">
        <f t="shared" si="18"/>
        <v>36</v>
      </c>
      <c r="AM53" s="32">
        <f t="shared" si="18"/>
        <v>30</v>
      </c>
      <c r="AN53" s="32">
        <f t="shared" si="18"/>
        <v>24</v>
      </c>
      <c r="AO53" s="32">
        <f t="shared" si="18"/>
        <v>18</v>
      </c>
      <c r="AP53" s="32">
        <f t="shared" si="18"/>
        <v>12</v>
      </c>
      <c r="AQ53" s="32">
        <f t="shared" si="18"/>
        <v>6</v>
      </c>
      <c r="AR53" s="32">
        <f t="shared" si="7"/>
        <v>0</v>
      </c>
      <c r="AS53" s="33"/>
      <c r="AT53" s="33"/>
    </row>
    <row r="55" spans="1:46" x14ac:dyDescent="0.3">
      <c r="P55" s="32"/>
      <c r="Q55" s="32"/>
      <c r="R55" s="32">
        <v>1</v>
      </c>
      <c r="S55" s="32">
        <v>2</v>
      </c>
      <c r="T55" s="32">
        <v>3</v>
      </c>
      <c r="U55" s="32">
        <v>4</v>
      </c>
      <c r="V55" s="32">
        <v>5</v>
      </c>
      <c r="W55" s="32">
        <v>6</v>
      </c>
      <c r="X55" s="32">
        <v>7</v>
      </c>
      <c r="Y55" s="32">
        <v>8</v>
      </c>
      <c r="Z55" s="32">
        <v>9</v>
      </c>
      <c r="AA55" s="32">
        <v>10</v>
      </c>
      <c r="AB55" s="32">
        <v>11</v>
      </c>
      <c r="AC55" s="32"/>
    </row>
    <row r="56" spans="1:46" x14ac:dyDescent="0.3">
      <c r="P56" s="32"/>
      <c r="Q56" s="32" t="s">
        <v>43</v>
      </c>
      <c r="R56" s="32" t="s">
        <v>313</v>
      </c>
      <c r="S56" s="32" t="s">
        <v>314</v>
      </c>
      <c r="T56" s="32" t="s">
        <v>315</v>
      </c>
      <c r="U56" s="32" t="s">
        <v>316</v>
      </c>
      <c r="V56" s="32" t="s">
        <v>317</v>
      </c>
      <c r="W56" s="32" t="s">
        <v>318</v>
      </c>
      <c r="X56" s="32" t="s">
        <v>319</v>
      </c>
      <c r="Y56" s="32" t="s">
        <v>320</v>
      </c>
      <c r="Z56" s="32" t="s">
        <v>321</v>
      </c>
      <c r="AA56" s="32" t="s">
        <v>322</v>
      </c>
      <c r="AB56" s="32" t="s">
        <v>323</v>
      </c>
      <c r="AC56" s="33" t="s">
        <v>324</v>
      </c>
    </row>
    <row r="57" spans="1:46" x14ac:dyDescent="0.3">
      <c r="P57" s="32">
        <f>SUM(R57:AB57)</f>
        <v>10000</v>
      </c>
      <c r="Q57" s="32">
        <v>1</v>
      </c>
      <c r="R57" s="32">
        <f>10000-($Q57-R$55)*R$107</f>
        <v>10000</v>
      </c>
      <c r="S57" s="32">
        <v>0</v>
      </c>
      <c r="T57" s="32">
        <v>0</v>
      </c>
      <c r="U57" s="32">
        <v>0</v>
      </c>
      <c r="V57" s="32">
        <v>0</v>
      </c>
      <c r="W57" s="32">
        <v>0</v>
      </c>
      <c r="X57" s="32">
        <v>0</v>
      </c>
      <c r="Y57" s="32">
        <v>0</v>
      </c>
      <c r="Z57" s="32">
        <v>0</v>
      </c>
      <c r="AA57" s="32">
        <v>0</v>
      </c>
      <c r="AB57" s="32">
        <v>0</v>
      </c>
      <c r="AC57" s="33" t="str">
        <f>_xlfn.TEXTJOIN(",",0,R57:AB57)</f>
        <v>10000,0,0,0,0,0,0,0,0,0,0</v>
      </c>
    </row>
    <row r="58" spans="1:46" x14ac:dyDescent="0.3">
      <c r="P58" s="32">
        <f t="shared" ref="P58:P106" si="19">SUM(R58:AB58)</f>
        <v>10000</v>
      </c>
      <c r="Q58" s="32">
        <v>2</v>
      </c>
      <c r="R58" s="32">
        <f t="shared" ref="R58:R106" si="20">10000-($Q58-R$55)*R$107</f>
        <v>9850</v>
      </c>
      <c r="S58" s="32">
        <f>10000-SUM($R58:R58)-($Q58-S$55)*S$107</f>
        <v>150</v>
      </c>
      <c r="T58" s="32">
        <v>0</v>
      </c>
      <c r="U58" s="32">
        <v>0</v>
      </c>
      <c r="V58" s="32">
        <v>0</v>
      </c>
      <c r="W58" s="32">
        <v>0</v>
      </c>
      <c r="X58" s="32">
        <v>0</v>
      </c>
      <c r="Y58" s="32">
        <v>0</v>
      </c>
      <c r="Z58" s="32">
        <v>0</v>
      </c>
      <c r="AA58" s="32">
        <v>0</v>
      </c>
      <c r="AB58" s="32">
        <v>0</v>
      </c>
      <c r="AC58" s="33" t="str">
        <f t="shared" ref="AC58:AC106" si="21">_xlfn.TEXTJOIN(",",0,R58:AB58)</f>
        <v>9850,150,0,0,0,0,0,0,0,0,0</v>
      </c>
    </row>
    <row r="59" spans="1:46" x14ac:dyDescent="0.3">
      <c r="P59" s="32">
        <f t="shared" si="19"/>
        <v>10000</v>
      </c>
      <c r="Q59" s="32">
        <v>3</v>
      </c>
      <c r="R59" s="32">
        <f t="shared" si="20"/>
        <v>9700</v>
      </c>
      <c r="S59" s="32">
        <f>10000-SUM($R59:R59)-($Q59-S$55)*S$107</f>
        <v>165</v>
      </c>
      <c r="T59" s="32">
        <f>10000-SUM($R59:S59)-($Q59-T$55)*T$107</f>
        <v>135</v>
      </c>
      <c r="U59" s="32">
        <v>0</v>
      </c>
      <c r="V59" s="32">
        <v>0</v>
      </c>
      <c r="W59" s="32">
        <v>0</v>
      </c>
      <c r="X59" s="32">
        <v>0</v>
      </c>
      <c r="Y59" s="32">
        <v>0</v>
      </c>
      <c r="Z59" s="32">
        <v>0</v>
      </c>
      <c r="AA59" s="32">
        <v>0</v>
      </c>
      <c r="AB59" s="32">
        <v>0</v>
      </c>
      <c r="AC59" s="33" t="str">
        <f t="shared" si="21"/>
        <v>9700,165,135,0,0,0,0,0,0,0,0</v>
      </c>
    </row>
    <row r="60" spans="1:46" x14ac:dyDescent="0.3">
      <c r="P60" s="32">
        <f t="shared" si="19"/>
        <v>10000</v>
      </c>
      <c r="Q60" s="32">
        <v>4</v>
      </c>
      <c r="R60" s="32">
        <f t="shared" si="20"/>
        <v>9550</v>
      </c>
      <c r="S60" s="32">
        <f>10000-SUM($R60:R60)-($Q60-S$55)*S$107</f>
        <v>180</v>
      </c>
      <c r="T60" s="32">
        <f>10000-SUM($R60:S60)-($Q60-T$55)*T$107</f>
        <v>150</v>
      </c>
      <c r="U60" s="32">
        <f>10000-SUM($R60:T60)-($Q60-U$55)*U$107</f>
        <v>120</v>
      </c>
      <c r="V60" s="32">
        <v>0</v>
      </c>
      <c r="W60" s="32">
        <v>0</v>
      </c>
      <c r="X60" s="32">
        <v>0</v>
      </c>
      <c r="Y60" s="32">
        <v>0</v>
      </c>
      <c r="Z60" s="32">
        <v>0</v>
      </c>
      <c r="AA60" s="32">
        <v>0</v>
      </c>
      <c r="AB60" s="32">
        <v>0</v>
      </c>
      <c r="AC60" s="33" t="str">
        <f t="shared" si="21"/>
        <v>9550,180,150,120,0,0,0,0,0,0,0</v>
      </c>
    </row>
    <row r="61" spans="1:46" x14ac:dyDescent="0.3">
      <c r="P61" s="32">
        <f t="shared" si="19"/>
        <v>10000</v>
      </c>
      <c r="Q61" s="32">
        <v>5</v>
      </c>
      <c r="R61" s="32">
        <f t="shared" si="20"/>
        <v>9400</v>
      </c>
      <c r="S61" s="32">
        <f>10000-SUM($R61:R61)-($Q61-S$55)*S$107</f>
        <v>195</v>
      </c>
      <c r="T61" s="32">
        <f>10000-SUM($R61:S61)-($Q61-T$55)*T$107</f>
        <v>165</v>
      </c>
      <c r="U61" s="32">
        <f>10000-SUM($R61:T61)-($Q61-U$55)*U$107</f>
        <v>135</v>
      </c>
      <c r="V61" s="32">
        <f>10000-SUM($R61:U61)-($Q61-V$55)*V$107</f>
        <v>105</v>
      </c>
      <c r="W61" s="32">
        <v>0</v>
      </c>
      <c r="X61" s="32">
        <v>0</v>
      </c>
      <c r="Y61" s="32">
        <v>0</v>
      </c>
      <c r="Z61" s="32">
        <v>0</v>
      </c>
      <c r="AA61" s="32">
        <v>0</v>
      </c>
      <c r="AB61" s="32">
        <v>0</v>
      </c>
      <c r="AC61" s="33" t="str">
        <f t="shared" si="21"/>
        <v>9400,195,165,135,105,0,0,0,0,0,0</v>
      </c>
    </row>
    <row r="62" spans="1:46" x14ac:dyDescent="0.3">
      <c r="P62" s="32">
        <f t="shared" si="19"/>
        <v>10000</v>
      </c>
      <c r="Q62" s="32">
        <v>6</v>
      </c>
      <c r="R62" s="32">
        <f t="shared" si="20"/>
        <v>9250</v>
      </c>
      <c r="S62" s="32">
        <f>10000-SUM($R62:R62)-($Q62-S$55)*S$107</f>
        <v>210</v>
      </c>
      <c r="T62" s="32">
        <f>10000-SUM($R62:S62)-($Q62-T$55)*T$107</f>
        <v>180</v>
      </c>
      <c r="U62" s="32">
        <f>10000-SUM($R62:T62)-($Q62-U$55)*U$107</f>
        <v>150</v>
      </c>
      <c r="V62" s="32">
        <f>10000-SUM($R62:U62)-($Q62-V$55)*V$107</f>
        <v>120</v>
      </c>
      <c r="W62" s="32">
        <f>10000-SUM($R62:V62)-($Q62-W$55)*W$107</f>
        <v>90</v>
      </c>
      <c r="X62" s="32">
        <v>0</v>
      </c>
      <c r="Y62" s="32">
        <v>0</v>
      </c>
      <c r="Z62" s="32">
        <v>0</v>
      </c>
      <c r="AA62" s="32">
        <v>0</v>
      </c>
      <c r="AB62" s="32">
        <v>0</v>
      </c>
      <c r="AC62" s="33" t="str">
        <f t="shared" si="21"/>
        <v>9250,210,180,150,120,90,0,0,0,0,0</v>
      </c>
    </row>
    <row r="63" spans="1:46" x14ac:dyDescent="0.3">
      <c r="P63" s="32">
        <f t="shared" si="19"/>
        <v>10000</v>
      </c>
      <c r="Q63" s="32">
        <v>7</v>
      </c>
      <c r="R63" s="32">
        <f t="shared" si="20"/>
        <v>9100</v>
      </c>
      <c r="S63" s="32">
        <f>10000-SUM($R63:R63)-($Q63-S$55)*S$107</f>
        <v>225</v>
      </c>
      <c r="T63" s="32">
        <f>10000-SUM($R63:S63)-($Q63-T$55)*T$107</f>
        <v>195</v>
      </c>
      <c r="U63" s="32">
        <f>10000-SUM($R63:T63)-($Q63-U$55)*U$107</f>
        <v>165</v>
      </c>
      <c r="V63" s="32">
        <f>10000-SUM($R63:U63)-($Q63-V$55)*V$107</f>
        <v>135</v>
      </c>
      <c r="W63" s="32">
        <f>10000-SUM($R63:V63)-($Q63-W$55)*W$107</f>
        <v>105</v>
      </c>
      <c r="X63" s="32">
        <f>10000-SUM($R63:W63)-($Q63-X$55)*X$107</f>
        <v>75</v>
      </c>
      <c r="Y63" s="32">
        <v>0</v>
      </c>
      <c r="Z63" s="32">
        <v>0</v>
      </c>
      <c r="AA63" s="32">
        <v>0</v>
      </c>
      <c r="AB63" s="32">
        <v>0</v>
      </c>
      <c r="AC63" s="33" t="str">
        <f t="shared" si="21"/>
        <v>9100,225,195,165,135,105,75,0,0,0,0</v>
      </c>
    </row>
    <row r="64" spans="1:46" x14ac:dyDescent="0.3">
      <c r="P64" s="32">
        <f t="shared" si="19"/>
        <v>10000</v>
      </c>
      <c r="Q64" s="32">
        <v>8</v>
      </c>
      <c r="R64" s="32">
        <f t="shared" si="20"/>
        <v>8950</v>
      </c>
      <c r="S64" s="32">
        <f>10000-SUM($R64:R64)-($Q64-S$55)*S$107</f>
        <v>240</v>
      </c>
      <c r="T64" s="32">
        <f>10000-SUM($R64:S64)-($Q64-T$55)*T$107</f>
        <v>210</v>
      </c>
      <c r="U64" s="32">
        <f>10000-SUM($R64:T64)-($Q64-U$55)*U$107</f>
        <v>180</v>
      </c>
      <c r="V64" s="32">
        <f>10000-SUM($R64:U64)-($Q64-V$55)*V$107</f>
        <v>150</v>
      </c>
      <c r="W64" s="32">
        <f>10000-SUM($R64:V64)-($Q64-W$55)*W$107</f>
        <v>120</v>
      </c>
      <c r="X64" s="32">
        <f>10000-SUM($R64:W64)-($Q64-X$55)*X$107</f>
        <v>90</v>
      </c>
      <c r="Y64" s="32">
        <f>10000-SUM($R64:X64)-($Q64-Y$55)*Y$107</f>
        <v>60</v>
      </c>
      <c r="Z64" s="32">
        <v>0</v>
      </c>
      <c r="AA64" s="32">
        <v>0</v>
      </c>
      <c r="AB64" s="32">
        <v>0</v>
      </c>
      <c r="AC64" s="33" t="str">
        <f t="shared" si="21"/>
        <v>8950,240,210,180,150,120,90,60,0,0,0</v>
      </c>
    </row>
    <row r="65" spans="16:29" x14ac:dyDescent="0.3">
      <c r="P65" s="32">
        <f t="shared" si="19"/>
        <v>10000</v>
      </c>
      <c r="Q65" s="32">
        <v>9</v>
      </c>
      <c r="R65" s="32">
        <f t="shared" si="20"/>
        <v>8800</v>
      </c>
      <c r="S65" s="32">
        <f>10000-SUM($R65:R65)-($Q65-S$55)*S$107</f>
        <v>255</v>
      </c>
      <c r="T65" s="32">
        <f>10000-SUM($R65:S65)-($Q65-T$55)*T$107</f>
        <v>225</v>
      </c>
      <c r="U65" s="32">
        <f>10000-SUM($R65:T65)-($Q65-U$55)*U$107</f>
        <v>195</v>
      </c>
      <c r="V65" s="32">
        <f>10000-SUM($R65:U65)-($Q65-V$55)*V$107</f>
        <v>165</v>
      </c>
      <c r="W65" s="32">
        <f>10000-SUM($R65:V65)-($Q65-W$55)*W$107</f>
        <v>135</v>
      </c>
      <c r="X65" s="32">
        <f>10000-SUM($R65:W65)-($Q65-X$55)*X$107</f>
        <v>105</v>
      </c>
      <c r="Y65" s="32">
        <f>10000-SUM($R65:X65)-($Q65-Y$55)*Y$107</f>
        <v>75</v>
      </c>
      <c r="Z65" s="32">
        <f>10000-SUM($R65:Y65)-($Q65-Z$55)*Z$107</f>
        <v>45</v>
      </c>
      <c r="AA65" s="32">
        <v>0</v>
      </c>
      <c r="AB65" s="32">
        <v>0</v>
      </c>
      <c r="AC65" s="33" t="str">
        <f t="shared" si="21"/>
        <v>8800,255,225,195,165,135,105,75,45,0,0</v>
      </c>
    </row>
    <row r="66" spans="16:29" x14ac:dyDescent="0.3">
      <c r="P66" s="32">
        <f t="shared" si="19"/>
        <v>10000</v>
      </c>
      <c r="Q66" s="32">
        <v>10</v>
      </c>
      <c r="R66" s="32">
        <f t="shared" si="20"/>
        <v>8650</v>
      </c>
      <c r="S66" s="32">
        <f>10000-SUM($R66:R66)-($Q66-S$55)*S$107</f>
        <v>270</v>
      </c>
      <c r="T66" s="32">
        <f>10000-SUM($R66:S66)-($Q66-T$55)*T$107</f>
        <v>240</v>
      </c>
      <c r="U66" s="32">
        <f>10000-SUM($R66:T66)-($Q66-U$55)*U$107</f>
        <v>210</v>
      </c>
      <c r="V66" s="32">
        <f>10000-SUM($R66:U66)-($Q66-V$55)*V$107</f>
        <v>180</v>
      </c>
      <c r="W66" s="32">
        <f>10000-SUM($R66:V66)-($Q66-W$55)*W$107</f>
        <v>150</v>
      </c>
      <c r="X66" s="32">
        <f>10000-SUM($R66:W66)-($Q66-X$55)*X$107</f>
        <v>120</v>
      </c>
      <c r="Y66" s="32">
        <f>10000-SUM($R66:X66)-($Q66-Y$55)*Y$107</f>
        <v>90</v>
      </c>
      <c r="Z66" s="32">
        <f>10000-SUM($R66:Y66)-($Q66-Z$55)*Z$107</f>
        <v>60</v>
      </c>
      <c r="AA66" s="32">
        <f>10000-SUM($R66:Z66)-($Q66-AA$55)*AA$107</f>
        <v>30</v>
      </c>
      <c r="AB66" s="32">
        <v>0</v>
      </c>
      <c r="AC66" s="33" t="str">
        <f t="shared" si="21"/>
        <v>8650,270,240,210,180,150,120,90,60,30,0</v>
      </c>
    </row>
    <row r="67" spans="16:29" x14ac:dyDescent="0.3">
      <c r="P67" s="32">
        <f t="shared" si="19"/>
        <v>10000</v>
      </c>
      <c r="Q67" s="32">
        <v>11</v>
      </c>
      <c r="R67" s="32">
        <f t="shared" si="20"/>
        <v>8500</v>
      </c>
      <c r="S67" s="32">
        <f>10000-SUM($R67:R67)-($Q67-S$55)*S$107</f>
        <v>285</v>
      </c>
      <c r="T67" s="32">
        <f>10000-SUM($R67:S67)-($Q67-T$55)*T$107</f>
        <v>255</v>
      </c>
      <c r="U67" s="32">
        <f>10000-SUM($R67:T67)-($Q67-U$55)*U$107</f>
        <v>225</v>
      </c>
      <c r="V67" s="32">
        <f>10000-SUM($R67:U67)-($Q67-V$55)*V$107</f>
        <v>195</v>
      </c>
      <c r="W67" s="32">
        <f>10000-SUM($R67:V67)-($Q67-W$55)*W$107</f>
        <v>165</v>
      </c>
      <c r="X67" s="32">
        <f>10000-SUM($R67:W67)-($Q67-X$55)*X$107</f>
        <v>135</v>
      </c>
      <c r="Y67" s="32">
        <f>10000-SUM($R67:X67)-($Q67-Y$55)*Y$107</f>
        <v>105</v>
      </c>
      <c r="Z67" s="32">
        <f>10000-SUM($R67:Y67)-($Q67-Z$55)*Z$107</f>
        <v>75</v>
      </c>
      <c r="AA67" s="32">
        <f>10000-SUM($R67:Z67)-($Q67-AA$55)*AA$107</f>
        <v>45</v>
      </c>
      <c r="AB67" s="32">
        <f>10000-SUM($R67:AA67)-($Q67-AB$55)*AB$107</f>
        <v>15</v>
      </c>
      <c r="AC67" s="33" t="str">
        <f t="shared" si="21"/>
        <v>8500,285,255,225,195,165,135,105,75,45,15</v>
      </c>
    </row>
    <row r="68" spans="16:29" x14ac:dyDescent="0.3">
      <c r="P68" s="32">
        <f t="shared" si="19"/>
        <v>10000</v>
      </c>
      <c r="Q68" s="32">
        <v>12</v>
      </c>
      <c r="R68" s="32">
        <f t="shared" si="20"/>
        <v>8350</v>
      </c>
      <c r="S68" s="32">
        <f>10000-SUM($R68:R68)-($Q68-S$55)*S$107</f>
        <v>300</v>
      </c>
      <c r="T68" s="32">
        <f>10000-SUM($R68:S68)-($Q68-T$55)*T$107</f>
        <v>270</v>
      </c>
      <c r="U68" s="32">
        <f>10000-SUM($R68:T68)-($Q68-U$55)*U$107</f>
        <v>240</v>
      </c>
      <c r="V68" s="32">
        <f>10000-SUM($R68:U68)-($Q68-V$55)*V$107</f>
        <v>210</v>
      </c>
      <c r="W68" s="32">
        <f>10000-SUM($R68:V68)-($Q68-W$55)*W$107</f>
        <v>180</v>
      </c>
      <c r="X68" s="32">
        <f>10000-SUM($R68:W68)-($Q68-X$55)*X$107</f>
        <v>150</v>
      </c>
      <c r="Y68" s="32">
        <f>10000-SUM($R68:X68)-($Q68-Y$55)*Y$107</f>
        <v>120</v>
      </c>
      <c r="Z68" s="32">
        <f>10000-SUM($R68:Y68)-($Q68-Z$55)*Z$107</f>
        <v>90</v>
      </c>
      <c r="AA68" s="32">
        <f>10000-SUM($R68:Z68)-($Q68-AA$55)*AA$107</f>
        <v>60</v>
      </c>
      <c r="AB68" s="32">
        <f>10000-SUM($R68:AA68)-($Q68-AB$55)*AB$107</f>
        <v>30</v>
      </c>
      <c r="AC68" s="33" t="str">
        <f t="shared" si="21"/>
        <v>8350,300,270,240,210,180,150,120,90,60,30</v>
      </c>
    </row>
    <row r="69" spans="16:29" x14ac:dyDescent="0.3">
      <c r="P69" s="32">
        <f t="shared" si="19"/>
        <v>10000</v>
      </c>
      <c r="Q69" s="32">
        <v>13</v>
      </c>
      <c r="R69" s="32">
        <f t="shared" si="20"/>
        <v>8200</v>
      </c>
      <c r="S69" s="32">
        <f>10000-SUM($R69:R69)-($Q69-S$55)*S$107</f>
        <v>315</v>
      </c>
      <c r="T69" s="32">
        <f>10000-SUM($R69:S69)-($Q69-T$55)*T$107</f>
        <v>285</v>
      </c>
      <c r="U69" s="32">
        <f>10000-SUM($R69:T69)-($Q69-U$55)*U$107</f>
        <v>255</v>
      </c>
      <c r="V69" s="32">
        <f>10000-SUM($R69:U69)-($Q69-V$55)*V$107</f>
        <v>225</v>
      </c>
      <c r="W69" s="32">
        <f>10000-SUM($R69:V69)-($Q69-W$55)*W$107</f>
        <v>195</v>
      </c>
      <c r="X69" s="32">
        <f>10000-SUM($R69:W69)-($Q69-X$55)*X$107</f>
        <v>165</v>
      </c>
      <c r="Y69" s="32">
        <f>10000-SUM($R69:X69)-($Q69-Y$55)*Y$107</f>
        <v>135</v>
      </c>
      <c r="Z69" s="32">
        <f>10000-SUM($R69:Y69)-($Q69-Z$55)*Z$107</f>
        <v>105</v>
      </c>
      <c r="AA69" s="32">
        <f>10000-SUM($R69:Z69)-($Q69-AA$55)*AA$107</f>
        <v>75</v>
      </c>
      <c r="AB69" s="32">
        <f>10000-SUM($R69:AA69)-($Q69-AB$55)*AB$107</f>
        <v>45</v>
      </c>
      <c r="AC69" s="33" t="str">
        <f t="shared" si="21"/>
        <v>8200,315,285,255,225,195,165,135,105,75,45</v>
      </c>
    </row>
    <row r="70" spans="16:29" x14ac:dyDescent="0.3">
      <c r="P70" s="32">
        <f t="shared" si="19"/>
        <v>10000</v>
      </c>
      <c r="Q70" s="32">
        <v>14</v>
      </c>
      <c r="R70" s="32">
        <f t="shared" si="20"/>
        <v>8050</v>
      </c>
      <c r="S70" s="32">
        <f>10000-SUM($R70:R70)-($Q70-S$55)*S$107</f>
        <v>330</v>
      </c>
      <c r="T70" s="32">
        <f>10000-SUM($R70:S70)-($Q70-T$55)*T$107</f>
        <v>300</v>
      </c>
      <c r="U70" s="32">
        <f>10000-SUM($R70:T70)-($Q70-U$55)*U$107</f>
        <v>270</v>
      </c>
      <c r="V70" s="32">
        <f>10000-SUM($R70:U70)-($Q70-V$55)*V$107</f>
        <v>240</v>
      </c>
      <c r="W70" s="32">
        <f>10000-SUM($R70:V70)-($Q70-W$55)*W$107</f>
        <v>210</v>
      </c>
      <c r="X70" s="32">
        <f>10000-SUM($R70:W70)-($Q70-X$55)*X$107</f>
        <v>180</v>
      </c>
      <c r="Y70" s="32">
        <f>10000-SUM($R70:X70)-($Q70-Y$55)*Y$107</f>
        <v>150</v>
      </c>
      <c r="Z70" s="32">
        <f>10000-SUM($R70:Y70)-($Q70-Z$55)*Z$107</f>
        <v>120</v>
      </c>
      <c r="AA70" s="32">
        <f>10000-SUM($R70:Z70)-($Q70-AA$55)*AA$107</f>
        <v>90</v>
      </c>
      <c r="AB70" s="32">
        <f>10000-SUM($R70:AA70)-($Q70-AB$55)*AB$107</f>
        <v>60</v>
      </c>
      <c r="AC70" s="33" t="str">
        <f t="shared" si="21"/>
        <v>8050,330,300,270,240,210,180,150,120,90,60</v>
      </c>
    </row>
    <row r="71" spans="16:29" x14ac:dyDescent="0.3">
      <c r="P71" s="32">
        <f t="shared" si="19"/>
        <v>10000</v>
      </c>
      <c r="Q71" s="32">
        <v>15</v>
      </c>
      <c r="R71" s="32">
        <f t="shared" si="20"/>
        <v>7900</v>
      </c>
      <c r="S71" s="32">
        <f>10000-SUM($R71:R71)-($Q71-S$55)*S$107</f>
        <v>345</v>
      </c>
      <c r="T71" s="32">
        <f>10000-SUM($R71:S71)-($Q71-T$55)*T$107</f>
        <v>315</v>
      </c>
      <c r="U71" s="32">
        <f>10000-SUM($R71:T71)-($Q71-U$55)*U$107</f>
        <v>285</v>
      </c>
      <c r="V71" s="32">
        <f>10000-SUM($R71:U71)-($Q71-V$55)*V$107</f>
        <v>255</v>
      </c>
      <c r="W71" s="32">
        <f>10000-SUM($R71:V71)-($Q71-W$55)*W$107</f>
        <v>225</v>
      </c>
      <c r="X71" s="32">
        <f>10000-SUM($R71:W71)-($Q71-X$55)*X$107</f>
        <v>195</v>
      </c>
      <c r="Y71" s="32">
        <f>10000-SUM($R71:X71)-($Q71-Y$55)*Y$107</f>
        <v>165</v>
      </c>
      <c r="Z71" s="32">
        <f>10000-SUM($R71:Y71)-($Q71-Z$55)*Z$107</f>
        <v>135</v>
      </c>
      <c r="AA71" s="32">
        <f>10000-SUM($R71:Z71)-($Q71-AA$55)*AA$107</f>
        <v>105</v>
      </c>
      <c r="AB71" s="32">
        <f>10000-SUM($R71:AA71)-($Q71-AB$55)*AB$107</f>
        <v>75</v>
      </c>
      <c r="AC71" s="33" t="str">
        <f t="shared" si="21"/>
        <v>7900,345,315,285,255,225,195,165,135,105,75</v>
      </c>
    </row>
    <row r="72" spans="16:29" x14ac:dyDescent="0.3">
      <c r="P72" s="32">
        <f t="shared" si="19"/>
        <v>10000</v>
      </c>
      <c r="Q72" s="32">
        <v>16</v>
      </c>
      <c r="R72" s="32">
        <f t="shared" si="20"/>
        <v>7750</v>
      </c>
      <c r="S72" s="32">
        <f>10000-SUM($R72:R72)-($Q72-S$55)*S$107</f>
        <v>360</v>
      </c>
      <c r="T72" s="32">
        <f>10000-SUM($R72:S72)-($Q72-T$55)*T$107</f>
        <v>330</v>
      </c>
      <c r="U72" s="32">
        <f>10000-SUM($R72:T72)-($Q72-U$55)*U$107</f>
        <v>300</v>
      </c>
      <c r="V72" s="32">
        <f>10000-SUM($R72:U72)-($Q72-V$55)*V$107</f>
        <v>270</v>
      </c>
      <c r="W72" s="32">
        <f>10000-SUM($R72:V72)-($Q72-W$55)*W$107</f>
        <v>240</v>
      </c>
      <c r="X72" s="32">
        <f>10000-SUM($R72:W72)-($Q72-X$55)*X$107</f>
        <v>210</v>
      </c>
      <c r="Y72" s="32">
        <f>10000-SUM($R72:X72)-($Q72-Y$55)*Y$107</f>
        <v>180</v>
      </c>
      <c r="Z72" s="32">
        <f>10000-SUM($R72:Y72)-($Q72-Z$55)*Z$107</f>
        <v>150</v>
      </c>
      <c r="AA72" s="32">
        <f>10000-SUM($R72:Z72)-($Q72-AA$55)*AA$107</f>
        <v>120</v>
      </c>
      <c r="AB72" s="32">
        <f>10000-SUM($R72:AA72)-($Q72-AB$55)*AB$107</f>
        <v>90</v>
      </c>
      <c r="AC72" s="33" t="str">
        <f t="shared" si="21"/>
        <v>7750,360,330,300,270,240,210,180,150,120,90</v>
      </c>
    </row>
    <row r="73" spans="16:29" x14ac:dyDescent="0.3">
      <c r="P73" s="32">
        <f t="shared" si="19"/>
        <v>10000</v>
      </c>
      <c r="Q73" s="32">
        <v>17</v>
      </c>
      <c r="R73" s="32">
        <f t="shared" si="20"/>
        <v>7600</v>
      </c>
      <c r="S73" s="32">
        <f>10000-SUM($R73:R73)-($Q73-S$55)*S$107</f>
        <v>375</v>
      </c>
      <c r="T73" s="32">
        <f>10000-SUM($R73:S73)-($Q73-T$55)*T$107</f>
        <v>345</v>
      </c>
      <c r="U73" s="32">
        <f>10000-SUM($R73:T73)-($Q73-U$55)*U$107</f>
        <v>315</v>
      </c>
      <c r="V73" s="32">
        <f>10000-SUM($R73:U73)-($Q73-V$55)*V$107</f>
        <v>285</v>
      </c>
      <c r="W73" s="32">
        <f>10000-SUM($R73:V73)-($Q73-W$55)*W$107</f>
        <v>255</v>
      </c>
      <c r="X73" s="32">
        <f>10000-SUM($R73:W73)-($Q73-X$55)*X$107</f>
        <v>225</v>
      </c>
      <c r="Y73" s="32">
        <f>10000-SUM($R73:X73)-($Q73-Y$55)*Y$107</f>
        <v>195</v>
      </c>
      <c r="Z73" s="32">
        <f>10000-SUM($R73:Y73)-($Q73-Z$55)*Z$107</f>
        <v>165</v>
      </c>
      <c r="AA73" s="32">
        <f>10000-SUM($R73:Z73)-($Q73-AA$55)*AA$107</f>
        <v>135</v>
      </c>
      <c r="AB73" s="32">
        <f>10000-SUM($R73:AA73)-($Q73-AB$55)*AB$107</f>
        <v>105</v>
      </c>
      <c r="AC73" s="33" t="str">
        <f t="shared" si="21"/>
        <v>7600,375,345,315,285,255,225,195,165,135,105</v>
      </c>
    </row>
    <row r="74" spans="16:29" x14ac:dyDescent="0.3">
      <c r="P74" s="32">
        <f t="shared" si="19"/>
        <v>10000</v>
      </c>
      <c r="Q74" s="32">
        <v>18</v>
      </c>
      <c r="R74" s="32">
        <f t="shared" si="20"/>
        <v>7450</v>
      </c>
      <c r="S74" s="32">
        <f>10000-SUM($R74:R74)-($Q74-S$55)*S$107</f>
        <v>390</v>
      </c>
      <c r="T74" s="32">
        <f>10000-SUM($R74:S74)-($Q74-T$55)*T$107</f>
        <v>360</v>
      </c>
      <c r="U74" s="32">
        <f>10000-SUM($R74:T74)-($Q74-U$55)*U$107</f>
        <v>330</v>
      </c>
      <c r="V74" s="32">
        <f>10000-SUM($R74:U74)-($Q74-V$55)*V$107</f>
        <v>300</v>
      </c>
      <c r="W74" s="32">
        <f>10000-SUM($R74:V74)-($Q74-W$55)*W$107</f>
        <v>270</v>
      </c>
      <c r="X74" s="32">
        <f>10000-SUM($R74:W74)-($Q74-X$55)*X$107</f>
        <v>240</v>
      </c>
      <c r="Y74" s="32">
        <f>10000-SUM($R74:X74)-($Q74-Y$55)*Y$107</f>
        <v>210</v>
      </c>
      <c r="Z74" s="32">
        <f>10000-SUM($R74:Y74)-($Q74-Z$55)*Z$107</f>
        <v>180</v>
      </c>
      <c r="AA74" s="32">
        <f>10000-SUM($R74:Z74)-($Q74-AA$55)*AA$107</f>
        <v>150</v>
      </c>
      <c r="AB74" s="32">
        <f>10000-SUM($R74:AA74)-($Q74-AB$55)*AB$107</f>
        <v>120</v>
      </c>
      <c r="AC74" s="33" t="str">
        <f t="shared" si="21"/>
        <v>7450,390,360,330,300,270,240,210,180,150,120</v>
      </c>
    </row>
    <row r="75" spans="16:29" x14ac:dyDescent="0.3">
      <c r="P75" s="32">
        <f t="shared" si="19"/>
        <v>10000</v>
      </c>
      <c r="Q75" s="32">
        <v>19</v>
      </c>
      <c r="R75" s="32">
        <f t="shared" si="20"/>
        <v>7300</v>
      </c>
      <c r="S75" s="32">
        <f>10000-SUM($R75:R75)-($Q75-S$55)*S$107</f>
        <v>405</v>
      </c>
      <c r="T75" s="32">
        <f>10000-SUM($R75:S75)-($Q75-T$55)*T$107</f>
        <v>375</v>
      </c>
      <c r="U75" s="32">
        <f>10000-SUM($R75:T75)-($Q75-U$55)*U$107</f>
        <v>345</v>
      </c>
      <c r="V75" s="32">
        <f>10000-SUM($R75:U75)-($Q75-V$55)*V$107</f>
        <v>315</v>
      </c>
      <c r="W75" s="32">
        <f>10000-SUM($R75:V75)-($Q75-W$55)*W$107</f>
        <v>285</v>
      </c>
      <c r="X75" s="32">
        <f>10000-SUM($R75:W75)-($Q75-X$55)*X$107</f>
        <v>255</v>
      </c>
      <c r="Y75" s="32">
        <f>10000-SUM($R75:X75)-($Q75-Y$55)*Y$107</f>
        <v>225</v>
      </c>
      <c r="Z75" s="32">
        <f>10000-SUM($R75:Y75)-($Q75-Z$55)*Z$107</f>
        <v>195</v>
      </c>
      <c r="AA75" s="32">
        <f>10000-SUM($R75:Z75)-($Q75-AA$55)*AA$107</f>
        <v>165</v>
      </c>
      <c r="AB75" s="32">
        <f>10000-SUM($R75:AA75)-($Q75-AB$55)*AB$107</f>
        <v>135</v>
      </c>
      <c r="AC75" s="33" t="str">
        <f t="shared" si="21"/>
        <v>7300,405,375,345,315,285,255,225,195,165,135</v>
      </c>
    </row>
    <row r="76" spans="16:29" x14ac:dyDescent="0.3">
      <c r="P76" s="32">
        <f t="shared" si="19"/>
        <v>10000</v>
      </c>
      <c r="Q76" s="32">
        <v>20</v>
      </c>
      <c r="R76" s="32">
        <f t="shared" si="20"/>
        <v>7150</v>
      </c>
      <c r="S76" s="32">
        <f>10000-SUM($R76:R76)-($Q76-S$55)*S$107</f>
        <v>420</v>
      </c>
      <c r="T76" s="32">
        <f>10000-SUM($R76:S76)-($Q76-T$55)*T$107</f>
        <v>390</v>
      </c>
      <c r="U76" s="32">
        <f>10000-SUM($R76:T76)-($Q76-U$55)*U$107</f>
        <v>360</v>
      </c>
      <c r="V76" s="32">
        <f>10000-SUM($R76:U76)-($Q76-V$55)*V$107</f>
        <v>330</v>
      </c>
      <c r="W76" s="32">
        <f>10000-SUM($R76:V76)-($Q76-W$55)*W$107</f>
        <v>300</v>
      </c>
      <c r="X76" s="32">
        <f>10000-SUM($R76:W76)-($Q76-X$55)*X$107</f>
        <v>270</v>
      </c>
      <c r="Y76" s="32">
        <f>10000-SUM($R76:X76)-($Q76-Y$55)*Y$107</f>
        <v>240</v>
      </c>
      <c r="Z76" s="32">
        <f>10000-SUM($R76:Y76)-($Q76-Z$55)*Z$107</f>
        <v>210</v>
      </c>
      <c r="AA76" s="32">
        <f>10000-SUM($R76:Z76)-($Q76-AA$55)*AA$107</f>
        <v>180</v>
      </c>
      <c r="AB76" s="32">
        <f>10000-SUM($R76:AA76)-($Q76-AB$55)*AB$107</f>
        <v>150</v>
      </c>
      <c r="AC76" s="33" t="str">
        <f t="shared" si="21"/>
        <v>7150,420,390,360,330,300,270,240,210,180,150</v>
      </c>
    </row>
    <row r="77" spans="16:29" x14ac:dyDescent="0.3">
      <c r="P77" s="32">
        <f t="shared" si="19"/>
        <v>10000</v>
      </c>
      <c r="Q77" s="32">
        <v>21</v>
      </c>
      <c r="R77" s="32">
        <f t="shared" si="20"/>
        <v>7000</v>
      </c>
      <c r="S77" s="32">
        <f>10000-SUM($R77:R77)-($Q77-S$55)*S$107</f>
        <v>435</v>
      </c>
      <c r="T77" s="32">
        <f>10000-SUM($R77:S77)-($Q77-T$55)*T$107</f>
        <v>405</v>
      </c>
      <c r="U77" s="32">
        <f>10000-SUM($R77:T77)-($Q77-U$55)*U$107</f>
        <v>375</v>
      </c>
      <c r="V77" s="32">
        <f>10000-SUM($R77:U77)-($Q77-V$55)*V$107</f>
        <v>345</v>
      </c>
      <c r="W77" s="32">
        <f>10000-SUM($R77:V77)-($Q77-W$55)*W$107</f>
        <v>315</v>
      </c>
      <c r="X77" s="32">
        <f>10000-SUM($R77:W77)-($Q77-X$55)*X$107</f>
        <v>285</v>
      </c>
      <c r="Y77" s="32">
        <f>10000-SUM($R77:X77)-($Q77-Y$55)*Y$107</f>
        <v>255</v>
      </c>
      <c r="Z77" s="32">
        <f>10000-SUM($R77:Y77)-($Q77-Z$55)*Z$107</f>
        <v>225</v>
      </c>
      <c r="AA77" s="32">
        <f>10000-SUM($R77:Z77)-($Q77-AA$55)*AA$107</f>
        <v>195</v>
      </c>
      <c r="AB77" s="32">
        <f>10000-SUM($R77:AA77)-($Q77-AB$55)*AB$107</f>
        <v>165</v>
      </c>
      <c r="AC77" s="33" t="str">
        <f t="shared" si="21"/>
        <v>7000,435,405,375,345,315,285,255,225,195,165</v>
      </c>
    </row>
    <row r="78" spans="16:29" x14ac:dyDescent="0.3">
      <c r="P78" s="32">
        <f t="shared" si="19"/>
        <v>10000</v>
      </c>
      <c r="Q78" s="32">
        <v>22</v>
      </c>
      <c r="R78" s="32">
        <f t="shared" si="20"/>
        <v>6850</v>
      </c>
      <c r="S78" s="32">
        <f>10000-SUM($R78:R78)-($Q78-S$55)*S$107</f>
        <v>450</v>
      </c>
      <c r="T78" s="32">
        <f>10000-SUM($R78:S78)-($Q78-T$55)*T$107</f>
        <v>420</v>
      </c>
      <c r="U78" s="32">
        <f>10000-SUM($R78:T78)-($Q78-U$55)*U$107</f>
        <v>390</v>
      </c>
      <c r="V78" s="32">
        <f>10000-SUM($R78:U78)-($Q78-V$55)*V$107</f>
        <v>360</v>
      </c>
      <c r="W78" s="32">
        <f>10000-SUM($R78:V78)-($Q78-W$55)*W$107</f>
        <v>330</v>
      </c>
      <c r="X78" s="32">
        <f>10000-SUM($R78:W78)-($Q78-X$55)*X$107</f>
        <v>300</v>
      </c>
      <c r="Y78" s="32">
        <f>10000-SUM($R78:X78)-($Q78-Y$55)*Y$107</f>
        <v>270</v>
      </c>
      <c r="Z78" s="32">
        <f>10000-SUM($R78:Y78)-($Q78-Z$55)*Z$107</f>
        <v>240</v>
      </c>
      <c r="AA78" s="32">
        <f>10000-SUM($R78:Z78)-($Q78-AA$55)*AA$107</f>
        <v>210</v>
      </c>
      <c r="AB78" s="32">
        <f>10000-SUM($R78:AA78)-($Q78-AB$55)*AB$107</f>
        <v>180</v>
      </c>
      <c r="AC78" s="33" t="str">
        <f t="shared" si="21"/>
        <v>6850,450,420,390,360,330,300,270,240,210,180</v>
      </c>
    </row>
    <row r="79" spans="16:29" x14ac:dyDescent="0.3">
      <c r="P79" s="32">
        <f t="shared" si="19"/>
        <v>10000</v>
      </c>
      <c r="Q79" s="32">
        <v>23</v>
      </c>
      <c r="R79" s="32">
        <f t="shared" si="20"/>
        <v>6700</v>
      </c>
      <c r="S79" s="32">
        <f>10000-SUM($R79:R79)-($Q79-S$55)*S$107</f>
        <v>465</v>
      </c>
      <c r="T79" s="32">
        <f>10000-SUM($R79:S79)-($Q79-T$55)*T$107</f>
        <v>435</v>
      </c>
      <c r="U79" s="32">
        <f>10000-SUM($R79:T79)-($Q79-U$55)*U$107</f>
        <v>405</v>
      </c>
      <c r="V79" s="32">
        <f>10000-SUM($R79:U79)-($Q79-V$55)*V$107</f>
        <v>375</v>
      </c>
      <c r="W79" s="32">
        <f>10000-SUM($R79:V79)-($Q79-W$55)*W$107</f>
        <v>345</v>
      </c>
      <c r="X79" s="32">
        <f>10000-SUM($R79:W79)-($Q79-X$55)*X$107</f>
        <v>315</v>
      </c>
      <c r="Y79" s="32">
        <f>10000-SUM($R79:X79)-($Q79-Y$55)*Y$107</f>
        <v>285</v>
      </c>
      <c r="Z79" s="32">
        <f>10000-SUM($R79:Y79)-($Q79-Z$55)*Z$107</f>
        <v>255</v>
      </c>
      <c r="AA79" s="32">
        <f>10000-SUM($R79:Z79)-($Q79-AA$55)*AA$107</f>
        <v>225</v>
      </c>
      <c r="AB79" s="32">
        <f>10000-SUM($R79:AA79)-($Q79-AB$55)*AB$107</f>
        <v>195</v>
      </c>
      <c r="AC79" s="33" t="str">
        <f t="shared" si="21"/>
        <v>6700,465,435,405,375,345,315,285,255,225,195</v>
      </c>
    </row>
    <row r="80" spans="16:29" x14ac:dyDescent="0.3">
      <c r="P80" s="32">
        <f t="shared" si="19"/>
        <v>10000</v>
      </c>
      <c r="Q80" s="32">
        <v>24</v>
      </c>
      <c r="R80" s="32">
        <f t="shared" si="20"/>
        <v>6550</v>
      </c>
      <c r="S80" s="32">
        <f>10000-SUM($R80:R80)-($Q80-S$55)*S$107</f>
        <v>480</v>
      </c>
      <c r="T80" s="32">
        <f>10000-SUM($R80:S80)-($Q80-T$55)*T$107</f>
        <v>450</v>
      </c>
      <c r="U80" s="32">
        <f>10000-SUM($R80:T80)-($Q80-U$55)*U$107</f>
        <v>420</v>
      </c>
      <c r="V80" s="32">
        <f>10000-SUM($R80:U80)-($Q80-V$55)*V$107</f>
        <v>390</v>
      </c>
      <c r="W80" s="32">
        <f>10000-SUM($R80:V80)-($Q80-W$55)*W$107</f>
        <v>360</v>
      </c>
      <c r="X80" s="32">
        <f>10000-SUM($R80:W80)-($Q80-X$55)*X$107</f>
        <v>330</v>
      </c>
      <c r="Y80" s="32">
        <f>10000-SUM($R80:X80)-($Q80-Y$55)*Y$107</f>
        <v>300</v>
      </c>
      <c r="Z80" s="32">
        <f>10000-SUM($R80:Y80)-($Q80-Z$55)*Z$107</f>
        <v>270</v>
      </c>
      <c r="AA80" s="32">
        <f>10000-SUM($R80:Z80)-($Q80-AA$55)*AA$107</f>
        <v>240</v>
      </c>
      <c r="AB80" s="32">
        <f>10000-SUM($R80:AA80)-($Q80-AB$55)*AB$107</f>
        <v>210</v>
      </c>
      <c r="AC80" s="33" t="str">
        <f t="shared" si="21"/>
        <v>6550,480,450,420,390,360,330,300,270,240,210</v>
      </c>
    </row>
    <row r="81" spans="16:29" x14ac:dyDescent="0.3">
      <c r="P81" s="32">
        <f t="shared" si="19"/>
        <v>10000</v>
      </c>
      <c r="Q81" s="32">
        <v>25</v>
      </c>
      <c r="R81" s="32">
        <f t="shared" si="20"/>
        <v>6400</v>
      </c>
      <c r="S81" s="32">
        <f>10000-SUM($R81:R81)-($Q81-S$55)*S$107</f>
        <v>495</v>
      </c>
      <c r="T81" s="32">
        <f>10000-SUM($R81:S81)-($Q81-T$55)*T$107</f>
        <v>465</v>
      </c>
      <c r="U81" s="32">
        <f>10000-SUM($R81:T81)-($Q81-U$55)*U$107</f>
        <v>435</v>
      </c>
      <c r="V81" s="32">
        <f>10000-SUM($R81:U81)-($Q81-V$55)*V$107</f>
        <v>405</v>
      </c>
      <c r="W81" s="32">
        <f>10000-SUM($R81:V81)-($Q81-W$55)*W$107</f>
        <v>375</v>
      </c>
      <c r="X81" s="32">
        <f>10000-SUM($R81:W81)-($Q81-X$55)*X$107</f>
        <v>345</v>
      </c>
      <c r="Y81" s="32">
        <f>10000-SUM($R81:X81)-($Q81-Y$55)*Y$107</f>
        <v>315</v>
      </c>
      <c r="Z81" s="32">
        <f>10000-SUM($R81:Y81)-($Q81-Z$55)*Z$107</f>
        <v>285</v>
      </c>
      <c r="AA81" s="32">
        <f>10000-SUM($R81:Z81)-($Q81-AA$55)*AA$107</f>
        <v>255</v>
      </c>
      <c r="AB81" s="32">
        <f>10000-SUM($R81:AA81)-($Q81-AB$55)*AB$107</f>
        <v>225</v>
      </c>
      <c r="AC81" s="33" t="str">
        <f t="shared" si="21"/>
        <v>6400,495,465,435,405,375,345,315,285,255,225</v>
      </c>
    </row>
    <row r="82" spans="16:29" x14ac:dyDescent="0.3">
      <c r="P82" s="32">
        <f t="shared" si="19"/>
        <v>10000</v>
      </c>
      <c r="Q82" s="32">
        <v>26</v>
      </c>
      <c r="R82" s="32">
        <f t="shared" si="20"/>
        <v>6250</v>
      </c>
      <c r="S82" s="32">
        <f>10000-SUM($R82:R82)-($Q82-S$55)*S$107</f>
        <v>510</v>
      </c>
      <c r="T82" s="32">
        <f>10000-SUM($R82:S82)-($Q82-T$55)*T$107</f>
        <v>480</v>
      </c>
      <c r="U82" s="32">
        <f>10000-SUM($R82:T82)-($Q82-U$55)*U$107</f>
        <v>450</v>
      </c>
      <c r="V82" s="32">
        <f>10000-SUM($R82:U82)-($Q82-V$55)*V$107</f>
        <v>420</v>
      </c>
      <c r="W82" s="32">
        <f>10000-SUM($R82:V82)-($Q82-W$55)*W$107</f>
        <v>390</v>
      </c>
      <c r="X82" s="32">
        <f>10000-SUM($R82:W82)-($Q82-X$55)*X$107</f>
        <v>360</v>
      </c>
      <c r="Y82" s="32">
        <f>10000-SUM($R82:X82)-($Q82-Y$55)*Y$107</f>
        <v>330</v>
      </c>
      <c r="Z82" s="32">
        <f>10000-SUM($R82:Y82)-($Q82-Z$55)*Z$107</f>
        <v>300</v>
      </c>
      <c r="AA82" s="32">
        <f>10000-SUM($R82:Z82)-($Q82-AA$55)*AA$107</f>
        <v>270</v>
      </c>
      <c r="AB82" s="32">
        <f>10000-SUM($R82:AA82)-($Q82-AB$55)*AB$107</f>
        <v>240</v>
      </c>
      <c r="AC82" s="33" t="str">
        <f t="shared" si="21"/>
        <v>6250,510,480,450,420,390,360,330,300,270,240</v>
      </c>
    </row>
    <row r="83" spans="16:29" x14ac:dyDescent="0.3">
      <c r="P83" s="32">
        <f t="shared" si="19"/>
        <v>10000</v>
      </c>
      <c r="Q83" s="32">
        <v>27</v>
      </c>
      <c r="R83" s="32">
        <f t="shared" si="20"/>
        <v>6100</v>
      </c>
      <c r="S83" s="32">
        <f>10000-SUM($R83:R83)-($Q83-S$55)*S$107</f>
        <v>525</v>
      </c>
      <c r="T83" s="32">
        <f>10000-SUM($R83:S83)-($Q83-T$55)*T$107</f>
        <v>495</v>
      </c>
      <c r="U83" s="32">
        <f>10000-SUM($R83:T83)-($Q83-U$55)*U$107</f>
        <v>465</v>
      </c>
      <c r="V83" s="32">
        <f>10000-SUM($R83:U83)-($Q83-V$55)*V$107</f>
        <v>435</v>
      </c>
      <c r="W83" s="32">
        <f>10000-SUM($R83:V83)-($Q83-W$55)*W$107</f>
        <v>405</v>
      </c>
      <c r="X83" s="32">
        <f>10000-SUM($R83:W83)-($Q83-X$55)*X$107</f>
        <v>375</v>
      </c>
      <c r="Y83" s="32">
        <f>10000-SUM($R83:X83)-($Q83-Y$55)*Y$107</f>
        <v>345</v>
      </c>
      <c r="Z83" s="32">
        <f>10000-SUM($R83:Y83)-($Q83-Z$55)*Z$107</f>
        <v>315</v>
      </c>
      <c r="AA83" s="32">
        <f>10000-SUM($R83:Z83)-($Q83-AA$55)*AA$107</f>
        <v>285</v>
      </c>
      <c r="AB83" s="32">
        <f>10000-SUM($R83:AA83)-($Q83-AB$55)*AB$107</f>
        <v>255</v>
      </c>
      <c r="AC83" s="33" t="str">
        <f t="shared" si="21"/>
        <v>6100,525,495,465,435,405,375,345,315,285,255</v>
      </c>
    </row>
    <row r="84" spans="16:29" x14ac:dyDescent="0.3">
      <c r="P84" s="32">
        <f t="shared" si="19"/>
        <v>10000</v>
      </c>
      <c r="Q84" s="32">
        <v>28</v>
      </c>
      <c r="R84" s="32">
        <f t="shared" si="20"/>
        <v>5950</v>
      </c>
      <c r="S84" s="32">
        <f>10000-SUM($R84:R84)-($Q84-S$55)*S$107</f>
        <v>540</v>
      </c>
      <c r="T84" s="32">
        <f>10000-SUM($R84:S84)-($Q84-T$55)*T$107</f>
        <v>510</v>
      </c>
      <c r="U84" s="32">
        <f>10000-SUM($R84:T84)-($Q84-U$55)*U$107</f>
        <v>480</v>
      </c>
      <c r="V84" s="32">
        <f>10000-SUM($R84:U84)-($Q84-V$55)*V$107</f>
        <v>450</v>
      </c>
      <c r="W84" s="32">
        <f>10000-SUM($R84:V84)-($Q84-W$55)*W$107</f>
        <v>420</v>
      </c>
      <c r="X84" s="32">
        <f>10000-SUM($R84:W84)-($Q84-X$55)*X$107</f>
        <v>390</v>
      </c>
      <c r="Y84" s="32">
        <f>10000-SUM($R84:X84)-($Q84-Y$55)*Y$107</f>
        <v>360</v>
      </c>
      <c r="Z84" s="32">
        <f>10000-SUM($R84:Y84)-($Q84-Z$55)*Z$107</f>
        <v>330</v>
      </c>
      <c r="AA84" s="32">
        <f>10000-SUM($R84:Z84)-($Q84-AA$55)*AA$107</f>
        <v>300</v>
      </c>
      <c r="AB84" s="32">
        <f>10000-SUM($R84:AA84)-($Q84-AB$55)*AB$107</f>
        <v>270</v>
      </c>
      <c r="AC84" s="33" t="str">
        <f t="shared" si="21"/>
        <v>5950,540,510,480,450,420,390,360,330,300,270</v>
      </c>
    </row>
    <row r="85" spans="16:29" x14ac:dyDescent="0.3">
      <c r="P85" s="32">
        <f t="shared" si="19"/>
        <v>10000</v>
      </c>
      <c r="Q85" s="32">
        <v>29</v>
      </c>
      <c r="R85" s="32">
        <f t="shared" si="20"/>
        <v>5800</v>
      </c>
      <c r="S85" s="32">
        <f>10000-SUM($R85:R85)-($Q85-S$55)*S$107</f>
        <v>555</v>
      </c>
      <c r="T85" s="32">
        <f>10000-SUM($R85:S85)-($Q85-T$55)*T$107</f>
        <v>525</v>
      </c>
      <c r="U85" s="32">
        <f>10000-SUM($R85:T85)-($Q85-U$55)*U$107</f>
        <v>495</v>
      </c>
      <c r="V85" s="32">
        <f>10000-SUM($R85:U85)-($Q85-V$55)*V$107</f>
        <v>465</v>
      </c>
      <c r="W85" s="32">
        <f>10000-SUM($R85:V85)-($Q85-W$55)*W$107</f>
        <v>435</v>
      </c>
      <c r="X85" s="32">
        <f>10000-SUM($R85:W85)-($Q85-X$55)*X$107</f>
        <v>405</v>
      </c>
      <c r="Y85" s="32">
        <f>10000-SUM($R85:X85)-($Q85-Y$55)*Y$107</f>
        <v>375</v>
      </c>
      <c r="Z85" s="32">
        <f>10000-SUM($R85:Y85)-($Q85-Z$55)*Z$107</f>
        <v>345</v>
      </c>
      <c r="AA85" s="32">
        <f>10000-SUM($R85:Z85)-($Q85-AA$55)*AA$107</f>
        <v>315</v>
      </c>
      <c r="AB85" s="32">
        <f>10000-SUM($R85:AA85)-($Q85-AB$55)*AB$107</f>
        <v>285</v>
      </c>
      <c r="AC85" s="33" t="str">
        <f t="shared" si="21"/>
        <v>5800,555,525,495,465,435,405,375,345,315,285</v>
      </c>
    </row>
    <row r="86" spans="16:29" x14ac:dyDescent="0.3">
      <c r="P86" s="32">
        <f t="shared" si="19"/>
        <v>10000</v>
      </c>
      <c r="Q86" s="32">
        <v>30</v>
      </c>
      <c r="R86" s="32">
        <f t="shared" si="20"/>
        <v>5650</v>
      </c>
      <c r="S86" s="32">
        <f>10000-SUM($R86:R86)-($Q86-S$55)*S$107</f>
        <v>570</v>
      </c>
      <c r="T86" s="32">
        <f>10000-SUM($R86:S86)-($Q86-T$55)*T$107</f>
        <v>540</v>
      </c>
      <c r="U86" s="32">
        <f>10000-SUM($R86:T86)-($Q86-U$55)*U$107</f>
        <v>510</v>
      </c>
      <c r="V86" s="32">
        <f>10000-SUM($R86:U86)-($Q86-V$55)*V$107</f>
        <v>480</v>
      </c>
      <c r="W86" s="32">
        <f>10000-SUM($R86:V86)-($Q86-W$55)*W$107</f>
        <v>450</v>
      </c>
      <c r="X86" s="32">
        <f>10000-SUM($R86:W86)-($Q86-X$55)*X$107</f>
        <v>420</v>
      </c>
      <c r="Y86" s="32">
        <f>10000-SUM($R86:X86)-($Q86-Y$55)*Y$107</f>
        <v>390</v>
      </c>
      <c r="Z86" s="32">
        <f>10000-SUM($R86:Y86)-($Q86-Z$55)*Z$107</f>
        <v>360</v>
      </c>
      <c r="AA86" s="32">
        <f>10000-SUM($R86:Z86)-($Q86-AA$55)*AA$107</f>
        <v>330</v>
      </c>
      <c r="AB86" s="32">
        <f>10000-SUM($R86:AA86)-($Q86-AB$55)*AB$107</f>
        <v>300</v>
      </c>
      <c r="AC86" s="33" t="str">
        <f t="shared" si="21"/>
        <v>5650,570,540,510,480,450,420,390,360,330,300</v>
      </c>
    </row>
    <row r="87" spans="16:29" x14ac:dyDescent="0.3">
      <c r="P87" s="32">
        <f t="shared" si="19"/>
        <v>10000</v>
      </c>
      <c r="Q87" s="32">
        <v>31</v>
      </c>
      <c r="R87" s="32">
        <f t="shared" si="20"/>
        <v>5500</v>
      </c>
      <c r="S87" s="32">
        <f>10000-SUM($R87:R87)-($Q87-S$55)*S$107</f>
        <v>585</v>
      </c>
      <c r="T87" s="32">
        <f>10000-SUM($R87:S87)-($Q87-T$55)*T$107</f>
        <v>555</v>
      </c>
      <c r="U87" s="32">
        <f>10000-SUM($R87:T87)-($Q87-U$55)*U$107</f>
        <v>525</v>
      </c>
      <c r="V87" s="32">
        <f>10000-SUM($R87:U87)-($Q87-V$55)*V$107</f>
        <v>495</v>
      </c>
      <c r="W87" s="32">
        <f>10000-SUM($R87:V87)-($Q87-W$55)*W$107</f>
        <v>465</v>
      </c>
      <c r="X87" s="32">
        <f>10000-SUM($R87:W87)-($Q87-X$55)*X$107</f>
        <v>435</v>
      </c>
      <c r="Y87" s="32">
        <f>10000-SUM($R87:X87)-($Q87-Y$55)*Y$107</f>
        <v>405</v>
      </c>
      <c r="Z87" s="32">
        <f>10000-SUM($R87:Y87)-($Q87-Z$55)*Z$107</f>
        <v>375</v>
      </c>
      <c r="AA87" s="32">
        <f>10000-SUM($R87:Z87)-($Q87-AA$55)*AA$107</f>
        <v>345</v>
      </c>
      <c r="AB87" s="32">
        <f>10000-SUM($R87:AA87)-($Q87-AB$55)*AB$107</f>
        <v>315</v>
      </c>
      <c r="AC87" s="33" t="str">
        <f t="shared" si="21"/>
        <v>5500,585,555,525,495,465,435,405,375,345,315</v>
      </c>
    </row>
    <row r="88" spans="16:29" x14ac:dyDescent="0.3">
      <c r="P88" s="32">
        <f t="shared" si="19"/>
        <v>10000</v>
      </c>
      <c r="Q88" s="32">
        <v>32</v>
      </c>
      <c r="R88" s="32">
        <f t="shared" si="20"/>
        <v>5350</v>
      </c>
      <c r="S88" s="32">
        <f>10000-SUM($R88:R88)-($Q88-S$55)*S$107</f>
        <v>600</v>
      </c>
      <c r="T88" s="32">
        <f>10000-SUM($R88:S88)-($Q88-T$55)*T$107</f>
        <v>570</v>
      </c>
      <c r="U88" s="32">
        <f>10000-SUM($R88:T88)-($Q88-U$55)*U$107</f>
        <v>540</v>
      </c>
      <c r="V88" s="32">
        <f>10000-SUM($R88:U88)-($Q88-V$55)*V$107</f>
        <v>510</v>
      </c>
      <c r="W88" s="32">
        <f>10000-SUM($R88:V88)-($Q88-W$55)*W$107</f>
        <v>480</v>
      </c>
      <c r="X88" s="32">
        <f>10000-SUM($R88:W88)-($Q88-X$55)*X$107</f>
        <v>450</v>
      </c>
      <c r="Y88" s="32">
        <f>10000-SUM($R88:X88)-($Q88-Y$55)*Y$107</f>
        <v>420</v>
      </c>
      <c r="Z88" s="32">
        <f>10000-SUM($R88:Y88)-($Q88-Z$55)*Z$107</f>
        <v>390</v>
      </c>
      <c r="AA88" s="32">
        <f>10000-SUM($R88:Z88)-($Q88-AA$55)*AA$107</f>
        <v>360</v>
      </c>
      <c r="AB88" s="32">
        <f>10000-SUM($R88:AA88)-($Q88-AB$55)*AB$107</f>
        <v>330</v>
      </c>
      <c r="AC88" s="33" t="str">
        <f t="shared" si="21"/>
        <v>5350,600,570,540,510,480,450,420,390,360,330</v>
      </c>
    </row>
    <row r="89" spans="16:29" x14ac:dyDescent="0.3">
      <c r="P89" s="32">
        <f t="shared" si="19"/>
        <v>10000</v>
      </c>
      <c r="Q89" s="32">
        <v>33</v>
      </c>
      <c r="R89" s="32">
        <f t="shared" si="20"/>
        <v>5200</v>
      </c>
      <c r="S89" s="32">
        <f>10000-SUM($R89:R89)-($Q89-S$55)*S$107</f>
        <v>615</v>
      </c>
      <c r="T89" s="32">
        <f>10000-SUM($R89:S89)-($Q89-T$55)*T$107</f>
        <v>585</v>
      </c>
      <c r="U89" s="32">
        <f>10000-SUM($R89:T89)-($Q89-U$55)*U$107</f>
        <v>555</v>
      </c>
      <c r="V89" s="32">
        <f>10000-SUM($R89:U89)-($Q89-V$55)*V$107</f>
        <v>525</v>
      </c>
      <c r="W89" s="32">
        <f>10000-SUM($R89:V89)-($Q89-W$55)*W$107</f>
        <v>495</v>
      </c>
      <c r="X89" s="32">
        <f>10000-SUM($R89:W89)-($Q89-X$55)*X$107</f>
        <v>465</v>
      </c>
      <c r="Y89" s="32">
        <f>10000-SUM($R89:X89)-($Q89-Y$55)*Y$107</f>
        <v>435</v>
      </c>
      <c r="Z89" s="32">
        <f>10000-SUM($R89:Y89)-($Q89-Z$55)*Z$107</f>
        <v>405</v>
      </c>
      <c r="AA89" s="32">
        <f>10000-SUM($R89:Z89)-($Q89-AA$55)*AA$107</f>
        <v>375</v>
      </c>
      <c r="AB89" s="32">
        <f>10000-SUM($R89:AA89)-($Q89-AB$55)*AB$107</f>
        <v>345</v>
      </c>
      <c r="AC89" s="33" t="str">
        <f t="shared" si="21"/>
        <v>5200,615,585,555,525,495,465,435,405,375,345</v>
      </c>
    </row>
    <row r="90" spans="16:29" x14ac:dyDescent="0.3">
      <c r="P90" s="32">
        <f t="shared" si="19"/>
        <v>10000</v>
      </c>
      <c r="Q90" s="32">
        <v>34</v>
      </c>
      <c r="R90" s="32">
        <f t="shared" si="20"/>
        <v>5050</v>
      </c>
      <c r="S90" s="32">
        <f>10000-SUM($R90:R90)-($Q90-S$55)*S$107</f>
        <v>630</v>
      </c>
      <c r="T90" s="32">
        <f>10000-SUM($R90:S90)-($Q90-T$55)*T$107</f>
        <v>600</v>
      </c>
      <c r="U90" s="32">
        <f>10000-SUM($R90:T90)-($Q90-U$55)*U$107</f>
        <v>570</v>
      </c>
      <c r="V90" s="32">
        <f>10000-SUM($R90:U90)-($Q90-V$55)*V$107</f>
        <v>540</v>
      </c>
      <c r="W90" s="32">
        <f>10000-SUM($R90:V90)-($Q90-W$55)*W$107</f>
        <v>510</v>
      </c>
      <c r="X90" s="32">
        <f>10000-SUM($R90:W90)-($Q90-X$55)*X$107</f>
        <v>480</v>
      </c>
      <c r="Y90" s="32">
        <f>10000-SUM($R90:X90)-($Q90-Y$55)*Y$107</f>
        <v>450</v>
      </c>
      <c r="Z90" s="32">
        <f>10000-SUM($R90:Y90)-($Q90-Z$55)*Z$107</f>
        <v>420</v>
      </c>
      <c r="AA90" s="32">
        <f>10000-SUM($R90:Z90)-($Q90-AA$55)*AA$107</f>
        <v>390</v>
      </c>
      <c r="AB90" s="32">
        <f>10000-SUM($R90:AA90)-($Q90-AB$55)*AB$107</f>
        <v>360</v>
      </c>
      <c r="AC90" s="33" t="str">
        <f t="shared" si="21"/>
        <v>5050,630,600,570,540,510,480,450,420,390,360</v>
      </c>
    </row>
    <row r="91" spans="16:29" x14ac:dyDescent="0.3">
      <c r="P91" s="32">
        <f t="shared" si="19"/>
        <v>10000</v>
      </c>
      <c r="Q91" s="32">
        <v>35</v>
      </c>
      <c r="R91" s="32">
        <f t="shared" si="20"/>
        <v>4900</v>
      </c>
      <c r="S91" s="32">
        <f>10000-SUM($R91:R91)-($Q91-S$55)*S$107</f>
        <v>645</v>
      </c>
      <c r="T91" s="32">
        <f>10000-SUM($R91:S91)-($Q91-T$55)*T$107</f>
        <v>615</v>
      </c>
      <c r="U91" s="32">
        <f>10000-SUM($R91:T91)-($Q91-U$55)*U$107</f>
        <v>585</v>
      </c>
      <c r="V91" s="32">
        <f>10000-SUM($R91:U91)-($Q91-V$55)*V$107</f>
        <v>555</v>
      </c>
      <c r="W91" s="32">
        <f>10000-SUM($R91:V91)-($Q91-W$55)*W$107</f>
        <v>525</v>
      </c>
      <c r="X91" s="32">
        <f>10000-SUM($R91:W91)-($Q91-X$55)*X$107</f>
        <v>495</v>
      </c>
      <c r="Y91" s="32">
        <f>10000-SUM($R91:X91)-($Q91-Y$55)*Y$107</f>
        <v>465</v>
      </c>
      <c r="Z91" s="32">
        <f>10000-SUM($R91:Y91)-($Q91-Z$55)*Z$107</f>
        <v>435</v>
      </c>
      <c r="AA91" s="32">
        <f>10000-SUM($R91:Z91)-($Q91-AA$55)*AA$107</f>
        <v>405</v>
      </c>
      <c r="AB91" s="32">
        <f>10000-SUM($R91:AA91)-($Q91-AB$55)*AB$107</f>
        <v>375</v>
      </c>
      <c r="AC91" s="33" t="str">
        <f t="shared" si="21"/>
        <v>4900,645,615,585,555,525,495,465,435,405,375</v>
      </c>
    </row>
    <row r="92" spans="16:29" x14ac:dyDescent="0.3">
      <c r="P92" s="32">
        <f t="shared" si="19"/>
        <v>10000</v>
      </c>
      <c r="Q92" s="32">
        <v>36</v>
      </c>
      <c r="R92" s="32">
        <f t="shared" si="20"/>
        <v>4750</v>
      </c>
      <c r="S92" s="32">
        <f>10000-SUM($R92:R92)-($Q92-S$55)*S$107</f>
        <v>660</v>
      </c>
      <c r="T92" s="32">
        <f>10000-SUM($R92:S92)-($Q92-T$55)*T$107</f>
        <v>630</v>
      </c>
      <c r="U92" s="32">
        <f>10000-SUM($R92:T92)-($Q92-U$55)*U$107</f>
        <v>600</v>
      </c>
      <c r="V92" s="32">
        <f>10000-SUM($R92:U92)-($Q92-V$55)*V$107</f>
        <v>570</v>
      </c>
      <c r="W92" s="32">
        <f>10000-SUM($R92:V92)-($Q92-W$55)*W$107</f>
        <v>540</v>
      </c>
      <c r="X92" s="32">
        <f>10000-SUM($R92:W92)-($Q92-X$55)*X$107</f>
        <v>510</v>
      </c>
      <c r="Y92" s="32">
        <f>10000-SUM($R92:X92)-($Q92-Y$55)*Y$107</f>
        <v>480</v>
      </c>
      <c r="Z92" s="32">
        <f>10000-SUM($R92:Y92)-($Q92-Z$55)*Z$107</f>
        <v>450</v>
      </c>
      <c r="AA92" s="32">
        <f>10000-SUM($R92:Z92)-($Q92-AA$55)*AA$107</f>
        <v>420</v>
      </c>
      <c r="AB92" s="32">
        <f>10000-SUM($R92:AA92)-($Q92-AB$55)*AB$107</f>
        <v>390</v>
      </c>
      <c r="AC92" s="33" t="str">
        <f t="shared" si="21"/>
        <v>4750,660,630,600,570,540,510,480,450,420,390</v>
      </c>
    </row>
    <row r="93" spans="16:29" x14ac:dyDescent="0.3">
      <c r="P93" s="32">
        <f t="shared" si="19"/>
        <v>10000</v>
      </c>
      <c r="Q93" s="32">
        <v>37</v>
      </c>
      <c r="R93" s="32">
        <f t="shared" si="20"/>
        <v>4600</v>
      </c>
      <c r="S93" s="32">
        <f>10000-SUM($R93:R93)-($Q93-S$55)*S$107</f>
        <v>675</v>
      </c>
      <c r="T93" s="32">
        <f>10000-SUM($R93:S93)-($Q93-T$55)*T$107</f>
        <v>645</v>
      </c>
      <c r="U93" s="32">
        <f>10000-SUM($R93:T93)-($Q93-U$55)*U$107</f>
        <v>615</v>
      </c>
      <c r="V93" s="32">
        <f>10000-SUM($R93:U93)-($Q93-V$55)*V$107</f>
        <v>585</v>
      </c>
      <c r="W93" s="32">
        <f>10000-SUM($R93:V93)-($Q93-W$55)*W$107</f>
        <v>555</v>
      </c>
      <c r="X93" s="32">
        <f>10000-SUM($R93:W93)-($Q93-X$55)*X$107</f>
        <v>525</v>
      </c>
      <c r="Y93" s="32">
        <f>10000-SUM($R93:X93)-($Q93-Y$55)*Y$107</f>
        <v>495</v>
      </c>
      <c r="Z93" s="32">
        <f>10000-SUM($R93:Y93)-($Q93-Z$55)*Z$107</f>
        <v>465</v>
      </c>
      <c r="AA93" s="32">
        <f>10000-SUM($R93:Z93)-($Q93-AA$55)*AA$107</f>
        <v>435</v>
      </c>
      <c r="AB93" s="32">
        <f>10000-SUM($R93:AA93)-($Q93-AB$55)*AB$107</f>
        <v>405</v>
      </c>
      <c r="AC93" s="33" t="str">
        <f t="shared" si="21"/>
        <v>4600,675,645,615,585,555,525,495,465,435,405</v>
      </c>
    </row>
    <row r="94" spans="16:29" x14ac:dyDescent="0.3">
      <c r="P94" s="32">
        <f t="shared" si="19"/>
        <v>10000</v>
      </c>
      <c r="Q94" s="32">
        <v>38</v>
      </c>
      <c r="R94" s="32">
        <f t="shared" si="20"/>
        <v>4450</v>
      </c>
      <c r="S94" s="32">
        <f>10000-SUM($R94:R94)-($Q94-S$55)*S$107</f>
        <v>690</v>
      </c>
      <c r="T94" s="32">
        <f>10000-SUM($R94:S94)-($Q94-T$55)*T$107</f>
        <v>660</v>
      </c>
      <c r="U94" s="32">
        <f>10000-SUM($R94:T94)-($Q94-U$55)*U$107</f>
        <v>630</v>
      </c>
      <c r="V94" s="32">
        <f>10000-SUM($R94:U94)-($Q94-V$55)*V$107</f>
        <v>600</v>
      </c>
      <c r="W94" s="32">
        <f>10000-SUM($R94:V94)-($Q94-W$55)*W$107</f>
        <v>570</v>
      </c>
      <c r="X94" s="32">
        <f>10000-SUM($R94:W94)-($Q94-X$55)*X$107</f>
        <v>540</v>
      </c>
      <c r="Y94" s="32">
        <f>10000-SUM($R94:X94)-($Q94-Y$55)*Y$107</f>
        <v>510</v>
      </c>
      <c r="Z94" s="32">
        <f>10000-SUM($R94:Y94)-($Q94-Z$55)*Z$107</f>
        <v>480</v>
      </c>
      <c r="AA94" s="32">
        <f>10000-SUM($R94:Z94)-($Q94-AA$55)*AA$107</f>
        <v>450</v>
      </c>
      <c r="AB94" s="32">
        <f>10000-SUM($R94:AA94)-($Q94-AB$55)*AB$107</f>
        <v>420</v>
      </c>
      <c r="AC94" s="33" t="str">
        <f t="shared" si="21"/>
        <v>4450,690,660,630,600,570,540,510,480,450,420</v>
      </c>
    </row>
    <row r="95" spans="16:29" x14ac:dyDescent="0.3">
      <c r="P95" s="32">
        <f t="shared" si="19"/>
        <v>10000</v>
      </c>
      <c r="Q95" s="32">
        <v>39</v>
      </c>
      <c r="R95" s="32">
        <f t="shared" si="20"/>
        <v>4300</v>
      </c>
      <c r="S95" s="32">
        <f>10000-SUM($R95:R95)-($Q95-S$55)*S$107</f>
        <v>705</v>
      </c>
      <c r="T95" s="32">
        <f>10000-SUM($R95:S95)-($Q95-T$55)*T$107</f>
        <v>675</v>
      </c>
      <c r="U95" s="32">
        <f>10000-SUM($R95:T95)-($Q95-U$55)*U$107</f>
        <v>645</v>
      </c>
      <c r="V95" s="32">
        <f>10000-SUM($R95:U95)-($Q95-V$55)*V$107</f>
        <v>615</v>
      </c>
      <c r="W95" s="32">
        <f>10000-SUM($R95:V95)-($Q95-W$55)*W$107</f>
        <v>585</v>
      </c>
      <c r="X95" s="32">
        <f>10000-SUM($R95:W95)-($Q95-X$55)*X$107</f>
        <v>555</v>
      </c>
      <c r="Y95" s="32">
        <f>10000-SUM($R95:X95)-($Q95-Y$55)*Y$107</f>
        <v>525</v>
      </c>
      <c r="Z95" s="32">
        <f>10000-SUM($R95:Y95)-($Q95-Z$55)*Z$107</f>
        <v>495</v>
      </c>
      <c r="AA95" s="32">
        <f>10000-SUM($R95:Z95)-($Q95-AA$55)*AA$107</f>
        <v>465</v>
      </c>
      <c r="AB95" s="32">
        <f>10000-SUM($R95:AA95)-($Q95-AB$55)*AB$107</f>
        <v>435</v>
      </c>
      <c r="AC95" s="33" t="str">
        <f t="shared" si="21"/>
        <v>4300,705,675,645,615,585,555,525,495,465,435</v>
      </c>
    </row>
    <row r="96" spans="16:29" x14ac:dyDescent="0.3">
      <c r="P96" s="32">
        <f t="shared" si="19"/>
        <v>10000</v>
      </c>
      <c r="Q96" s="32">
        <v>40</v>
      </c>
      <c r="R96" s="32">
        <f t="shared" si="20"/>
        <v>4150</v>
      </c>
      <c r="S96" s="32">
        <f>10000-SUM($R96:R96)-($Q96-S$55)*S$107</f>
        <v>720</v>
      </c>
      <c r="T96" s="32">
        <f>10000-SUM($R96:S96)-($Q96-T$55)*T$107</f>
        <v>690</v>
      </c>
      <c r="U96" s="32">
        <f>10000-SUM($R96:T96)-($Q96-U$55)*U$107</f>
        <v>660</v>
      </c>
      <c r="V96" s="32">
        <f>10000-SUM($R96:U96)-($Q96-V$55)*V$107</f>
        <v>630</v>
      </c>
      <c r="W96" s="32">
        <f>10000-SUM($R96:V96)-($Q96-W$55)*W$107</f>
        <v>600</v>
      </c>
      <c r="X96" s="32">
        <f>10000-SUM($R96:W96)-($Q96-X$55)*X$107</f>
        <v>570</v>
      </c>
      <c r="Y96" s="32">
        <f>10000-SUM($R96:X96)-($Q96-Y$55)*Y$107</f>
        <v>540</v>
      </c>
      <c r="Z96" s="32">
        <f>10000-SUM($R96:Y96)-($Q96-Z$55)*Z$107</f>
        <v>510</v>
      </c>
      <c r="AA96" s="32">
        <f>10000-SUM($R96:Z96)-($Q96-AA$55)*AA$107</f>
        <v>480</v>
      </c>
      <c r="AB96" s="32">
        <f>10000-SUM($R96:AA96)-($Q96-AB$55)*AB$107</f>
        <v>450</v>
      </c>
      <c r="AC96" s="33" t="str">
        <f t="shared" si="21"/>
        <v>4150,720,690,660,630,600,570,540,510,480,450</v>
      </c>
    </row>
    <row r="97" spans="16:29" x14ac:dyDescent="0.3">
      <c r="P97" s="32">
        <f t="shared" si="19"/>
        <v>10000</v>
      </c>
      <c r="Q97" s="32">
        <v>41</v>
      </c>
      <c r="R97" s="32">
        <f t="shared" si="20"/>
        <v>4000</v>
      </c>
      <c r="S97" s="32">
        <f>10000-SUM($R97:R97)-($Q97-S$55)*S$107</f>
        <v>735</v>
      </c>
      <c r="T97" s="32">
        <f>10000-SUM($R97:S97)-($Q97-T$55)*T$107</f>
        <v>705</v>
      </c>
      <c r="U97" s="32">
        <f>10000-SUM($R97:T97)-($Q97-U$55)*U$107</f>
        <v>675</v>
      </c>
      <c r="V97" s="32">
        <f>10000-SUM($R97:U97)-($Q97-V$55)*V$107</f>
        <v>645</v>
      </c>
      <c r="W97" s="32">
        <f>10000-SUM($R97:V97)-($Q97-W$55)*W$107</f>
        <v>615</v>
      </c>
      <c r="X97" s="32">
        <f>10000-SUM($R97:W97)-($Q97-X$55)*X$107</f>
        <v>585</v>
      </c>
      <c r="Y97" s="32">
        <f>10000-SUM($R97:X97)-($Q97-Y$55)*Y$107</f>
        <v>555</v>
      </c>
      <c r="Z97" s="32">
        <f>10000-SUM($R97:Y97)-($Q97-Z$55)*Z$107</f>
        <v>525</v>
      </c>
      <c r="AA97" s="32">
        <f>10000-SUM($R97:Z97)-($Q97-AA$55)*AA$107</f>
        <v>495</v>
      </c>
      <c r="AB97" s="32">
        <f>10000-SUM($R97:AA97)-($Q97-AB$55)*AB$107</f>
        <v>465</v>
      </c>
      <c r="AC97" s="33" t="str">
        <f t="shared" si="21"/>
        <v>4000,735,705,675,645,615,585,555,525,495,465</v>
      </c>
    </row>
    <row r="98" spans="16:29" x14ac:dyDescent="0.3">
      <c r="P98" s="32">
        <f t="shared" si="19"/>
        <v>10000</v>
      </c>
      <c r="Q98" s="32">
        <v>42</v>
      </c>
      <c r="R98" s="32">
        <f t="shared" si="20"/>
        <v>3850</v>
      </c>
      <c r="S98" s="32">
        <f>10000-SUM($R98:R98)-($Q98-S$55)*S$107</f>
        <v>750</v>
      </c>
      <c r="T98" s="32">
        <f>10000-SUM($R98:S98)-($Q98-T$55)*T$107</f>
        <v>720</v>
      </c>
      <c r="U98" s="32">
        <f>10000-SUM($R98:T98)-($Q98-U$55)*U$107</f>
        <v>690</v>
      </c>
      <c r="V98" s="32">
        <f>10000-SUM($R98:U98)-($Q98-V$55)*V$107</f>
        <v>660</v>
      </c>
      <c r="W98" s="32">
        <f>10000-SUM($R98:V98)-($Q98-W$55)*W$107</f>
        <v>630</v>
      </c>
      <c r="X98" s="32">
        <f>10000-SUM($R98:W98)-($Q98-X$55)*X$107</f>
        <v>600</v>
      </c>
      <c r="Y98" s="32">
        <f>10000-SUM($R98:X98)-($Q98-Y$55)*Y$107</f>
        <v>570</v>
      </c>
      <c r="Z98" s="32">
        <f>10000-SUM($R98:Y98)-($Q98-Z$55)*Z$107</f>
        <v>540</v>
      </c>
      <c r="AA98" s="32">
        <f>10000-SUM($R98:Z98)-($Q98-AA$55)*AA$107</f>
        <v>510</v>
      </c>
      <c r="AB98" s="32">
        <f>10000-SUM($R98:AA98)-($Q98-AB$55)*AB$107</f>
        <v>480</v>
      </c>
      <c r="AC98" s="33" t="str">
        <f t="shared" si="21"/>
        <v>3850,750,720,690,660,630,600,570,540,510,480</v>
      </c>
    </row>
    <row r="99" spans="16:29" x14ac:dyDescent="0.3">
      <c r="P99" s="32">
        <f t="shared" si="19"/>
        <v>10000</v>
      </c>
      <c r="Q99" s="32">
        <v>43</v>
      </c>
      <c r="R99" s="32">
        <f t="shared" si="20"/>
        <v>3700</v>
      </c>
      <c r="S99" s="32">
        <f>10000-SUM($R99:R99)-($Q99-S$55)*S$107</f>
        <v>765</v>
      </c>
      <c r="T99" s="32">
        <f>10000-SUM($R99:S99)-($Q99-T$55)*T$107</f>
        <v>735</v>
      </c>
      <c r="U99" s="32">
        <f>10000-SUM($R99:T99)-($Q99-U$55)*U$107</f>
        <v>705</v>
      </c>
      <c r="V99" s="32">
        <f>10000-SUM($R99:U99)-($Q99-V$55)*V$107</f>
        <v>675</v>
      </c>
      <c r="W99" s="32">
        <f>10000-SUM($R99:V99)-($Q99-W$55)*W$107</f>
        <v>645</v>
      </c>
      <c r="X99" s="32">
        <f>10000-SUM($R99:W99)-($Q99-X$55)*X$107</f>
        <v>615</v>
      </c>
      <c r="Y99" s="32">
        <f>10000-SUM($R99:X99)-($Q99-Y$55)*Y$107</f>
        <v>585</v>
      </c>
      <c r="Z99" s="32">
        <f>10000-SUM($R99:Y99)-($Q99-Z$55)*Z$107</f>
        <v>555</v>
      </c>
      <c r="AA99" s="32">
        <f>10000-SUM($R99:Z99)-($Q99-AA$55)*AA$107</f>
        <v>525</v>
      </c>
      <c r="AB99" s="32">
        <f>10000-SUM($R99:AA99)-($Q99-AB$55)*AB$107</f>
        <v>495</v>
      </c>
      <c r="AC99" s="33" t="str">
        <f t="shared" si="21"/>
        <v>3700,765,735,705,675,645,615,585,555,525,495</v>
      </c>
    </row>
    <row r="100" spans="16:29" x14ac:dyDescent="0.3">
      <c r="P100" s="32">
        <f t="shared" si="19"/>
        <v>10000</v>
      </c>
      <c r="Q100" s="32">
        <v>44</v>
      </c>
      <c r="R100" s="32">
        <f t="shared" si="20"/>
        <v>3550</v>
      </c>
      <c r="S100" s="32">
        <f>10000-SUM($R100:R100)-($Q100-S$55)*S$107</f>
        <v>780</v>
      </c>
      <c r="T100" s="32">
        <f>10000-SUM($R100:S100)-($Q100-T$55)*T$107</f>
        <v>750</v>
      </c>
      <c r="U100" s="32">
        <f>10000-SUM($R100:T100)-($Q100-U$55)*U$107</f>
        <v>720</v>
      </c>
      <c r="V100" s="32">
        <f>10000-SUM($R100:U100)-($Q100-V$55)*V$107</f>
        <v>690</v>
      </c>
      <c r="W100" s="32">
        <f>10000-SUM($R100:V100)-($Q100-W$55)*W$107</f>
        <v>660</v>
      </c>
      <c r="X100" s="32">
        <f>10000-SUM($R100:W100)-($Q100-X$55)*X$107</f>
        <v>630</v>
      </c>
      <c r="Y100" s="32">
        <f>10000-SUM($R100:X100)-($Q100-Y$55)*Y$107</f>
        <v>600</v>
      </c>
      <c r="Z100" s="32">
        <f>10000-SUM($R100:Y100)-($Q100-Z$55)*Z$107</f>
        <v>570</v>
      </c>
      <c r="AA100" s="32">
        <f>10000-SUM($R100:Z100)-($Q100-AA$55)*AA$107</f>
        <v>540</v>
      </c>
      <c r="AB100" s="32">
        <f>10000-SUM($R100:AA100)-($Q100-AB$55)*AB$107</f>
        <v>510</v>
      </c>
      <c r="AC100" s="33" t="str">
        <f t="shared" si="21"/>
        <v>3550,780,750,720,690,660,630,600,570,540,510</v>
      </c>
    </row>
    <row r="101" spans="16:29" x14ac:dyDescent="0.3">
      <c r="P101" s="32">
        <f t="shared" si="19"/>
        <v>10000</v>
      </c>
      <c r="Q101" s="32">
        <v>45</v>
      </c>
      <c r="R101" s="32">
        <f t="shared" si="20"/>
        <v>3400</v>
      </c>
      <c r="S101" s="32">
        <f>10000-SUM($R101:R101)-($Q101-S$55)*S$107</f>
        <v>795</v>
      </c>
      <c r="T101" s="32">
        <f>10000-SUM($R101:S101)-($Q101-T$55)*T$107</f>
        <v>765</v>
      </c>
      <c r="U101" s="32">
        <f>10000-SUM($R101:T101)-($Q101-U$55)*U$107</f>
        <v>735</v>
      </c>
      <c r="V101" s="32">
        <f>10000-SUM($R101:U101)-($Q101-V$55)*V$107</f>
        <v>705</v>
      </c>
      <c r="W101" s="32">
        <f>10000-SUM($R101:V101)-($Q101-W$55)*W$107</f>
        <v>675</v>
      </c>
      <c r="X101" s="32">
        <f>10000-SUM($R101:W101)-($Q101-X$55)*X$107</f>
        <v>645</v>
      </c>
      <c r="Y101" s="32">
        <f>10000-SUM($R101:X101)-($Q101-Y$55)*Y$107</f>
        <v>615</v>
      </c>
      <c r="Z101" s="32">
        <f>10000-SUM($R101:Y101)-($Q101-Z$55)*Z$107</f>
        <v>585</v>
      </c>
      <c r="AA101" s="32">
        <f>10000-SUM($R101:Z101)-($Q101-AA$55)*AA$107</f>
        <v>555</v>
      </c>
      <c r="AB101" s="32">
        <f>10000-SUM($R101:AA101)-($Q101-AB$55)*AB$107</f>
        <v>525</v>
      </c>
      <c r="AC101" s="33" t="str">
        <f t="shared" si="21"/>
        <v>3400,795,765,735,705,675,645,615,585,555,525</v>
      </c>
    </row>
    <row r="102" spans="16:29" x14ac:dyDescent="0.3">
      <c r="P102" s="32">
        <f t="shared" si="19"/>
        <v>10000</v>
      </c>
      <c r="Q102" s="32">
        <v>46</v>
      </c>
      <c r="R102" s="32">
        <f t="shared" si="20"/>
        <v>3250</v>
      </c>
      <c r="S102" s="32">
        <f>10000-SUM($R102:R102)-($Q102-S$55)*S$107</f>
        <v>810</v>
      </c>
      <c r="T102" s="32">
        <f>10000-SUM($R102:S102)-($Q102-T$55)*T$107</f>
        <v>780</v>
      </c>
      <c r="U102" s="32">
        <f>10000-SUM($R102:T102)-($Q102-U$55)*U$107</f>
        <v>750</v>
      </c>
      <c r="V102" s="32">
        <f>10000-SUM($R102:U102)-($Q102-V$55)*V$107</f>
        <v>720</v>
      </c>
      <c r="W102" s="32">
        <f>10000-SUM($R102:V102)-($Q102-W$55)*W$107</f>
        <v>690</v>
      </c>
      <c r="X102" s="32">
        <f>10000-SUM($R102:W102)-($Q102-X$55)*X$107</f>
        <v>660</v>
      </c>
      <c r="Y102" s="32">
        <f>10000-SUM($R102:X102)-($Q102-Y$55)*Y$107</f>
        <v>630</v>
      </c>
      <c r="Z102" s="32">
        <f>10000-SUM($R102:Y102)-($Q102-Z$55)*Z$107</f>
        <v>600</v>
      </c>
      <c r="AA102" s="32">
        <f>10000-SUM($R102:Z102)-($Q102-AA$55)*AA$107</f>
        <v>570</v>
      </c>
      <c r="AB102" s="32">
        <f>10000-SUM($R102:AA102)-($Q102-AB$55)*AB$107</f>
        <v>540</v>
      </c>
      <c r="AC102" s="33" t="str">
        <f t="shared" si="21"/>
        <v>3250,810,780,750,720,690,660,630,600,570,540</v>
      </c>
    </row>
    <row r="103" spans="16:29" x14ac:dyDescent="0.3">
      <c r="P103" s="32">
        <f t="shared" si="19"/>
        <v>10000</v>
      </c>
      <c r="Q103" s="32">
        <v>47</v>
      </c>
      <c r="R103" s="32">
        <f t="shared" si="20"/>
        <v>3100</v>
      </c>
      <c r="S103" s="32">
        <f>10000-SUM($R103:R103)-($Q103-S$55)*S$107</f>
        <v>825</v>
      </c>
      <c r="T103" s="32">
        <f>10000-SUM($R103:S103)-($Q103-T$55)*T$107</f>
        <v>795</v>
      </c>
      <c r="U103" s="32">
        <f>10000-SUM($R103:T103)-($Q103-U$55)*U$107</f>
        <v>765</v>
      </c>
      <c r="V103" s="32">
        <f>10000-SUM($R103:U103)-($Q103-V$55)*V$107</f>
        <v>735</v>
      </c>
      <c r="W103" s="32">
        <f>10000-SUM($R103:V103)-($Q103-W$55)*W$107</f>
        <v>705</v>
      </c>
      <c r="X103" s="32">
        <f>10000-SUM($R103:W103)-($Q103-X$55)*X$107</f>
        <v>675</v>
      </c>
      <c r="Y103" s="32">
        <f>10000-SUM($R103:X103)-($Q103-Y$55)*Y$107</f>
        <v>645</v>
      </c>
      <c r="Z103" s="32">
        <f>10000-SUM($R103:Y103)-($Q103-Z$55)*Z$107</f>
        <v>615</v>
      </c>
      <c r="AA103" s="32">
        <f>10000-SUM($R103:Z103)-($Q103-AA$55)*AA$107</f>
        <v>585</v>
      </c>
      <c r="AB103" s="32">
        <f>10000-SUM($R103:AA103)-($Q103-AB$55)*AB$107</f>
        <v>555</v>
      </c>
      <c r="AC103" s="33" t="str">
        <f t="shared" si="21"/>
        <v>3100,825,795,765,735,705,675,645,615,585,555</v>
      </c>
    </row>
    <row r="104" spans="16:29" x14ac:dyDescent="0.3">
      <c r="P104" s="32">
        <f t="shared" si="19"/>
        <v>10000</v>
      </c>
      <c r="Q104" s="32">
        <v>48</v>
      </c>
      <c r="R104" s="32">
        <f t="shared" si="20"/>
        <v>2950</v>
      </c>
      <c r="S104" s="32">
        <f>10000-SUM($R104:R104)-($Q104-S$55)*S$107</f>
        <v>840</v>
      </c>
      <c r="T104" s="32">
        <f>10000-SUM($R104:S104)-($Q104-T$55)*T$107</f>
        <v>810</v>
      </c>
      <c r="U104" s="32">
        <f>10000-SUM($R104:T104)-($Q104-U$55)*U$107</f>
        <v>780</v>
      </c>
      <c r="V104" s="32">
        <f>10000-SUM($R104:U104)-($Q104-V$55)*V$107</f>
        <v>750</v>
      </c>
      <c r="W104" s="32">
        <f>10000-SUM($R104:V104)-($Q104-W$55)*W$107</f>
        <v>720</v>
      </c>
      <c r="X104" s="32">
        <f>10000-SUM($R104:W104)-($Q104-X$55)*X$107</f>
        <v>690</v>
      </c>
      <c r="Y104" s="32">
        <f>10000-SUM($R104:X104)-($Q104-Y$55)*Y$107</f>
        <v>660</v>
      </c>
      <c r="Z104" s="32">
        <f>10000-SUM($R104:Y104)-($Q104-Z$55)*Z$107</f>
        <v>630</v>
      </c>
      <c r="AA104" s="32">
        <f>10000-SUM($R104:Z104)-($Q104-AA$55)*AA$107</f>
        <v>600</v>
      </c>
      <c r="AB104" s="32">
        <f>10000-SUM($R104:AA104)-($Q104-AB$55)*AB$107</f>
        <v>570</v>
      </c>
      <c r="AC104" s="33" t="str">
        <f t="shared" si="21"/>
        <v>2950,840,810,780,750,720,690,660,630,600,570</v>
      </c>
    </row>
    <row r="105" spans="16:29" x14ac:dyDescent="0.3">
      <c r="P105" s="32">
        <f t="shared" si="19"/>
        <v>10000</v>
      </c>
      <c r="Q105" s="32">
        <v>49</v>
      </c>
      <c r="R105" s="32">
        <f t="shared" si="20"/>
        <v>2800</v>
      </c>
      <c r="S105" s="32">
        <f>10000-SUM($R105:R105)-($Q105-S$55)*S$107</f>
        <v>855</v>
      </c>
      <c r="T105" s="32">
        <f>10000-SUM($R105:S105)-($Q105-T$55)*T$107</f>
        <v>825</v>
      </c>
      <c r="U105" s="32">
        <f>10000-SUM($R105:T105)-($Q105-U$55)*U$107</f>
        <v>795</v>
      </c>
      <c r="V105" s="32">
        <f>10000-SUM($R105:U105)-($Q105-V$55)*V$107</f>
        <v>765</v>
      </c>
      <c r="W105" s="32">
        <f>10000-SUM($R105:V105)-($Q105-W$55)*W$107</f>
        <v>735</v>
      </c>
      <c r="X105" s="32">
        <f>10000-SUM($R105:W105)-($Q105-X$55)*X$107</f>
        <v>705</v>
      </c>
      <c r="Y105" s="32">
        <f>10000-SUM($R105:X105)-($Q105-Y$55)*Y$107</f>
        <v>675</v>
      </c>
      <c r="Z105" s="32">
        <f>10000-SUM($R105:Y105)-($Q105-Z$55)*Z$107</f>
        <v>645</v>
      </c>
      <c r="AA105" s="32">
        <f>10000-SUM($R105:Z105)-($Q105-AA$55)*AA$107</f>
        <v>615</v>
      </c>
      <c r="AB105" s="32">
        <f>10000-SUM($R105:AA105)-($Q105-AB$55)*AB$107</f>
        <v>585</v>
      </c>
      <c r="AC105" s="33" t="str">
        <f t="shared" si="21"/>
        <v>2800,855,825,795,765,735,705,675,645,615,585</v>
      </c>
    </row>
    <row r="106" spans="16:29" x14ac:dyDescent="0.3">
      <c r="P106" s="32">
        <f t="shared" si="19"/>
        <v>10000</v>
      </c>
      <c r="Q106" s="32">
        <v>50</v>
      </c>
      <c r="R106" s="32">
        <f t="shared" si="20"/>
        <v>2650</v>
      </c>
      <c r="S106" s="32">
        <f>10000-SUM($R106:R106)-($Q106-S$55)*S$107</f>
        <v>870</v>
      </c>
      <c r="T106" s="32">
        <f>10000-SUM($R106:S106)-($Q106-T$55)*T$107</f>
        <v>840</v>
      </c>
      <c r="U106" s="32">
        <f>10000-SUM($R106:T106)-($Q106-U$55)*U$107</f>
        <v>810</v>
      </c>
      <c r="V106" s="32">
        <f>10000-SUM($R106:U106)-($Q106-V$55)*V$107</f>
        <v>780</v>
      </c>
      <c r="W106" s="32">
        <f>10000-SUM($R106:V106)-($Q106-W$55)*W$107</f>
        <v>750</v>
      </c>
      <c r="X106" s="32">
        <f>10000-SUM($R106:W106)-($Q106-X$55)*X$107</f>
        <v>720</v>
      </c>
      <c r="Y106" s="32">
        <f>10000-SUM($R106:X106)-($Q106-Y$55)*Y$107</f>
        <v>690</v>
      </c>
      <c r="Z106" s="32">
        <f>10000-SUM($R106:Y106)-($Q106-Z$55)*Z$107</f>
        <v>660</v>
      </c>
      <c r="AA106" s="32">
        <f>10000-SUM($R106:Z106)-($Q106-AA$55)*AA$107</f>
        <v>630</v>
      </c>
      <c r="AB106" s="32">
        <f>10000-SUM($R106:AA106)-($Q106-AB$55)*AB$107</f>
        <v>600</v>
      </c>
      <c r="AC106" s="33" t="str">
        <f t="shared" si="21"/>
        <v>2650,870,840,810,780,750,720,690,660,630,600</v>
      </c>
    </row>
    <row r="107" spans="16:29" x14ac:dyDescent="0.3">
      <c r="P107" s="32"/>
      <c r="Q107" s="32"/>
      <c r="R107" s="32">
        <v>150</v>
      </c>
      <c r="S107" s="32">
        <f>R107-15</f>
        <v>135</v>
      </c>
      <c r="T107" s="32">
        <f t="shared" ref="T107:AB107" si="22">S107-15</f>
        <v>120</v>
      </c>
      <c r="U107" s="32">
        <f t="shared" si="22"/>
        <v>105</v>
      </c>
      <c r="V107" s="32">
        <f t="shared" si="22"/>
        <v>90</v>
      </c>
      <c r="W107" s="32">
        <f t="shared" si="22"/>
        <v>75</v>
      </c>
      <c r="X107" s="32">
        <f t="shared" si="22"/>
        <v>60</v>
      </c>
      <c r="Y107" s="32">
        <f t="shared" si="22"/>
        <v>45</v>
      </c>
      <c r="Z107" s="32">
        <f t="shared" si="22"/>
        <v>30</v>
      </c>
      <c r="AA107" s="32">
        <f t="shared" si="22"/>
        <v>15</v>
      </c>
      <c r="AB107" s="32">
        <f t="shared" si="22"/>
        <v>0</v>
      </c>
      <c r="AC107" s="33"/>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7195D-E2A9-46F7-92E0-B23FD2904ADA}">
  <dimension ref="A1:O47"/>
  <sheetViews>
    <sheetView topLeftCell="A21" workbookViewId="0">
      <selection activeCell="J41" sqref="J41"/>
    </sheetView>
  </sheetViews>
  <sheetFormatPr defaultRowHeight="16.5" x14ac:dyDescent="0.3"/>
  <cols>
    <col min="1" max="4" width="9" style="21"/>
    <col min="5" max="5" width="9" style="22"/>
    <col min="6" max="11" width="23" style="22" customWidth="1"/>
    <col min="12" max="16384" width="9" style="21"/>
  </cols>
  <sheetData>
    <row r="1" spans="1:15" ht="17.25" x14ac:dyDescent="0.3">
      <c r="A1" s="21" t="s">
        <v>63</v>
      </c>
      <c r="B1" s="21">
        <v>1</v>
      </c>
      <c r="C1" s="21" t="str">
        <f>_xlfn.CONCAT(A1:B1)</f>
        <v>combo1</v>
      </c>
      <c r="D1" s="21" t="s">
        <v>64</v>
      </c>
      <c r="E1" s="22">
        <f>5000-(B1-1)*225</f>
        <v>5000</v>
      </c>
      <c r="F1" s="20">
        <f>ROUND(E1,0)</f>
        <v>5000</v>
      </c>
      <c r="G1" s="22" t="str">
        <f>_xlfn.CONCAT(C1:D1,F1)</f>
        <v>combo1,5000</v>
      </c>
      <c r="H1" s="22" t="str">
        <f>_xlfn.TEXTJOIN(";",1,G1:G25)</f>
        <v>combo1,5000;combo2,1705;combo3,817;combo4,521;combo5,373;combo6,284;combo7,225;combo8,183;combo9,151;combo10,126;combo11,107;combo12,90;combo13,77;combo14,66;combo15,56;combo16,47;combo17,40;combo18,33;combo19,28;combo20,22;combo21,18;combo22,14;combo23,10;combo24,6;combo25,3</v>
      </c>
    </row>
    <row r="2" spans="1:15" ht="17.25" x14ac:dyDescent="0.3">
      <c r="A2" s="21" t="s">
        <v>63</v>
      </c>
      <c r="B2" s="21">
        <v>2</v>
      </c>
      <c r="C2" s="21" t="str">
        <f t="shared" ref="C2:C25" si="0">_xlfn.CONCAT(A2:B2)</f>
        <v>combo2</v>
      </c>
      <c r="D2" s="21" t="s">
        <v>64</v>
      </c>
      <c r="E2" s="22">
        <f>5000*(N2/SUM($N$2:$N$25))</f>
        <v>1704.5707702339907</v>
      </c>
      <c r="F2" s="20">
        <f t="shared" ref="F2:F25" si="1">ROUND(E2,0)</f>
        <v>1705</v>
      </c>
      <c r="G2" s="22" t="str">
        <f t="shared" ref="G2:G25" si="2">_xlfn.CONCAT(C2:D2,F2)</f>
        <v>combo2,1705</v>
      </c>
      <c r="H2" s="22" t="str">
        <f>_xlfn.TEXTJOIN(",",1,F1:F25)</f>
        <v>5000,1705,817,521,373,284,225,183,151,126,107,90,77,66,56,47,40,33,28,22,18,14,10,6,3</v>
      </c>
      <c r="L2" s="21">
        <v>1</v>
      </c>
      <c r="M2" s="21">
        <f>L2/COUNT(L2:L25)</f>
        <v>4.1666666666666664E-2</v>
      </c>
      <c r="N2" s="21">
        <f>1/M2</f>
        <v>24</v>
      </c>
      <c r="O2" s="21">
        <f>COUNT(N2:N25)</f>
        <v>24</v>
      </c>
    </row>
    <row r="3" spans="1:15" ht="17.25" x14ac:dyDescent="0.3">
      <c r="A3" s="21" t="s">
        <v>63</v>
      </c>
      <c r="B3" s="21">
        <v>3</v>
      </c>
      <c r="C3" s="21" t="str">
        <f t="shared" si="0"/>
        <v>combo3</v>
      </c>
      <c r="D3" s="21" t="s">
        <v>64</v>
      </c>
      <c r="E3" s="22">
        <f t="shared" ref="E3:E25" si="3">5000*(N3/SUM($N$2:$N$25))</f>
        <v>816.77349407045392</v>
      </c>
      <c r="F3" s="20">
        <f t="shared" si="1"/>
        <v>817</v>
      </c>
      <c r="G3" s="22" t="str">
        <f t="shared" si="2"/>
        <v>combo3,817</v>
      </c>
      <c r="L3" s="21">
        <v>2</v>
      </c>
      <c r="M3" s="21">
        <f t="shared" ref="M3:M25" si="4">L3/COUNT(L3:L26)</f>
        <v>8.6956521739130432E-2</v>
      </c>
      <c r="N3" s="21">
        <f t="shared" ref="N3:N25" si="5">1/M3</f>
        <v>11.5</v>
      </c>
    </row>
    <row r="4" spans="1:15" ht="17.25" x14ac:dyDescent="0.3">
      <c r="A4" s="21" t="s">
        <v>63</v>
      </c>
      <c r="B4" s="21">
        <v>4</v>
      </c>
      <c r="C4" s="21" t="str">
        <f t="shared" si="0"/>
        <v>combo4</v>
      </c>
      <c r="D4" s="21" t="s">
        <v>64</v>
      </c>
      <c r="E4" s="22">
        <f t="shared" si="3"/>
        <v>520.84106868260835</v>
      </c>
      <c r="F4" s="20">
        <f t="shared" si="1"/>
        <v>521</v>
      </c>
      <c r="G4" s="22" t="str">
        <f t="shared" si="2"/>
        <v>combo4,521</v>
      </c>
      <c r="L4" s="21">
        <v>3</v>
      </c>
      <c r="M4" s="21">
        <f t="shared" si="4"/>
        <v>0.13636363636363635</v>
      </c>
      <c r="N4" s="21">
        <f t="shared" si="5"/>
        <v>7.3333333333333339</v>
      </c>
    </row>
    <row r="5" spans="1:15" ht="17.25" x14ac:dyDescent="0.3">
      <c r="A5" s="21" t="s">
        <v>63</v>
      </c>
      <c r="B5" s="21">
        <v>5</v>
      </c>
      <c r="C5" s="21" t="str">
        <f t="shared" si="0"/>
        <v>combo5</v>
      </c>
      <c r="D5" s="21" t="s">
        <v>64</v>
      </c>
      <c r="E5" s="22">
        <f t="shared" si="3"/>
        <v>372.87485598868545</v>
      </c>
      <c r="F5" s="20">
        <f t="shared" si="1"/>
        <v>373</v>
      </c>
      <c r="G5" s="22" t="str">
        <f t="shared" si="2"/>
        <v>combo5,373</v>
      </c>
      <c r="L5" s="21">
        <v>4</v>
      </c>
      <c r="M5" s="21">
        <f t="shared" si="4"/>
        <v>0.19047619047619047</v>
      </c>
      <c r="N5" s="21">
        <f t="shared" si="5"/>
        <v>5.25</v>
      </c>
    </row>
    <row r="6" spans="1:15" ht="17.25" x14ac:dyDescent="0.3">
      <c r="A6" s="21" t="s">
        <v>63</v>
      </c>
      <c r="B6" s="21">
        <v>6</v>
      </c>
      <c r="C6" s="21" t="str">
        <f t="shared" si="0"/>
        <v>combo6</v>
      </c>
      <c r="D6" s="21" t="s">
        <v>64</v>
      </c>
      <c r="E6" s="22">
        <f t="shared" si="3"/>
        <v>284.09512837233177</v>
      </c>
      <c r="F6" s="20">
        <f t="shared" si="1"/>
        <v>284</v>
      </c>
      <c r="G6" s="22" t="str">
        <f t="shared" si="2"/>
        <v>combo6,284</v>
      </c>
      <c r="L6" s="21">
        <v>5</v>
      </c>
      <c r="M6" s="21">
        <f t="shared" si="4"/>
        <v>0.25</v>
      </c>
      <c r="N6" s="21">
        <f t="shared" si="5"/>
        <v>4</v>
      </c>
    </row>
    <row r="7" spans="1:15" ht="17.25" x14ac:dyDescent="0.3">
      <c r="A7" s="21" t="s">
        <v>63</v>
      </c>
      <c r="B7" s="21">
        <v>7</v>
      </c>
      <c r="C7" s="21" t="str">
        <f t="shared" si="0"/>
        <v>combo7</v>
      </c>
      <c r="D7" s="21" t="s">
        <v>64</v>
      </c>
      <c r="E7" s="22">
        <f t="shared" si="3"/>
        <v>224.9086432947627</v>
      </c>
      <c r="F7" s="20">
        <f t="shared" si="1"/>
        <v>225</v>
      </c>
      <c r="G7" s="22" t="str">
        <f t="shared" si="2"/>
        <v>combo7,225</v>
      </c>
      <c r="L7" s="21">
        <v>6</v>
      </c>
      <c r="M7" s="21">
        <f t="shared" si="4"/>
        <v>0.31578947368421051</v>
      </c>
      <c r="N7" s="21">
        <f t="shared" si="5"/>
        <v>3.166666666666667</v>
      </c>
    </row>
    <row r="8" spans="1:15" ht="17.25" x14ac:dyDescent="0.3">
      <c r="A8" s="21" t="s">
        <v>63</v>
      </c>
      <c r="B8" s="21">
        <v>8</v>
      </c>
      <c r="C8" s="21" t="str">
        <f t="shared" si="0"/>
        <v>combo8</v>
      </c>
      <c r="D8" s="21" t="s">
        <v>64</v>
      </c>
      <c r="E8" s="22">
        <f t="shared" si="3"/>
        <v>182.63258252507043</v>
      </c>
      <c r="F8" s="20">
        <f t="shared" si="1"/>
        <v>183</v>
      </c>
      <c r="G8" s="22" t="str">
        <f t="shared" si="2"/>
        <v>combo8,183</v>
      </c>
      <c r="L8" s="21">
        <v>7</v>
      </c>
      <c r="M8" s="21">
        <f t="shared" si="4"/>
        <v>0.3888888888888889</v>
      </c>
      <c r="N8" s="21">
        <f t="shared" si="5"/>
        <v>2.5714285714285712</v>
      </c>
    </row>
    <row r="9" spans="1:15" ht="17.25" x14ac:dyDescent="0.3">
      <c r="A9" s="21" t="s">
        <v>63</v>
      </c>
      <c r="B9" s="21">
        <v>9</v>
      </c>
      <c r="C9" s="21" t="str">
        <f t="shared" si="0"/>
        <v>combo9</v>
      </c>
      <c r="D9" s="21" t="s">
        <v>64</v>
      </c>
      <c r="E9" s="22">
        <f t="shared" si="3"/>
        <v>150.92553694780128</v>
      </c>
      <c r="F9" s="20">
        <f t="shared" si="1"/>
        <v>151</v>
      </c>
      <c r="G9" s="22" t="str">
        <f t="shared" si="2"/>
        <v>combo9,151</v>
      </c>
      <c r="L9" s="21">
        <v>8</v>
      </c>
      <c r="M9" s="21">
        <f t="shared" si="4"/>
        <v>0.47058823529411764</v>
      </c>
      <c r="N9" s="21">
        <f t="shared" si="5"/>
        <v>2.125</v>
      </c>
    </row>
    <row r="10" spans="1:15" ht="17.25" x14ac:dyDescent="0.3">
      <c r="A10" s="21" t="s">
        <v>63</v>
      </c>
      <c r="B10" s="21">
        <v>10</v>
      </c>
      <c r="C10" s="21" t="str">
        <f t="shared" si="0"/>
        <v>combo10</v>
      </c>
      <c r="D10" s="21" t="s">
        <v>64</v>
      </c>
      <c r="E10" s="22">
        <f t="shared" si="3"/>
        <v>126.26450149881411</v>
      </c>
      <c r="F10" s="20">
        <f t="shared" si="1"/>
        <v>126</v>
      </c>
      <c r="G10" s="22" t="str">
        <f t="shared" si="2"/>
        <v>combo10,126</v>
      </c>
      <c r="L10" s="21">
        <v>9</v>
      </c>
      <c r="M10" s="21">
        <f t="shared" si="4"/>
        <v>0.5625</v>
      </c>
      <c r="N10" s="21">
        <f t="shared" si="5"/>
        <v>1.7777777777777777</v>
      </c>
    </row>
    <row r="11" spans="1:15" ht="17.25" x14ac:dyDescent="0.3">
      <c r="A11" s="21" t="s">
        <v>63</v>
      </c>
      <c r="B11" s="21">
        <v>11</v>
      </c>
      <c r="C11" s="21" t="str">
        <f t="shared" si="0"/>
        <v>combo11</v>
      </c>
      <c r="D11" s="21" t="s">
        <v>64</v>
      </c>
      <c r="E11" s="22">
        <f t="shared" si="3"/>
        <v>106.53567313962442</v>
      </c>
      <c r="F11" s="20">
        <f t="shared" si="1"/>
        <v>107</v>
      </c>
      <c r="G11" s="22" t="str">
        <f t="shared" si="2"/>
        <v>combo11,107</v>
      </c>
      <c r="L11" s="21">
        <v>10</v>
      </c>
      <c r="M11" s="21">
        <f t="shared" si="4"/>
        <v>0.66666666666666663</v>
      </c>
      <c r="N11" s="21">
        <f t="shared" si="5"/>
        <v>1.5</v>
      </c>
    </row>
    <row r="12" spans="1:15" ht="17.25" x14ac:dyDescent="0.3">
      <c r="A12" s="21" t="s">
        <v>63</v>
      </c>
      <c r="B12" s="21">
        <v>12</v>
      </c>
      <c r="C12" s="21" t="str">
        <f t="shared" si="0"/>
        <v>combo12</v>
      </c>
      <c r="D12" s="21" t="s">
        <v>64</v>
      </c>
      <c r="E12" s="22">
        <f t="shared" si="3"/>
        <v>90.393904482105569</v>
      </c>
      <c r="F12" s="20">
        <f t="shared" si="1"/>
        <v>90</v>
      </c>
      <c r="G12" s="22" t="str">
        <f t="shared" si="2"/>
        <v>combo12,90</v>
      </c>
      <c r="L12" s="21">
        <v>11</v>
      </c>
      <c r="M12" s="21">
        <f t="shared" si="4"/>
        <v>0.7857142857142857</v>
      </c>
      <c r="N12" s="21">
        <f t="shared" si="5"/>
        <v>1.2727272727272727</v>
      </c>
    </row>
    <row r="13" spans="1:15" ht="17.25" x14ac:dyDescent="0.3">
      <c r="A13" s="21" t="s">
        <v>63</v>
      </c>
      <c r="B13" s="21">
        <v>13</v>
      </c>
      <c r="C13" s="21" t="str">
        <f t="shared" si="0"/>
        <v>combo13</v>
      </c>
      <c r="D13" s="21" t="s">
        <v>64</v>
      </c>
      <c r="E13" s="22">
        <f t="shared" si="3"/>
        <v>76.942430600839856</v>
      </c>
      <c r="F13" s="20">
        <f t="shared" si="1"/>
        <v>77</v>
      </c>
      <c r="G13" s="22" t="str">
        <f t="shared" si="2"/>
        <v>combo13,77</v>
      </c>
      <c r="L13" s="21">
        <v>12</v>
      </c>
      <c r="M13" s="21">
        <f t="shared" si="4"/>
        <v>0.92307692307692313</v>
      </c>
      <c r="N13" s="21">
        <f t="shared" si="5"/>
        <v>1.0833333333333333</v>
      </c>
    </row>
    <row r="14" spans="1:15" ht="17.25" x14ac:dyDescent="0.3">
      <c r="A14" s="21" t="s">
        <v>63</v>
      </c>
      <c r="B14" s="21">
        <v>14</v>
      </c>
      <c r="C14" s="21" t="str">
        <f t="shared" si="0"/>
        <v>combo14</v>
      </c>
      <c r="D14" s="21" t="s">
        <v>64</v>
      </c>
      <c r="E14" s="22">
        <f t="shared" si="3"/>
        <v>65.560414239768875</v>
      </c>
      <c r="F14" s="20">
        <f t="shared" si="1"/>
        <v>66</v>
      </c>
      <c r="G14" s="22" t="str">
        <f t="shared" si="2"/>
        <v>combo14,66</v>
      </c>
      <c r="L14" s="21">
        <v>13</v>
      </c>
      <c r="M14" s="21">
        <f t="shared" si="4"/>
        <v>1.0833333333333333</v>
      </c>
      <c r="N14" s="21">
        <f t="shared" si="5"/>
        <v>0.92307692307692313</v>
      </c>
    </row>
    <row r="15" spans="1:15" ht="17.25" x14ac:dyDescent="0.3">
      <c r="A15" s="21" t="s">
        <v>63</v>
      </c>
      <c r="B15" s="21">
        <v>15</v>
      </c>
      <c r="C15" s="21" t="str">
        <f t="shared" si="0"/>
        <v>combo15</v>
      </c>
      <c r="D15" s="21" t="s">
        <v>64</v>
      </c>
      <c r="E15" s="22">
        <f t="shared" si="3"/>
        <v>55.804400215993738</v>
      </c>
      <c r="F15" s="20">
        <f t="shared" si="1"/>
        <v>56</v>
      </c>
      <c r="G15" s="22" t="str">
        <f t="shared" si="2"/>
        <v>combo15,56</v>
      </c>
      <c r="L15" s="21">
        <v>14</v>
      </c>
      <c r="M15" s="21">
        <f t="shared" si="4"/>
        <v>1.2727272727272727</v>
      </c>
      <c r="N15" s="21">
        <f t="shared" si="5"/>
        <v>0.7857142857142857</v>
      </c>
    </row>
    <row r="16" spans="1:15" ht="17.25" x14ac:dyDescent="0.3">
      <c r="A16" s="21" t="s">
        <v>63</v>
      </c>
      <c r="B16" s="21">
        <v>16</v>
      </c>
      <c r="C16" s="21" t="str">
        <f t="shared" si="0"/>
        <v>combo16</v>
      </c>
      <c r="D16" s="21" t="s">
        <v>64</v>
      </c>
      <c r="E16" s="22">
        <f t="shared" si="3"/>
        <v>47.349188062055298</v>
      </c>
      <c r="F16" s="20">
        <f t="shared" si="1"/>
        <v>47</v>
      </c>
      <c r="G16" s="22" t="str">
        <f t="shared" si="2"/>
        <v>combo16,47</v>
      </c>
      <c r="L16" s="21">
        <v>15</v>
      </c>
      <c r="M16" s="21">
        <f t="shared" si="4"/>
        <v>1.5</v>
      </c>
      <c r="N16" s="21">
        <f t="shared" si="5"/>
        <v>0.66666666666666663</v>
      </c>
    </row>
    <row r="17" spans="1:14" ht="17.25" x14ac:dyDescent="0.3">
      <c r="A17" s="21" t="s">
        <v>63</v>
      </c>
      <c r="B17" s="21">
        <v>17</v>
      </c>
      <c r="C17" s="21" t="str">
        <f t="shared" si="0"/>
        <v>combo17</v>
      </c>
      <c r="D17" s="21" t="s">
        <v>64</v>
      </c>
      <c r="E17" s="22">
        <f t="shared" si="3"/>
        <v>39.95087742735916</v>
      </c>
      <c r="F17" s="20">
        <f t="shared" si="1"/>
        <v>40</v>
      </c>
      <c r="G17" s="22" t="str">
        <f t="shared" si="2"/>
        <v>combo17,40</v>
      </c>
      <c r="L17" s="21">
        <v>16</v>
      </c>
      <c r="M17" s="21">
        <f t="shared" si="4"/>
        <v>1.7777777777777777</v>
      </c>
      <c r="N17" s="21">
        <f t="shared" si="5"/>
        <v>0.5625</v>
      </c>
    </row>
    <row r="18" spans="1:14" ht="17.25" x14ac:dyDescent="0.3">
      <c r="A18" s="21" t="s">
        <v>63</v>
      </c>
      <c r="B18" s="21">
        <v>18</v>
      </c>
      <c r="C18" s="21" t="str">
        <f t="shared" si="0"/>
        <v>combo18</v>
      </c>
      <c r="D18" s="21" t="s">
        <v>64</v>
      </c>
      <c r="E18" s="22">
        <f t="shared" si="3"/>
        <v>33.42295627909786</v>
      </c>
      <c r="F18" s="20">
        <f t="shared" si="1"/>
        <v>33</v>
      </c>
      <c r="G18" s="22" t="str">
        <f t="shared" si="2"/>
        <v>combo18,33</v>
      </c>
      <c r="L18" s="21">
        <v>17</v>
      </c>
      <c r="M18" s="21">
        <f t="shared" si="4"/>
        <v>2.125</v>
      </c>
      <c r="N18" s="21">
        <f t="shared" si="5"/>
        <v>0.47058823529411764</v>
      </c>
    </row>
    <row r="19" spans="1:14" ht="17.25" x14ac:dyDescent="0.3">
      <c r="A19" s="21" t="s">
        <v>63</v>
      </c>
      <c r="B19" s="21">
        <v>19</v>
      </c>
      <c r="C19" s="21" t="str">
        <f t="shared" si="0"/>
        <v>combo19</v>
      </c>
      <c r="D19" s="21" t="s">
        <v>64</v>
      </c>
      <c r="E19" s="22">
        <f t="shared" si="3"/>
        <v>27.620359702865589</v>
      </c>
      <c r="F19" s="20">
        <f t="shared" si="1"/>
        <v>28</v>
      </c>
      <c r="G19" s="22" t="str">
        <f t="shared" si="2"/>
        <v>combo19,28</v>
      </c>
      <c r="L19" s="21">
        <v>18</v>
      </c>
      <c r="M19" s="21">
        <f t="shared" si="4"/>
        <v>2.5714285714285716</v>
      </c>
      <c r="N19" s="21">
        <f t="shared" si="5"/>
        <v>0.38888888888888884</v>
      </c>
    </row>
    <row r="20" spans="1:14" ht="17.25" x14ac:dyDescent="0.3">
      <c r="A20" s="21" t="s">
        <v>63</v>
      </c>
      <c r="B20" s="21">
        <v>20</v>
      </c>
      <c r="C20" s="21" t="str">
        <f t="shared" si="0"/>
        <v>combo20</v>
      </c>
      <c r="D20" s="21" t="s">
        <v>64</v>
      </c>
      <c r="E20" s="22">
        <f t="shared" si="3"/>
        <v>22.428562766236723</v>
      </c>
      <c r="F20" s="20">
        <f t="shared" si="1"/>
        <v>22</v>
      </c>
      <c r="G20" s="22" t="str">
        <f t="shared" si="2"/>
        <v>combo20,22</v>
      </c>
      <c r="L20" s="21">
        <v>19</v>
      </c>
      <c r="M20" s="21">
        <f t="shared" si="4"/>
        <v>3.1666666666666665</v>
      </c>
      <c r="N20" s="21">
        <f t="shared" si="5"/>
        <v>0.31578947368421056</v>
      </c>
    </row>
    <row r="21" spans="1:14" ht="17.25" x14ac:dyDescent="0.3">
      <c r="A21" s="21" t="s">
        <v>63</v>
      </c>
      <c r="B21" s="21">
        <v>21</v>
      </c>
      <c r="C21" s="21" t="str">
        <f t="shared" si="0"/>
        <v>combo21</v>
      </c>
      <c r="D21" s="21" t="s">
        <v>64</v>
      </c>
      <c r="E21" s="22">
        <f t="shared" si="3"/>
        <v>17.755945523270736</v>
      </c>
      <c r="F21" s="20">
        <f t="shared" si="1"/>
        <v>18</v>
      </c>
      <c r="G21" s="22" t="str">
        <f t="shared" si="2"/>
        <v>combo21,18</v>
      </c>
      <c r="L21" s="21">
        <v>20</v>
      </c>
      <c r="M21" s="21">
        <f t="shared" si="4"/>
        <v>4</v>
      </c>
      <c r="N21" s="21">
        <f t="shared" si="5"/>
        <v>0.25</v>
      </c>
    </row>
    <row r="22" spans="1:14" ht="17.25" x14ac:dyDescent="0.3">
      <c r="A22" s="21" t="s">
        <v>63</v>
      </c>
      <c r="B22" s="21">
        <v>22</v>
      </c>
      <c r="C22" s="21" t="str">
        <f t="shared" si="0"/>
        <v>combo22</v>
      </c>
      <c r="D22" s="21" t="s">
        <v>64</v>
      </c>
      <c r="E22" s="22">
        <f t="shared" si="3"/>
        <v>13.528339446301514</v>
      </c>
      <c r="F22" s="20">
        <f t="shared" si="1"/>
        <v>14</v>
      </c>
      <c r="G22" s="22" t="str">
        <f t="shared" si="2"/>
        <v>combo22,14</v>
      </c>
      <c r="L22" s="21">
        <v>21</v>
      </c>
      <c r="M22" s="21">
        <f t="shared" si="4"/>
        <v>5.25</v>
      </c>
      <c r="N22" s="21">
        <f t="shared" si="5"/>
        <v>0.19047619047619047</v>
      </c>
    </row>
    <row r="23" spans="1:14" ht="17.25" x14ac:dyDescent="0.3">
      <c r="A23" s="21" t="s">
        <v>63</v>
      </c>
      <c r="B23" s="21">
        <v>23</v>
      </c>
      <c r="C23" s="21" t="str">
        <f t="shared" si="0"/>
        <v>combo23</v>
      </c>
      <c r="D23" s="21" t="s">
        <v>64</v>
      </c>
      <c r="E23" s="22">
        <f t="shared" si="3"/>
        <v>9.685061194511313</v>
      </c>
      <c r="F23" s="20">
        <f t="shared" si="1"/>
        <v>10</v>
      </c>
      <c r="G23" s="22" t="str">
        <f t="shared" si="2"/>
        <v>combo23,10</v>
      </c>
      <c r="L23" s="21">
        <v>22</v>
      </c>
      <c r="M23" s="21">
        <f t="shared" si="4"/>
        <v>7.333333333333333</v>
      </c>
      <c r="N23" s="21">
        <f t="shared" si="5"/>
        <v>0.13636363636363638</v>
      </c>
    </row>
    <row r="24" spans="1:14" ht="17.25" x14ac:dyDescent="0.3">
      <c r="A24" s="21" t="s">
        <v>63</v>
      </c>
      <c r="B24" s="21">
        <v>24</v>
      </c>
      <c r="C24" s="21" t="str">
        <f t="shared" si="0"/>
        <v>combo24</v>
      </c>
      <c r="D24" s="21" t="s">
        <v>64</v>
      </c>
      <c r="E24" s="22">
        <f t="shared" si="3"/>
        <v>6.1759810515724309</v>
      </c>
      <c r="F24" s="20">
        <f t="shared" si="1"/>
        <v>6</v>
      </c>
      <c r="G24" s="22" t="str">
        <f t="shared" si="2"/>
        <v>combo24,6</v>
      </c>
      <c r="L24" s="21">
        <v>23</v>
      </c>
      <c r="M24" s="21">
        <f t="shared" si="4"/>
        <v>11.5</v>
      </c>
      <c r="N24" s="21">
        <f t="shared" si="5"/>
        <v>8.6956521739130432E-2</v>
      </c>
    </row>
    <row r="25" spans="1:14" ht="17.25" x14ac:dyDescent="0.3">
      <c r="A25" s="21" t="s">
        <v>63</v>
      </c>
      <c r="B25" s="21">
        <v>25</v>
      </c>
      <c r="C25" s="21" t="str">
        <f t="shared" si="0"/>
        <v>combo25</v>
      </c>
      <c r="D25" s="21" t="s">
        <v>64</v>
      </c>
      <c r="E25" s="22">
        <f t="shared" si="3"/>
        <v>2.9593242538784561</v>
      </c>
      <c r="F25" s="20">
        <f t="shared" si="1"/>
        <v>3</v>
      </c>
      <c r="G25" s="22" t="str">
        <f t="shared" si="2"/>
        <v>combo25,3</v>
      </c>
      <c r="L25" s="21">
        <v>24</v>
      </c>
      <c r="M25" s="21">
        <f t="shared" si="4"/>
        <v>24</v>
      </c>
      <c r="N25" s="21">
        <f t="shared" si="5"/>
        <v>4.1666666666666664E-2</v>
      </c>
    </row>
    <row r="26" spans="1:14" x14ac:dyDescent="0.3">
      <c r="A26" s="21">
        <v>500</v>
      </c>
      <c r="B26" s="21" t="str">
        <f>_xlfn.TEXTJOIN(",",1,A26:A36)</f>
        <v>500,600,700,800,900,1000,1100,1200,1300,1400,1500</v>
      </c>
    </row>
    <row r="27" spans="1:14" x14ac:dyDescent="0.3">
      <c r="A27" s="21">
        <v>600</v>
      </c>
    </row>
    <row r="28" spans="1:14" x14ac:dyDescent="0.3">
      <c r="A28" s="21">
        <v>700</v>
      </c>
    </row>
    <row r="29" spans="1:14" x14ac:dyDescent="0.3">
      <c r="A29" s="21">
        <v>800</v>
      </c>
    </row>
    <row r="30" spans="1:14" x14ac:dyDescent="0.3">
      <c r="A30" s="21">
        <v>900</v>
      </c>
    </row>
    <row r="31" spans="1:14" x14ac:dyDescent="0.3">
      <c r="A31" s="21">
        <v>1000</v>
      </c>
    </row>
    <row r="32" spans="1:14" x14ac:dyDescent="0.3">
      <c r="A32" s="21">
        <v>1100</v>
      </c>
    </row>
    <row r="33" spans="1:10" x14ac:dyDescent="0.3">
      <c r="A33" s="21">
        <v>1200</v>
      </c>
    </row>
    <row r="34" spans="1:10" x14ac:dyDescent="0.3">
      <c r="A34" s="21">
        <v>1300</v>
      </c>
    </row>
    <row r="35" spans="1:10" x14ac:dyDescent="0.3">
      <c r="A35" s="21">
        <v>1400</v>
      </c>
    </row>
    <row r="36" spans="1:10" x14ac:dyDescent="0.3">
      <c r="A36" s="21">
        <v>1500</v>
      </c>
    </row>
    <row r="37" spans="1:10" x14ac:dyDescent="0.3">
      <c r="A37" s="21">
        <v>1</v>
      </c>
      <c r="B37" s="21">
        <f>A37/SUM(A37:A47)</f>
        <v>1.5151515151515152E-2</v>
      </c>
      <c r="C37" s="21">
        <f>1/B37</f>
        <v>66</v>
      </c>
      <c r="E37" s="22">
        <v>66</v>
      </c>
      <c r="F37" s="22">
        <f>SUM($E$37:$E$47)</f>
        <v>172</v>
      </c>
      <c r="G37" s="22">
        <f>E37/F37*10000</f>
        <v>3837.2093023255816</v>
      </c>
      <c r="H37" s="22">
        <f>ROUND(G37,0)</f>
        <v>3837</v>
      </c>
      <c r="I37" s="22">
        <v>3837</v>
      </c>
      <c r="J37" s="22" t="str">
        <f>_xlfn.TEXTJOIN(",",TRUE,I37:I47)</f>
        <v>3837,1919,1221,872,640,523,349,291,174,116,58</v>
      </c>
    </row>
    <row r="38" spans="1:10" x14ac:dyDescent="0.3">
      <c r="A38" s="21">
        <v>2</v>
      </c>
      <c r="B38" s="21">
        <f t="shared" ref="B38:B47" si="6">A38/SUM(A38:A48)</f>
        <v>3.0769230769230771E-2</v>
      </c>
      <c r="C38" s="21">
        <f t="shared" ref="C38:C47" si="7">1/B38</f>
        <v>32.5</v>
      </c>
      <c r="E38" s="22">
        <v>33</v>
      </c>
      <c r="F38" s="22">
        <f t="shared" ref="F38:F47" si="8">SUM($E$37:$E$47)</f>
        <v>172</v>
      </c>
      <c r="G38" s="22">
        <f t="shared" ref="G38:G47" si="9">E38/F38*10000</f>
        <v>1918.6046511627908</v>
      </c>
      <c r="H38" s="22">
        <f t="shared" ref="H38:H47" si="10">ROUND(G38,0)</f>
        <v>1919</v>
      </c>
      <c r="I38" s="22">
        <v>1919</v>
      </c>
    </row>
    <row r="39" spans="1:10" x14ac:dyDescent="0.3">
      <c r="A39" s="21">
        <v>3</v>
      </c>
      <c r="B39" s="21">
        <f t="shared" si="6"/>
        <v>4.7619047619047616E-2</v>
      </c>
      <c r="C39" s="21">
        <f t="shared" si="7"/>
        <v>21</v>
      </c>
      <c r="E39" s="22">
        <v>21</v>
      </c>
      <c r="F39" s="22">
        <f t="shared" si="8"/>
        <v>172</v>
      </c>
      <c r="G39" s="22">
        <f t="shared" si="9"/>
        <v>1220.9302325581396</v>
      </c>
      <c r="H39" s="22">
        <f t="shared" si="10"/>
        <v>1221</v>
      </c>
      <c r="I39" s="22">
        <v>1221</v>
      </c>
    </row>
    <row r="40" spans="1:10" x14ac:dyDescent="0.3">
      <c r="A40" s="21">
        <v>4</v>
      </c>
      <c r="B40" s="21">
        <f t="shared" si="6"/>
        <v>6.6666666666666666E-2</v>
      </c>
      <c r="C40" s="21">
        <f t="shared" si="7"/>
        <v>15</v>
      </c>
      <c r="E40" s="22">
        <v>15</v>
      </c>
      <c r="F40" s="22">
        <f t="shared" si="8"/>
        <v>172</v>
      </c>
      <c r="G40" s="22">
        <f t="shared" si="9"/>
        <v>872.09302325581393</v>
      </c>
      <c r="H40" s="22">
        <f t="shared" si="10"/>
        <v>872</v>
      </c>
      <c r="I40" s="22">
        <v>872</v>
      </c>
    </row>
    <row r="41" spans="1:10" x14ac:dyDescent="0.3">
      <c r="A41" s="21">
        <v>5</v>
      </c>
      <c r="B41" s="21">
        <f t="shared" si="6"/>
        <v>8.9285714285714288E-2</v>
      </c>
      <c r="C41" s="21">
        <f t="shared" si="7"/>
        <v>11.2</v>
      </c>
      <c r="E41" s="22">
        <v>11</v>
      </c>
      <c r="F41" s="22">
        <f t="shared" si="8"/>
        <v>172</v>
      </c>
      <c r="G41" s="22">
        <f t="shared" si="9"/>
        <v>639.53488372093022</v>
      </c>
      <c r="H41" s="22">
        <f t="shared" si="10"/>
        <v>640</v>
      </c>
      <c r="I41" s="22">
        <v>640</v>
      </c>
    </row>
    <row r="42" spans="1:10" x14ac:dyDescent="0.3">
      <c r="A42" s="21">
        <v>6</v>
      </c>
      <c r="B42" s="21">
        <f t="shared" si="6"/>
        <v>0.11764705882352941</v>
      </c>
      <c r="C42" s="21">
        <f t="shared" si="7"/>
        <v>8.5</v>
      </c>
      <c r="E42" s="22">
        <v>9</v>
      </c>
      <c r="F42" s="22">
        <f t="shared" si="8"/>
        <v>172</v>
      </c>
      <c r="G42" s="22">
        <f t="shared" si="9"/>
        <v>523.25581395348843</v>
      </c>
      <c r="H42" s="22">
        <f t="shared" si="10"/>
        <v>523</v>
      </c>
      <c r="I42" s="22">
        <v>523</v>
      </c>
    </row>
    <row r="43" spans="1:10" x14ac:dyDescent="0.3">
      <c r="A43" s="21">
        <v>7</v>
      </c>
      <c r="B43" s="21">
        <f t="shared" si="6"/>
        <v>0.15555555555555556</v>
      </c>
      <c r="C43" s="21">
        <f t="shared" si="7"/>
        <v>6.4285714285714288</v>
      </c>
      <c r="E43" s="22">
        <v>6</v>
      </c>
      <c r="F43" s="22">
        <f t="shared" si="8"/>
        <v>172</v>
      </c>
      <c r="G43" s="22">
        <f t="shared" si="9"/>
        <v>348.83720930232556</v>
      </c>
      <c r="H43" s="22">
        <f t="shared" si="10"/>
        <v>349</v>
      </c>
      <c r="I43" s="22">
        <v>349</v>
      </c>
    </row>
    <row r="44" spans="1:10" x14ac:dyDescent="0.3">
      <c r="A44" s="21">
        <v>8</v>
      </c>
      <c r="B44" s="21">
        <f t="shared" si="6"/>
        <v>0.21052631578947367</v>
      </c>
      <c r="C44" s="21">
        <f t="shared" si="7"/>
        <v>4.75</v>
      </c>
      <c r="E44" s="22">
        <v>5</v>
      </c>
      <c r="F44" s="22">
        <f t="shared" si="8"/>
        <v>172</v>
      </c>
      <c r="G44" s="22">
        <f t="shared" si="9"/>
        <v>290.69767441860466</v>
      </c>
      <c r="H44" s="22">
        <f t="shared" si="10"/>
        <v>291</v>
      </c>
      <c r="I44" s="22">
        <v>291</v>
      </c>
    </row>
    <row r="45" spans="1:10" x14ac:dyDescent="0.3">
      <c r="A45" s="21">
        <v>9</v>
      </c>
      <c r="B45" s="21">
        <f t="shared" si="6"/>
        <v>0.3</v>
      </c>
      <c r="C45" s="21">
        <f t="shared" si="7"/>
        <v>3.3333333333333335</v>
      </c>
      <c r="E45" s="22">
        <v>3</v>
      </c>
      <c r="F45" s="22">
        <f t="shared" si="8"/>
        <v>172</v>
      </c>
      <c r="G45" s="22">
        <f t="shared" si="9"/>
        <v>174.41860465116278</v>
      </c>
      <c r="H45" s="22">
        <f t="shared" si="10"/>
        <v>174</v>
      </c>
      <c r="I45" s="22">
        <v>174</v>
      </c>
    </row>
    <row r="46" spans="1:10" x14ac:dyDescent="0.3">
      <c r="A46" s="21">
        <v>10</v>
      </c>
      <c r="B46" s="21">
        <f t="shared" si="6"/>
        <v>0.47619047619047616</v>
      </c>
      <c r="C46" s="21">
        <f t="shared" si="7"/>
        <v>2.1</v>
      </c>
      <c r="E46" s="22">
        <v>2</v>
      </c>
      <c r="F46" s="22">
        <f t="shared" si="8"/>
        <v>172</v>
      </c>
      <c r="G46" s="22">
        <f t="shared" si="9"/>
        <v>116.27906976744185</v>
      </c>
      <c r="H46" s="22">
        <f t="shared" si="10"/>
        <v>116</v>
      </c>
      <c r="I46" s="22">
        <v>116</v>
      </c>
    </row>
    <row r="47" spans="1:10" x14ac:dyDescent="0.3">
      <c r="A47" s="21">
        <v>11</v>
      </c>
      <c r="B47" s="21">
        <f t="shared" si="6"/>
        <v>1</v>
      </c>
      <c r="C47" s="21">
        <f t="shared" si="7"/>
        <v>1</v>
      </c>
      <c r="E47" s="22">
        <v>1</v>
      </c>
      <c r="F47" s="22">
        <f t="shared" si="8"/>
        <v>172</v>
      </c>
      <c r="G47" s="22">
        <f t="shared" si="9"/>
        <v>58.139534883720927</v>
      </c>
      <c r="H47" s="22">
        <f t="shared" si="10"/>
        <v>58</v>
      </c>
      <c r="I47" s="22">
        <v>58</v>
      </c>
    </row>
  </sheetData>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14531-8D84-4E55-90C9-3C3C56B3A83F}">
  <dimension ref="A1:B13"/>
  <sheetViews>
    <sheetView workbookViewId="0">
      <selection activeCell="K23" sqref="K23"/>
    </sheetView>
  </sheetViews>
  <sheetFormatPr defaultRowHeight="14.25" x14ac:dyDescent="0.2"/>
  <sheetData>
    <row r="1" spans="1:2" ht="16.5" x14ac:dyDescent="0.2">
      <c r="A1" s="25">
        <v>10200</v>
      </c>
      <c r="B1" t="str">
        <f>_xlfn.TEXTJOIN(",",0,A1:A9)</f>
        <v>10200,10201,10204,21110,21120,21130,21140,21150,34210</v>
      </c>
    </row>
    <row r="2" spans="1:2" ht="16.5" x14ac:dyDescent="0.2">
      <c r="A2" s="25">
        <v>10201</v>
      </c>
      <c r="B2" t="str">
        <f t="shared" ref="B2:B13" si="0">_xlfn.TEXTJOIN(",",0,A2:A10)</f>
        <v>10201,10204,21110,21120,21130,21140,21150,34210,35210</v>
      </c>
    </row>
    <row r="3" spans="1:2" ht="16.5" x14ac:dyDescent="0.2">
      <c r="A3" s="25">
        <v>10204</v>
      </c>
      <c r="B3" t="str">
        <f t="shared" si="0"/>
        <v>10204,21110,21120,21130,21140,21150,34210,35210,36210</v>
      </c>
    </row>
    <row r="4" spans="1:2" ht="16.5" x14ac:dyDescent="0.2">
      <c r="A4" s="25">
        <v>21110</v>
      </c>
      <c r="B4" t="str">
        <f t="shared" si="0"/>
        <v>21110,21120,21130,21140,21150,34210,35210,36210,47210</v>
      </c>
    </row>
    <row r="5" spans="1:2" ht="16.5" x14ac:dyDescent="0.2">
      <c r="A5" s="25">
        <v>21120</v>
      </c>
      <c r="B5" t="str">
        <f t="shared" si="0"/>
        <v>21120,21130,21140,21150,34210,35210,36210,47210,47230</v>
      </c>
    </row>
    <row r="6" spans="1:2" ht="16.5" x14ac:dyDescent="0.2">
      <c r="A6" s="25">
        <v>21130</v>
      </c>
      <c r="B6" t="str">
        <f t="shared" si="0"/>
        <v>21130,21140,21150,34210,35210,36210,47210,47230,</v>
      </c>
    </row>
    <row r="7" spans="1:2" ht="16.5" x14ac:dyDescent="0.2">
      <c r="A7" s="25">
        <v>21140</v>
      </c>
      <c r="B7" t="str">
        <f t="shared" si="0"/>
        <v>21140,21150,34210,35210,36210,47210,47230,,</v>
      </c>
    </row>
    <row r="8" spans="1:2" ht="16.5" x14ac:dyDescent="0.2">
      <c r="A8" s="25">
        <v>21150</v>
      </c>
      <c r="B8" t="str">
        <f t="shared" si="0"/>
        <v>21150,34210,35210,36210,47210,47230,,,</v>
      </c>
    </row>
    <row r="9" spans="1:2" ht="16.5" x14ac:dyDescent="0.2">
      <c r="A9" s="25">
        <v>34210</v>
      </c>
      <c r="B9" t="str">
        <f t="shared" si="0"/>
        <v>34210,35210,36210,47210,47230,,,,</v>
      </c>
    </row>
    <row r="10" spans="1:2" ht="16.5" x14ac:dyDescent="0.2">
      <c r="A10" s="25">
        <v>35210</v>
      </c>
      <c r="B10" t="str">
        <f t="shared" si="0"/>
        <v>35210,36210,47210,47230,,,,,</v>
      </c>
    </row>
    <row r="11" spans="1:2" ht="16.5" x14ac:dyDescent="0.2">
      <c r="A11" s="25">
        <v>36210</v>
      </c>
      <c r="B11" t="str">
        <f t="shared" si="0"/>
        <v>36210,47210,47230,,,,,,</v>
      </c>
    </row>
    <row r="12" spans="1:2" ht="16.5" x14ac:dyDescent="0.2">
      <c r="A12" s="25">
        <v>47210</v>
      </c>
      <c r="B12" t="str">
        <f t="shared" si="0"/>
        <v>47210,47230,,,,,,,</v>
      </c>
    </row>
    <row r="13" spans="1:2" ht="16.5" x14ac:dyDescent="0.2">
      <c r="A13" s="25">
        <v>47230</v>
      </c>
      <c r="B13" t="str">
        <f t="shared" si="0"/>
        <v>47230,,,,,,,,</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t_ai_s</vt:lpstr>
      <vt:lpstr>t_ai_s说明表</vt:lpstr>
      <vt:lpstr>t_aicardgroup_s</vt:lpstr>
      <vt:lpstr>t_aicardgroup_s说明表</vt:lpstr>
      <vt:lpstr>t_ai_attribute_s</vt:lpstr>
      <vt:lpstr>t_ai_attribute_s说明表</vt:lpstr>
      <vt:lpstr>枚举说明表</vt:lpstr>
      <vt:lpstr>说明表2</vt:lpstr>
      <vt:lpstr>说明表3</vt:lpstr>
      <vt:lpstr>说明表4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代小松</dc:creator>
  <cp:lastModifiedBy>代小松</cp:lastModifiedBy>
  <dcterms:created xsi:type="dcterms:W3CDTF">2015-06-05T18:19:34Z</dcterms:created>
  <dcterms:modified xsi:type="dcterms:W3CDTF">2023-06-08T09:17:28Z</dcterms:modified>
</cp:coreProperties>
</file>