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Program_elimination\res\"/>
    </mc:Choice>
  </mc:AlternateContent>
  <xr:revisionPtr revIDLastSave="0" documentId="13_ncr:1_{65508433-246F-405B-BA85-DCA9CE7712E7}" xr6:coauthVersionLast="47" xr6:coauthVersionMax="47" xr10:uidLastSave="{00000000-0000-0000-0000-000000000000}"/>
  <bookViews>
    <workbookView xWindow="-120" yWindow="-120" windowWidth="29040" windowHeight="15720" activeTab="1" xr2:uid="{82C759ED-FCB6-4AE1-B2CA-8D1D387F14A2}"/>
  </bookViews>
  <sheets>
    <sheet name="t_demon_inbreak_buff_s" sheetId="5" r:id="rId1"/>
    <sheet name="t_demon_inbreak_pool_s" sheetId="4" r:id="rId2"/>
    <sheet name="t_demon_inbreak_coordinate_s" sheetId="6" r:id="rId3"/>
    <sheet name="t_demon_inbreak_buff_s说明表" sheetId="2" r:id="rId4"/>
    <sheet name="临时数据说明表" sheetId="7" r:id="rId5"/>
  </sheets>
  <definedNames>
    <definedName name="_xlnm._FilterDatabase" localSheetId="0" hidden="1">t_demon_inbreak_buff_s!$A$1:$I$58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7" i="2" l="1"/>
  <c r="S67" i="2" s="1"/>
  <c r="T67" i="2" s="1"/>
  <c r="R66" i="2"/>
  <c r="S66" i="2" s="1"/>
  <c r="T66" i="2" l="1"/>
  <c r="G66" i="2"/>
  <c r="G67" i="2"/>
  <c r="L67" i="2" l="1"/>
  <c r="L66" i="2" l="1"/>
  <c r="I67" i="2"/>
  <c r="I66" i="2"/>
  <c r="E66" i="2"/>
  <c r="E67" i="2" s="1"/>
  <c r="G64" i="2"/>
  <c r="G65" i="2"/>
  <c r="V59" i="2"/>
  <c r="G59" i="2" s="1"/>
  <c r="E59" i="2"/>
  <c r="E60" i="2"/>
  <c r="E61" i="2"/>
  <c r="E62" i="2"/>
  <c r="E63" i="2"/>
  <c r="E64" i="2"/>
  <c r="E65" i="2"/>
  <c r="R60" i="2"/>
  <c r="R61" i="2"/>
  <c r="R62" i="2"/>
  <c r="R63" i="2"/>
  <c r="R64" i="2"/>
  <c r="S64" i="2" s="1"/>
  <c r="T64" i="2" s="1"/>
  <c r="U64" i="2" s="1"/>
  <c r="R65" i="2"/>
  <c r="S65" i="2" s="1"/>
  <c r="T65" i="2" s="1"/>
  <c r="U65" i="2" s="1"/>
  <c r="R59" i="2"/>
  <c r="S59" i="2" s="1"/>
  <c r="T59" i="2" s="1"/>
  <c r="U59" i="2" s="1"/>
  <c r="S63" i="2" l="1"/>
  <c r="T63" i="2" s="1"/>
  <c r="U63" i="2" s="1"/>
  <c r="S62" i="2"/>
  <c r="T62" i="2" s="1"/>
  <c r="U62" i="2" s="1"/>
  <c r="S61" i="2"/>
  <c r="T61" i="2" s="1"/>
  <c r="U61" i="2" s="1"/>
  <c r="S60" i="2"/>
  <c r="T60" i="2" s="1"/>
  <c r="U60" i="2" s="1"/>
  <c r="G60" i="2" l="1"/>
  <c r="G61" i="2"/>
  <c r="G62" i="2"/>
  <c r="G63" i="2"/>
  <c r="L65" i="2"/>
  <c r="I65" i="2"/>
  <c r="L64" i="2"/>
  <c r="I64" i="2"/>
  <c r="L63" i="2"/>
  <c r="I63" i="2"/>
  <c r="L62" i="2"/>
  <c r="I62" i="2"/>
  <c r="L61" i="2"/>
  <c r="I61" i="2"/>
  <c r="L60" i="2"/>
  <c r="I60" i="2"/>
  <c r="L59" i="2"/>
  <c r="K7" i="2"/>
  <c r="K8" i="2"/>
  <c r="K9" i="2"/>
  <c r="K10" i="2"/>
  <c r="K11" i="2"/>
  <c r="K12" i="2"/>
  <c r="L12" i="2" s="1"/>
  <c r="K13" i="2"/>
  <c r="L13" i="2" s="1"/>
  <c r="K14" i="2"/>
  <c r="K15" i="2"/>
  <c r="K16" i="2"/>
  <c r="K17" i="2"/>
  <c r="K18" i="2"/>
  <c r="K19" i="2"/>
  <c r="L19" i="2" s="1"/>
  <c r="K20" i="2"/>
  <c r="K21" i="2"/>
  <c r="K22" i="2"/>
  <c r="K23" i="2"/>
  <c r="K24" i="2"/>
  <c r="L24" i="2" s="1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L37" i="2" s="1"/>
  <c r="K38" i="2"/>
  <c r="K39" i="2"/>
  <c r="K40" i="2"/>
  <c r="K41" i="2"/>
  <c r="K42" i="2"/>
  <c r="K43" i="2"/>
  <c r="L43" i="2" s="1"/>
  <c r="K44" i="2"/>
  <c r="K45" i="2"/>
  <c r="K46" i="2"/>
  <c r="K47" i="2"/>
  <c r="K48" i="2"/>
  <c r="K49" i="2"/>
  <c r="L49" i="2" s="1"/>
  <c r="K50" i="2"/>
  <c r="K51" i="2"/>
  <c r="K52" i="2"/>
  <c r="K53" i="2"/>
  <c r="K54" i="2"/>
  <c r="K55" i="2"/>
  <c r="K56" i="2"/>
  <c r="K57" i="2"/>
  <c r="K58" i="2"/>
  <c r="K6" i="2"/>
  <c r="J7" i="2"/>
  <c r="L7" i="2" s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L32" i="2" s="1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L54" i="2" s="1"/>
  <c r="J55" i="2"/>
  <c r="J56" i="2"/>
  <c r="L56" i="2" s="1"/>
  <c r="J57" i="2"/>
  <c r="J58" i="2"/>
  <c r="J6" i="2"/>
  <c r="I59" i="2"/>
  <c r="G56" i="2"/>
  <c r="G57" i="2" s="1"/>
  <c r="G58" i="2" s="1"/>
  <c r="E56" i="2"/>
  <c r="E57" i="2" s="1"/>
  <c r="E58" i="2" s="1"/>
  <c r="G55" i="2"/>
  <c r="E55" i="2"/>
  <c r="G54" i="2"/>
  <c r="E54" i="2"/>
  <c r="G53" i="2"/>
  <c r="E53" i="2"/>
  <c r="G52" i="2"/>
  <c r="E52" i="2"/>
  <c r="G51" i="2"/>
  <c r="E51" i="2"/>
  <c r="G48" i="2"/>
  <c r="G49" i="2" s="1"/>
  <c r="G50" i="2" s="1"/>
  <c r="E48" i="2"/>
  <c r="E49" i="2" s="1"/>
  <c r="E50" i="2" s="1"/>
  <c r="L45" i="2"/>
  <c r="G45" i="2"/>
  <c r="G46" i="2" s="1"/>
  <c r="G47" i="2" s="1"/>
  <c r="E45" i="2"/>
  <c r="E46" i="2" s="1"/>
  <c r="E47" i="2" s="1"/>
  <c r="L44" i="2"/>
  <c r="G42" i="2"/>
  <c r="G43" i="2" s="1"/>
  <c r="G44" i="2" s="1"/>
  <c r="E42" i="2"/>
  <c r="E43" i="2" s="1"/>
  <c r="E44" i="2" s="1"/>
  <c r="G41" i="2"/>
  <c r="G40" i="2"/>
  <c r="G39" i="2"/>
  <c r="E39" i="2"/>
  <c r="E40" i="2" s="1"/>
  <c r="E41" i="2" s="1"/>
  <c r="G38" i="2"/>
  <c r="G37" i="2"/>
  <c r="L36" i="2"/>
  <c r="G36" i="2"/>
  <c r="E36" i="2"/>
  <c r="E37" i="2" s="1"/>
  <c r="E38" i="2" s="1"/>
  <c r="G35" i="2"/>
  <c r="G34" i="2"/>
  <c r="G33" i="2"/>
  <c r="E33" i="2"/>
  <c r="E34" i="2" s="1"/>
  <c r="E35" i="2" s="1"/>
  <c r="G32" i="2"/>
  <c r="G31" i="2"/>
  <c r="L30" i="2"/>
  <c r="G30" i="2"/>
  <c r="E30" i="2"/>
  <c r="E31" i="2" s="1"/>
  <c r="E32" i="2" s="1"/>
  <c r="G29" i="2"/>
  <c r="G28" i="2"/>
  <c r="G27" i="2"/>
  <c r="E27" i="2"/>
  <c r="E28" i="2" s="1"/>
  <c r="E29" i="2" s="1"/>
  <c r="G26" i="2"/>
  <c r="G25" i="2"/>
  <c r="G24" i="2"/>
  <c r="E24" i="2"/>
  <c r="E25" i="2" s="1"/>
  <c r="E26" i="2" s="1"/>
  <c r="G23" i="2"/>
  <c r="G22" i="2"/>
  <c r="E22" i="2"/>
  <c r="E23" i="2" s="1"/>
  <c r="G21" i="2"/>
  <c r="E21" i="2"/>
  <c r="G20" i="2"/>
  <c r="G19" i="2"/>
  <c r="G18" i="2"/>
  <c r="E18" i="2"/>
  <c r="E19" i="2" s="1"/>
  <c r="E20" i="2" s="1"/>
  <c r="G17" i="2"/>
  <c r="G16" i="2"/>
  <c r="G15" i="2"/>
  <c r="E15" i="2"/>
  <c r="E16" i="2" s="1"/>
  <c r="E17" i="2" s="1"/>
  <c r="L14" i="2"/>
  <c r="G14" i="2"/>
  <c r="G13" i="2"/>
  <c r="G12" i="2"/>
  <c r="E12" i="2"/>
  <c r="E13" i="2" s="1"/>
  <c r="E14" i="2" s="1"/>
  <c r="G9" i="2"/>
  <c r="G10" i="2" s="1"/>
  <c r="G11" i="2" s="1"/>
  <c r="E9" i="2"/>
  <c r="E10" i="2" s="1"/>
  <c r="E11" i="2" s="1"/>
  <c r="G6" i="2"/>
  <c r="G7" i="2" s="1"/>
  <c r="G8" i="2" s="1"/>
  <c r="E6" i="2"/>
  <c r="E7" i="2" s="1"/>
  <c r="E8" i="2" s="1"/>
  <c r="I11" i="7"/>
  <c r="H11" i="7"/>
  <c r="G11" i="7"/>
  <c r="F11" i="7"/>
  <c r="E11" i="7"/>
  <c r="I5" i="7"/>
  <c r="H5" i="7"/>
  <c r="G5" i="7"/>
  <c r="F5" i="7"/>
  <c r="E5" i="7"/>
  <c r="J5" i="7" s="1"/>
  <c r="I4" i="7"/>
  <c r="H4" i="7"/>
  <c r="G4" i="7"/>
  <c r="L3" i="7" s="1"/>
  <c r="F4" i="7"/>
  <c r="E4" i="7"/>
  <c r="I3" i="7"/>
  <c r="H3" i="7"/>
  <c r="G3" i="7"/>
  <c r="F3" i="7"/>
  <c r="E3" i="7"/>
  <c r="J3" i="7" s="1"/>
  <c r="N3" i="7" l="1"/>
  <c r="M3" i="7"/>
  <c r="L6" i="2"/>
  <c r="L47" i="2"/>
  <c r="L35" i="2"/>
  <c r="L23" i="2"/>
  <c r="L11" i="2"/>
  <c r="L16" i="2"/>
  <c r="L58" i="2"/>
  <c r="L46" i="2"/>
  <c r="L34" i="2"/>
  <c r="L22" i="2"/>
  <c r="L10" i="2"/>
  <c r="L51" i="2"/>
  <c r="L39" i="2"/>
  <c r="L27" i="2"/>
  <c r="L15" i="2"/>
  <c r="K3" i="7"/>
  <c r="L57" i="2"/>
  <c r="L52" i="2"/>
  <c r="L50" i="2"/>
  <c r="L29" i="2"/>
  <c r="L38" i="2"/>
  <c r="L53" i="2"/>
  <c r="L41" i="2"/>
  <c r="N5" i="7"/>
  <c r="L20" i="2"/>
  <c r="K4" i="7"/>
  <c r="L17" i="2"/>
  <c r="L21" i="2"/>
  <c r="L9" i="2"/>
  <c r="L4" i="7"/>
  <c r="L18" i="2"/>
  <c r="L31" i="2"/>
  <c r="L40" i="2"/>
  <c r="M4" i="7"/>
  <c r="K5" i="7"/>
  <c r="L25" i="2"/>
  <c r="L28" i="2"/>
  <c r="L48" i="2"/>
  <c r="L5" i="7"/>
  <c r="M5" i="7"/>
  <c r="L26" i="2"/>
  <c r="J4" i="7"/>
  <c r="D12" i="7"/>
  <c r="L8" i="2"/>
  <c r="L33" i="2"/>
  <c r="L42" i="2"/>
  <c r="L55" i="2"/>
  <c r="N4" i="7"/>
  <c r="D16" i="7" l="1"/>
  <c r="D15" i="7" a="1"/>
  <c r="D15" i="7" s="1"/>
  <c r="D17" i="7" s="1"/>
  <c r="D14" i="7"/>
</calcChain>
</file>

<file path=xl/sharedStrings.xml><?xml version="1.0" encoding="utf-8"?>
<sst xmlns="http://schemas.openxmlformats.org/spreadsheetml/2006/main" count="984" uniqueCount="606">
  <si>
    <t>id</t>
    <phoneticPr fontId="1" type="noConversion"/>
  </si>
  <si>
    <t>主键id</t>
    <phoneticPr fontId="1" type="noConversion"/>
  </si>
  <si>
    <t>增益效果id</t>
    <phoneticPr fontId="1" type="noConversion"/>
  </si>
  <si>
    <t>品质</t>
    <phoneticPr fontId="1" type="noConversion"/>
  </si>
  <si>
    <t>名称</t>
    <phoneticPr fontId="1" type="noConversion"/>
  </si>
  <si>
    <t>描述</t>
    <phoneticPr fontId="1" type="noConversion"/>
  </si>
  <si>
    <t>适用范围</t>
    <phoneticPr fontId="1" type="noConversion"/>
  </si>
  <si>
    <t>c_base_name</t>
    <phoneticPr fontId="1" type="noConversion"/>
  </si>
  <si>
    <t>名称中文备注</t>
    <phoneticPr fontId="1" type="noConversion"/>
  </si>
  <si>
    <t>描述中文备注</t>
    <phoneticPr fontId="1" type="noConversion"/>
  </si>
  <si>
    <t>1：低级
2：中级
3：高级</t>
    <phoneticPr fontId="1" type="noConversion"/>
  </si>
  <si>
    <t>varchar(255)</t>
    <phoneticPr fontId="1" type="noConversion"/>
  </si>
  <si>
    <t>池子id</t>
    <phoneticPr fontId="1" type="noConversion"/>
  </si>
  <si>
    <t>增益效果权重</t>
    <phoneticPr fontId="1" type="noConversion"/>
  </si>
  <si>
    <t>varchar(255)</t>
  </si>
  <si>
    <t>c_base_buff_res</t>
    <phoneticPr fontId="1" type="noConversion"/>
  </si>
  <si>
    <t>增益效果图标资源</t>
    <phoneticPr fontId="1" type="noConversion"/>
  </si>
  <si>
    <t>名字备注</t>
    <phoneticPr fontId="1" type="noConversion"/>
  </si>
  <si>
    <t>策划用
区分池子的名称</t>
    <phoneticPr fontId="1" type="noConversion"/>
  </si>
  <si>
    <t>1,1,1000</t>
    <phoneticPr fontId="1" type="noConversion"/>
  </si>
  <si>
    <t>1,1,1500</t>
    <phoneticPr fontId="1" type="noConversion"/>
  </si>
  <si>
    <t>1,1,2000</t>
  </si>
  <si>
    <t>配置多语言id，读取d_多语言表(t_message)→t_message_s→a_base_message_id</t>
  </si>
  <si>
    <t>配置多语言id，读取d_多语言表(t_message)→t_message_s→a_base_message_id</t>
    <phoneticPr fontId="1" type="noConversion"/>
  </si>
  <si>
    <t>1,2,1000</t>
    <phoneticPr fontId="1" type="noConversion"/>
  </si>
  <si>
    <t>1,2,1500</t>
    <phoneticPr fontId="1" type="noConversion"/>
  </si>
  <si>
    <t>1,2,2000</t>
    <phoneticPr fontId="1" type="noConversion"/>
  </si>
  <si>
    <t>普通三消伤害</t>
    <phoneticPr fontId="1" type="noConversion"/>
  </si>
  <si>
    <t>特殊三消伤害</t>
    <phoneticPr fontId="1" type="noConversion"/>
  </si>
  <si>
    <t>强化拒马</t>
    <phoneticPr fontId="1" type="noConversion"/>
  </si>
  <si>
    <t>拒马血条+{0}</t>
    <phoneticPr fontId="1" type="noConversion"/>
  </si>
  <si>
    <t>回复生命</t>
    <phoneticPr fontId="1" type="noConversion"/>
  </si>
  <si>
    <t>生命上限</t>
    <phoneticPr fontId="1" type="noConversion"/>
  </si>
  <si>
    <t>普通</t>
    <phoneticPr fontId="1" type="noConversion"/>
  </si>
  <si>
    <t>精英</t>
    <phoneticPr fontId="1" type="noConversion"/>
  </si>
  <si>
    <t>普通补</t>
    <phoneticPr fontId="1" type="noConversion"/>
  </si>
  <si>
    <t>精英补</t>
    <phoneticPr fontId="1" type="noConversion"/>
  </si>
  <si>
    <t>填法：buffid,数量,权重;buffid,数量,权重;
id=t_demon_inbreak_buff_s→a_base_buff_id
数量=个数
权重=万分位</t>
    <phoneticPr fontId="1" type="noConversion"/>
  </si>
  <si>
    <t>火龙天降</t>
    <phoneticPr fontId="1" type="noConversion"/>
  </si>
  <si>
    <t>全屏减速</t>
    <phoneticPr fontId="1" type="noConversion"/>
  </si>
  <si>
    <t>全屏冰冻</t>
    <phoneticPr fontId="1" type="noConversion"/>
  </si>
  <si>
    <t>能量波</t>
    <phoneticPr fontId="1" type="noConversion"/>
  </si>
  <si>
    <t>地狱火</t>
    <phoneticPr fontId="1" type="noConversion"/>
  </si>
  <si>
    <t>立即释放技能火龙天降</t>
    <phoneticPr fontId="1" type="noConversion"/>
  </si>
  <si>
    <t>立即释放技能全屏减速</t>
  </si>
  <si>
    <t>立即释放技能全屏冰冻</t>
  </si>
  <si>
    <t>立即释放技能能量波</t>
  </si>
  <si>
    <t>立即释放技能地狱火</t>
  </si>
  <si>
    <t>7,1000</t>
    <phoneticPr fontId="1" type="noConversion"/>
  </si>
  <si>
    <t>7,2000</t>
    <phoneticPr fontId="1" type="noConversion"/>
  </si>
  <si>
    <t>7,1500</t>
    <phoneticPr fontId="1" type="noConversion"/>
  </si>
  <si>
    <t>召唤怪生存</t>
    <phoneticPr fontId="1" type="noConversion"/>
  </si>
  <si>
    <t>2,0,10040</t>
    <phoneticPr fontId="1" type="noConversion"/>
  </si>
  <si>
    <t>2,2,10012</t>
    <phoneticPr fontId="1" type="noConversion"/>
  </si>
  <si>
    <t>2,3,10020</t>
    <phoneticPr fontId="1" type="noConversion"/>
  </si>
  <si>
    <t>2,4,10021</t>
    <phoneticPr fontId="1" type="noConversion"/>
  </si>
  <si>
    <t>塔攻速(全)</t>
    <phoneticPr fontId="1" type="noConversion"/>
  </si>
  <si>
    <t>召唤怪攻速</t>
    <phoneticPr fontId="1" type="noConversion"/>
  </si>
  <si>
    <t>a_base_buff_id</t>
    <phoneticPr fontId="1" type="noConversion"/>
  </si>
  <si>
    <t>a_base_quality</t>
    <phoneticPr fontId="1" type="noConversion"/>
  </si>
  <si>
    <t>a_arrayints_application_range</t>
    <phoneticPr fontId="1" type="noConversion"/>
  </si>
  <si>
    <t>a_base_pool_id</t>
    <phoneticPr fontId="1" type="noConversion"/>
  </si>
  <si>
    <t>a_arrayints_buff</t>
    <phoneticPr fontId="1" type="noConversion"/>
  </si>
  <si>
    <t>普通三消伤害提升{0}%</t>
    <phoneticPr fontId="1" type="noConversion"/>
  </si>
  <si>
    <t>T、L、田字消除伤害提升{0}%</t>
    <phoneticPr fontId="1" type="noConversion"/>
  </si>
  <si>
    <t>提升召唤怪物生存时间{0}%</t>
    <phoneticPr fontId="1" type="noConversion"/>
  </si>
  <si>
    <t>6,0,10000101,1</t>
    <phoneticPr fontId="1" type="noConversion"/>
  </si>
  <si>
    <t>6,0,10000201,1</t>
    <phoneticPr fontId="1" type="noConversion"/>
  </si>
  <si>
    <t>6,0,10000301,1</t>
    <phoneticPr fontId="1" type="noConversion"/>
  </si>
  <si>
    <t>6,0,10000401,1</t>
    <phoneticPr fontId="1" type="noConversion"/>
  </si>
  <si>
    <t>6,0,10000501,1</t>
    <phoneticPr fontId="1" type="noConversion"/>
  </si>
  <si>
    <t>玩家生命值恢复{0}%</t>
    <phoneticPr fontId="1" type="noConversion"/>
  </si>
  <si>
    <t>玩家生命值上限提升{0}%</t>
    <phoneticPr fontId="1" type="noConversion"/>
  </si>
  <si>
    <t>4,2,500</t>
    <phoneticPr fontId="1" type="noConversion"/>
  </si>
  <si>
    <t>4,2,1000</t>
    <phoneticPr fontId="1" type="noConversion"/>
  </si>
  <si>
    <t>4,2,1500</t>
    <phoneticPr fontId="1" type="noConversion"/>
  </si>
  <si>
    <t>3,1,1</t>
    <phoneticPr fontId="1" type="noConversion"/>
  </si>
  <si>
    <t>3,1,2</t>
    <phoneticPr fontId="1" type="noConversion"/>
  </si>
  <si>
    <t>3,1,3</t>
    <phoneticPr fontId="1" type="noConversion"/>
  </si>
  <si>
    <t>塔攻击(全)</t>
  </si>
  <si>
    <t>塔攻击(全)</t>
    <phoneticPr fontId="1" type="noConversion"/>
  </si>
  <si>
    <t>2,0,10041</t>
  </si>
  <si>
    <t>2,0,10041</t>
    <phoneticPr fontId="1" type="noConversion"/>
  </si>
  <si>
    <t>2,0,10042</t>
  </si>
  <si>
    <t>2,0,10042</t>
    <phoneticPr fontId="1" type="noConversion"/>
  </si>
  <si>
    <t>2,0,10030</t>
  </si>
  <si>
    <t>2,0,10030</t>
    <phoneticPr fontId="1" type="noConversion"/>
  </si>
  <si>
    <t>2,0,10031</t>
  </si>
  <si>
    <t>2,0,10031</t>
    <phoneticPr fontId="1" type="noConversion"/>
  </si>
  <si>
    <t>2,0,10032</t>
  </si>
  <si>
    <t>2,0,10032</t>
    <phoneticPr fontId="1" type="noConversion"/>
  </si>
  <si>
    <t>塔攻速(全)</t>
  </si>
  <si>
    <t>塔攻击(中)</t>
  </si>
  <si>
    <t>塔攻速(中)</t>
  </si>
  <si>
    <t>塔攻击(左)</t>
  </si>
  <si>
    <t>塔攻速(左)</t>
  </si>
  <si>
    <t>塔攻击(右)</t>
  </si>
  <si>
    <t>塔攻速(右)</t>
  </si>
  <si>
    <t>中行防御塔攻击提升10%</t>
  </si>
  <si>
    <t>中行防御塔攻击提升10%</t>
    <phoneticPr fontId="1" type="noConversion"/>
  </si>
  <si>
    <t>中行防御塔攻击提升15%</t>
  </si>
  <si>
    <t>中行防御塔攻击提升15%</t>
    <phoneticPr fontId="1" type="noConversion"/>
  </si>
  <si>
    <t>中行防御塔攻击提升20%</t>
  </si>
  <si>
    <t>中行防御塔攻击提升20%</t>
    <phoneticPr fontId="1" type="noConversion"/>
  </si>
  <si>
    <t>中行防御塔攻速提升10%</t>
  </si>
  <si>
    <t>中行防御塔攻速提升15%</t>
  </si>
  <si>
    <t>中行防御塔攻速提升20%</t>
  </si>
  <si>
    <t>左列防御塔攻击提升10%</t>
  </si>
  <si>
    <t>左列防御塔攻击提升10%</t>
    <phoneticPr fontId="1" type="noConversion"/>
  </si>
  <si>
    <t>左列防御塔攻击提升15%</t>
  </si>
  <si>
    <t>左列防御塔攻击提升15%</t>
    <phoneticPr fontId="1" type="noConversion"/>
  </si>
  <si>
    <t>左列防御塔攻击提升20%</t>
  </si>
  <si>
    <t>左列防御塔攻击提升20%</t>
    <phoneticPr fontId="1" type="noConversion"/>
  </si>
  <si>
    <t>左列防御塔攻速提升10%</t>
  </si>
  <si>
    <t>左列防御塔攻速提升15%</t>
  </si>
  <si>
    <t>左列防御塔攻速提升20%</t>
  </si>
  <si>
    <t>右列防御塔攻速提升10%</t>
  </si>
  <si>
    <t>右列防御塔攻速提升15%</t>
  </si>
  <si>
    <t>右列防御塔攻速提升20%</t>
  </si>
  <si>
    <t>右列防御塔攻击提升10%</t>
  </si>
  <si>
    <t>右列防御塔攻击提升10%</t>
    <phoneticPr fontId="1" type="noConversion"/>
  </si>
  <si>
    <t>右列防御塔攻击提升15%</t>
  </si>
  <si>
    <t>右列防御塔攻击提升15%</t>
    <phoneticPr fontId="1" type="noConversion"/>
  </si>
  <si>
    <t>右列防御塔攻击提升20%</t>
  </si>
  <si>
    <t>右列防御塔攻击提升20%</t>
    <phoneticPr fontId="1" type="noConversion"/>
  </si>
  <si>
    <t>2,1,10010</t>
  </si>
  <si>
    <t>2,1,10010</t>
    <phoneticPr fontId="1" type="noConversion"/>
  </si>
  <si>
    <t>2,1,10011</t>
  </si>
  <si>
    <t>2,1,10012</t>
  </si>
  <si>
    <t>2,1,10020</t>
  </si>
  <si>
    <t>2,1,10020</t>
    <phoneticPr fontId="1" type="noConversion"/>
  </si>
  <si>
    <t>2,1,10021</t>
  </si>
  <si>
    <t>2,1,10022</t>
  </si>
  <si>
    <t>2,2,10010</t>
  </si>
  <si>
    <t>2,2,10010</t>
    <phoneticPr fontId="1" type="noConversion"/>
  </si>
  <si>
    <t>2,2,10011</t>
  </si>
  <si>
    <t>2,2,10011</t>
    <phoneticPr fontId="1" type="noConversion"/>
  </si>
  <si>
    <t>2,2,10012</t>
  </si>
  <si>
    <t>2,2,10020</t>
  </si>
  <si>
    <t>2,2,10020</t>
    <phoneticPr fontId="1" type="noConversion"/>
  </si>
  <si>
    <t>2,2,10021</t>
  </si>
  <si>
    <t>2,2,10021</t>
    <phoneticPr fontId="1" type="noConversion"/>
  </si>
  <si>
    <t>2,2,10022</t>
  </si>
  <si>
    <t>2,2,10022</t>
    <phoneticPr fontId="1" type="noConversion"/>
  </si>
  <si>
    <t>2,3,10010</t>
  </si>
  <si>
    <t>2,3,10010</t>
    <phoneticPr fontId="1" type="noConversion"/>
  </si>
  <si>
    <t>2,3,10011</t>
  </si>
  <si>
    <t>2,3,10011</t>
    <phoneticPr fontId="1" type="noConversion"/>
  </si>
  <si>
    <t>2,3,10012</t>
  </si>
  <si>
    <t>2,3,10012</t>
    <phoneticPr fontId="1" type="noConversion"/>
  </si>
  <si>
    <t>2,3,10020</t>
  </si>
  <si>
    <t>2,3,10021</t>
  </si>
  <si>
    <t>2,3,10021</t>
    <phoneticPr fontId="1" type="noConversion"/>
  </si>
  <si>
    <t>2,3,10022</t>
  </si>
  <si>
    <t>2,3,10022</t>
    <phoneticPr fontId="1" type="noConversion"/>
  </si>
  <si>
    <t>召唤怪攻击</t>
  </si>
  <si>
    <t>召唤怪攻击</t>
    <phoneticPr fontId="1" type="noConversion"/>
  </si>
  <si>
    <t>召唤怪攻速</t>
  </si>
  <si>
    <t>提升召唤怪攻击10%</t>
  </si>
  <si>
    <t>提升召唤怪攻击10%</t>
    <phoneticPr fontId="1" type="noConversion"/>
  </si>
  <si>
    <t>提升召唤怪攻击20%</t>
  </si>
  <si>
    <t>提升召唤怪攻速10%</t>
  </si>
  <si>
    <t>提升召唤怪攻速20%</t>
  </si>
  <si>
    <t>提升召唤怪攻击15%</t>
  </si>
  <si>
    <t>提升召唤怪攻击15%</t>
    <phoneticPr fontId="1" type="noConversion"/>
  </si>
  <si>
    <t>提升召唤怪攻速15%</t>
  </si>
  <si>
    <t>2,4,10010</t>
  </si>
  <si>
    <t>2,4,10010</t>
    <phoneticPr fontId="1" type="noConversion"/>
  </si>
  <si>
    <t>2,4,10011</t>
  </si>
  <si>
    <t>2,4,10011</t>
    <phoneticPr fontId="1" type="noConversion"/>
  </si>
  <si>
    <t>2,4,10012</t>
  </si>
  <si>
    <t>2,4,10012</t>
    <phoneticPr fontId="1" type="noConversion"/>
  </si>
  <si>
    <t>2,4,10020</t>
  </si>
  <si>
    <t>2,4,10020</t>
    <phoneticPr fontId="1" type="noConversion"/>
  </si>
  <si>
    <t>2,4,10021</t>
  </si>
  <si>
    <t>2,4,10022</t>
  </si>
  <si>
    <t>2,4,10022</t>
    <phoneticPr fontId="1" type="noConversion"/>
  </si>
  <si>
    <t>1234，1=type，2=a，3=分类，4=品质</t>
  </si>
  <si>
    <t>1234，1=type，2=a，3=分类，4=品质</t>
    <phoneticPr fontId="1" type="noConversion"/>
  </si>
  <si>
    <t>id</t>
  </si>
  <si>
    <t>a_base_buff_id</t>
  </si>
  <si>
    <t>a_base_quality</t>
  </si>
  <si>
    <t>c_base_buff_res</t>
  </si>
  <si>
    <t>c_base_name</t>
  </si>
  <si>
    <t>a_arrayints_application_range</t>
  </si>
  <si>
    <t>主键id</t>
  </si>
  <si>
    <t>增益效果id</t>
  </si>
  <si>
    <t>品质</t>
  </si>
  <si>
    <t>增益效果图标资源</t>
  </si>
  <si>
    <t>名称</t>
  </si>
  <si>
    <t>名称中文备注</t>
  </si>
  <si>
    <t>描述</t>
  </si>
  <si>
    <t>描述中文备注</t>
  </si>
  <si>
    <t>适用范围</t>
  </si>
  <si>
    <t>1：低级
2：中级
3：高级</t>
  </si>
  <si>
    <t>231101</t>
  </si>
  <si>
    <t>普通三消伤害</t>
  </si>
  <si>
    <t>241101</t>
  </si>
  <si>
    <t>普通三消伤害提升{0}%</t>
  </si>
  <si>
    <t>1,1,1000</t>
  </si>
  <si>
    <t>1,1,1500</t>
  </si>
  <si>
    <t>231201</t>
  </si>
  <si>
    <t>特殊三消伤害</t>
  </si>
  <si>
    <t>241201</t>
  </si>
  <si>
    <t>T、L、田字消除伤害提升{0}%</t>
  </si>
  <si>
    <t>1,2,1000</t>
  </si>
  <si>
    <t>1,2,1500</t>
  </si>
  <si>
    <t>1,2,2000</t>
  </si>
  <si>
    <t>232001</t>
  </si>
  <si>
    <t>242001</t>
  </si>
  <si>
    <t>242002</t>
  </si>
  <si>
    <t>242003</t>
  </si>
  <si>
    <t>232011</t>
  </si>
  <si>
    <t>242011</t>
  </si>
  <si>
    <t>2,0,10040</t>
  </si>
  <si>
    <t>242012</t>
  </si>
  <si>
    <t>242013</t>
  </si>
  <si>
    <t>232101</t>
  </si>
  <si>
    <t>242101</t>
  </si>
  <si>
    <t>242102</t>
  </si>
  <si>
    <t>242103</t>
  </si>
  <si>
    <t>232111</t>
  </si>
  <si>
    <t>242111</t>
  </si>
  <si>
    <t>242112</t>
  </si>
  <si>
    <t>242113</t>
  </si>
  <si>
    <t>232201</t>
  </si>
  <si>
    <t>242201</t>
  </si>
  <si>
    <t>242202</t>
  </si>
  <si>
    <t>242203</t>
  </si>
  <si>
    <t>232211</t>
  </si>
  <si>
    <t>242211</t>
  </si>
  <si>
    <t>242212</t>
  </si>
  <si>
    <t>242213</t>
  </si>
  <si>
    <t>232301</t>
  </si>
  <si>
    <t>242301</t>
  </si>
  <si>
    <t>242302</t>
  </si>
  <si>
    <t>242303</t>
  </si>
  <si>
    <t>232311</t>
  </si>
  <si>
    <t>242311</t>
  </si>
  <si>
    <t>242312</t>
  </si>
  <si>
    <t>242313</t>
  </si>
  <si>
    <t>232401</t>
  </si>
  <si>
    <t>242401</t>
  </si>
  <si>
    <t>242402</t>
  </si>
  <si>
    <t>242403</t>
  </si>
  <si>
    <t>232411</t>
  </si>
  <si>
    <t>242411</t>
  </si>
  <si>
    <t>242412</t>
  </si>
  <si>
    <t>242413</t>
  </si>
  <si>
    <t>强化拒马</t>
  </si>
  <si>
    <t>拒马血条+{0}</t>
  </si>
  <si>
    <t>3,1,1</t>
  </si>
  <si>
    <t>3,1,2</t>
  </si>
  <si>
    <t>3,1,3</t>
  </si>
  <si>
    <t>回复生命</t>
  </si>
  <si>
    <t>玩家生命值恢复{0}%</t>
  </si>
  <si>
    <t>生命上限</t>
  </si>
  <si>
    <t>玩家生命值上限提升{0}%</t>
  </si>
  <si>
    <t>4,2,500</t>
  </si>
  <si>
    <t>4,2,1000</t>
  </si>
  <si>
    <t>4,2,1500</t>
  </si>
  <si>
    <t>火龙天降</t>
  </si>
  <si>
    <t>立即释放技能火龙天降</t>
  </si>
  <si>
    <t>6,0,10000101,1</t>
  </si>
  <si>
    <t>全屏减速</t>
  </si>
  <si>
    <t>6,0,10000201,1</t>
  </si>
  <si>
    <t>全屏冰冻</t>
  </si>
  <si>
    <t>6,0,10000301,1</t>
  </si>
  <si>
    <t>能量波</t>
  </si>
  <si>
    <t>6,0,10000401,1</t>
  </si>
  <si>
    <t>地狱火</t>
  </si>
  <si>
    <t>6,0,10000501,1</t>
  </si>
  <si>
    <t>召唤怪生存</t>
  </si>
  <si>
    <t>提升召唤怪物生存时间{0}%</t>
  </si>
  <si>
    <t>7,1000</t>
  </si>
  <si>
    <t>7,1500</t>
  </si>
  <si>
    <t>7,2000</t>
  </si>
  <si>
    <t>如果配置里面包含buffid，则多语言只能配置值，不能使用通配符</t>
  </si>
  <si>
    <t>如果配置里面包含buffid，则多语言只能配置值，不能使用通配符</t>
    <phoneticPr fontId="1" type="noConversion"/>
  </si>
  <si>
    <t>233101</t>
  </si>
  <si>
    <t>243101</t>
  </si>
  <si>
    <t>234101</t>
  </si>
  <si>
    <t>244101</t>
  </si>
  <si>
    <t>234201</t>
  </si>
  <si>
    <t>244201</t>
  </si>
  <si>
    <t>236001</t>
  </si>
  <si>
    <t>246001</t>
  </si>
  <si>
    <t>236002</t>
  </si>
  <si>
    <t>246002</t>
  </si>
  <si>
    <t>236003</t>
  </si>
  <si>
    <t>246003</t>
  </si>
  <si>
    <t>236004</t>
  </si>
  <si>
    <t>246004</t>
  </si>
  <si>
    <t>236005</t>
  </si>
  <si>
    <t>246005</t>
  </si>
  <si>
    <t>237001</t>
  </si>
  <si>
    <t>247001</t>
  </si>
  <si>
    <t>所有防御塔攻击提升3%</t>
  </si>
  <si>
    <t>所有防御塔攻击提升5%</t>
  </si>
  <si>
    <t>所有防御塔攻击提升7%</t>
  </si>
  <si>
    <t>所有防御塔攻速提升3%</t>
  </si>
  <si>
    <t>所有防御塔攻速提升5%</t>
  </si>
  <si>
    <t>所有防御塔攻速提升7%</t>
  </si>
  <si>
    <t>关卡id</t>
    <phoneticPr fontId="1" type="noConversion"/>
  </si>
  <si>
    <t>魔界入侵关卡坐标</t>
    <phoneticPr fontId="1" type="noConversion"/>
  </si>
  <si>
    <t>c_vector2s_inbreak_coordinate</t>
    <phoneticPr fontId="1" type="noConversion"/>
  </si>
  <si>
    <t>坐标id</t>
    <phoneticPr fontId="1" type="noConversion"/>
  </si>
  <si>
    <t>配置方式：横坐标,纵坐标;横坐标,纵坐标;横坐标,纵坐标</t>
    <phoneticPr fontId="1" type="noConversion"/>
  </si>
  <si>
    <t>配置方式：关卡id,关卡id,关卡id
关卡id=g_关卡总表(t_level_chapter)→t_levelchapter_s→a_base_level_id</t>
    <phoneticPr fontId="1" type="noConversion"/>
  </si>
  <si>
    <t>c_base_coordinate_id</t>
    <phoneticPr fontId="1" type="noConversion"/>
  </si>
  <si>
    <t>c_ints_level_id</t>
    <phoneticPr fontId="1" type="noConversion"/>
  </si>
  <si>
    <t>c_base_map_path</t>
    <phoneticPr fontId="1" type="noConversion"/>
  </si>
  <si>
    <t>底图资源路径</t>
    <phoneticPr fontId="1" type="noConversion"/>
  </si>
  <si>
    <t>4000001,4000002</t>
  </si>
  <si>
    <t>213,-25;-140,-103</t>
    <phoneticPr fontId="1" type="noConversion"/>
  </si>
  <si>
    <t>4000003,4000004,4000005</t>
  </si>
  <si>
    <t>4000006,4000007,4000008</t>
  </si>
  <si>
    <t>4000009,4000010</t>
  </si>
  <si>
    <t>4000011,4000012</t>
  </si>
  <si>
    <t>4000013,4000014,4000015</t>
  </si>
  <si>
    <t>4000016,4000017</t>
  </si>
  <si>
    <t>4000018,4000019,4000020</t>
  </si>
  <si>
    <t>4000021,4000022,4000023</t>
  </si>
  <si>
    <t>4000024,4000025</t>
  </si>
  <si>
    <t>4000026,4000027</t>
  </si>
  <si>
    <t>4000028,4000029,4000030</t>
  </si>
  <si>
    <t>4000031,4000032</t>
  </si>
  <si>
    <t>4000033,4000034,4000035</t>
  </si>
  <si>
    <t>4000036,4000037,4000038</t>
  </si>
  <si>
    <t>4000039,4000040</t>
  </si>
  <si>
    <t>4000041,4000042</t>
  </si>
  <si>
    <t>4000043,4000044,4000045</t>
  </si>
  <si>
    <t>4000046,4000047</t>
  </si>
  <si>
    <t>4000048,4000049,4000050</t>
  </si>
  <si>
    <t>4000051,4000052,4000053</t>
  </si>
  <si>
    <t>4000054,4000055</t>
  </si>
  <si>
    <t>4000056,4000057</t>
  </si>
  <si>
    <t>4000058,4000059,4000060</t>
  </si>
  <si>
    <t>4000061,4000062</t>
  </si>
  <si>
    <t>4000063,4000064,4000065</t>
  </si>
  <si>
    <t>4000066,4000067,4000068</t>
  </si>
  <si>
    <t>4000069,4000070</t>
  </si>
  <si>
    <t>4000071,4000072</t>
  </si>
  <si>
    <t>4000073,4000074,4000075</t>
  </si>
  <si>
    <t>4000076,4000077</t>
  </si>
  <si>
    <t>4000078,4000079,4000080</t>
  </si>
  <si>
    <t>4000081,4000082,4000083</t>
  </si>
  <si>
    <t>4000084,4000085</t>
  </si>
  <si>
    <t>4000086,4000087</t>
  </si>
  <si>
    <t>4000088,4000089,4000090</t>
  </si>
  <si>
    <t>4000091,4000092</t>
  </si>
  <si>
    <t>4000093,4000094,4000095</t>
  </si>
  <si>
    <t>4000096,4000097,4000098</t>
  </si>
  <si>
    <t>4000099,4000100</t>
  </si>
  <si>
    <t>129,104;-154,-35;225,-117</t>
    <phoneticPr fontId="1" type="noConversion"/>
  </si>
  <si>
    <t>-62,56;221,-115</t>
    <phoneticPr fontId="1" type="noConversion"/>
  </si>
  <si>
    <t>154,120;-154,46;81,-121</t>
    <phoneticPr fontId="1" type="noConversion"/>
  </si>
  <si>
    <t>配置buff资源名字</t>
  </si>
  <si>
    <t>配置buff资源名字</t>
    <phoneticPr fontId="1" type="noConversion"/>
  </si>
  <si>
    <t>icon_mojie_buff_110</t>
  </si>
  <si>
    <t>icon_mojie_buff_120</t>
  </si>
  <si>
    <t>icon_mojie_buff_200</t>
  </si>
  <si>
    <t>icon_mojie_buff_201</t>
  </si>
  <si>
    <t>icon_mojie_buff_210</t>
  </si>
  <si>
    <t>icon_mojie_buff_211</t>
  </si>
  <si>
    <t>icon_mojie_buff_220</t>
  </si>
  <si>
    <t>icon_mojie_buff_221</t>
  </si>
  <si>
    <t>icon_mojie_buff_230</t>
  </si>
  <si>
    <t>icon_mojie_buff_231</t>
  </si>
  <si>
    <t>icon_mojie_buff_240</t>
  </si>
  <si>
    <t>icon_mojie_buff_241</t>
  </si>
  <si>
    <t>icon_mojie_buff_310</t>
  </si>
  <si>
    <t>icon_mojie_buff_410</t>
  </si>
  <si>
    <t>icon_mojie_buff_420</t>
  </si>
  <si>
    <t>icon_mojie_buff_601</t>
  </si>
  <si>
    <t>icon_mojie_buff_602</t>
  </si>
  <si>
    <t>icon_mojie_buff_603</t>
  </si>
  <si>
    <t>icon_mojie_buff_604</t>
  </si>
  <si>
    <t>icon_mojie_buff_605</t>
  </si>
  <si>
    <t>icon_mojie_buff_700</t>
  </si>
  <si>
    <t>主池数量</t>
  </si>
  <si>
    <t>主池数量</t>
    <phoneticPr fontId="1" type="noConversion"/>
  </si>
  <si>
    <t>type=1,a,b。消除伤害类型，a =1 三消技能，a=2 T 、L、 田字消除，b=增伤万分比
type=2,a,b。己方单位buff，a=0,1,2,3 全部、中、左、右防御塔，a=4 召唤的角色（拒马、召唤角色），b=buffid
type=3,a,b。拒马增益，a=1，b=3 拒马+3条血
type=4,a,b。玩家血条，a=1 回血，a=2 增加上限，b=万分比
type=5,a,b。敌方单位buff，a=单位类型，b=buffid
type=6,a,b,c。释放技能，a=释放间隔(选择时立即释放一次)，b=卡牌id，c=触发上限=0（不填）为无限
type=7,a。增加场上所有角色存活时间比例，a=万分比
type=8,a。升级塔防技能等级1级。a技能组id</t>
  </si>
  <si>
    <t>type=1,a,b。消除伤害类型，a =1 三消技能，a=2 T 、L、 田字消除，b=增伤万分比
type=2,a,b。己方单位buff，a=0,1,2,3 全部、中、左、右防御塔，a=4 召唤的角色（拒马、召唤角色），b=buffid
type=3,a,b。拒马增益，a=1，b=3 拒马+3条血
type=4,a,b。玩家血条，a=1 回血，a=2 增加上限，b=万分比
type=5,a,b。敌方单位buff，a=单位类型，b=buffid
type=6,a,b,c。释放技能，a=释放间隔(选择时立即释放一次)，b=卡牌id，c=触发上限=0（不填）为无限
type=7,a。增加场上所有角色存活时间比例，a=万分比
type=8,a。升级塔防技能等级1级。a技能组id</t>
    <phoneticPr fontId="1" type="noConversion"/>
  </si>
  <si>
    <t>权重</t>
  </si>
  <si>
    <t>权重</t>
    <phoneticPr fontId="1" type="noConversion"/>
  </si>
  <si>
    <t>基础权重</t>
    <phoneticPr fontId="1" type="noConversion"/>
  </si>
  <si>
    <t>第5波</t>
    <phoneticPr fontId="1" type="noConversion"/>
  </si>
  <si>
    <t>第10波</t>
    <phoneticPr fontId="1" type="noConversion"/>
  </si>
  <si>
    <t>第15波</t>
  </si>
  <si>
    <t>第20波</t>
  </si>
  <si>
    <t>第25波</t>
  </si>
  <si>
    <t>倍数</t>
    <phoneticPr fontId="1" type="noConversion"/>
  </si>
  <si>
    <t>概率</t>
    <phoneticPr fontId="1" type="noConversion"/>
  </si>
  <si>
    <t>权重格式</t>
  </si>
  <si>
    <t>权重格式</t>
    <phoneticPr fontId="1" type="noConversion"/>
  </si>
  <si>
    <t>1101,4,100</t>
  </si>
  <si>
    <t>1102,2,50</t>
  </si>
  <si>
    <t>1103,1,20</t>
  </si>
  <si>
    <t>1201,4,100</t>
  </si>
  <si>
    <t>1202,2,50</t>
  </si>
  <si>
    <t>1203,1,20</t>
  </si>
  <si>
    <t>2001,4,100</t>
  </si>
  <si>
    <t>2002,2,50</t>
  </si>
  <si>
    <t>2003,1,20</t>
  </si>
  <si>
    <t>2011,4,100</t>
  </si>
  <si>
    <t>2012,2,50</t>
  </si>
  <si>
    <t>2013,1,20</t>
  </si>
  <si>
    <t>2101,4,100</t>
  </si>
  <si>
    <t>2102,2,50</t>
  </si>
  <si>
    <t>2103,1,20</t>
  </si>
  <si>
    <t>2111,4,100</t>
  </si>
  <si>
    <t>2112,2,50</t>
  </si>
  <si>
    <t>2113,1,20</t>
  </si>
  <si>
    <t>2201,4,100</t>
  </si>
  <si>
    <t>2202,2,50</t>
  </si>
  <si>
    <t>2203,1,20</t>
  </si>
  <si>
    <t>2211,4,100</t>
  </si>
  <si>
    <t>2212,2,50</t>
  </si>
  <si>
    <t>2213,1,20</t>
  </si>
  <si>
    <t>2301,4,100</t>
  </si>
  <si>
    <t>2302,2,50</t>
  </si>
  <si>
    <t>2303,1,20</t>
  </si>
  <si>
    <t>2311,4,100</t>
  </si>
  <si>
    <t>2312,2,50</t>
  </si>
  <si>
    <t>2313,1,20</t>
  </si>
  <si>
    <t>2401,4,100</t>
  </si>
  <si>
    <t>2402,2,50</t>
  </si>
  <si>
    <t>2403,1,20</t>
  </si>
  <si>
    <t>2411,4,100</t>
  </si>
  <si>
    <t>2412,2,50</t>
  </si>
  <si>
    <t>2413,1,20</t>
  </si>
  <si>
    <t>3101,4,100</t>
  </si>
  <si>
    <t>3102,2,50</t>
  </si>
  <si>
    <t>3103,1,20</t>
  </si>
  <si>
    <t>4101,4,100</t>
  </si>
  <si>
    <t>4102,2,50</t>
  </si>
  <si>
    <t>4103,1,20</t>
  </si>
  <si>
    <t>4201,4,100</t>
  </si>
  <si>
    <t>4202,2,50</t>
  </si>
  <si>
    <t>4203,1,20</t>
  </si>
  <si>
    <t>6001,2,50</t>
  </si>
  <si>
    <t>6002,2,50</t>
  </si>
  <si>
    <t>6003,2,50</t>
  </si>
  <si>
    <t>6004,2,50</t>
  </si>
  <si>
    <t>6005,2,50</t>
  </si>
  <si>
    <t>7001,4,100</t>
  </si>
  <si>
    <t>7002,2,50</t>
  </si>
  <si>
    <t>7003,1,20</t>
  </si>
  <si>
    <t>配置格式:</t>
    <phoneticPr fontId="1" type="noConversion"/>
  </si>
  <si>
    <t>普通</t>
  </si>
  <si>
    <t>精英</t>
  </si>
  <si>
    <t>普通补</t>
  </si>
  <si>
    <t>精英补</t>
  </si>
  <si>
    <t>1102,2,50;1103,1,20;1202,2,50;1203,1,20;2002,2,50;2003,1,20;2012,2,50;2013,1,20;2102,2,50;2103,1,20;2112,2,50;2113,1,20;2202,2,50;2203,1,20;2212,2,50;2213,1,20;2302,2,50;2303,1,20;2312,2,50;2313,1,20;2402,2,50;2403,1,20;2412,2,50;2413,1,20;3102,2,50;3103,1,20;4102,2,50;4103,1,20;4202,2,50;4203,1,20;6001,2,50;6002,2,50;6003,2,50;6004,2,50;6005,2,50;7002,2,50;7003,1,20</t>
  </si>
  <si>
    <t>4,1,2000</t>
  </si>
  <si>
    <t>4,1,2000</t>
    <phoneticPr fontId="1" type="noConversion"/>
  </si>
  <si>
    <t>4,1,6000</t>
  </si>
  <si>
    <t>4,1,6000</t>
    <phoneticPr fontId="1" type="noConversion"/>
  </si>
  <si>
    <t>4,1,3500</t>
  </si>
  <si>
    <t>4,1,3500</t>
    <phoneticPr fontId="1" type="noConversion"/>
  </si>
  <si>
    <t>227,83;-135,-25</t>
  </si>
  <si>
    <t>227,83;-135,-25</t>
    <phoneticPr fontId="1" type="noConversion"/>
  </si>
  <si>
    <t>-148,119;207,91;-169,-115</t>
  </si>
  <si>
    <t>-148,119;207,91;-169,-115</t>
    <phoneticPr fontId="1" type="noConversion"/>
  </si>
  <si>
    <t>213,-25;-140,-103</t>
  </si>
  <si>
    <t>154,120;-154,46;81,-121</t>
  </si>
  <si>
    <t>129,104;-154,-35;225,-117</t>
  </si>
  <si>
    <t>-62,56;221,-115</t>
  </si>
  <si>
    <t>Download/UI/UIRes/NonAtlasRes/Devildom/ditu_mojieruqin1.jpg</t>
  </si>
  <si>
    <t>Download/UI/UIRes/NonAtlasRes/Devildom/ditu_mojieruqin2.jpg</t>
  </si>
  <si>
    <t>Download/UI/UIRes/NonAtlasRes/Devildom/ditu_mojieruqin3.jpg</t>
  </si>
  <si>
    <t>Download/UI/UIRes/NonAtlasRes/Devildom/ditu_mojieruqin4.jpg</t>
  </si>
  <si>
    <t>Download/UI/UIRes/NonAtlasRes/Devildom/ditu_mojieruqin5.jpg</t>
  </si>
  <si>
    <t>Download/UI/UIRes/NonAtlasRes/Devildom/ditu_mojieruqin6.jpg</t>
  </si>
  <si>
    <t>关卡所在界面底图用的资源名字及其路径
Download/UI/UIRes/NonAtlasRes/Devildom/文件名.jpg（需要扩展名）</t>
    <phoneticPr fontId="1" type="noConversion"/>
  </si>
  <si>
    <t>c_ints_desc</t>
  </si>
  <si>
    <t>c_ints_desc</t>
    <phoneticPr fontId="1" type="noConversion"/>
  </si>
  <si>
    <t xml:space="preserve">配置多语言id，读取d_多语言表(t_message)→t_message_s→a_base_message_id
</t>
    <phoneticPr fontId="1" type="noConversion"/>
  </si>
  <si>
    <t>弓箭手升级</t>
  </si>
  <si>
    <t>弓箭手升级</t>
    <phoneticPr fontId="1" type="noConversion"/>
  </si>
  <si>
    <t>2级</t>
  </si>
  <si>
    <t>2级</t>
    <phoneticPr fontId="1" type="noConversion"/>
  </si>
  <si>
    <t>3级</t>
  </si>
  <si>
    <t>4级</t>
  </si>
  <si>
    <t>5级</t>
  </si>
  <si>
    <t xml:space="preserve">配置多语言id，读取d_多语言表(t_message)→t_message_s→a_base_message_id
</t>
  </si>
  <si>
    <t>法师升级</t>
  </si>
  <si>
    <t>法师升级</t>
    <phoneticPr fontId="1" type="noConversion"/>
  </si>
  <si>
    <t>箭塔升级</t>
  </si>
  <si>
    <t>箭塔升级</t>
    <phoneticPr fontId="1" type="noConversion"/>
  </si>
  <si>
    <t>投石塔升级</t>
  </si>
  <si>
    <t>投石塔升级</t>
    <phoneticPr fontId="1" type="noConversion"/>
  </si>
  <si>
    <t>光之塔升级</t>
  </si>
  <si>
    <t>光之塔升级</t>
    <phoneticPr fontId="1" type="noConversion"/>
  </si>
  <si>
    <t>树人塔升级</t>
  </si>
  <si>
    <t>树人塔升级</t>
    <phoneticPr fontId="1" type="noConversion"/>
  </si>
  <si>
    <t>冰冻塔升级</t>
  </si>
  <si>
    <t>冰冻塔升级</t>
    <phoneticPr fontId="1" type="noConversion"/>
  </si>
  <si>
    <t>8,8010</t>
  </si>
  <si>
    <t>248010</t>
  </si>
  <si>
    <t>248020,248021,248022,248023</t>
  </si>
  <si>
    <t>8,8020</t>
  </si>
  <si>
    <t>248020</t>
  </si>
  <si>
    <t>248030,248031,248032,248033</t>
  </si>
  <si>
    <t>8,8030</t>
  </si>
  <si>
    <t>248030</t>
  </si>
  <si>
    <t>248040,248041,248042,248043</t>
  </si>
  <si>
    <t>8,8040</t>
  </si>
  <si>
    <t>248040</t>
  </si>
  <si>
    <t>248050,248051,248052,248053</t>
  </si>
  <si>
    <t>8,8050</t>
  </si>
  <si>
    <t>248050</t>
  </si>
  <si>
    <t>248060,248061,248062,248063</t>
  </si>
  <si>
    <t>8,8060</t>
  </si>
  <si>
    <t>248060</t>
  </si>
  <si>
    <t>248070,248071,248072,248073</t>
  </si>
  <si>
    <t>8,8070</t>
  </si>
  <si>
    <t>248070</t>
  </si>
  <si>
    <t>238010</t>
  </si>
  <si>
    <t>238020</t>
  </si>
  <si>
    <t>238030</t>
  </si>
  <si>
    <t>238040</t>
  </si>
  <si>
    <t>238050</t>
  </si>
  <si>
    <t>238060</t>
  </si>
  <si>
    <t>238070</t>
  </si>
  <si>
    <t>额外产生两支造成50%伤害的箭</t>
  </si>
  <si>
    <t>中间的箭附带贯穿效果</t>
  </si>
  <si>
    <t>所有箭附带贯穿效果</t>
  </si>
  <si>
    <t>额外产生的箭造成100%伤害</t>
  </si>
  <si>
    <t>增大爆炸半径至5米</t>
  </si>
  <si>
    <t>增大爆炸半径至5米</t>
    <phoneticPr fontId="1" type="noConversion"/>
  </si>
  <si>
    <t>增大爆炸半径至4米</t>
  </si>
  <si>
    <t>增大爆炸半径至4米</t>
    <phoneticPr fontId="1" type="noConversion"/>
  </si>
  <si>
    <t>增大再次提升</t>
  </si>
  <si>
    <t>增大再次提升</t>
    <phoneticPr fontId="1" type="noConversion"/>
  </si>
  <si>
    <t>提升射程</t>
  </si>
  <si>
    <t>提升射程</t>
    <phoneticPr fontId="1" type="noConversion"/>
  </si>
  <si>
    <t>攻速增加</t>
  </si>
  <si>
    <t>被攻击的敌人受到攻击伤害提升10%,持续5秒,可叠加</t>
  </si>
  <si>
    <t>被攻击的敌人受到攻击伤害提升10%,持续5秒,可叠加</t>
    <phoneticPr fontId="1" type="noConversion"/>
  </si>
  <si>
    <t>被攻击的敌人受到攻击伤害提升15%,持续10秒,可叠加</t>
  </si>
  <si>
    <t>被攻击的敌人受到攻击伤害提升15%,持续10秒,可叠加</t>
    <phoneticPr fontId="1" type="noConversion"/>
  </si>
  <si>
    <t>同时连接2个单位</t>
  </si>
  <si>
    <t>同时连接3个单位</t>
  </si>
  <si>
    <t>同时连接4个单位</t>
  </si>
  <si>
    <t>同时连接5个单位</t>
  </si>
  <si>
    <t>基础伤害翻倍</t>
  </si>
  <si>
    <t>攻击附带10秒燃烧效果</t>
  </si>
  <si>
    <t>攻击附带10秒燃烧效果</t>
    <phoneticPr fontId="1" type="noConversion"/>
  </si>
  <si>
    <t>攻击附带10秒中毒效果</t>
  </si>
  <si>
    <t>攻击附带10秒中毒效果</t>
    <phoneticPr fontId="1" type="noConversion"/>
  </si>
  <si>
    <t>增大伤害半径至5米</t>
  </si>
  <si>
    <t>增大伤害半径至5米</t>
    <phoneticPr fontId="1" type="noConversion"/>
  </si>
  <si>
    <t>命中敌人后弹射1个单位</t>
  </si>
  <si>
    <t>命中敌人后弹射1个单位</t>
    <phoneticPr fontId="1" type="noConversion"/>
  </si>
  <si>
    <t>命中敌人后弹射2个单位</t>
  </si>
  <si>
    <t>命中敌人后弹射2个单位</t>
    <phoneticPr fontId="1" type="noConversion"/>
  </si>
  <si>
    <t>减速增强至60%</t>
  </si>
  <si>
    <t>减速增强至60%</t>
    <phoneticPr fontId="1" type="noConversion"/>
  </si>
  <si>
    <t>减速增强至70%</t>
  </si>
  <si>
    <t>减速增强至70%</t>
    <phoneticPr fontId="1" type="noConversion"/>
  </si>
  <si>
    <t>1101,4,100;1102,2,50;1103,1,20;1201,4,100;1202,2,50;1203,1,20;2001,4,100;2002,2,50;2003,1,20;2011,4,100;2012,2,50;2013,1,20;2101,4,100;2102,2,50;2103,1,20;2111,4,100;2112,2,50;2113,1,20;2201,4,100;2202,2,50;2203,1,20;2211,4,100;2212,2,50;2213,1,20;2301,4,100;2302,2,50;2303,1,20;2311,4,100;2312,2,50;2313,1,20;2401,4,100;2402,2,50;2403,1,20;2411,4,100;2412,2,50;2413,1,20;3101,4,100;3102,2,50;3103,1,20;4101,4,100;4102,2,50;4103,1,20;4201,4,100;4202,2,50;4203,1,20;6001,2,50;6002,2,50;6003,2,50;6004,2,50;6005,2,50;7001,4,100;7002,2,50;7003,1,20</t>
  </si>
  <si>
    <t>6级</t>
  </si>
  <si>
    <t>6级</t>
    <phoneticPr fontId="1" type="noConversion"/>
  </si>
  <si>
    <t>射程增加至70米</t>
  </si>
  <si>
    <t>8020,4,150</t>
  </si>
  <si>
    <t>8030,4,150</t>
  </si>
  <si>
    <t>8040,4,150</t>
  </si>
  <si>
    <t>8050,4,150</t>
  </si>
  <si>
    <t>8060,4,150</t>
  </si>
  <si>
    <t>8070,4,150</t>
  </si>
  <si>
    <t>248010,248011,248012,248013,248014</t>
  </si>
  <si>
    <t>增大伤害半径至6米</t>
  </si>
  <si>
    <t>增大伤害半径至6米</t>
    <phoneticPr fontId="1" type="noConversion"/>
  </si>
  <si>
    <t>以上数据复制过去</t>
    <phoneticPr fontId="1" type="noConversion"/>
  </si>
  <si>
    <t>魔兵升级</t>
  </si>
  <si>
    <t>魔兵升级</t>
    <phoneticPr fontId="1" type="noConversion"/>
  </si>
  <si>
    <t>步兵重击地面会眩晕敌人5秒</t>
  </si>
  <si>
    <t>步兵重击地面会眩晕敌人5秒</t>
    <phoneticPr fontId="1" type="noConversion"/>
  </si>
  <si>
    <t>步兵重击地面会造成3倍伤害</t>
  </si>
  <si>
    <t>步兵重击地面会造成3倍伤害</t>
    <phoneticPr fontId="1" type="noConversion"/>
  </si>
  <si>
    <t>步兵重击地面半径增大至5米</t>
  </si>
  <si>
    <t>步兵重击地面半径增大至5米</t>
    <phoneticPr fontId="1" type="noConversion"/>
  </si>
  <si>
    <t>步兵重击地面升级</t>
  </si>
  <si>
    <t>步兵重击地面升级</t>
    <phoneticPr fontId="1" type="noConversion"/>
  </si>
  <si>
    <t>魔兵每次闪现后，攻击永久增加20%</t>
  </si>
  <si>
    <t>魔兵每次闪现后，攻击永久增加20%</t>
    <phoneticPr fontId="1" type="noConversion"/>
  </si>
  <si>
    <t>魔兵每次闪现后，攻击永久增加50%</t>
  </si>
  <si>
    <t>魔兵每次闪现后，攻击永久增加50%</t>
    <phoneticPr fontId="1" type="noConversion"/>
  </si>
  <si>
    <t>魔兵每次闪现后，攻击永久增加100%</t>
  </si>
  <si>
    <t>魔兵每次闪现后，攻击永久增加100%</t>
    <phoneticPr fontId="1" type="noConversion"/>
  </si>
  <si>
    <t>8010,5,400</t>
  </si>
  <si>
    <t>238080</t>
  </si>
  <si>
    <t>248080,248081,248082</t>
  </si>
  <si>
    <t>8,8080</t>
  </si>
  <si>
    <t>8080,3,150</t>
  </si>
  <si>
    <t>248080</t>
  </si>
  <si>
    <t>238090</t>
  </si>
  <si>
    <t>248090,248091,248092</t>
  </si>
  <si>
    <t>8,8090</t>
  </si>
  <si>
    <t>8090,3,150</t>
  </si>
  <si>
    <t>248090</t>
  </si>
  <si>
    <t>1101,4,100;1102,2,50;1103,1,20;1201,4,100;1202,2,50;1203,1,20;2001,4,100;2002,2,50;2003,1,20;2011,4,100;2012,2,50;2013,1,20;2101,4,100;2102,2,50;2103,1,20;2111,4,100;2112,2,50;2113,1,20;2201,4,100;2202,2,50;2203,1,20;2211,4,100;2212,2,50;2213,1,20;2301,4,100;2302,2,50;2303,1,20;2311,4,100;2312,2,50;2313,1,20;2401,4,100;2402,2,50;2403,1,20;2411,4,100;2412,2,50;2413,1,20;3101,4,100;3102,2,50;3103,1,20;4101,4,100;4102,2,50;4103,1,20;4201,4,100;4202,2,50;4203,1,20;6001,2,50;6002,2,50;6003,2,50;6004,2,50;6005,2,50;7001,4,100;7002,2,50;7003,1,20;8010,5,50;8020,4,50;8030,4,50;8040,4,50;8050,4,50;8060,4,50;8070,4,50;8080,3,50;8090,3,50</t>
  </si>
  <si>
    <t>射程增加至50米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</si>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</sst>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10" fontId="0" fillId="0" borderId="0" xfId="0" applyNumberFormat="1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A7E6-176E-4751-BEDC-87AB98407527}">
  <dimension ref="A1:V67"/>
  <sheetViews>
    <sheetView topLeftCell="I1" workbookViewId="0">
      <selection activeCell="V6" sqref="V6"/>
    </sheetView>
  </sheetViews>
  <sheetFormatPr defaultRowHeight="14.25" x14ac:dyDescent="0.2"/>
  <cols>
    <col min="1" max="1" width="6.75" bestFit="1" customWidth="1"/>
    <col min="2" max="2" width="13.625" bestFit="1" customWidth="1"/>
    <col min="3" max="3" width="13.5" bestFit="1" customWidth="1"/>
    <col min="4" max="4" width="17.25" bestFit="1" customWidth="1"/>
    <col min="5" max="5" width="13.375" bestFit="1" customWidth="1"/>
    <col min="6" max="6" width="13" bestFit="1" customWidth="1"/>
    <col min="7" max="7" width="13.375" bestFit="1" customWidth="1"/>
    <col min="8" max="8" width="24.75" bestFit="1" customWidth="1"/>
    <col min="9" max="9" width="95.125" style="2" bestFit="1" customWidth="1"/>
  </cols>
  <sheetData>
    <row r="1" spans="1:17" x14ac:dyDescent="0.2">
      <c r="A1">
        <v>1</v>
      </c>
    </row>
    <row r="2" spans="1:17" x14ac:dyDescent="0.2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G2" t="s">
        <v>476</v>
      </c>
      <c r="I2" s="3" t="s">
        <v>184</v>
      </c>
    </row>
    <row r="3" spans="1:17" x14ac:dyDescent="0.2">
      <c r="D3" t="s">
        <v>14</v>
      </c>
      <c r="G3" t="s">
        <v>14</v>
      </c>
      <c r="I3" s="2" t="s">
        <v>14</v>
      </c>
    </row>
    <row r="4" spans="1:17" x14ac:dyDescent="0.2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s="2" t="s">
        <v>193</v>
      </c>
    </row>
    <row r="5" spans="1:17" ht="123.75" customHeight="1" x14ac:dyDescent="0.2">
      <c r="A5" s="1"/>
      <c r="B5" s="1" t="s">
        <v>177</v>
      </c>
      <c r="C5" s="1" t="s">
        <v>194</v>
      </c>
      <c r="D5" s="1" t="s">
        <v>357</v>
      </c>
      <c r="E5" s="1" t="s">
        <v>22</v>
      </c>
      <c r="F5" s="1"/>
      <c r="G5" s="1" t="s">
        <v>486</v>
      </c>
      <c r="H5" s="1" t="s">
        <v>277</v>
      </c>
      <c r="I5" s="3" t="s">
        <v>382</v>
      </c>
      <c r="J5" t="s">
        <v>384</v>
      </c>
      <c r="K5" t="s">
        <v>380</v>
      </c>
      <c r="L5" t="s">
        <v>394</v>
      </c>
      <c r="M5" t="s">
        <v>481</v>
      </c>
      <c r="N5" t="s">
        <v>483</v>
      </c>
      <c r="O5" t="s">
        <v>484</v>
      </c>
      <c r="P5" t="s">
        <v>485</v>
      </c>
      <c r="Q5" t="s">
        <v>563</v>
      </c>
    </row>
    <row r="6" spans="1:17" x14ac:dyDescent="0.2">
      <c r="A6">
        <v>1</v>
      </c>
      <c r="B6">
        <v>1101</v>
      </c>
      <c r="C6">
        <v>1</v>
      </c>
      <c r="D6" t="s">
        <v>359</v>
      </c>
      <c r="E6" t="s">
        <v>195</v>
      </c>
      <c r="F6" t="s">
        <v>196</v>
      </c>
      <c r="G6" t="s">
        <v>197</v>
      </c>
      <c r="H6" t="s">
        <v>198</v>
      </c>
      <c r="I6" s="2" t="s">
        <v>199</v>
      </c>
      <c r="J6">
        <v>100</v>
      </c>
      <c r="K6">
        <v>4</v>
      </c>
      <c r="L6" t="s">
        <v>396</v>
      </c>
    </row>
    <row r="7" spans="1:17" x14ac:dyDescent="0.2">
      <c r="A7">
        <v>2</v>
      </c>
      <c r="B7">
        <v>1102</v>
      </c>
      <c r="C7">
        <v>2</v>
      </c>
      <c r="D7" t="s">
        <v>359</v>
      </c>
      <c r="E7" t="s">
        <v>195</v>
      </c>
      <c r="F7" t="s">
        <v>196</v>
      </c>
      <c r="G7" t="s">
        <v>197</v>
      </c>
      <c r="H7" t="s">
        <v>198</v>
      </c>
      <c r="I7" s="2" t="s">
        <v>200</v>
      </c>
      <c r="J7">
        <v>50</v>
      </c>
      <c r="K7">
        <v>2</v>
      </c>
      <c r="L7" t="s">
        <v>397</v>
      </c>
    </row>
    <row r="8" spans="1:17" x14ac:dyDescent="0.2">
      <c r="A8">
        <v>3</v>
      </c>
      <c r="B8">
        <v>1103</v>
      </c>
      <c r="C8">
        <v>3</v>
      </c>
      <c r="D8" t="s">
        <v>359</v>
      </c>
      <c r="E8" t="s">
        <v>195</v>
      </c>
      <c r="F8" t="s">
        <v>196</v>
      </c>
      <c r="G8" t="s">
        <v>197</v>
      </c>
      <c r="H8" t="s">
        <v>198</v>
      </c>
      <c r="I8" s="2" t="s">
        <v>21</v>
      </c>
      <c r="J8">
        <v>20</v>
      </c>
      <c r="K8">
        <v>1</v>
      </c>
      <c r="L8" t="s">
        <v>398</v>
      </c>
    </row>
    <row r="9" spans="1:17" x14ac:dyDescent="0.2">
      <c r="A9">
        <v>4</v>
      </c>
      <c r="B9">
        <v>1201</v>
      </c>
      <c r="C9">
        <v>1</v>
      </c>
      <c r="D9" t="s">
        <v>360</v>
      </c>
      <c r="E9" t="s">
        <v>201</v>
      </c>
      <c r="F9" t="s">
        <v>202</v>
      </c>
      <c r="G9" t="s">
        <v>203</v>
      </c>
      <c r="H9" t="s">
        <v>204</v>
      </c>
      <c r="I9" s="2" t="s">
        <v>205</v>
      </c>
      <c r="J9">
        <v>100</v>
      </c>
      <c r="K9">
        <v>4</v>
      </c>
      <c r="L9" t="s">
        <v>399</v>
      </c>
    </row>
    <row r="10" spans="1:17" x14ac:dyDescent="0.2">
      <c r="A10">
        <v>5</v>
      </c>
      <c r="B10">
        <v>1202</v>
      </c>
      <c r="C10">
        <v>2</v>
      </c>
      <c r="D10" t="s">
        <v>360</v>
      </c>
      <c r="E10" t="s">
        <v>201</v>
      </c>
      <c r="F10" t="s">
        <v>202</v>
      </c>
      <c r="G10" t="s">
        <v>203</v>
      </c>
      <c r="H10" t="s">
        <v>204</v>
      </c>
      <c r="I10" s="2" t="s">
        <v>206</v>
      </c>
      <c r="J10">
        <v>50</v>
      </c>
      <c r="K10">
        <v>2</v>
      </c>
      <c r="L10" t="s">
        <v>400</v>
      </c>
    </row>
    <row r="11" spans="1:17" x14ac:dyDescent="0.2">
      <c r="A11">
        <v>6</v>
      </c>
      <c r="B11">
        <v>1203</v>
      </c>
      <c r="C11">
        <v>3</v>
      </c>
      <c r="D11" t="s">
        <v>360</v>
      </c>
      <c r="E11" t="s">
        <v>201</v>
      </c>
      <c r="F11" t="s">
        <v>202</v>
      </c>
      <c r="G11" t="s">
        <v>203</v>
      </c>
      <c r="H11" t="s">
        <v>204</v>
      </c>
      <c r="I11" s="2" t="s">
        <v>207</v>
      </c>
      <c r="J11">
        <v>20</v>
      </c>
      <c r="K11">
        <v>1</v>
      </c>
      <c r="L11" t="s">
        <v>401</v>
      </c>
    </row>
    <row r="12" spans="1:17" x14ac:dyDescent="0.2">
      <c r="A12">
        <v>7</v>
      </c>
      <c r="B12">
        <v>2001</v>
      </c>
      <c r="C12">
        <v>1</v>
      </c>
      <c r="D12" t="s">
        <v>361</v>
      </c>
      <c r="E12" t="s">
        <v>208</v>
      </c>
      <c r="F12" t="s">
        <v>79</v>
      </c>
      <c r="G12" t="s">
        <v>209</v>
      </c>
      <c r="H12" t="s">
        <v>297</v>
      </c>
      <c r="I12" s="2" t="s">
        <v>85</v>
      </c>
      <c r="J12">
        <v>100</v>
      </c>
      <c r="K12">
        <v>4</v>
      </c>
      <c r="L12" t="s">
        <v>402</v>
      </c>
    </row>
    <row r="13" spans="1:17" x14ac:dyDescent="0.2">
      <c r="A13">
        <v>8</v>
      </c>
      <c r="B13">
        <v>2002</v>
      </c>
      <c r="C13">
        <v>2</v>
      </c>
      <c r="D13" t="s">
        <v>361</v>
      </c>
      <c r="E13" t="s">
        <v>208</v>
      </c>
      <c r="F13" t="s">
        <v>79</v>
      </c>
      <c r="G13" t="s">
        <v>210</v>
      </c>
      <c r="H13" t="s">
        <v>298</v>
      </c>
      <c r="I13" s="2" t="s">
        <v>87</v>
      </c>
      <c r="J13">
        <v>50</v>
      </c>
      <c r="K13">
        <v>2</v>
      </c>
      <c r="L13" t="s">
        <v>403</v>
      </c>
    </row>
    <row r="14" spans="1:17" x14ac:dyDescent="0.2">
      <c r="A14">
        <v>9</v>
      </c>
      <c r="B14">
        <v>2003</v>
      </c>
      <c r="C14">
        <v>3</v>
      </c>
      <c r="D14" t="s">
        <v>361</v>
      </c>
      <c r="E14" t="s">
        <v>208</v>
      </c>
      <c r="F14" t="s">
        <v>79</v>
      </c>
      <c r="G14" t="s">
        <v>211</v>
      </c>
      <c r="H14" t="s">
        <v>299</v>
      </c>
      <c r="I14" s="2" t="s">
        <v>89</v>
      </c>
      <c r="J14">
        <v>20</v>
      </c>
      <c r="K14">
        <v>1</v>
      </c>
      <c r="L14" t="s">
        <v>404</v>
      </c>
    </row>
    <row r="15" spans="1:17" x14ac:dyDescent="0.2">
      <c r="A15">
        <v>10</v>
      </c>
      <c r="B15">
        <v>2011</v>
      </c>
      <c r="C15">
        <v>1</v>
      </c>
      <c r="D15" t="s">
        <v>362</v>
      </c>
      <c r="E15" t="s">
        <v>212</v>
      </c>
      <c r="F15" t="s">
        <v>91</v>
      </c>
      <c r="G15" t="s">
        <v>213</v>
      </c>
      <c r="H15" t="s">
        <v>300</v>
      </c>
      <c r="I15" s="2" t="s">
        <v>214</v>
      </c>
      <c r="J15">
        <v>100</v>
      </c>
      <c r="K15">
        <v>4</v>
      </c>
      <c r="L15" t="s">
        <v>405</v>
      </c>
    </row>
    <row r="16" spans="1:17" x14ac:dyDescent="0.2">
      <c r="A16">
        <v>11</v>
      </c>
      <c r="B16">
        <v>2012</v>
      </c>
      <c r="C16">
        <v>2</v>
      </c>
      <c r="D16" t="s">
        <v>362</v>
      </c>
      <c r="E16" t="s">
        <v>212</v>
      </c>
      <c r="F16" t="s">
        <v>91</v>
      </c>
      <c r="G16" t="s">
        <v>215</v>
      </c>
      <c r="H16" t="s">
        <v>301</v>
      </c>
      <c r="I16" s="2" t="s">
        <v>81</v>
      </c>
      <c r="J16">
        <v>50</v>
      </c>
      <c r="K16">
        <v>2</v>
      </c>
      <c r="L16" t="s">
        <v>406</v>
      </c>
    </row>
    <row r="17" spans="1:12" x14ac:dyDescent="0.2">
      <c r="A17">
        <v>12</v>
      </c>
      <c r="B17">
        <v>2013</v>
      </c>
      <c r="C17">
        <v>3</v>
      </c>
      <c r="D17" t="s">
        <v>362</v>
      </c>
      <c r="E17" t="s">
        <v>212</v>
      </c>
      <c r="F17" t="s">
        <v>91</v>
      </c>
      <c r="G17" t="s">
        <v>216</v>
      </c>
      <c r="H17" t="s">
        <v>302</v>
      </c>
      <c r="I17" s="2" t="s">
        <v>83</v>
      </c>
      <c r="J17">
        <v>20</v>
      </c>
      <c r="K17">
        <v>1</v>
      </c>
      <c r="L17" t="s">
        <v>407</v>
      </c>
    </row>
    <row r="18" spans="1:12" x14ac:dyDescent="0.2">
      <c r="A18">
        <v>13</v>
      </c>
      <c r="B18">
        <v>2101</v>
      </c>
      <c r="C18">
        <v>1</v>
      </c>
      <c r="D18" t="s">
        <v>363</v>
      </c>
      <c r="E18" t="s">
        <v>217</v>
      </c>
      <c r="F18" t="s">
        <v>92</v>
      </c>
      <c r="G18" t="s">
        <v>218</v>
      </c>
      <c r="H18" t="s">
        <v>98</v>
      </c>
      <c r="I18" s="2" t="s">
        <v>125</v>
      </c>
      <c r="J18">
        <v>100</v>
      </c>
      <c r="K18">
        <v>4</v>
      </c>
      <c r="L18" t="s">
        <v>408</v>
      </c>
    </row>
    <row r="19" spans="1:12" x14ac:dyDescent="0.2">
      <c r="A19">
        <v>14</v>
      </c>
      <c r="B19">
        <v>2102</v>
      </c>
      <c r="C19">
        <v>2</v>
      </c>
      <c r="D19" t="s">
        <v>363</v>
      </c>
      <c r="E19" t="s">
        <v>217</v>
      </c>
      <c r="F19" t="s">
        <v>92</v>
      </c>
      <c r="G19" t="s">
        <v>219</v>
      </c>
      <c r="H19" t="s">
        <v>100</v>
      </c>
      <c r="I19" s="2" t="s">
        <v>127</v>
      </c>
      <c r="J19">
        <v>50</v>
      </c>
      <c r="K19">
        <v>2</v>
      </c>
      <c r="L19" t="s">
        <v>409</v>
      </c>
    </row>
    <row r="20" spans="1:12" x14ac:dyDescent="0.2">
      <c r="A20">
        <v>15</v>
      </c>
      <c r="B20">
        <v>2103</v>
      </c>
      <c r="C20">
        <v>3</v>
      </c>
      <c r="D20" t="s">
        <v>363</v>
      </c>
      <c r="E20" t="s">
        <v>217</v>
      </c>
      <c r="F20" t="s">
        <v>92</v>
      </c>
      <c r="G20" t="s">
        <v>220</v>
      </c>
      <c r="H20" t="s">
        <v>102</v>
      </c>
      <c r="I20" s="2" t="s">
        <v>128</v>
      </c>
      <c r="J20">
        <v>20</v>
      </c>
      <c r="K20">
        <v>1</v>
      </c>
      <c r="L20" t="s">
        <v>410</v>
      </c>
    </row>
    <row r="21" spans="1:12" x14ac:dyDescent="0.2">
      <c r="A21">
        <v>16</v>
      </c>
      <c r="B21">
        <v>2111</v>
      </c>
      <c r="C21">
        <v>1</v>
      </c>
      <c r="D21" t="s">
        <v>364</v>
      </c>
      <c r="E21" t="s">
        <v>221</v>
      </c>
      <c r="F21" t="s">
        <v>93</v>
      </c>
      <c r="G21" t="s">
        <v>222</v>
      </c>
      <c r="H21" t="s">
        <v>104</v>
      </c>
      <c r="I21" s="2" t="s">
        <v>129</v>
      </c>
      <c r="J21">
        <v>100</v>
      </c>
      <c r="K21">
        <v>4</v>
      </c>
      <c r="L21" t="s">
        <v>411</v>
      </c>
    </row>
    <row r="22" spans="1:12" x14ac:dyDescent="0.2">
      <c r="A22">
        <v>17</v>
      </c>
      <c r="B22">
        <v>2112</v>
      </c>
      <c r="C22">
        <v>2</v>
      </c>
      <c r="D22" t="s">
        <v>364</v>
      </c>
      <c r="E22" t="s">
        <v>221</v>
      </c>
      <c r="F22" t="s">
        <v>93</v>
      </c>
      <c r="G22" t="s">
        <v>223</v>
      </c>
      <c r="H22" t="s">
        <v>105</v>
      </c>
      <c r="I22" s="2" t="s">
        <v>131</v>
      </c>
      <c r="J22">
        <v>50</v>
      </c>
      <c r="K22">
        <v>2</v>
      </c>
      <c r="L22" t="s">
        <v>412</v>
      </c>
    </row>
    <row r="23" spans="1:12" x14ac:dyDescent="0.2">
      <c r="A23">
        <v>18</v>
      </c>
      <c r="B23">
        <v>2113</v>
      </c>
      <c r="C23">
        <v>3</v>
      </c>
      <c r="D23" t="s">
        <v>364</v>
      </c>
      <c r="E23" t="s">
        <v>221</v>
      </c>
      <c r="F23" t="s">
        <v>93</v>
      </c>
      <c r="G23" t="s">
        <v>224</v>
      </c>
      <c r="H23" t="s">
        <v>106</v>
      </c>
      <c r="I23" s="2" t="s">
        <v>132</v>
      </c>
      <c r="J23">
        <v>20</v>
      </c>
      <c r="K23">
        <v>1</v>
      </c>
      <c r="L23" t="s">
        <v>413</v>
      </c>
    </row>
    <row r="24" spans="1:12" x14ac:dyDescent="0.2">
      <c r="A24">
        <v>19</v>
      </c>
      <c r="B24">
        <v>2201</v>
      </c>
      <c r="C24">
        <v>1</v>
      </c>
      <c r="D24" t="s">
        <v>365</v>
      </c>
      <c r="E24" t="s">
        <v>225</v>
      </c>
      <c r="F24" t="s">
        <v>94</v>
      </c>
      <c r="G24" t="s">
        <v>226</v>
      </c>
      <c r="H24" t="s">
        <v>107</v>
      </c>
      <c r="I24" s="2" t="s">
        <v>133</v>
      </c>
      <c r="J24">
        <v>100</v>
      </c>
      <c r="K24">
        <v>4</v>
      </c>
      <c r="L24" t="s">
        <v>414</v>
      </c>
    </row>
    <row r="25" spans="1:12" x14ac:dyDescent="0.2">
      <c r="A25">
        <v>20</v>
      </c>
      <c r="B25">
        <v>2202</v>
      </c>
      <c r="C25">
        <v>2</v>
      </c>
      <c r="D25" t="s">
        <v>365</v>
      </c>
      <c r="E25" t="s">
        <v>225</v>
      </c>
      <c r="F25" t="s">
        <v>94</v>
      </c>
      <c r="G25" t="s">
        <v>227</v>
      </c>
      <c r="H25" t="s">
        <v>109</v>
      </c>
      <c r="I25" s="2" t="s">
        <v>135</v>
      </c>
      <c r="J25">
        <v>50</v>
      </c>
      <c r="K25">
        <v>2</v>
      </c>
      <c r="L25" t="s">
        <v>415</v>
      </c>
    </row>
    <row r="26" spans="1:12" x14ac:dyDescent="0.2">
      <c r="A26">
        <v>21</v>
      </c>
      <c r="B26">
        <v>2203</v>
      </c>
      <c r="C26">
        <v>3</v>
      </c>
      <c r="D26" t="s">
        <v>365</v>
      </c>
      <c r="E26" t="s">
        <v>225</v>
      </c>
      <c r="F26" t="s">
        <v>94</v>
      </c>
      <c r="G26" t="s">
        <v>228</v>
      </c>
      <c r="H26" t="s">
        <v>111</v>
      </c>
      <c r="I26" s="2" t="s">
        <v>137</v>
      </c>
      <c r="J26">
        <v>20</v>
      </c>
      <c r="K26">
        <v>1</v>
      </c>
      <c r="L26" t="s">
        <v>416</v>
      </c>
    </row>
    <row r="27" spans="1:12" x14ac:dyDescent="0.2">
      <c r="A27">
        <v>22</v>
      </c>
      <c r="B27">
        <v>2211</v>
      </c>
      <c r="C27">
        <v>1</v>
      </c>
      <c r="D27" t="s">
        <v>366</v>
      </c>
      <c r="E27" t="s">
        <v>229</v>
      </c>
      <c r="F27" t="s">
        <v>95</v>
      </c>
      <c r="G27" t="s">
        <v>230</v>
      </c>
      <c r="H27" t="s">
        <v>113</v>
      </c>
      <c r="I27" s="2" t="s">
        <v>138</v>
      </c>
      <c r="J27">
        <v>100</v>
      </c>
      <c r="K27">
        <v>4</v>
      </c>
      <c r="L27" t="s">
        <v>417</v>
      </c>
    </row>
    <row r="28" spans="1:12" x14ac:dyDescent="0.2">
      <c r="A28">
        <v>23</v>
      </c>
      <c r="B28">
        <v>2212</v>
      </c>
      <c r="C28">
        <v>2</v>
      </c>
      <c r="D28" t="s">
        <v>366</v>
      </c>
      <c r="E28" t="s">
        <v>229</v>
      </c>
      <c r="F28" t="s">
        <v>95</v>
      </c>
      <c r="G28" t="s">
        <v>231</v>
      </c>
      <c r="H28" t="s">
        <v>114</v>
      </c>
      <c r="I28" s="2" t="s">
        <v>140</v>
      </c>
      <c r="J28">
        <v>50</v>
      </c>
      <c r="K28">
        <v>2</v>
      </c>
      <c r="L28" t="s">
        <v>418</v>
      </c>
    </row>
    <row r="29" spans="1:12" x14ac:dyDescent="0.2">
      <c r="A29">
        <v>24</v>
      </c>
      <c r="B29">
        <v>2213</v>
      </c>
      <c r="C29">
        <v>3</v>
      </c>
      <c r="D29" t="s">
        <v>366</v>
      </c>
      <c r="E29" t="s">
        <v>229</v>
      </c>
      <c r="F29" t="s">
        <v>95</v>
      </c>
      <c r="G29" t="s">
        <v>232</v>
      </c>
      <c r="H29" t="s">
        <v>115</v>
      </c>
      <c r="I29" s="2" t="s">
        <v>142</v>
      </c>
      <c r="J29">
        <v>20</v>
      </c>
      <c r="K29">
        <v>1</v>
      </c>
      <c r="L29" t="s">
        <v>419</v>
      </c>
    </row>
    <row r="30" spans="1:12" x14ac:dyDescent="0.2">
      <c r="A30">
        <v>25</v>
      </c>
      <c r="B30">
        <v>2301</v>
      </c>
      <c r="C30">
        <v>1</v>
      </c>
      <c r="D30" t="s">
        <v>367</v>
      </c>
      <c r="E30" t="s">
        <v>233</v>
      </c>
      <c r="F30" t="s">
        <v>96</v>
      </c>
      <c r="G30" t="s">
        <v>234</v>
      </c>
      <c r="H30" t="s">
        <v>119</v>
      </c>
      <c r="I30" s="2" t="s">
        <v>144</v>
      </c>
      <c r="J30">
        <v>100</v>
      </c>
      <c r="K30">
        <v>4</v>
      </c>
      <c r="L30" t="s">
        <v>420</v>
      </c>
    </row>
    <row r="31" spans="1:12" x14ac:dyDescent="0.2">
      <c r="A31">
        <v>26</v>
      </c>
      <c r="B31">
        <v>2302</v>
      </c>
      <c r="C31">
        <v>2</v>
      </c>
      <c r="D31" t="s">
        <v>367</v>
      </c>
      <c r="E31" t="s">
        <v>233</v>
      </c>
      <c r="F31" t="s">
        <v>96</v>
      </c>
      <c r="G31" t="s">
        <v>235</v>
      </c>
      <c r="H31" t="s">
        <v>121</v>
      </c>
      <c r="I31" s="2" t="s">
        <v>146</v>
      </c>
      <c r="J31">
        <v>50</v>
      </c>
      <c r="K31">
        <v>2</v>
      </c>
      <c r="L31" t="s">
        <v>421</v>
      </c>
    </row>
    <row r="32" spans="1:12" x14ac:dyDescent="0.2">
      <c r="A32">
        <v>27</v>
      </c>
      <c r="B32">
        <v>2303</v>
      </c>
      <c r="C32">
        <v>3</v>
      </c>
      <c r="D32" t="s">
        <v>367</v>
      </c>
      <c r="E32" t="s">
        <v>233</v>
      </c>
      <c r="F32" t="s">
        <v>96</v>
      </c>
      <c r="G32" t="s">
        <v>236</v>
      </c>
      <c r="H32" t="s">
        <v>123</v>
      </c>
      <c r="I32" s="2" t="s">
        <v>148</v>
      </c>
      <c r="J32">
        <v>20</v>
      </c>
      <c r="K32">
        <v>1</v>
      </c>
      <c r="L32" t="s">
        <v>422</v>
      </c>
    </row>
    <row r="33" spans="1:12" x14ac:dyDescent="0.2">
      <c r="A33">
        <v>28</v>
      </c>
      <c r="B33">
        <v>2311</v>
      </c>
      <c r="C33">
        <v>1</v>
      </c>
      <c r="D33" t="s">
        <v>368</v>
      </c>
      <c r="E33" t="s">
        <v>237</v>
      </c>
      <c r="F33" t="s">
        <v>97</v>
      </c>
      <c r="G33" t="s">
        <v>238</v>
      </c>
      <c r="H33" t="s">
        <v>116</v>
      </c>
      <c r="I33" s="2" t="s">
        <v>150</v>
      </c>
      <c r="J33">
        <v>100</v>
      </c>
      <c r="K33">
        <v>4</v>
      </c>
      <c r="L33" t="s">
        <v>423</v>
      </c>
    </row>
    <row r="34" spans="1:12" x14ac:dyDescent="0.2">
      <c r="A34">
        <v>29</v>
      </c>
      <c r="B34">
        <v>2312</v>
      </c>
      <c r="C34">
        <v>2</v>
      </c>
      <c r="D34" t="s">
        <v>368</v>
      </c>
      <c r="E34" t="s">
        <v>237</v>
      </c>
      <c r="F34" t="s">
        <v>97</v>
      </c>
      <c r="G34" t="s">
        <v>239</v>
      </c>
      <c r="H34" t="s">
        <v>117</v>
      </c>
      <c r="I34" s="2" t="s">
        <v>151</v>
      </c>
      <c r="J34">
        <v>50</v>
      </c>
      <c r="K34">
        <v>2</v>
      </c>
      <c r="L34" t="s">
        <v>424</v>
      </c>
    </row>
    <row r="35" spans="1:12" x14ac:dyDescent="0.2">
      <c r="A35">
        <v>30</v>
      </c>
      <c r="B35">
        <v>2313</v>
      </c>
      <c r="C35">
        <v>3</v>
      </c>
      <c r="D35" t="s">
        <v>368</v>
      </c>
      <c r="E35" t="s">
        <v>237</v>
      </c>
      <c r="F35" t="s">
        <v>97</v>
      </c>
      <c r="G35" t="s">
        <v>240</v>
      </c>
      <c r="H35" t="s">
        <v>118</v>
      </c>
      <c r="I35" s="2" t="s">
        <v>153</v>
      </c>
      <c r="J35">
        <v>20</v>
      </c>
      <c r="K35">
        <v>1</v>
      </c>
      <c r="L35" t="s">
        <v>425</v>
      </c>
    </row>
    <row r="36" spans="1:12" x14ac:dyDescent="0.2">
      <c r="A36">
        <v>31</v>
      </c>
      <c r="B36">
        <v>2401</v>
      </c>
      <c r="C36">
        <v>1</v>
      </c>
      <c r="D36" t="s">
        <v>369</v>
      </c>
      <c r="E36" t="s">
        <v>241</v>
      </c>
      <c r="F36" t="s">
        <v>155</v>
      </c>
      <c r="G36" t="s">
        <v>242</v>
      </c>
      <c r="H36" t="s">
        <v>158</v>
      </c>
      <c r="I36" s="2" t="s">
        <v>166</v>
      </c>
      <c r="J36">
        <v>100</v>
      </c>
      <c r="K36">
        <v>4</v>
      </c>
      <c r="L36" t="s">
        <v>426</v>
      </c>
    </row>
    <row r="37" spans="1:12" x14ac:dyDescent="0.2">
      <c r="A37">
        <v>32</v>
      </c>
      <c r="B37">
        <v>2402</v>
      </c>
      <c r="C37">
        <v>2</v>
      </c>
      <c r="D37" t="s">
        <v>369</v>
      </c>
      <c r="E37" t="s">
        <v>241</v>
      </c>
      <c r="F37" t="s">
        <v>155</v>
      </c>
      <c r="G37" t="s">
        <v>243</v>
      </c>
      <c r="H37" t="s">
        <v>163</v>
      </c>
      <c r="I37" s="2" t="s">
        <v>168</v>
      </c>
      <c r="J37">
        <v>50</v>
      </c>
      <c r="K37">
        <v>2</v>
      </c>
      <c r="L37" t="s">
        <v>427</v>
      </c>
    </row>
    <row r="38" spans="1:12" x14ac:dyDescent="0.2">
      <c r="A38">
        <v>33</v>
      </c>
      <c r="B38">
        <v>2403</v>
      </c>
      <c r="C38">
        <v>3</v>
      </c>
      <c r="D38" t="s">
        <v>369</v>
      </c>
      <c r="E38" t="s">
        <v>241</v>
      </c>
      <c r="F38" t="s">
        <v>155</v>
      </c>
      <c r="G38" t="s">
        <v>244</v>
      </c>
      <c r="H38" t="s">
        <v>160</v>
      </c>
      <c r="I38" s="2" t="s">
        <v>170</v>
      </c>
      <c r="J38">
        <v>20</v>
      </c>
      <c r="K38">
        <v>1</v>
      </c>
      <c r="L38" t="s">
        <v>428</v>
      </c>
    </row>
    <row r="39" spans="1:12" x14ac:dyDescent="0.2">
      <c r="A39">
        <v>34</v>
      </c>
      <c r="B39">
        <v>2411</v>
      </c>
      <c r="C39">
        <v>1</v>
      </c>
      <c r="D39" t="s">
        <v>370</v>
      </c>
      <c r="E39" t="s">
        <v>245</v>
      </c>
      <c r="F39" t="s">
        <v>157</v>
      </c>
      <c r="G39" t="s">
        <v>246</v>
      </c>
      <c r="H39" t="s">
        <v>161</v>
      </c>
      <c r="I39" s="2" t="s">
        <v>172</v>
      </c>
      <c r="J39">
        <v>100</v>
      </c>
      <c r="K39">
        <v>4</v>
      </c>
      <c r="L39" t="s">
        <v>429</v>
      </c>
    </row>
    <row r="40" spans="1:12" x14ac:dyDescent="0.2">
      <c r="A40">
        <v>35</v>
      </c>
      <c r="B40">
        <v>2412</v>
      </c>
      <c r="C40">
        <v>2</v>
      </c>
      <c r="D40" t="s">
        <v>370</v>
      </c>
      <c r="E40" t="s">
        <v>245</v>
      </c>
      <c r="F40" t="s">
        <v>157</v>
      </c>
      <c r="G40" t="s">
        <v>247</v>
      </c>
      <c r="H40" t="s">
        <v>165</v>
      </c>
      <c r="I40" s="2" t="s">
        <v>174</v>
      </c>
      <c r="J40">
        <v>50</v>
      </c>
      <c r="K40">
        <v>2</v>
      </c>
      <c r="L40" t="s">
        <v>430</v>
      </c>
    </row>
    <row r="41" spans="1:12" x14ac:dyDescent="0.2">
      <c r="A41">
        <v>36</v>
      </c>
      <c r="B41">
        <v>2413</v>
      </c>
      <c r="C41">
        <v>3</v>
      </c>
      <c r="D41" t="s">
        <v>370</v>
      </c>
      <c r="E41" t="s">
        <v>245</v>
      </c>
      <c r="F41" t="s">
        <v>157</v>
      </c>
      <c r="G41" t="s">
        <v>248</v>
      </c>
      <c r="H41" t="s">
        <v>162</v>
      </c>
      <c r="I41" s="2" t="s">
        <v>175</v>
      </c>
      <c r="J41">
        <v>20</v>
      </c>
      <c r="K41">
        <v>1</v>
      </c>
      <c r="L41" t="s">
        <v>431</v>
      </c>
    </row>
    <row r="42" spans="1:12" x14ac:dyDescent="0.2">
      <c r="A42">
        <v>37</v>
      </c>
      <c r="B42">
        <v>3101</v>
      </c>
      <c r="C42">
        <v>1</v>
      </c>
      <c r="D42" t="s">
        <v>371</v>
      </c>
      <c r="E42" t="s">
        <v>279</v>
      </c>
      <c r="F42" t="s">
        <v>249</v>
      </c>
      <c r="G42" t="s">
        <v>280</v>
      </c>
      <c r="H42" t="s">
        <v>250</v>
      </c>
      <c r="I42" s="2" t="s">
        <v>251</v>
      </c>
      <c r="J42">
        <v>100</v>
      </c>
      <c r="K42">
        <v>4</v>
      </c>
      <c r="L42" t="s">
        <v>432</v>
      </c>
    </row>
    <row r="43" spans="1:12" x14ac:dyDescent="0.2">
      <c r="A43">
        <v>38</v>
      </c>
      <c r="B43">
        <v>3102</v>
      </c>
      <c r="C43">
        <v>2</v>
      </c>
      <c r="D43" t="s">
        <v>371</v>
      </c>
      <c r="E43" t="s">
        <v>279</v>
      </c>
      <c r="F43" t="s">
        <v>249</v>
      </c>
      <c r="G43" t="s">
        <v>280</v>
      </c>
      <c r="H43" t="s">
        <v>250</v>
      </c>
      <c r="I43" s="2" t="s">
        <v>252</v>
      </c>
      <c r="J43">
        <v>50</v>
      </c>
      <c r="K43">
        <v>2</v>
      </c>
      <c r="L43" t="s">
        <v>433</v>
      </c>
    </row>
    <row r="44" spans="1:12" x14ac:dyDescent="0.2">
      <c r="A44">
        <v>39</v>
      </c>
      <c r="B44">
        <v>3103</v>
      </c>
      <c r="C44">
        <v>3</v>
      </c>
      <c r="D44" t="s">
        <v>371</v>
      </c>
      <c r="E44" t="s">
        <v>279</v>
      </c>
      <c r="F44" t="s">
        <v>249</v>
      </c>
      <c r="G44" t="s">
        <v>280</v>
      </c>
      <c r="H44" t="s">
        <v>250</v>
      </c>
      <c r="I44" s="2" t="s">
        <v>253</v>
      </c>
      <c r="J44">
        <v>20</v>
      </c>
      <c r="K44">
        <v>1</v>
      </c>
      <c r="L44" t="s">
        <v>434</v>
      </c>
    </row>
    <row r="45" spans="1:12" x14ac:dyDescent="0.2">
      <c r="A45">
        <v>40</v>
      </c>
      <c r="B45">
        <v>4101</v>
      </c>
      <c r="C45">
        <v>1</v>
      </c>
      <c r="D45" t="s">
        <v>372</v>
      </c>
      <c r="E45" t="s">
        <v>281</v>
      </c>
      <c r="F45" t="s">
        <v>254</v>
      </c>
      <c r="G45" t="s">
        <v>282</v>
      </c>
      <c r="H45" t="s">
        <v>255</v>
      </c>
      <c r="I45" s="2" t="s">
        <v>455</v>
      </c>
      <c r="J45">
        <v>100</v>
      </c>
      <c r="K45">
        <v>4</v>
      </c>
      <c r="L45" t="s">
        <v>435</v>
      </c>
    </row>
    <row r="46" spans="1:12" x14ac:dyDescent="0.2">
      <c r="A46">
        <v>41</v>
      </c>
      <c r="B46">
        <v>4102</v>
      </c>
      <c r="C46">
        <v>2</v>
      </c>
      <c r="D46" t="s">
        <v>372</v>
      </c>
      <c r="E46" t="s">
        <v>281</v>
      </c>
      <c r="F46" t="s">
        <v>254</v>
      </c>
      <c r="G46" t="s">
        <v>282</v>
      </c>
      <c r="H46" t="s">
        <v>255</v>
      </c>
      <c r="I46" s="2" t="s">
        <v>459</v>
      </c>
      <c r="J46">
        <v>50</v>
      </c>
      <c r="K46">
        <v>2</v>
      </c>
      <c r="L46" t="s">
        <v>436</v>
      </c>
    </row>
    <row r="47" spans="1:12" x14ac:dyDescent="0.2">
      <c r="A47">
        <v>42</v>
      </c>
      <c r="B47">
        <v>4103</v>
      </c>
      <c r="C47">
        <v>3</v>
      </c>
      <c r="D47" t="s">
        <v>372</v>
      </c>
      <c r="E47" t="s">
        <v>281</v>
      </c>
      <c r="F47" t="s">
        <v>254</v>
      </c>
      <c r="G47" t="s">
        <v>282</v>
      </c>
      <c r="H47" t="s">
        <v>255</v>
      </c>
      <c r="I47" s="2" t="s">
        <v>457</v>
      </c>
      <c r="J47">
        <v>20</v>
      </c>
      <c r="K47">
        <v>1</v>
      </c>
      <c r="L47" t="s">
        <v>437</v>
      </c>
    </row>
    <row r="48" spans="1:12" x14ac:dyDescent="0.2">
      <c r="A48">
        <v>43</v>
      </c>
      <c r="B48">
        <v>4201</v>
      </c>
      <c r="C48">
        <v>1</v>
      </c>
      <c r="D48" t="s">
        <v>373</v>
      </c>
      <c r="E48" t="s">
        <v>283</v>
      </c>
      <c r="F48" t="s">
        <v>256</v>
      </c>
      <c r="G48" t="s">
        <v>284</v>
      </c>
      <c r="H48" t="s">
        <v>257</v>
      </c>
      <c r="I48" s="2" t="s">
        <v>258</v>
      </c>
      <c r="J48">
        <v>100</v>
      </c>
      <c r="K48">
        <v>4</v>
      </c>
      <c r="L48" t="s">
        <v>438</v>
      </c>
    </row>
    <row r="49" spans="1:22" x14ac:dyDescent="0.2">
      <c r="A49">
        <v>44</v>
      </c>
      <c r="B49">
        <v>4202</v>
      </c>
      <c r="C49">
        <v>2</v>
      </c>
      <c r="D49" t="s">
        <v>373</v>
      </c>
      <c r="E49" t="s">
        <v>283</v>
      </c>
      <c r="F49" t="s">
        <v>256</v>
      </c>
      <c r="G49" t="s">
        <v>284</v>
      </c>
      <c r="H49" t="s">
        <v>257</v>
      </c>
      <c r="I49" s="2" t="s">
        <v>259</v>
      </c>
      <c r="J49">
        <v>50</v>
      </c>
      <c r="K49">
        <v>2</v>
      </c>
      <c r="L49" t="s">
        <v>439</v>
      </c>
    </row>
    <row r="50" spans="1:22" x14ac:dyDescent="0.2">
      <c r="A50">
        <v>45</v>
      </c>
      <c r="B50">
        <v>4203</v>
      </c>
      <c r="C50">
        <v>3</v>
      </c>
      <c r="D50" t="s">
        <v>373</v>
      </c>
      <c r="E50" t="s">
        <v>283</v>
      </c>
      <c r="F50" t="s">
        <v>256</v>
      </c>
      <c r="G50" t="s">
        <v>284</v>
      </c>
      <c r="H50" t="s">
        <v>257</v>
      </c>
      <c r="I50" s="2" t="s">
        <v>260</v>
      </c>
      <c r="J50">
        <v>20</v>
      </c>
      <c r="K50">
        <v>1</v>
      </c>
      <c r="L50" t="s">
        <v>440</v>
      </c>
    </row>
    <row r="51" spans="1:22" x14ac:dyDescent="0.2">
      <c r="A51">
        <v>46</v>
      </c>
      <c r="B51">
        <v>6001</v>
      </c>
      <c r="C51">
        <v>2</v>
      </c>
      <c r="D51" t="s">
        <v>374</v>
      </c>
      <c r="E51" t="s">
        <v>285</v>
      </c>
      <c r="F51" t="s">
        <v>261</v>
      </c>
      <c r="G51" t="s">
        <v>286</v>
      </c>
      <c r="H51" t="s">
        <v>262</v>
      </c>
      <c r="I51" s="2" t="s">
        <v>263</v>
      </c>
      <c r="J51">
        <v>50</v>
      </c>
      <c r="K51">
        <v>2</v>
      </c>
      <c r="L51" t="s">
        <v>441</v>
      </c>
    </row>
    <row r="52" spans="1:22" x14ac:dyDescent="0.2">
      <c r="A52">
        <v>47</v>
      </c>
      <c r="B52">
        <v>6002</v>
      </c>
      <c r="C52">
        <v>2</v>
      </c>
      <c r="D52" t="s">
        <v>375</v>
      </c>
      <c r="E52" t="s">
        <v>287</v>
      </c>
      <c r="F52" t="s">
        <v>264</v>
      </c>
      <c r="G52" t="s">
        <v>288</v>
      </c>
      <c r="H52" t="s">
        <v>44</v>
      </c>
      <c r="I52" s="2" t="s">
        <v>265</v>
      </c>
      <c r="J52">
        <v>50</v>
      </c>
      <c r="K52">
        <v>2</v>
      </c>
      <c r="L52" t="s">
        <v>442</v>
      </c>
    </row>
    <row r="53" spans="1:22" x14ac:dyDescent="0.2">
      <c r="A53">
        <v>48</v>
      </c>
      <c r="B53">
        <v>6003</v>
      </c>
      <c r="C53">
        <v>2</v>
      </c>
      <c r="D53" t="s">
        <v>376</v>
      </c>
      <c r="E53" t="s">
        <v>289</v>
      </c>
      <c r="F53" t="s">
        <v>266</v>
      </c>
      <c r="G53" t="s">
        <v>290</v>
      </c>
      <c r="H53" t="s">
        <v>45</v>
      </c>
      <c r="I53" s="2" t="s">
        <v>267</v>
      </c>
      <c r="J53">
        <v>50</v>
      </c>
      <c r="K53">
        <v>2</v>
      </c>
      <c r="L53" t="s">
        <v>443</v>
      </c>
    </row>
    <row r="54" spans="1:22" x14ac:dyDescent="0.2">
      <c r="A54">
        <v>49</v>
      </c>
      <c r="B54">
        <v>6004</v>
      </c>
      <c r="C54">
        <v>2</v>
      </c>
      <c r="D54" t="s">
        <v>377</v>
      </c>
      <c r="E54" t="s">
        <v>291</v>
      </c>
      <c r="F54" t="s">
        <v>268</v>
      </c>
      <c r="G54" t="s">
        <v>292</v>
      </c>
      <c r="H54" t="s">
        <v>46</v>
      </c>
      <c r="I54" s="2" t="s">
        <v>269</v>
      </c>
      <c r="J54">
        <v>50</v>
      </c>
      <c r="K54">
        <v>2</v>
      </c>
      <c r="L54" t="s">
        <v>444</v>
      </c>
    </row>
    <row r="55" spans="1:22" x14ac:dyDescent="0.2">
      <c r="A55">
        <v>50</v>
      </c>
      <c r="B55">
        <v>6005</v>
      </c>
      <c r="C55">
        <v>2</v>
      </c>
      <c r="D55" t="s">
        <v>378</v>
      </c>
      <c r="E55" t="s">
        <v>293</v>
      </c>
      <c r="F55" t="s">
        <v>270</v>
      </c>
      <c r="G55" t="s">
        <v>294</v>
      </c>
      <c r="H55" t="s">
        <v>47</v>
      </c>
      <c r="I55" s="2" t="s">
        <v>271</v>
      </c>
      <c r="J55">
        <v>50</v>
      </c>
      <c r="K55">
        <v>2</v>
      </c>
      <c r="L55" t="s">
        <v>445</v>
      </c>
    </row>
    <row r="56" spans="1:22" x14ac:dyDescent="0.2">
      <c r="A56">
        <v>51</v>
      </c>
      <c r="B56">
        <v>7001</v>
      </c>
      <c r="C56">
        <v>1</v>
      </c>
      <c r="D56" t="s">
        <v>379</v>
      </c>
      <c r="E56" t="s">
        <v>295</v>
      </c>
      <c r="F56" t="s">
        <v>272</v>
      </c>
      <c r="G56" t="s">
        <v>296</v>
      </c>
      <c r="H56" t="s">
        <v>273</v>
      </c>
      <c r="I56" s="2" t="s">
        <v>274</v>
      </c>
      <c r="J56">
        <v>100</v>
      </c>
      <c r="K56">
        <v>4</v>
      </c>
      <c r="L56" t="s">
        <v>446</v>
      </c>
    </row>
    <row r="57" spans="1:22" x14ac:dyDescent="0.2">
      <c r="A57">
        <v>52</v>
      </c>
      <c r="B57">
        <v>7002</v>
      </c>
      <c r="C57">
        <v>2</v>
      </c>
      <c r="D57" t="s">
        <v>379</v>
      </c>
      <c r="E57" t="s">
        <v>295</v>
      </c>
      <c r="F57" t="s">
        <v>272</v>
      </c>
      <c r="G57" t="s">
        <v>296</v>
      </c>
      <c r="H57" t="s">
        <v>273</v>
      </c>
      <c r="I57" s="2" t="s">
        <v>275</v>
      </c>
      <c r="J57">
        <v>50</v>
      </c>
      <c r="K57">
        <v>2</v>
      </c>
      <c r="L57" t="s">
        <v>447</v>
      </c>
    </row>
    <row r="58" spans="1:22" x14ac:dyDescent="0.2">
      <c r="A58">
        <v>53</v>
      </c>
      <c r="B58">
        <v>7003</v>
      </c>
      <c r="C58">
        <v>3</v>
      </c>
      <c r="D58" t="s">
        <v>379</v>
      </c>
      <c r="E58" t="s">
        <v>295</v>
      </c>
      <c r="F58" t="s">
        <v>272</v>
      </c>
      <c r="G58" t="s">
        <v>296</v>
      </c>
      <c r="H58" t="s">
        <v>273</v>
      </c>
      <c r="I58" s="2" t="s">
        <v>276</v>
      </c>
      <c r="J58">
        <v>20</v>
      </c>
      <c r="K58">
        <v>1</v>
      </c>
      <c r="L58" t="s">
        <v>448</v>
      </c>
    </row>
    <row r="59" spans="1:22" x14ac:dyDescent="0.2">
      <c r="A59">
        <v>54</v>
      </c>
      <c r="B59">
        <v>8010</v>
      </c>
      <c r="C59">
        <v>3</v>
      </c>
      <c r="D59" t="s">
        <v>379</v>
      </c>
      <c r="E59" t="s">
        <v>519</v>
      </c>
      <c r="F59" t="s">
        <v>479</v>
      </c>
      <c r="G59" t="s">
        <v>572</v>
      </c>
      <c r="I59" s="2" t="s">
        <v>499</v>
      </c>
      <c r="J59">
        <v>400</v>
      </c>
      <c r="K59">
        <v>5</v>
      </c>
      <c r="L59" t="s">
        <v>592</v>
      </c>
      <c r="M59" t="s">
        <v>526</v>
      </c>
      <c r="N59" t="s">
        <v>527</v>
      </c>
      <c r="O59" t="s">
        <v>528</v>
      </c>
      <c r="P59" t="s">
        <v>529</v>
      </c>
      <c r="Q59" t="s">
        <v>565</v>
      </c>
      <c r="R59" t="s">
        <v>500</v>
      </c>
      <c r="S59">
        <v>248011</v>
      </c>
      <c r="T59">
        <v>248012</v>
      </c>
      <c r="U59">
        <v>248013</v>
      </c>
      <c r="V59">
        <v>248014</v>
      </c>
    </row>
    <row r="60" spans="1:22" x14ac:dyDescent="0.2">
      <c r="A60">
        <v>55</v>
      </c>
      <c r="B60">
        <v>8020</v>
      </c>
      <c r="C60">
        <v>3</v>
      </c>
      <c r="D60" t="s">
        <v>379</v>
      </c>
      <c r="E60" t="s">
        <v>520</v>
      </c>
      <c r="F60" t="s">
        <v>487</v>
      </c>
      <c r="G60" t="s">
        <v>501</v>
      </c>
      <c r="I60" s="2" t="s">
        <v>502</v>
      </c>
      <c r="J60">
        <v>150</v>
      </c>
      <c r="K60">
        <v>4</v>
      </c>
      <c r="L60" t="s">
        <v>566</v>
      </c>
      <c r="M60" t="s">
        <v>532</v>
      </c>
      <c r="N60" t="s">
        <v>536</v>
      </c>
      <c r="O60" t="s">
        <v>530</v>
      </c>
      <c r="P60" t="s">
        <v>534</v>
      </c>
      <c r="R60" t="s">
        <v>503</v>
      </c>
      <c r="S60">
        <v>248021</v>
      </c>
      <c r="T60">
        <v>248022</v>
      </c>
      <c r="U60">
        <v>248023</v>
      </c>
    </row>
    <row r="61" spans="1:22" x14ac:dyDescent="0.2">
      <c r="A61">
        <v>56</v>
      </c>
      <c r="B61">
        <v>8030</v>
      </c>
      <c r="C61">
        <v>3</v>
      </c>
      <c r="D61" t="s">
        <v>379</v>
      </c>
      <c r="E61" t="s">
        <v>521</v>
      </c>
      <c r="F61" t="s">
        <v>489</v>
      </c>
      <c r="G61" t="s">
        <v>504</v>
      </c>
      <c r="I61" s="2" t="s">
        <v>505</v>
      </c>
      <c r="J61">
        <v>150</v>
      </c>
      <c r="K61">
        <v>4</v>
      </c>
      <c r="L61" t="s">
        <v>567</v>
      </c>
      <c r="M61" t="s">
        <v>539</v>
      </c>
      <c r="N61" t="s">
        <v>538</v>
      </c>
      <c r="O61" t="s">
        <v>536</v>
      </c>
      <c r="P61" t="s">
        <v>541</v>
      </c>
      <c r="R61" t="s">
        <v>506</v>
      </c>
      <c r="S61">
        <v>248031</v>
      </c>
      <c r="T61">
        <v>248032</v>
      </c>
      <c r="U61">
        <v>248033</v>
      </c>
    </row>
    <row r="62" spans="1:22" x14ac:dyDescent="0.2">
      <c r="A62">
        <v>57</v>
      </c>
      <c r="B62">
        <v>8040</v>
      </c>
      <c r="C62">
        <v>3</v>
      </c>
      <c r="D62" t="s">
        <v>379</v>
      </c>
      <c r="E62" t="s">
        <v>522</v>
      </c>
      <c r="F62" t="s">
        <v>491</v>
      </c>
      <c r="G62" t="s">
        <v>507</v>
      </c>
      <c r="I62" s="2" t="s">
        <v>508</v>
      </c>
      <c r="J62">
        <v>150</v>
      </c>
      <c r="K62">
        <v>4</v>
      </c>
      <c r="L62" t="s">
        <v>568</v>
      </c>
      <c r="M62" t="s">
        <v>532</v>
      </c>
      <c r="N62" t="s">
        <v>536</v>
      </c>
      <c r="O62" t="s">
        <v>548</v>
      </c>
      <c r="P62" t="s">
        <v>538</v>
      </c>
      <c r="R62" t="s">
        <v>509</v>
      </c>
      <c r="S62">
        <v>248041</v>
      </c>
      <c r="T62">
        <v>248042</v>
      </c>
      <c r="U62">
        <v>248043</v>
      </c>
    </row>
    <row r="63" spans="1:22" x14ac:dyDescent="0.2">
      <c r="A63">
        <v>58</v>
      </c>
      <c r="B63">
        <v>8050</v>
      </c>
      <c r="C63">
        <v>3</v>
      </c>
      <c r="D63" t="s">
        <v>379</v>
      </c>
      <c r="E63" t="s">
        <v>523</v>
      </c>
      <c r="F63" t="s">
        <v>493</v>
      </c>
      <c r="G63" t="s">
        <v>510</v>
      </c>
      <c r="I63" s="2" t="s">
        <v>511</v>
      </c>
      <c r="J63">
        <v>150</v>
      </c>
      <c r="K63">
        <v>4</v>
      </c>
      <c r="L63" t="s">
        <v>569</v>
      </c>
      <c r="M63" t="s">
        <v>543</v>
      </c>
      <c r="N63" t="s">
        <v>544</v>
      </c>
      <c r="O63" t="s">
        <v>545</v>
      </c>
      <c r="P63" t="s">
        <v>546</v>
      </c>
      <c r="R63" t="s">
        <v>512</v>
      </c>
      <c r="S63">
        <v>248051</v>
      </c>
      <c r="T63">
        <v>248052</v>
      </c>
      <c r="U63">
        <v>248053</v>
      </c>
    </row>
    <row r="64" spans="1:22" x14ac:dyDescent="0.2">
      <c r="A64">
        <v>59</v>
      </c>
      <c r="B64">
        <v>8060</v>
      </c>
      <c r="C64">
        <v>3</v>
      </c>
      <c r="D64" t="s">
        <v>379</v>
      </c>
      <c r="E64" t="s">
        <v>524</v>
      </c>
      <c r="F64" t="s">
        <v>495</v>
      </c>
      <c r="G64" t="s">
        <v>513</v>
      </c>
      <c r="I64" s="2" t="s">
        <v>514</v>
      </c>
      <c r="J64">
        <v>150</v>
      </c>
      <c r="K64">
        <v>4</v>
      </c>
      <c r="L64" t="s">
        <v>570</v>
      </c>
      <c r="M64" t="s">
        <v>550</v>
      </c>
      <c r="N64" t="s">
        <v>552</v>
      </c>
      <c r="O64" t="s">
        <v>547</v>
      </c>
      <c r="P64" t="s">
        <v>573</v>
      </c>
      <c r="R64" t="s">
        <v>515</v>
      </c>
      <c r="S64">
        <v>248061</v>
      </c>
      <c r="T64">
        <v>248062</v>
      </c>
      <c r="U64">
        <v>248063</v>
      </c>
    </row>
    <row r="65" spans="1:21" x14ac:dyDescent="0.2">
      <c r="A65">
        <v>60</v>
      </c>
      <c r="B65">
        <v>8070</v>
      </c>
      <c r="C65">
        <v>3</v>
      </c>
      <c r="D65" t="s">
        <v>379</v>
      </c>
      <c r="E65" t="s">
        <v>525</v>
      </c>
      <c r="F65" t="s">
        <v>497</v>
      </c>
      <c r="G65" t="s">
        <v>516</v>
      </c>
      <c r="I65" s="2" t="s">
        <v>517</v>
      </c>
      <c r="J65">
        <v>150</v>
      </c>
      <c r="K65">
        <v>4</v>
      </c>
      <c r="L65" t="s">
        <v>571</v>
      </c>
      <c r="M65" t="s">
        <v>554</v>
      </c>
      <c r="N65" t="s">
        <v>558</v>
      </c>
      <c r="O65" t="s">
        <v>556</v>
      </c>
      <c r="P65" t="s">
        <v>560</v>
      </c>
      <c r="R65" t="s">
        <v>518</v>
      </c>
      <c r="S65">
        <v>248071</v>
      </c>
      <c r="T65">
        <v>248072</v>
      </c>
      <c r="U65">
        <v>248073</v>
      </c>
    </row>
    <row r="66" spans="1:21" x14ac:dyDescent="0.2">
      <c r="A66">
        <v>61</v>
      </c>
      <c r="B66">
        <v>8080</v>
      </c>
      <c r="C66">
        <v>3</v>
      </c>
      <c r="D66" t="s">
        <v>379</v>
      </c>
      <c r="E66" t="s">
        <v>593</v>
      </c>
      <c r="F66" t="s">
        <v>584</v>
      </c>
      <c r="G66" t="s">
        <v>594</v>
      </c>
      <c r="I66" s="2" t="s">
        <v>595</v>
      </c>
      <c r="J66">
        <v>150</v>
      </c>
      <c r="K66">
        <v>3</v>
      </c>
      <c r="L66" t="s">
        <v>596</v>
      </c>
      <c r="M66" t="s">
        <v>578</v>
      </c>
      <c r="N66" t="s">
        <v>580</v>
      </c>
      <c r="O66" t="s">
        <v>582</v>
      </c>
      <c r="R66" t="s">
        <v>597</v>
      </c>
      <c r="S66">
        <v>248081</v>
      </c>
      <c r="T66">
        <v>248082</v>
      </c>
    </row>
    <row r="67" spans="1:21" x14ac:dyDescent="0.2">
      <c r="A67">
        <v>62</v>
      </c>
      <c r="B67">
        <v>8090</v>
      </c>
      <c r="C67">
        <v>3</v>
      </c>
      <c r="D67" t="s">
        <v>379</v>
      </c>
      <c r="E67" t="s">
        <v>598</v>
      </c>
      <c r="F67" t="s">
        <v>576</v>
      </c>
      <c r="G67" t="s">
        <v>599</v>
      </c>
      <c r="I67" s="2" t="s">
        <v>600</v>
      </c>
      <c r="J67">
        <v>150</v>
      </c>
      <c r="K67">
        <v>3</v>
      </c>
      <c r="L67" t="s">
        <v>601</v>
      </c>
      <c r="M67" t="s">
        <v>586</v>
      </c>
      <c r="N67" t="s">
        <v>588</v>
      </c>
      <c r="O67" t="s">
        <v>590</v>
      </c>
      <c r="R67" t="s">
        <v>602</v>
      </c>
      <c r="S67">
        <v>248091</v>
      </c>
      <c r="T67">
        <v>248092</v>
      </c>
    </row>
  </sheetData>
  <autoFilter ref="A1:I58" xr:uid="{9AE5A7E6-176E-4751-BEDC-87AB9840752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0F37-1618-4708-80D7-E03B70A88A85}">
  <dimension ref="A1:D9"/>
  <sheetViews>
    <sheetView tabSelected="1" workbookViewId="0">
      <selection activeCell="D11" sqref="D11"/>
    </sheetView>
  </sheetViews>
  <sheetFormatPr defaultRowHeight="14.25" x14ac:dyDescent="0.2"/>
  <cols>
    <col min="1" max="1" width="6.75" bestFit="1" customWidth="1"/>
    <col min="2" max="2" width="14.25" bestFit="1" customWidth="1"/>
    <col min="3" max="3" width="9" bestFit="1" customWidth="1"/>
    <col min="4" max="4" width="50.5" customWidth="1"/>
  </cols>
  <sheetData>
    <row r="1" spans="1:4" x14ac:dyDescent="0.2">
      <c r="A1">
        <v>1</v>
      </c>
    </row>
    <row r="2" spans="1:4" x14ac:dyDescent="0.2">
      <c r="A2" t="s">
        <v>0</v>
      </c>
      <c r="B2" t="s">
        <v>61</v>
      </c>
      <c r="D2" t="s">
        <v>62</v>
      </c>
    </row>
    <row r="3" spans="1:4" x14ac:dyDescent="0.2">
      <c r="D3" t="s">
        <v>605</v>
      </c>
    </row>
    <row r="4" spans="1:4" x14ac:dyDescent="0.2">
      <c r="A4" t="s">
        <v>1</v>
      </c>
      <c r="B4" t="s">
        <v>12</v>
      </c>
      <c r="C4" t="s">
        <v>17</v>
      </c>
      <c r="D4" t="s">
        <v>13</v>
      </c>
    </row>
    <row r="5" spans="1:4" ht="57" x14ac:dyDescent="0.2">
      <c r="C5" s="1" t="s">
        <v>18</v>
      </c>
      <c r="D5" s="1" t="s">
        <v>37</v>
      </c>
    </row>
    <row r="6" spans="1:4" x14ac:dyDescent="0.2">
      <c r="A6">
        <v>1</v>
      </c>
      <c r="B6">
        <v>1001</v>
      </c>
      <c r="C6" t="s">
        <v>450</v>
      </c>
      <c r="D6" t="s">
        <v>603</v>
      </c>
    </row>
    <row r="7" spans="1:4" x14ac:dyDescent="0.2">
      <c r="A7">
        <v>2</v>
      </c>
      <c r="B7">
        <v>2001</v>
      </c>
      <c r="C7" t="s">
        <v>451</v>
      </c>
      <c r="D7" t="s">
        <v>454</v>
      </c>
    </row>
    <row r="8" spans="1:4" x14ac:dyDescent="0.2">
      <c r="A8">
        <v>3</v>
      </c>
      <c r="B8">
        <v>3001</v>
      </c>
      <c r="C8" t="s">
        <v>452</v>
      </c>
      <c r="D8" t="s">
        <v>562</v>
      </c>
    </row>
    <row r="9" spans="1:4" x14ac:dyDescent="0.2">
      <c r="A9">
        <v>4</v>
      </c>
      <c r="B9">
        <v>4001</v>
      </c>
      <c r="C9" t="s">
        <v>453</v>
      </c>
      <c r="D9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A3DA-E3EF-4A15-AD09-8D3A527449F8}">
  <dimension ref="A1:E45"/>
  <sheetViews>
    <sheetView workbookViewId="0">
      <selection activeCell="K14" sqref="K14"/>
    </sheetView>
  </sheetViews>
  <sheetFormatPr defaultRowHeight="14.25" x14ac:dyDescent="0.2"/>
  <cols>
    <col min="1" max="1" width="6.75" bestFit="1" customWidth="1"/>
    <col min="2" max="2" width="19.875" bestFit="1" customWidth="1"/>
    <col min="3" max="3" width="24.75" style="2" bestFit="1" customWidth="1"/>
    <col min="4" max="4" width="28.125" style="2" bestFit="1" customWidth="1"/>
    <col min="5" max="5" width="30.5" bestFit="1" customWidth="1"/>
  </cols>
  <sheetData>
    <row r="1" spans="1:5" x14ac:dyDescent="0.2">
      <c r="A1">
        <v>1</v>
      </c>
    </row>
    <row r="2" spans="1:5" x14ac:dyDescent="0.2">
      <c r="A2" t="s">
        <v>179</v>
      </c>
      <c r="B2" t="s">
        <v>309</v>
      </c>
      <c r="C2" s="2" t="s">
        <v>310</v>
      </c>
      <c r="D2" s="2" t="s">
        <v>305</v>
      </c>
      <c r="E2" t="s">
        <v>311</v>
      </c>
    </row>
    <row r="3" spans="1:5" x14ac:dyDescent="0.2">
      <c r="C3" s="2" t="s">
        <v>14</v>
      </c>
      <c r="D3" s="2" t="s">
        <v>14</v>
      </c>
      <c r="E3" t="s">
        <v>14</v>
      </c>
    </row>
    <row r="4" spans="1:5" x14ac:dyDescent="0.2">
      <c r="A4" t="s">
        <v>185</v>
      </c>
      <c r="B4" t="s">
        <v>306</v>
      </c>
      <c r="C4" s="2" t="s">
        <v>303</v>
      </c>
      <c r="D4" s="2" t="s">
        <v>304</v>
      </c>
      <c r="E4" t="s">
        <v>312</v>
      </c>
    </row>
    <row r="5" spans="1:5" ht="85.5" x14ac:dyDescent="0.2">
      <c r="C5" s="3" t="s">
        <v>308</v>
      </c>
      <c r="D5" s="3" t="s">
        <v>307</v>
      </c>
      <c r="E5" s="1" t="s">
        <v>475</v>
      </c>
    </row>
    <row r="6" spans="1:5" x14ac:dyDescent="0.2">
      <c r="A6">
        <v>1</v>
      </c>
      <c r="B6">
        <v>1</v>
      </c>
      <c r="C6" s="2" t="s">
        <v>313</v>
      </c>
      <c r="D6" s="2" t="s">
        <v>314</v>
      </c>
      <c r="E6" t="s">
        <v>469</v>
      </c>
    </row>
    <row r="7" spans="1:5" x14ac:dyDescent="0.2">
      <c r="A7">
        <v>2</v>
      </c>
      <c r="B7">
        <v>2</v>
      </c>
      <c r="C7" s="2" t="s">
        <v>315</v>
      </c>
      <c r="D7" s="2" t="s">
        <v>356</v>
      </c>
      <c r="E7" t="s">
        <v>470</v>
      </c>
    </row>
    <row r="8" spans="1:5" x14ac:dyDescent="0.2">
      <c r="A8">
        <v>3</v>
      </c>
      <c r="B8">
        <v>3</v>
      </c>
      <c r="C8" s="2" t="s">
        <v>316</v>
      </c>
      <c r="D8" s="2" t="s">
        <v>354</v>
      </c>
      <c r="E8" t="s">
        <v>471</v>
      </c>
    </row>
    <row r="9" spans="1:5" x14ac:dyDescent="0.2">
      <c r="A9">
        <v>4</v>
      </c>
      <c r="B9">
        <v>4</v>
      </c>
      <c r="C9" s="2" t="s">
        <v>317</v>
      </c>
      <c r="D9" s="2" t="s">
        <v>355</v>
      </c>
      <c r="E9" t="s">
        <v>472</v>
      </c>
    </row>
    <row r="10" spans="1:5" x14ac:dyDescent="0.2">
      <c r="A10">
        <v>5</v>
      </c>
      <c r="B10">
        <v>5</v>
      </c>
      <c r="C10" s="2" t="s">
        <v>318</v>
      </c>
      <c r="D10" s="2" t="s">
        <v>462</v>
      </c>
      <c r="E10" t="s">
        <v>473</v>
      </c>
    </row>
    <row r="11" spans="1:5" x14ac:dyDescent="0.2">
      <c r="A11">
        <v>6</v>
      </c>
      <c r="B11">
        <v>6</v>
      </c>
      <c r="C11" s="2" t="s">
        <v>319</v>
      </c>
      <c r="D11" s="2" t="s">
        <v>464</v>
      </c>
      <c r="E11" t="s">
        <v>474</v>
      </c>
    </row>
    <row r="12" spans="1:5" x14ac:dyDescent="0.2">
      <c r="A12">
        <v>7</v>
      </c>
      <c r="B12">
        <v>7</v>
      </c>
      <c r="C12" s="2" t="s">
        <v>320</v>
      </c>
      <c r="D12" s="2" t="s">
        <v>465</v>
      </c>
      <c r="E12" t="s">
        <v>469</v>
      </c>
    </row>
    <row r="13" spans="1:5" x14ac:dyDescent="0.2">
      <c r="A13">
        <v>8</v>
      </c>
      <c r="B13">
        <v>8</v>
      </c>
      <c r="C13" s="2" t="s">
        <v>321</v>
      </c>
      <c r="D13" s="2" t="s">
        <v>466</v>
      </c>
      <c r="E13" t="s">
        <v>470</v>
      </c>
    </row>
    <row r="14" spans="1:5" x14ac:dyDescent="0.2">
      <c r="A14">
        <v>9</v>
      </c>
      <c r="B14">
        <v>9</v>
      </c>
      <c r="C14" s="2" t="s">
        <v>322</v>
      </c>
      <c r="D14" s="2" t="s">
        <v>467</v>
      </c>
      <c r="E14" t="s">
        <v>471</v>
      </c>
    </row>
    <row r="15" spans="1:5" x14ac:dyDescent="0.2">
      <c r="A15">
        <v>10</v>
      </c>
      <c r="B15">
        <v>10</v>
      </c>
      <c r="C15" s="2" t="s">
        <v>323</v>
      </c>
      <c r="D15" s="2" t="s">
        <v>468</v>
      </c>
      <c r="E15" t="s">
        <v>472</v>
      </c>
    </row>
    <row r="16" spans="1:5" x14ac:dyDescent="0.2">
      <c r="A16">
        <v>11</v>
      </c>
      <c r="B16">
        <v>11</v>
      </c>
      <c r="C16" s="2" t="s">
        <v>324</v>
      </c>
      <c r="D16" s="2" t="s">
        <v>461</v>
      </c>
      <c r="E16" t="s">
        <v>473</v>
      </c>
    </row>
    <row r="17" spans="1:5" x14ac:dyDescent="0.2">
      <c r="A17">
        <v>12</v>
      </c>
      <c r="B17">
        <v>12</v>
      </c>
      <c r="C17" s="2" t="s">
        <v>325</v>
      </c>
      <c r="D17" s="2" t="s">
        <v>463</v>
      </c>
      <c r="E17" t="s">
        <v>474</v>
      </c>
    </row>
    <row r="18" spans="1:5" x14ac:dyDescent="0.2">
      <c r="A18">
        <v>13</v>
      </c>
      <c r="B18">
        <v>13</v>
      </c>
      <c r="C18" s="2" t="s">
        <v>326</v>
      </c>
      <c r="D18" s="2" t="s">
        <v>465</v>
      </c>
      <c r="E18" t="s">
        <v>469</v>
      </c>
    </row>
    <row r="19" spans="1:5" x14ac:dyDescent="0.2">
      <c r="A19">
        <v>14</v>
      </c>
      <c r="B19">
        <v>14</v>
      </c>
      <c r="C19" s="2" t="s">
        <v>327</v>
      </c>
      <c r="D19" s="2" t="s">
        <v>466</v>
      </c>
      <c r="E19" t="s">
        <v>470</v>
      </c>
    </row>
    <row r="20" spans="1:5" x14ac:dyDescent="0.2">
      <c r="A20">
        <v>15</v>
      </c>
      <c r="B20">
        <v>15</v>
      </c>
      <c r="C20" s="2" t="s">
        <v>328</v>
      </c>
      <c r="D20" s="2" t="s">
        <v>467</v>
      </c>
      <c r="E20" t="s">
        <v>471</v>
      </c>
    </row>
    <row r="21" spans="1:5" x14ac:dyDescent="0.2">
      <c r="A21">
        <v>16</v>
      </c>
      <c r="B21">
        <v>16</v>
      </c>
      <c r="C21" s="2" t="s">
        <v>329</v>
      </c>
      <c r="D21" s="2" t="s">
        <v>468</v>
      </c>
      <c r="E21" t="s">
        <v>472</v>
      </c>
    </row>
    <row r="22" spans="1:5" x14ac:dyDescent="0.2">
      <c r="A22">
        <v>17</v>
      </c>
      <c r="B22">
        <v>17</v>
      </c>
      <c r="C22" s="2" t="s">
        <v>330</v>
      </c>
      <c r="D22" s="2" t="s">
        <v>461</v>
      </c>
      <c r="E22" t="s">
        <v>473</v>
      </c>
    </row>
    <row r="23" spans="1:5" x14ac:dyDescent="0.2">
      <c r="A23">
        <v>18</v>
      </c>
      <c r="B23">
        <v>18</v>
      </c>
      <c r="C23" s="2" t="s">
        <v>331</v>
      </c>
      <c r="D23" s="2" t="s">
        <v>463</v>
      </c>
      <c r="E23" t="s">
        <v>474</v>
      </c>
    </row>
    <row r="24" spans="1:5" x14ac:dyDescent="0.2">
      <c r="A24">
        <v>19</v>
      </c>
      <c r="B24">
        <v>19</v>
      </c>
      <c r="C24" s="2" t="s">
        <v>332</v>
      </c>
      <c r="D24" s="2" t="s">
        <v>465</v>
      </c>
      <c r="E24" t="s">
        <v>469</v>
      </c>
    </row>
    <row r="25" spans="1:5" x14ac:dyDescent="0.2">
      <c r="A25">
        <v>20</v>
      </c>
      <c r="B25">
        <v>20</v>
      </c>
      <c r="C25" s="2" t="s">
        <v>333</v>
      </c>
      <c r="D25" s="2" t="s">
        <v>466</v>
      </c>
      <c r="E25" t="s">
        <v>470</v>
      </c>
    </row>
    <row r="26" spans="1:5" x14ac:dyDescent="0.2">
      <c r="A26">
        <v>21</v>
      </c>
      <c r="B26">
        <v>21</v>
      </c>
      <c r="C26" s="2" t="s">
        <v>334</v>
      </c>
      <c r="D26" s="2" t="s">
        <v>467</v>
      </c>
      <c r="E26" t="s">
        <v>471</v>
      </c>
    </row>
    <row r="27" spans="1:5" x14ac:dyDescent="0.2">
      <c r="A27">
        <v>22</v>
      </c>
      <c r="B27">
        <v>22</v>
      </c>
      <c r="C27" s="2" t="s">
        <v>335</v>
      </c>
      <c r="D27" s="2" t="s">
        <v>468</v>
      </c>
      <c r="E27" t="s">
        <v>472</v>
      </c>
    </row>
    <row r="28" spans="1:5" x14ac:dyDescent="0.2">
      <c r="A28">
        <v>23</v>
      </c>
      <c r="B28">
        <v>23</v>
      </c>
      <c r="C28" s="2" t="s">
        <v>336</v>
      </c>
      <c r="D28" s="2" t="s">
        <v>461</v>
      </c>
      <c r="E28" t="s">
        <v>473</v>
      </c>
    </row>
    <row r="29" spans="1:5" x14ac:dyDescent="0.2">
      <c r="A29">
        <v>24</v>
      </c>
      <c r="B29">
        <v>24</v>
      </c>
      <c r="C29" s="2" t="s">
        <v>337</v>
      </c>
      <c r="D29" s="2" t="s">
        <v>463</v>
      </c>
      <c r="E29" t="s">
        <v>474</v>
      </c>
    </row>
    <row r="30" spans="1:5" x14ac:dyDescent="0.2">
      <c r="A30">
        <v>25</v>
      </c>
      <c r="B30">
        <v>25</v>
      </c>
      <c r="C30" s="2" t="s">
        <v>338</v>
      </c>
      <c r="D30" s="2" t="s">
        <v>465</v>
      </c>
      <c r="E30" t="s">
        <v>469</v>
      </c>
    </row>
    <row r="31" spans="1:5" x14ac:dyDescent="0.2">
      <c r="A31">
        <v>26</v>
      </c>
      <c r="B31">
        <v>26</v>
      </c>
      <c r="C31" s="2" t="s">
        <v>339</v>
      </c>
      <c r="D31" s="2" t="s">
        <v>466</v>
      </c>
      <c r="E31" t="s">
        <v>470</v>
      </c>
    </row>
    <row r="32" spans="1:5" x14ac:dyDescent="0.2">
      <c r="A32">
        <v>27</v>
      </c>
      <c r="B32">
        <v>27</v>
      </c>
      <c r="C32" s="2" t="s">
        <v>340</v>
      </c>
      <c r="D32" s="2" t="s">
        <v>467</v>
      </c>
      <c r="E32" t="s">
        <v>471</v>
      </c>
    </row>
    <row r="33" spans="1:5" x14ac:dyDescent="0.2">
      <c r="A33">
        <v>28</v>
      </c>
      <c r="B33">
        <v>28</v>
      </c>
      <c r="C33" s="2" t="s">
        <v>341</v>
      </c>
      <c r="D33" s="2" t="s">
        <v>468</v>
      </c>
      <c r="E33" t="s">
        <v>472</v>
      </c>
    </row>
    <row r="34" spans="1:5" x14ac:dyDescent="0.2">
      <c r="A34">
        <v>29</v>
      </c>
      <c r="B34">
        <v>29</v>
      </c>
      <c r="C34" s="2" t="s">
        <v>342</v>
      </c>
      <c r="D34" s="2" t="s">
        <v>461</v>
      </c>
      <c r="E34" t="s">
        <v>473</v>
      </c>
    </row>
    <row r="35" spans="1:5" x14ac:dyDescent="0.2">
      <c r="A35">
        <v>30</v>
      </c>
      <c r="B35">
        <v>30</v>
      </c>
      <c r="C35" s="2" t="s">
        <v>343</v>
      </c>
      <c r="D35" s="2" t="s">
        <v>463</v>
      </c>
      <c r="E35" t="s">
        <v>474</v>
      </c>
    </row>
    <row r="36" spans="1:5" x14ac:dyDescent="0.2">
      <c r="A36">
        <v>31</v>
      </c>
      <c r="B36">
        <v>31</v>
      </c>
      <c r="C36" s="2" t="s">
        <v>344</v>
      </c>
      <c r="D36" s="2" t="s">
        <v>465</v>
      </c>
      <c r="E36" t="s">
        <v>469</v>
      </c>
    </row>
    <row r="37" spans="1:5" x14ac:dyDescent="0.2">
      <c r="A37">
        <v>32</v>
      </c>
      <c r="B37">
        <v>32</v>
      </c>
      <c r="C37" s="2" t="s">
        <v>345</v>
      </c>
      <c r="D37" s="2" t="s">
        <v>466</v>
      </c>
      <c r="E37" t="s">
        <v>470</v>
      </c>
    </row>
    <row r="38" spans="1:5" x14ac:dyDescent="0.2">
      <c r="A38">
        <v>33</v>
      </c>
      <c r="B38">
        <v>33</v>
      </c>
      <c r="C38" s="2" t="s">
        <v>346</v>
      </c>
      <c r="D38" s="2" t="s">
        <v>467</v>
      </c>
      <c r="E38" t="s">
        <v>471</v>
      </c>
    </row>
    <row r="39" spans="1:5" x14ac:dyDescent="0.2">
      <c r="A39">
        <v>34</v>
      </c>
      <c r="B39">
        <v>34</v>
      </c>
      <c r="C39" s="2" t="s">
        <v>347</v>
      </c>
      <c r="D39" s="2" t="s">
        <v>468</v>
      </c>
      <c r="E39" t="s">
        <v>472</v>
      </c>
    </row>
    <row r="40" spans="1:5" x14ac:dyDescent="0.2">
      <c r="A40">
        <v>35</v>
      </c>
      <c r="B40">
        <v>35</v>
      </c>
      <c r="C40" s="2" t="s">
        <v>348</v>
      </c>
      <c r="D40" s="2" t="s">
        <v>461</v>
      </c>
      <c r="E40" t="s">
        <v>473</v>
      </c>
    </row>
    <row r="41" spans="1:5" x14ac:dyDescent="0.2">
      <c r="A41">
        <v>36</v>
      </c>
      <c r="B41">
        <v>36</v>
      </c>
      <c r="C41" s="2" t="s">
        <v>349</v>
      </c>
      <c r="D41" s="2" t="s">
        <v>463</v>
      </c>
      <c r="E41" t="s">
        <v>474</v>
      </c>
    </row>
    <row r="42" spans="1:5" x14ac:dyDescent="0.2">
      <c r="A42">
        <v>37</v>
      </c>
      <c r="B42">
        <v>37</v>
      </c>
      <c r="C42" s="2" t="s">
        <v>350</v>
      </c>
      <c r="D42" s="2" t="s">
        <v>465</v>
      </c>
      <c r="E42" t="s">
        <v>469</v>
      </c>
    </row>
    <row r="43" spans="1:5" x14ac:dyDescent="0.2">
      <c r="A43">
        <v>38</v>
      </c>
      <c r="B43">
        <v>38</v>
      </c>
      <c r="C43" s="2" t="s">
        <v>351</v>
      </c>
      <c r="D43" s="2" t="s">
        <v>466</v>
      </c>
      <c r="E43" t="s">
        <v>470</v>
      </c>
    </row>
    <row r="44" spans="1:5" x14ac:dyDescent="0.2">
      <c r="A44">
        <v>39</v>
      </c>
      <c r="B44">
        <v>39</v>
      </c>
      <c r="C44" s="2" t="s">
        <v>352</v>
      </c>
      <c r="D44" s="2" t="s">
        <v>467</v>
      </c>
      <c r="E44" t="s">
        <v>471</v>
      </c>
    </row>
    <row r="45" spans="1:5" x14ac:dyDescent="0.2">
      <c r="A45">
        <v>40</v>
      </c>
      <c r="B45">
        <v>40</v>
      </c>
      <c r="C45" s="2" t="s">
        <v>353</v>
      </c>
      <c r="D45" s="2" t="s">
        <v>468</v>
      </c>
      <c r="E45" t="s">
        <v>472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0479-27AF-43B2-BCC1-27B885E9A00E}">
  <dimension ref="A1:V67"/>
  <sheetViews>
    <sheetView workbookViewId="0">
      <pane xSplit="6" ySplit="5" topLeftCell="P54" activePane="bottomRight" state="frozen"/>
      <selection pane="topRight" activeCell="G1" sqref="G1"/>
      <selection pane="bottomLeft" activeCell="A6" sqref="A6"/>
      <selection pane="bottomRight" activeCell="F75" sqref="F75"/>
    </sheetView>
  </sheetViews>
  <sheetFormatPr defaultRowHeight="14.25" x14ac:dyDescent="0.2"/>
  <cols>
    <col min="1" max="1" width="6.75" bestFit="1" customWidth="1"/>
    <col min="2" max="2" width="13.625" bestFit="1" customWidth="1"/>
    <col min="3" max="3" width="13.5" bestFit="1" customWidth="1"/>
    <col min="4" max="4" width="29.75" customWidth="1"/>
    <col min="5" max="5" width="13.375" bestFit="1" customWidth="1"/>
    <col min="6" max="6" width="20.25" customWidth="1"/>
    <col min="7" max="7" width="26.625" customWidth="1"/>
    <col min="8" max="8" width="24.75" bestFit="1" customWidth="1"/>
    <col min="9" max="9" width="95.125" style="2" bestFit="1" customWidth="1"/>
    <col min="10" max="10" width="39.125" style="2" customWidth="1"/>
    <col min="12" max="12" width="28.25" customWidth="1"/>
    <col min="13" max="13" width="47.75" customWidth="1"/>
    <col min="14" max="15" width="23.75" customWidth="1"/>
    <col min="16" max="17" width="38.25" customWidth="1"/>
  </cols>
  <sheetData>
    <row r="1" spans="1:17" x14ac:dyDescent="0.2">
      <c r="A1">
        <v>1</v>
      </c>
    </row>
    <row r="2" spans="1:17" x14ac:dyDescent="0.2">
      <c r="A2" t="s">
        <v>0</v>
      </c>
      <c r="B2" t="s">
        <v>58</v>
      </c>
      <c r="C2" t="s">
        <v>59</v>
      </c>
      <c r="D2" t="s">
        <v>15</v>
      </c>
      <c r="E2" t="s">
        <v>7</v>
      </c>
      <c r="G2" t="s">
        <v>477</v>
      </c>
      <c r="I2" s="3" t="s">
        <v>60</v>
      </c>
      <c r="J2" s="3"/>
    </row>
    <row r="3" spans="1:17" x14ac:dyDescent="0.2">
      <c r="D3" t="s">
        <v>14</v>
      </c>
      <c r="G3" t="s">
        <v>14</v>
      </c>
      <c r="I3" s="2" t="s">
        <v>11</v>
      </c>
    </row>
    <row r="4" spans="1:17" x14ac:dyDescent="0.2">
      <c r="A4" t="s">
        <v>1</v>
      </c>
      <c r="B4" t="s">
        <v>2</v>
      </c>
      <c r="C4" t="s">
        <v>3</v>
      </c>
      <c r="D4" t="s">
        <v>16</v>
      </c>
      <c r="E4" t="s">
        <v>4</v>
      </c>
      <c r="F4" t="s">
        <v>8</v>
      </c>
      <c r="G4" t="s">
        <v>5</v>
      </c>
      <c r="H4" t="s">
        <v>9</v>
      </c>
      <c r="I4" s="2" t="s">
        <v>6</v>
      </c>
    </row>
    <row r="5" spans="1:17" ht="123.75" customHeight="1" x14ac:dyDescent="0.2">
      <c r="A5" s="1"/>
      <c r="B5" s="1" t="s">
        <v>178</v>
      </c>
      <c r="C5" s="1" t="s">
        <v>10</v>
      </c>
      <c r="D5" s="1" t="s">
        <v>358</v>
      </c>
      <c r="E5" s="1" t="s">
        <v>23</v>
      </c>
      <c r="F5" s="1"/>
      <c r="G5" s="1" t="s">
        <v>478</v>
      </c>
      <c r="H5" s="1" t="s">
        <v>278</v>
      </c>
      <c r="I5" s="3" t="s">
        <v>383</v>
      </c>
      <c r="J5" s="3" t="s">
        <v>385</v>
      </c>
      <c r="K5" s="1" t="s">
        <v>381</v>
      </c>
      <c r="L5" s="1" t="s">
        <v>395</v>
      </c>
      <c r="M5" s="1" t="s">
        <v>482</v>
      </c>
      <c r="N5" s="1" t="s">
        <v>483</v>
      </c>
      <c r="O5" s="1" t="s">
        <v>484</v>
      </c>
      <c r="P5" s="1" t="s">
        <v>485</v>
      </c>
      <c r="Q5" s="1" t="s">
        <v>564</v>
      </c>
    </row>
    <row r="6" spans="1:17" x14ac:dyDescent="0.2">
      <c r="A6">
        <v>1</v>
      </c>
      <c r="B6">
        <v>1101</v>
      </c>
      <c r="C6">
        <v>1</v>
      </c>
      <c r="D6" t="s">
        <v>359</v>
      </c>
      <c r="E6" t="str">
        <f>IF(F6=F5,E5,23&amp;$B6)</f>
        <v>231101</v>
      </c>
      <c r="F6" t="s">
        <v>27</v>
      </c>
      <c r="G6" t="str">
        <f>IF(H6=H5,G5,24&amp;$B6)</f>
        <v>241101</v>
      </c>
      <c r="H6" t="s">
        <v>63</v>
      </c>
      <c r="I6" s="2" t="s">
        <v>19</v>
      </c>
      <c r="J6">
        <f>VLOOKUP(C6,临时数据说明表!$A$3:$C$5,2,0)</f>
        <v>100</v>
      </c>
      <c r="K6">
        <f>VLOOKUP(C6,临时数据说明表!$A$3:$C$5,3,0)</f>
        <v>4</v>
      </c>
      <c r="L6" t="str">
        <f>_xlfn.TEXTJOIN(",",1,B6,K6,J6)</f>
        <v>1101,4,100</v>
      </c>
    </row>
    <row r="7" spans="1:17" x14ac:dyDescent="0.2">
      <c r="A7">
        <v>2</v>
      </c>
      <c r="B7">
        <v>1102</v>
      </c>
      <c r="C7">
        <v>2</v>
      </c>
      <c r="D7" t="s">
        <v>359</v>
      </c>
      <c r="E7" t="str">
        <f>IF(F7=F6,E6,23&amp;B7)</f>
        <v>231101</v>
      </c>
      <c r="F7" t="s">
        <v>27</v>
      </c>
      <c r="G7" t="str">
        <f t="shared" ref="G7:G58" si="0">IF(H7=H6,G6,24&amp;$B7)</f>
        <v>241101</v>
      </c>
      <c r="H7" t="s">
        <v>63</v>
      </c>
      <c r="I7" s="2" t="s">
        <v>20</v>
      </c>
      <c r="J7">
        <f>VLOOKUP(C7,临时数据说明表!$A$3:$C$5,2,0)</f>
        <v>50</v>
      </c>
      <c r="K7">
        <f>VLOOKUP(C7,临时数据说明表!$A$3:$C$5,3,0)</f>
        <v>2</v>
      </c>
      <c r="L7" t="str">
        <f t="shared" ref="L7:L58" si="1">_xlfn.TEXTJOIN(",",1,B7,K7,J7)</f>
        <v>1102,2,50</v>
      </c>
    </row>
    <row r="8" spans="1:17" x14ac:dyDescent="0.2">
      <c r="A8">
        <v>3</v>
      </c>
      <c r="B8">
        <v>1103</v>
      </c>
      <c r="C8">
        <v>3</v>
      </c>
      <c r="D8" t="s">
        <v>359</v>
      </c>
      <c r="E8" t="str">
        <f t="shared" ref="E8:E67" si="2">IF(F8=F7,E7,23&amp;B8)</f>
        <v>231101</v>
      </c>
      <c r="F8" t="s">
        <v>27</v>
      </c>
      <c r="G8" t="str">
        <f t="shared" si="0"/>
        <v>241101</v>
      </c>
      <c r="H8" t="s">
        <v>63</v>
      </c>
      <c r="I8" s="2" t="s">
        <v>21</v>
      </c>
      <c r="J8">
        <f>VLOOKUP(C8,临时数据说明表!$A$3:$C$5,2,0)</f>
        <v>20</v>
      </c>
      <c r="K8">
        <f>VLOOKUP(C8,临时数据说明表!$A$3:$C$5,3,0)</f>
        <v>1</v>
      </c>
      <c r="L8" t="str">
        <f t="shared" si="1"/>
        <v>1103,1,20</v>
      </c>
    </row>
    <row r="9" spans="1:17" x14ac:dyDescent="0.2">
      <c r="A9">
        <v>4</v>
      </c>
      <c r="B9">
        <v>1201</v>
      </c>
      <c r="C9">
        <v>1</v>
      </c>
      <c r="D9" t="s">
        <v>360</v>
      </c>
      <c r="E9" t="str">
        <f t="shared" si="2"/>
        <v>231201</v>
      </c>
      <c r="F9" t="s">
        <v>28</v>
      </c>
      <c r="G9" t="str">
        <f t="shared" si="0"/>
        <v>241201</v>
      </c>
      <c r="H9" t="s">
        <v>64</v>
      </c>
      <c r="I9" s="2" t="s">
        <v>24</v>
      </c>
      <c r="J9">
        <f>VLOOKUP(C9,临时数据说明表!$A$3:$C$5,2,0)</f>
        <v>100</v>
      </c>
      <c r="K9">
        <f>VLOOKUP(C9,临时数据说明表!$A$3:$C$5,3,0)</f>
        <v>4</v>
      </c>
      <c r="L9" t="str">
        <f t="shared" si="1"/>
        <v>1201,4,100</v>
      </c>
    </row>
    <row r="10" spans="1:17" x14ac:dyDescent="0.2">
      <c r="A10">
        <v>5</v>
      </c>
      <c r="B10">
        <v>1202</v>
      </c>
      <c r="C10">
        <v>2</v>
      </c>
      <c r="D10" t="s">
        <v>360</v>
      </c>
      <c r="E10" t="str">
        <f t="shared" si="2"/>
        <v>231201</v>
      </c>
      <c r="F10" t="s">
        <v>28</v>
      </c>
      <c r="G10" t="str">
        <f t="shared" si="0"/>
        <v>241201</v>
      </c>
      <c r="H10" t="s">
        <v>64</v>
      </c>
      <c r="I10" s="2" t="s">
        <v>25</v>
      </c>
      <c r="J10">
        <f>VLOOKUP(C10,临时数据说明表!$A$3:$C$5,2,0)</f>
        <v>50</v>
      </c>
      <c r="K10">
        <f>VLOOKUP(C10,临时数据说明表!$A$3:$C$5,3,0)</f>
        <v>2</v>
      </c>
      <c r="L10" t="str">
        <f t="shared" si="1"/>
        <v>1202,2,50</v>
      </c>
    </row>
    <row r="11" spans="1:17" x14ac:dyDescent="0.2">
      <c r="A11">
        <v>6</v>
      </c>
      <c r="B11">
        <v>1203</v>
      </c>
      <c r="C11">
        <v>3</v>
      </c>
      <c r="D11" t="s">
        <v>360</v>
      </c>
      <c r="E11" t="str">
        <f t="shared" si="2"/>
        <v>231201</v>
      </c>
      <c r="F11" t="s">
        <v>28</v>
      </c>
      <c r="G11" t="str">
        <f t="shared" si="0"/>
        <v>241201</v>
      </c>
      <c r="H11" t="s">
        <v>64</v>
      </c>
      <c r="I11" s="2" t="s">
        <v>26</v>
      </c>
      <c r="J11">
        <f>VLOOKUP(C11,临时数据说明表!$A$3:$C$5,2,0)</f>
        <v>20</v>
      </c>
      <c r="K11">
        <f>VLOOKUP(C11,临时数据说明表!$A$3:$C$5,3,0)</f>
        <v>1</v>
      </c>
      <c r="L11" t="str">
        <f t="shared" si="1"/>
        <v>1203,1,20</v>
      </c>
    </row>
    <row r="12" spans="1:17" x14ac:dyDescent="0.2">
      <c r="A12">
        <v>7</v>
      </c>
      <c r="B12">
        <v>2001</v>
      </c>
      <c r="C12">
        <v>1</v>
      </c>
      <c r="D12" t="s">
        <v>361</v>
      </c>
      <c r="E12" t="str">
        <f t="shared" si="2"/>
        <v>232001</v>
      </c>
      <c r="F12" t="s">
        <v>80</v>
      </c>
      <c r="G12" t="str">
        <f t="shared" si="0"/>
        <v>242001</v>
      </c>
      <c r="H12" t="s">
        <v>297</v>
      </c>
      <c r="I12" s="2" t="s">
        <v>86</v>
      </c>
      <c r="J12">
        <f>VLOOKUP(C12,临时数据说明表!$A$3:$C$5,2,0)</f>
        <v>100</v>
      </c>
      <c r="K12">
        <f>VLOOKUP(C12,临时数据说明表!$A$3:$C$5,3,0)</f>
        <v>4</v>
      </c>
      <c r="L12" t="str">
        <f t="shared" si="1"/>
        <v>2001,4,100</v>
      </c>
    </row>
    <row r="13" spans="1:17" x14ac:dyDescent="0.2">
      <c r="A13">
        <v>8</v>
      </c>
      <c r="B13">
        <v>2002</v>
      </c>
      <c r="C13">
        <v>2</v>
      </c>
      <c r="D13" t="s">
        <v>361</v>
      </c>
      <c r="E13" t="str">
        <f t="shared" si="2"/>
        <v>232001</v>
      </c>
      <c r="F13" t="s">
        <v>80</v>
      </c>
      <c r="G13" t="str">
        <f t="shared" si="0"/>
        <v>242002</v>
      </c>
      <c r="H13" t="s">
        <v>298</v>
      </c>
      <c r="I13" s="2" t="s">
        <v>88</v>
      </c>
      <c r="J13">
        <f>VLOOKUP(C13,临时数据说明表!$A$3:$C$5,2,0)</f>
        <v>50</v>
      </c>
      <c r="K13">
        <f>VLOOKUP(C13,临时数据说明表!$A$3:$C$5,3,0)</f>
        <v>2</v>
      </c>
      <c r="L13" t="str">
        <f t="shared" si="1"/>
        <v>2002,2,50</v>
      </c>
    </row>
    <row r="14" spans="1:17" x14ac:dyDescent="0.2">
      <c r="A14">
        <v>9</v>
      </c>
      <c r="B14">
        <v>2003</v>
      </c>
      <c r="C14">
        <v>3</v>
      </c>
      <c r="D14" t="s">
        <v>361</v>
      </c>
      <c r="E14" t="str">
        <f t="shared" si="2"/>
        <v>232001</v>
      </c>
      <c r="F14" t="s">
        <v>80</v>
      </c>
      <c r="G14" t="str">
        <f t="shared" si="0"/>
        <v>242003</v>
      </c>
      <c r="H14" t="s">
        <v>299</v>
      </c>
      <c r="I14" s="2" t="s">
        <v>90</v>
      </c>
      <c r="J14">
        <f>VLOOKUP(C14,临时数据说明表!$A$3:$C$5,2,0)</f>
        <v>20</v>
      </c>
      <c r="K14">
        <f>VLOOKUP(C14,临时数据说明表!$A$3:$C$5,3,0)</f>
        <v>1</v>
      </c>
      <c r="L14" t="str">
        <f t="shared" si="1"/>
        <v>2003,1,20</v>
      </c>
    </row>
    <row r="15" spans="1:17" x14ac:dyDescent="0.2">
      <c r="A15">
        <v>10</v>
      </c>
      <c r="B15">
        <v>2011</v>
      </c>
      <c r="C15">
        <v>1</v>
      </c>
      <c r="D15" t="s">
        <v>362</v>
      </c>
      <c r="E15" t="str">
        <f t="shared" si="2"/>
        <v>232011</v>
      </c>
      <c r="F15" t="s">
        <v>56</v>
      </c>
      <c r="G15" t="str">
        <f t="shared" si="0"/>
        <v>242011</v>
      </c>
      <c r="H15" t="s">
        <v>300</v>
      </c>
      <c r="I15" s="2" t="s">
        <v>52</v>
      </c>
      <c r="J15">
        <f>VLOOKUP(C15,临时数据说明表!$A$3:$C$5,2,0)</f>
        <v>100</v>
      </c>
      <c r="K15">
        <f>VLOOKUP(C15,临时数据说明表!$A$3:$C$5,3,0)</f>
        <v>4</v>
      </c>
      <c r="L15" t="str">
        <f t="shared" si="1"/>
        <v>2011,4,100</v>
      </c>
    </row>
    <row r="16" spans="1:17" x14ac:dyDescent="0.2">
      <c r="A16">
        <v>11</v>
      </c>
      <c r="B16">
        <v>2012</v>
      </c>
      <c r="C16">
        <v>2</v>
      </c>
      <c r="D16" t="s">
        <v>362</v>
      </c>
      <c r="E16" t="str">
        <f t="shared" si="2"/>
        <v>232011</v>
      </c>
      <c r="F16" t="s">
        <v>56</v>
      </c>
      <c r="G16" t="str">
        <f t="shared" si="0"/>
        <v>242012</v>
      </c>
      <c r="H16" t="s">
        <v>301</v>
      </c>
      <c r="I16" s="2" t="s">
        <v>82</v>
      </c>
      <c r="J16">
        <f>VLOOKUP(C16,临时数据说明表!$A$3:$C$5,2,0)</f>
        <v>50</v>
      </c>
      <c r="K16">
        <f>VLOOKUP(C16,临时数据说明表!$A$3:$C$5,3,0)</f>
        <v>2</v>
      </c>
      <c r="L16" t="str">
        <f t="shared" si="1"/>
        <v>2012,2,50</v>
      </c>
    </row>
    <row r="17" spans="1:12" x14ac:dyDescent="0.2">
      <c r="A17">
        <v>12</v>
      </c>
      <c r="B17">
        <v>2013</v>
      </c>
      <c r="C17">
        <v>3</v>
      </c>
      <c r="D17" t="s">
        <v>362</v>
      </c>
      <c r="E17" t="str">
        <f t="shared" si="2"/>
        <v>232011</v>
      </c>
      <c r="F17" t="s">
        <v>56</v>
      </c>
      <c r="G17" t="str">
        <f t="shared" si="0"/>
        <v>242013</v>
      </c>
      <c r="H17" t="s">
        <v>302</v>
      </c>
      <c r="I17" s="2" t="s">
        <v>84</v>
      </c>
      <c r="J17">
        <f>VLOOKUP(C17,临时数据说明表!$A$3:$C$5,2,0)</f>
        <v>20</v>
      </c>
      <c r="K17">
        <f>VLOOKUP(C17,临时数据说明表!$A$3:$C$5,3,0)</f>
        <v>1</v>
      </c>
      <c r="L17" t="str">
        <f t="shared" si="1"/>
        <v>2013,1,20</v>
      </c>
    </row>
    <row r="18" spans="1:12" x14ac:dyDescent="0.2">
      <c r="A18">
        <v>13</v>
      </c>
      <c r="B18">
        <v>2101</v>
      </c>
      <c r="C18">
        <v>1</v>
      </c>
      <c r="D18" t="s">
        <v>363</v>
      </c>
      <c r="E18" t="str">
        <f t="shared" si="2"/>
        <v>232101</v>
      </c>
      <c r="F18" t="s">
        <v>92</v>
      </c>
      <c r="G18" t="str">
        <f t="shared" si="0"/>
        <v>242101</v>
      </c>
      <c r="H18" t="s">
        <v>99</v>
      </c>
      <c r="I18" s="2" t="s">
        <v>126</v>
      </c>
      <c r="J18">
        <f>VLOOKUP(C18,临时数据说明表!$A$3:$C$5,2,0)</f>
        <v>100</v>
      </c>
      <c r="K18">
        <f>VLOOKUP(C18,临时数据说明表!$A$3:$C$5,3,0)</f>
        <v>4</v>
      </c>
      <c r="L18" t="str">
        <f t="shared" si="1"/>
        <v>2101,4,100</v>
      </c>
    </row>
    <row r="19" spans="1:12" x14ac:dyDescent="0.2">
      <c r="A19">
        <v>14</v>
      </c>
      <c r="B19">
        <v>2102</v>
      </c>
      <c r="C19">
        <v>2</v>
      </c>
      <c r="D19" t="s">
        <v>363</v>
      </c>
      <c r="E19" t="str">
        <f t="shared" si="2"/>
        <v>232101</v>
      </c>
      <c r="F19" t="s">
        <v>92</v>
      </c>
      <c r="G19" t="str">
        <f t="shared" si="0"/>
        <v>242102</v>
      </c>
      <c r="H19" t="s">
        <v>101</v>
      </c>
      <c r="I19" s="2" t="s">
        <v>127</v>
      </c>
      <c r="J19">
        <f>VLOOKUP(C19,临时数据说明表!$A$3:$C$5,2,0)</f>
        <v>50</v>
      </c>
      <c r="K19">
        <f>VLOOKUP(C19,临时数据说明表!$A$3:$C$5,3,0)</f>
        <v>2</v>
      </c>
      <c r="L19" t="str">
        <f t="shared" si="1"/>
        <v>2102,2,50</v>
      </c>
    </row>
    <row r="20" spans="1:12" x14ac:dyDescent="0.2">
      <c r="A20">
        <v>15</v>
      </c>
      <c r="B20">
        <v>2103</v>
      </c>
      <c r="C20">
        <v>3</v>
      </c>
      <c r="D20" t="s">
        <v>363</v>
      </c>
      <c r="E20" t="str">
        <f t="shared" si="2"/>
        <v>232101</v>
      </c>
      <c r="F20" t="s">
        <v>92</v>
      </c>
      <c r="G20" t="str">
        <f t="shared" si="0"/>
        <v>242103</v>
      </c>
      <c r="H20" t="s">
        <v>103</v>
      </c>
      <c r="I20" s="2" t="s">
        <v>128</v>
      </c>
      <c r="J20">
        <f>VLOOKUP(C20,临时数据说明表!$A$3:$C$5,2,0)</f>
        <v>20</v>
      </c>
      <c r="K20">
        <f>VLOOKUP(C20,临时数据说明表!$A$3:$C$5,3,0)</f>
        <v>1</v>
      </c>
      <c r="L20" t="str">
        <f t="shared" si="1"/>
        <v>2103,1,20</v>
      </c>
    </row>
    <row r="21" spans="1:12" x14ac:dyDescent="0.2">
      <c r="A21">
        <v>16</v>
      </c>
      <c r="B21">
        <v>2111</v>
      </c>
      <c r="C21">
        <v>1</v>
      </c>
      <c r="D21" t="s">
        <v>364</v>
      </c>
      <c r="E21" t="str">
        <f t="shared" si="2"/>
        <v>232111</v>
      </c>
      <c r="F21" t="s">
        <v>93</v>
      </c>
      <c r="G21" t="str">
        <f t="shared" si="0"/>
        <v>242111</v>
      </c>
      <c r="H21" t="s">
        <v>104</v>
      </c>
      <c r="I21" s="2" t="s">
        <v>130</v>
      </c>
      <c r="J21">
        <f>VLOOKUP(C21,临时数据说明表!$A$3:$C$5,2,0)</f>
        <v>100</v>
      </c>
      <c r="K21">
        <f>VLOOKUP(C21,临时数据说明表!$A$3:$C$5,3,0)</f>
        <v>4</v>
      </c>
      <c r="L21" t="str">
        <f t="shared" si="1"/>
        <v>2111,4,100</v>
      </c>
    </row>
    <row r="22" spans="1:12" x14ac:dyDescent="0.2">
      <c r="A22">
        <v>17</v>
      </c>
      <c r="B22">
        <v>2112</v>
      </c>
      <c r="C22">
        <v>2</v>
      </c>
      <c r="D22" t="s">
        <v>364</v>
      </c>
      <c r="E22" t="str">
        <f t="shared" si="2"/>
        <v>232111</v>
      </c>
      <c r="F22" t="s">
        <v>93</v>
      </c>
      <c r="G22" t="str">
        <f t="shared" si="0"/>
        <v>242112</v>
      </c>
      <c r="H22" t="s">
        <v>105</v>
      </c>
      <c r="I22" s="2" t="s">
        <v>131</v>
      </c>
      <c r="J22">
        <f>VLOOKUP(C22,临时数据说明表!$A$3:$C$5,2,0)</f>
        <v>50</v>
      </c>
      <c r="K22">
        <f>VLOOKUP(C22,临时数据说明表!$A$3:$C$5,3,0)</f>
        <v>2</v>
      </c>
      <c r="L22" t="str">
        <f t="shared" si="1"/>
        <v>2112,2,50</v>
      </c>
    </row>
    <row r="23" spans="1:12" x14ac:dyDescent="0.2">
      <c r="A23">
        <v>18</v>
      </c>
      <c r="B23">
        <v>2113</v>
      </c>
      <c r="C23">
        <v>3</v>
      </c>
      <c r="D23" t="s">
        <v>364</v>
      </c>
      <c r="E23" t="str">
        <f t="shared" si="2"/>
        <v>232111</v>
      </c>
      <c r="F23" t="s">
        <v>93</v>
      </c>
      <c r="G23" t="str">
        <f t="shared" si="0"/>
        <v>242113</v>
      </c>
      <c r="H23" t="s">
        <v>106</v>
      </c>
      <c r="I23" s="2" t="s">
        <v>132</v>
      </c>
      <c r="J23">
        <f>VLOOKUP(C23,临时数据说明表!$A$3:$C$5,2,0)</f>
        <v>20</v>
      </c>
      <c r="K23">
        <f>VLOOKUP(C23,临时数据说明表!$A$3:$C$5,3,0)</f>
        <v>1</v>
      </c>
      <c r="L23" t="str">
        <f t="shared" si="1"/>
        <v>2113,1,20</v>
      </c>
    </row>
    <row r="24" spans="1:12" x14ac:dyDescent="0.2">
      <c r="A24">
        <v>19</v>
      </c>
      <c r="B24">
        <v>2201</v>
      </c>
      <c r="C24">
        <v>1</v>
      </c>
      <c r="D24" t="s">
        <v>365</v>
      </c>
      <c r="E24" t="str">
        <f t="shared" si="2"/>
        <v>232201</v>
      </c>
      <c r="F24" t="s">
        <v>94</v>
      </c>
      <c r="G24" t="str">
        <f t="shared" si="0"/>
        <v>242201</v>
      </c>
      <c r="H24" t="s">
        <v>108</v>
      </c>
      <c r="I24" s="2" t="s">
        <v>134</v>
      </c>
      <c r="J24">
        <f>VLOOKUP(C24,临时数据说明表!$A$3:$C$5,2,0)</f>
        <v>100</v>
      </c>
      <c r="K24">
        <f>VLOOKUP(C24,临时数据说明表!$A$3:$C$5,3,0)</f>
        <v>4</v>
      </c>
      <c r="L24" t="str">
        <f t="shared" si="1"/>
        <v>2201,4,100</v>
      </c>
    </row>
    <row r="25" spans="1:12" x14ac:dyDescent="0.2">
      <c r="A25">
        <v>20</v>
      </c>
      <c r="B25">
        <v>2202</v>
      </c>
      <c r="C25">
        <v>2</v>
      </c>
      <c r="D25" t="s">
        <v>365</v>
      </c>
      <c r="E25" t="str">
        <f t="shared" si="2"/>
        <v>232201</v>
      </c>
      <c r="F25" t="s">
        <v>94</v>
      </c>
      <c r="G25" t="str">
        <f t="shared" si="0"/>
        <v>242202</v>
      </c>
      <c r="H25" t="s">
        <v>110</v>
      </c>
      <c r="I25" s="2" t="s">
        <v>136</v>
      </c>
      <c r="J25">
        <f>VLOOKUP(C25,临时数据说明表!$A$3:$C$5,2,0)</f>
        <v>50</v>
      </c>
      <c r="K25">
        <f>VLOOKUP(C25,临时数据说明表!$A$3:$C$5,3,0)</f>
        <v>2</v>
      </c>
      <c r="L25" t="str">
        <f t="shared" si="1"/>
        <v>2202,2,50</v>
      </c>
    </row>
    <row r="26" spans="1:12" x14ac:dyDescent="0.2">
      <c r="A26">
        <v>21</v>
      </c>
      <c r="B26">
        <v>2203</v>
      </c>
      <c r="C26">
        <v>3</v>
      </c>
      <c r="D26" t="s">
        <v>365</v>
      </c>
      <c r="E26" t="str">
        <f t="shared" si="2"/>
        <v>232201</v>
      </c>
      <c r="F26" t="s">
        <v>94</v>
      </c>
      <c r="G26" t="str">
        <f t="shared" si="0"/>
        <v>242203</v>
      </c>
      <c r="H26" t="s">
        <v>112</v>
      </c>
      <c r="I26" s="2" t="s">
        <v>53</v>
      </c>
      <c r="J26">
        <f>VLOOKUP(C26,临时数据说明表!$A$3:$C$5,2,0)</f>
        <v>20</v>
      </c>
      <c r="K26">
        <f>VLOOKUP(C26,临时数据说明表!$A$3:$C$5,3,0)</f>
        <v>1</v>
      </c>
      <c r="L26" t="str">
        <f t="shared" si="1"/>
        <v>2203,1,20</v>
      </c>
    </row>
    <row r="27" spans="1:12" x14ac:dyDescent="0.2">
      <c r="A27">
        <v>22</v>
      </c>
      <c r="B27">
        <v>2211</v>
      </c>
      <c r="C27">
        <v>1</v>
      </c>
      <c r="D27" t="s">
        <v>366</v>
      </c>
      <c r="E27" t="str">
        <f t="shared" si="2"/>
        <v>232211</v>
      </c>
      <c r="F27" t="s">
        <v>95</v>
      </c>
      <c r="G27" t="str">
        <f t="shared" si="0"/>
        <v>242211</v>
      </c>
      <c r="H27" t="s">
        <v>113</v>
      </c>
      <c r="I27" s="2" t="s">
        <v>139</v>
      </c>
      <c r="J27">
        <f>VLOOKUP(C27,临时数据说明表!$A$3:$C$5,2,0)</f>
        <v>100</v>
      </c>
      <c r="K27">
        <f>VLOOKUP(C27,临时数据说明表!$A$3:$C$5,3,0)</f>
        <v>4</v>
      </c>
      <c r="L27" t="str">
        <f t="shared" si="1"/>
        <v>2211,4,100</v>
      </c>
    </row>
    <row r="28" spans="1:12" x14ac:dyDescent="0.2">
      <c r="A28">
        <v>23</v>
      </c>
      <c r="B28">
        <v>2212</v>
      </c>
      <c r="C28">
        <v>2</v>
      </c>
      <c r="D28" t="s">
        <v>366</v>
      </c>
      <c r="E28" t="str">
        <f t="shared" si="2"/>
        <v>232211</v>
      </c>
      <c r="F28" t="s">
        <v>95</v>
      </c>
      <c r="G28" t="str">
        <f t="shared" si="0"/>
        <v>242212</v>
      </c>
      <c r="H28" t="s">
        <v>114</v>
      </c>
      <c r="I28" s="2" t="s">
        <v>141</v>
      </c>
      <c r="J28">
        <f>VLOOKUP(C28,临时数据说明表!$A$3:$C$5,2,0)</f>
        <v>50</v>
      </c>
      <c r="K28">
        <f>VLOOKUP(C28,临时数据说明表!$A$3:$C$5,3,0)</f>
        <v>2</v>
      </c>
      <c r="L28" t="str">
        <f t="shared" si="1"/>
        <v>2212,2,50</v>
      </c>
    </row>
    <row r="29" spans="1:12" x14ac:dyDescent="0.2">
      <c r="A29">
        <v>24</v>
      </c>
      <c r="B29">
        <v>2213</v>
      </c>
      <c r="C29">
        <v>3</v>
      </c>
      <c r="D29" t="s">
        <v>366</v>
      </c>
      <c r="E29" t="str">
        <f t="shared" si="2"/>
        <v>232211</v>
      </c>
      <c r="F29" t="s">
        <v>95</v>
      </c>
      <c r="G29" t="str">
        <f t="shared" si="0"/>
        <v>242213</v>
      </c>
      <c r="H29" t="s">
        <v>115</v>
      </c>
      <c r="I29" s="2" t="s">
        <v>143</v>
      </c>
      <c r="J29">
        <f>VLOOKUP(C29,临时数据说明表!$A$3:$C$5,2,0)</f>
        <v>20</v>
      </c>
      <c r="K29">
        <f>VLOOKUP(C29,临时数据说明表!$A$3:$C$5,3,0)</f>
        <v>1</v>
      </c>
      <c r="L29" t="str">
        <f t="shared" si="1"/>
        <v>2213,1,20</v>
      </c>
    </row>
    <row r="30" spans="1:12" x14ac:dyDescent="0.2">
      <c r="A30">
        <v>25</v>
      </c>
      <c r="B30">
        <v>2301</v>
      </c>
      <c r="C30">
        <v>1</v>
      </c>
      <c r="D30" t="s">
        <v>367</v>
      </c>
      <c r="E30" t="str">
        <f t="shared" si="2"/>
        <v>232301</v>
      </c>
      <c r="F30" t="s">
        <v>96</v>
      </c>
      <c r="G30" t="str">
        <f t="shared" si="0"/>
        <v>242301</v>
      </c>
      <c r="H30" t="s">
        <v>120</v>
      </c>
      <c r="I30" s="2" t="s">
        <v>145</v>
      </c>
      <c r="J30">
        <f>VLOOKUP(C30,临时数据说明表!$A$3:$C$5,2,0)</f>
        <v>100</v>
      </c>
      <c r="K30">
        <f>VLOOKUP(C30,临时数据说明表!$A$3:$C$5,3,0)</f>
        <v>4</v>
      </c>
      <c r="L30" t="str">
        <f t="shared" si="1"/>
        <v>2301,4,100</v>
      </c>
    </row>
    <row r="31" spans="1:12" x14ac:dyDescent="0.2">
      <c r="A31">
        <v>26</v>
      </c>
      <c r="B31">
        <v>2302</v>
      </c>
      <c r="C31">
        <v>2</v>
      </c>
      <c r="D31" t="s">
        <v>367</v>
      </c>
      <c r="E31" t="str">
        <f t="shared" si="2"/>
        <v>232301</v>
      </c>
      <c r="F31" t="s">
        <v>96</v>
      </c>
      <c r="G31" t="str">
        <f t="shared" si="0"/>
        <v>242302</v>
      </c>
      <c r="H31" t="s">
        <v>122</v>
      </c>
      <c r="I31" s="2" t="s">
        <v>147</v>
      </c>
      <c r="J31">
        <f>VLOOKUP(C31,临时数据说明表!$A$3:$C$5,2,0)</f>
        <v>50</v>
      </c>
      <c r="K31">
        <f>VLOOKUP(C31,临时数据说明表!$A$3:$C$5,3,0)</f>
        <v>2</v>
      </c>
      <c r="L31" t="str">
        <f t="shared" si="1"/>
        <v>2302,2,50</v>
      </c>
    </row>
    <row r="32" spans="1:12" x14ac:dyDescent="0.2">
      <c r="A32">
        <v>27</v>
      </c>
      <c r="B32">
        <v>2303</v>
      </c>
      <c r="C32">
        <v>3</v>
      </c>
      <c r="D32" t="s">
        <v>367</v>
      </c>
      <c r="E32" t="str">
        <f t="shared" si="2"/>
        <v>232301</v>
      </c>
      <c r="F32" t="s">
        <v>96</v>
      </c>
      <c r="G32" t="str">
        <f t="shared" si="0"/>
        <v>242303</v>
      </c>
      <c r="H32" t="s">
        <v>124</v>
      </c>
      <c r="I32" s="2" t="s">
        <v>149</v>
      </c>
      <c r="J32">
        <f>VLOOKUP(C32,临时数据说明表!$A$3:$C$5,2,0)</f>
        <v>20</v>
      </c>
      <c r="K32">
        <f>VLOOKUP(C32,临时数据说明表!$A$3:$C$5,3,0)</f>
        <v>1</v>
      </c>
      <c r="L32" t="str">
        <f t="shared" si="1"/>
        <v>2303,1,20</v>
      </c>
    </row>
    <row r="33" spans="1:12" x14ac:dyDescent="0.2">
      <c r="A33">
        <v>28</v>
      </c>
      <c r="B33">
        <v>2311</v>
      </c>
      <c r="C33">
        <v>1</v>
      </c>
      <c r="D33" t="s">
        <v>368</v>
      </c>
      <c r="E33" t="str">
        <f t="shared" si="2"/>
        <v>232311</v>
      </c>
      <c r="F33" t="s">
        <v>97</v>
      </c>
      <c r="G33" t="str">
        <f t="shared" si="0"/>
        <v>242311</v>
      </c>
      <c r="H33" t="s">
        <v>116</v>
      </c>
      <c r="I33" s="2" t="s">
        <v>54</v>
      </c>
      <c r="J33">
        <f>VLOOKUP(C33,临时数据说明表!$A$3:$C$5,2,0)</f>
        <v>100</v>
      </c>
      <c r="K33">
        <f>VLOOKUP(C33,临时数据说明表!$A$3:$C$5,3,0)</f>
        <v>4</v>
      </c>
      <c r="L33" t="str">
        <f t="shared" si="1"/>
        <v>2311,4,100</v>
      </c>
    </row>
    <row r="34" spans="1:12" x14ac:dyDescent="0.2">
      <c r="A34">
        <v>29</v>
      </c>
      <c r="B34">
        <v>2312</v>
      </c>
      <c r="C34">
        <v>2</v>
      </c>
      <c r="D34" t="s">
        <v>368</v>
      </c>
      <c r="E34" t="str">
        <f t="shared" si="2"/>
        <v>232311</v>
      </c>
      <c r="F34" t="s">
        <v>97</v>
      </c>
      <c r="G34" t="str">
        <f t="shared" si="0"/>
        <v>242312</v>
      </c>
      <c r="H34" t="s">
        <v>117</v>
      </c>
      <c r="I34" s="2" t="s">
        <v>152</v>
      </c>
      <c r="J34">
        <f>VLOOKUP(C34,临时数据说明表!$A$3:$C$5,2,0)</f>
        <v>50</v>
      </c>
      <c r="K34">
        <f>VLOOKUP(C34,临时数据说明表!$A$3:$C$5,3,0)</f>
        <v>2</v>
      </c>
      <c r="L34" t="str">
        <f t="shared" si="1"/>
        <v>2312,2,50</v>
      </c>
    </row>
    <row r="35" spans="1:12" x14ac:dyDescent="0.2">
      <c r="A35">
        <v>30</v>
      </c>
      <c r="B35">
        <v>2313</v>
      </c>
      <c r="C35">
        <v>3</v>
      </c>
      <c r="D35" t="s">
        <v>368</v>
      </c>
      <c r="E35" t="str">
        <f t="shared" si="2"/>
        <v>232311</v>
      </c>
      <c r="F35" t="s">
        <v>97</v>
      </c>
      <c r="G35" t="str">
        <f t="shared" si="0"/>
        <v>242313</v>
      </c>
      <c r="H35" t="s">
        <v>118</v>
      </c>
      <c r="I35" s="2" t="s">
        <v>154</v>
      </c>
      <c r="J35">
        <f>VLOOKUP(C35,临时数据说明表!$A$3:$C$5,2,0)</f>
        <v>20</v>
      </c>
      <c r="K35">
        <f>VLOOKUP(C35,临时数据说明表!$A$3:$C$5,3,0)</f>
        <v>1</v>
      </c>
      <c r="L35" t="str">
        <f t="shared" si="1"/>
        <v>2313,1,20</v>
      </c>
    </row>
    <row r="36" spans="1:12" x14ac:dyDescent="0.2">
      <c r="A36">
        <v>31</v>
      </c>
      <c r="B36">
        <v>2401</v>
      </c>
      <c r="C36">
        <v>1</v>
      </c>
      <c r="D36" t="s">
        <v>369</v>
      </c>
      <c r="E36" t="str">
        <f t="shared" si="2"/>
        <v>232401</v>
      </c>
      <c r="F36" t="s">
        <v>156</v>
      </c>
      <c r="G36" t="str">
        <f t="shared" si="0"/>
        <v>242401</v>
      </c>
      <c r="H36" t="s">
        <v>159</v>
      </c>
      <c r="I36" s="2" t="s">
        <v>167</v>
      </c>
      <c r="J36">
        <f>VLOOKUP(C36,临时数据说明表!$A$3:$C$5,2,0)</f>
        <v>100</v>
      </c>
      <c r="K36">
        <f>VLOOKUP(C36,临时数据说明表!$A$3:$C$5,3,0)</f>
        <v>4</v>
      </c>
      <c r="L36" t="str">
        <f t="shared" si="1"/>
        <v>2401,4,100</v>
      </c>
    </row>
    <row r="37" spans="1:12" x14ac:dyDescent="0.2">
      <c r="A37">
        <v>32</v>
      </c>
      <c r="B37">
        <v>2402</v>
      </c>
      <c r="C37">
        <v>2</v>
      </c>
      <c r="D37" t="s">
        <v>369</v>
      </c>
      <c r="E37" t="str">
        <f t="shared" si="2"/>
        <v>232401</v>
      </c>
      <c r="F37" t="s">
        <v>156</v>
      </c>
      <c r="G37" t="str">
        <f t="shared" si="0"/>
        <v>242402</v>
      </c>
      <c r="H37" t="s">
        <v>164</v>
      </c>
      <c r="I37" s="2" t="s">
        <v>169</v>
      </c>
      <c r="J37">
        <f>VLOOKUP(C37,临时数据说明表!$A$3:$C$5,2,0)</f>
        <v>50</v>
      </c>
      <c r="K37">
        <f>VLOOKUP(C37,临时数据说明表!$A$3:$C$5,3,0)</f>
        <v>2</v>
      </c>
      <c r="L37" t="str">
        <f t="shared" si="1"/>
        <v>2402,2,50</v>
      </c>
    </row>
    <row r="38" spans="1:12" x14ac:dyDescent="0.2">
      <c r="A38">
        <v>33</v>
      </c>
      <c r="B38">
        <v>2403</v>
      </c>
      <c r="C38">
        <v>3</v>
      </c>
      <c r="D38" t="s">
        <v>369</v>
      </c>
      <c r="E38" t="str">
        <f t="shared" si="2"/>
        <v>232401</v>
      </c>
      <c r="F38" t="s">
        <v>156</v>
      </c>
      <c r="G38" t="str">
        <f t="shared" si="0"/>
        <v>242403</v>
      </c>
      <c r="H38" t="s">
        <v>160</v>
      </c>
      <c r="I38" s="2" t="s">
        <v>171</v>
      </c>
      <c r="J38">
        <f>VLOOKUP(C38,临时数据说明表!$A$3:$C$5,2,0)</f>
        <v>20</v>
      </c>
      <c r="K38">
        <f>VLOOKUP(C38,临时数据说明表!$A$3:$C$5,3,0)</f>
        <v>1</v>
      </c>
      <c r="L38" t="str">
        <f t="shared" si="1"/>
        <v>2403,1,20</v>
      </c>
    </row>
    <row r="39" spans="1:12" x14ac:dyDescent="0.2">
      <c r="A39">
        <v>34</v>
      </c>
      <c r="B39">
        <v>2411</v>
      </c>
      <c r="C39">
        <v>1</v>
      </c>
      <c r="D39" t="s">
        <v>370</v>
      </c>
      <c r="E39" t="str">
        <f t="shared" si="2"/>
        <v>232411</v>
      </c>
      <c r="F39" t="s">
        <v>57</v>
      </c>
      <c r="G39" t="str">
        <f t="shared" si="0"/>
        <v>242411</v>
      </c>
      <c r="H39" t="s">
        <v>161</v>
      </c>
      <c r="I39" s="2" t="s">
        <v>173</v>
      </c>
      <c r="J39">
        <f>VLOOKUP(C39,临时数据说明表!$A$3:$C$5,2,0)</f>
        <v>100</v>
      </c>
      <c r="K39">
        <f>VLOOKUP(C39,临时数据说明表!$A$3:$C$5,3,0)</f>
        <v>4</v>
      </c>
      <c r="L39" t="str">
        <f t="shared" si="1"/>
        <v>2411,4,100</v>
      </c>
    </row>
    <row r="40" spans="1:12" x14ac:dyDescent="0.2">
      <c r="A40">
        <v>35</v>
      </c>
      <c r="B40">
        <v>2412</v>
      </c>
      <c r="C40">
        <v>2</v>
      </c>
      <c r="D40" t="s">
        <v>370</v>
      </c>
      <c r="E40" t="str">
        <f t="shared" si="2"/>
        <v>232411</v>
      </c>
      <c r="F40" t="s">
        <v>57</v>
      </c>
      <c r="G40" t="str">
        <f t="shared" si="0"/>
        <v>242412</v>
      </c>
      <c r="H40" t="s">
        <v>165</v>
      </c>
      <c r="I40" s="2" t="s">
        <v>55</v>
      </c>
      <c r="J40">
        <f>VLOOKUP(C40,临时数据说明表!$A$3:$C$5,2,0)</f>
        <v>50</v>
      </c>
      <c r="K40">
        <f>VLOOKUP(C40,临时数据说明表!$A$3:$C$5,3,0)</f>
        <v>2</v>
      </c>
      <c r="L40" t="str">
        <f t="shared" si="1"/>
        <v>2412,2,50</v>
      </c>
    </row>
    <row r="41" spans="1:12" x14ac:dyDescent="0.2">
      <c r="A41">
        <v>36</v>
      </c>
      <c r="B41">
        <v>2413</v>
      </c>
      <c r="C41">
        <v>3</v>
      </c>
      <c r="D41" t="s">
        <v>370</v>
      </c>
      <c r="E41" t="str">
        <f t="shared" si="2"/>
        <v>232411</v>
      </c>
      <c r="F41" t="s">
        <v>57</v>
      </c>
      <c r="G41" t="str">
        <f t="shared" si="0"/>
        <v>242413</v>
      </c>
      <c r="H41" t="s">
        <v>162</v>
      </c>
      <c r="I41" s="2" t="s">
        <v>176</v>
      </c>
      <c r="J41">
        <f>VLOOKUP(C41,临时数据说明表!$A$3:$C$5,2,0)</f>
        <v>20</v>
      </c>
      <c r="K41">
        <f>VLOOKUP(C41,临时数据说明表!$A$3:$C$5,3,0)</f>
        <v>1</v>
      </c>
      <c r="L41" t="str">
        <f t="shared" si="1"/>
        <v>2413,1,20</v>
      </c>
    </row>
    <row r="42" spans="1:12" x14ac:dyDescent="0.2">
      <c r="A42">
        <v>37</v>
      </c>
      <c r="B42">
        <v>3101</v>
      </c>
      <c r="C42">
        <v>1</v>
      </c>
      <c r="D42" t="s">
        <v>371</v>
      </c>
      <c r="E42" t="str">
        <f t="shared" si="2"/>
        <v>233101</v>
      </c>
      <c r="F42" t="s">
        <v>29</v>
      </c>
      <c r="G42" t="str">
        <f t="shared" si="0"/>
        <v>243101</v>
      </c>
      <c r="H42" t="s">
        <v>30</v>
      </c>
      <c r="I42" s="2" t="s">
        <v>76</v>
      </c>
      <c r="J42">
        <f>VLOOKUP(C42,临时数据说明表!$A$3:$C$5,2,0)</f>
        <v>100</v>
      </c>
      <c r="K42">
        <f>VLOOKUP(C42,临时数据说明表!$A$3:$C$5,3,0)</f>
        <v>4</v>
      </c>
      <c r="L42" t="str">
        <f t="shared" si="1"/>
        <v>3101,4,100</v>
      </c>
    </row>
    <row r="43" spans="1:12" x14ac:dyDescent="0.2">
      <c r="A43">
        <v>38</v>
      </c>
      <c r="B43">
        <v>3102</v>
      </c>
      <c r="C43">
        <v>2</v>
      </c>
      <c r="D43" t="s">
        <v>371</v>
      </c>
      <c r="E43" t="str">
        <f t="shared" si="2"/>
        <v>233101</v>
      </c>
      <c r="F43" t="s">
        <v>29</v>
      </c>
      <c r="G43" t="str">
        <f t="shared" si="0"/>
        <v>243101</v>
      </c>
      <c r="H43" t="s">
        <v>30</v>
      </c>
      <c r="I43" s="2" t="s">
        <v>77</v>
      </c>
      <c r="J43">
        <f>VLOOKUP(C43,临时数据说明表!$A$3:$C$5,2,0)</f>
        <v>50</v>
      </c>
      <c r="K43">
        <f>VLOOKUP(C43,临时数据说明表!$A$3:$C$5,3,0)</f>
        <v>2</v>
      </c>
      <c r="L43" t="str">
        <f t="shared" si="1"/>
        <v>3102,2,50</v>
      </c>
    </row>
    <row r="44" spans="1:12" x14ac:dyDescent="0.2">
      <c r="A44">
        <v>39</v>
      </c>
      <c r="B44">
        <v>3103</v>
      </c>
      <c r="C44">
        <v>3</v>
      </c>
      <c r="D44" t="s">
        <v>371</v>
      </c>
      <c r="E44" t="str">
        <f t="shared" si="2"/>
        <v>233101</v>
      </c>
      <c r="F44" t="s">
        <v>29</v>
      </c>
      <c r="G44" t="str">
        <f t="shared" si="0"/>
        <v>243101</v>
      </c>
      <c r="H44" t="s">
        <v>30</v>
      </c>
      <c r="I44" s="2" t="s">
        <v>78</v>
      </c>
      <c r="J44">
        <f>VLOOKUP(C44,临时数据说明表!$A$3:$C$5,2,0)</f>
        <v>20</v>
      </c>
      <c r="K44">
        <f>VLOOKUP(C44,临时数据说明表!$A$3:$C$5,3,0)</f>
        <v>1</v>
      </c>
      <c r="L44" t="str">
        <f t="shared" si="1"/>
        <v>3103,1,20</v>
      </c>
    </row>
    <row r="45" spans="1:12" x14ac:dyDescent="0.2">
      <c r="A45">
        <v>40</v>
      </c>
      <c r="B45">
        <v>4101</v>
      </c>
      <c r="C45">
        <v>1</v>
      </c>
      <c r="D45" t="s">
        <v>372</v>
      </c>
      <c r="E45" t="str">
        <f t="shared" si="2"/>
        <v>234101</v>
      </c>
      <c r="F45" t="s">
        <v>31</v>
      </c>
      <c r="G45" t="str">
        <f t="shared" si="0"/>
        <v>244101</v>
      </c>
      <c r="H45" t="s">
        <v>71</v>
      </c>
      <c r="I45" s="2" t="s">
        <v>456</v>
      </c>
      <c r="J45">
        <f>VLOOKUP(C45,临时数据说明表!$A$3:$C$5,2,0)</f>
        <v>100</v>
      </c>
      <c r="K45">
        <f>VLOOKUP(C45,临时数据说明表!$A$3:$C$5,3,0)</f>
        <v>4</v>
      </c>
      <c r="L45" t="str">
        <f t="shared" si="1"/>
        <v>4101,4,100</v>
      </c>
    </row>
    <row r="46" spans="1:12" x14ac:dyDescent="0.2">
      <c r="A46">
        <v>41</v>
      </c>
      <c r="B46">
        <v>4102</v>
      </c>
      <c r="C46">
        <v>2</v>
      </c>
      <c r="D46" t="s">
        <v>372</v>
      </c>
      <c r="E46" t="str">
        <f t="shared" si="2"/>
        <v>234101</v>
      </c>
      <c r="F46" t="s">
        <v>31</v>
      </c>
      <c r="G46" t="str">
        <f t="shared" si="0"/>
        <v>244101</v>
      </c>
      <c r="H46" t="s">
        <v>71</v>
      </c>
      <c r="I46" s="2" t="s">
        <v>460</v>
      </c>
      <c r="J46">
        <f>VLOOKUP(C46,临时数据说明表!$A$3:$C$5,2,0)</f>
        <v>50</v>
      </c>
      <c r="K46">
        <f>VLOOKUP(C46,临时数据说明表!$A$3:$C$5,3,0)</f>
        <v>2</v>
      </c>
      <c r="L46" t="str">
        <f t="shared" si="1"/>
        <v>4102,2,50</v>
      </c>
    </row>
    <row r="47" spans="1:12" x14ac:dyDescent="0.2">
      <c r="A47">
        <v>42</v>
      </c>
      <c r="B47">
        <v>4103</v>
      </c>
      <c r="C47">
        <v>3</v>
      </c>
      <c r="D47" t="s">
        <v>372</v>
      </c>
      <c r="E47" t="str">
        <f t="shared" si="2"/>
        <v>234101</v>
      </c>
      <c r="F47" t="s">
        <v>31</v>
      </c>
      <c r="G47" t="str">
        <f t="shared" si="0"/>
        <v>244101</v>
      </c>
      <c r="H47" t="s">
        <v>71</v>
      </c>
      <c r="I47" s="2" t="s">
        <v>458</v>
      </c>
      <c r="J47">
        <f>VLOOKUP(C47,临时数据说明表!$A$3:$C$5,2,0)</f>
        <v>20</v>
      </c>
      <c r="K47">
        <f>VLOOKUP(C47,临时数据说明表!$A$3:$C$5,3,0)</f>
        <v>1</v>
      </c>
      <c r="L47" t="str">
        <f t="shared" si="1"/>
        <v>4103,1,20</v>
      </c>
    </row>
    <row r="48" spans="1:12" x14ac:dyDescent="0.2">
      <c r="A48">
        <v>43</v>
      </c>
      <c r="B48">
        <v>4201</v>
      </c>
      <c r="C48">
        <v>1</v>
      </c>
      <c r="D48" t="s">
        <v>373</v>
      </c>
      <c r="E48" t="str">
        <f t="shared" si="2"/>
        <v>234201</v>
      </c>
      <c r="F48" t="s">
        <v>32</v>
      </c>
      <c r="G48" t="str">
        <f t="shared" si="0"/>
        <v>244201</v>
      </c>
      <c r="H48" t="s">
        <v>72</v>
      </c>
      <c r="I48" s="2" t="s">
        <v>73</v>
      </c>
      <c r="J48">
        <f>VLOOKUP(C48,临时数据说明表!$A$3:$C$5,2,0)</f>
        <v>100</v>
      </c>
      <c r="K48">
        <f>VLOOKUP(C48,临时数据说明表!$A$3:$C$5,3,0)</f>
        <v>4</v>
      </c>
      <c r="L48" t="str">
        <f t="shared" si="1"/>
        <v>4201,4,100</v>
      </c>
    </row>
    <row r="49" spans="1:22" x14ac:dyDescent="0.2">
      <c r="A49">
        <v>44</v>
      </c>
      <c r="B49">
        <v>4202</v>
      </c>
      <c r="C49">
        <v>2</v>
      </c>
      <c r="D49" t="s">
        <v>373</v>
      </c>
      <c r="E49" t="str">
        <f t="shared" si="2"/>
        <v>234201</v>
      </c>
      <c r="F49" t="s">
        <v>32</v>
      </c>
      <c r="G49" t="str">
        <f t="shared" si="0"/>
        <v>244201</v>
      </c>
      <c r="H49" t="s">
        <v>72</v>
      </c>
      <c r="I49" s="2" t="s">
        <v>74</v>
      </c>
      <c r="J49">
        <f>VLOOKUP(C49,临时数据说明表!$A$3:$C$5,2,0)</f>
        <v>50</v>
      </c>
      <c r="K49">
        <f>VLOOKUP(C49,临时数据说明表!$A$3:$C$5,3,0)</f>
        <v>2</v>
      </c>
      <c r="L49" t="str">
        <f t="shared" si="1"/>
        <v>4202,2,50</v>
      </c>
    </row>
    <row r="50" spans="1:22" x14ac:dyDescent="0.2">
      <c r="A50">
        <v>45</v>
      </c>
      <c r="B50">
        <v>4203</v>
      </c>
      <c r="C50">
        <v>3</v>
      </c>
      <c r="D50" t="s">
        <v>373</v>
      </c>
      <c r="E50" t="str">
        <f t="shared" si="2"/>
        <v>234201</v>
      </c>
      <c r="F50" t="s">
        <v>32</v>
      </c>
      <c r="G50" t="str">
        <f t="shared" si="0"/>
        <v>244201</v>
      </c>
      <c r="H50" t="s">
        <v>72</v>
      </c>
      <c r="I50" s="2" t="s">
        <v>75</v>
      </c>
      <c r="J50">
        <f>VLOOKUP(C50,临时数据说明表!$A$3:$C$5,2,0)</f>
        <v>20</v>
      </c>
      <c r="K50">
        <f>VLOOKUP(C50,临时数据说明表!$A$3:$C$5,3,0)</f>
        <v>1</v>
      </c>
      <c r="L50" t="str">
        <f t="shared" si="1"/>
        <v>4203,1,20</v>
      </c>
    </row>
    <row r="51" spans="1:22" x14ac:dyDescent="0.2">
      <c r="A51">
        <v>46</v>
      </c>
      <c r="B51">
        <v>6001</v>
      </c>
      <c r="C51">
        <v>2</v>
      </c>
      <c r="D51" t="s">
        <v>374</v>
      </c>
      <c r="E51" t="str">
        <f t="shared" si="2"/>
        <v>236001</v>
      </c>
      <c r="F51" t="s">
        <v>38</v>
      </c>
      <c r="G51" t="str">
        <f t="shared" si="0"/>
        <v>246001</v>
      </c>
      <c r="H51" t="s">
        <v>43</v>
      </c>
      <c r="I51" s="2" t="s">
        <v>66</v>
      </c>
      <c r="J51">
        <f>VLOOKUP(C51,临时数据说明表!$A$3:$C$5,2,0)</f>
        <v>50</v>
      </c>
      <c r="K51">
        <f>VLOOKUP(C51,临时数据说明表!$A$3:$C$5,3,0)</f>
        <v>2</v>
      </c>
      <c r="L51" t="str">
        <f t="shared" si="1"/>
        <v>6001,2,50</v>
      </c>
    </row>
    <row r="52" spans="1:22" x14ac:dyDescent="0.2">
      <c r="A52">
        <v>47</v>
      </c>
      <c r="B52">
        <v>6002</v>
      </c>
      <c r="C52">
        <v>2</v>
      </c>
      <c r="D52" t="s">
        <v>375</v>
      </c>
      <c r="E52" t="str">
        <f t="shared" si="2"/>
        <v>236002</v>
      </c>
      <c r="F52" t="s">
        <v>39</v>
      </c>
      <c r="G52" t="str">
        <f t="shared" si="0"/>
        <v>246002</v>
      </c>
      <c r="H52" t="s">
        <v>44</v>
      </c>
      <c r="I52" s="2" t="s">
        <v>67</v>
      </c>
      <c r="J52">
        <f>VLOOKUP(C52,临时数据说明表!$A$3:$C$5,2,0)</f>
        <v>50</v>
      </c>
      <c r="K52">
        <f>VLOOKUP(C52,临时数据说明表!$A$3:$C$5,3,0)</f>
        <v>2</v>
      </c>
      <c r="L52" t="str">
        <f t="shared" si="1"/>
        <v>6002,2,50</v>
      </c>
    </row>
    <row r="53" spans="1:22" x14ac:dyDescent="0.2">
      <c r="A53">
        <v>48</v>
      </c>
      <c r="B53">
        <v>6003</v>
      </c>
      <c r="C53">
        <v>2</v>
      </c>
      <c r="D53" t="s">
        <v>376</v>
      </c>
      <c r="E53" t="str">
        <f t="shared" si="2"/>
        <v>236003</v>
      </c>
      <c r="F53" t="s">
        <v>40</v>
      </c>
      <c r="G53" t="str">
        <f t="shared" si="0"/>
        <v>246003</v>
      </c>
      <c r="H53" t="s">
        <v>45</v>
      </c>
      <c r="I53" s="2" t="s">
        <v>68</v>
      </c>
      <c r="J53">
        <f>VLOOKUP(C53,临时数据说明表!$A$3:$C$5,2,0)</f>
        <v>50</v>
      </c>
      <c r="K53">
        <f>VLOOKUP(C53,临时数据说明表!$A$3:$C$5,3,0)</f>
        <v>2</v>
      </c>
      <c r="L53" t="str">
        <f t="shared" si="1"/>
        <v>6003,2,50</v>
      </c>
    </row>
    <row r="54" spans="1:22" x14ac:dyDescent="0.2">
      <c r="A54">
        <v>49</v>
      </c>
      <c r="B54">
        <v>6004</v>
      </c>
      <c r="C54">
        <v>2</v>
      </c>
      <c r="D54" t="s">
        <v>377</v>
      </c>
      <c r="E54" t="str">
        <f t="shared" si="2"/>
        <v>236004</v>
      </c>
      <c r="F54" t="s">
        <v>41</v>
      </c>
      <c r="G54" t="str">
        <f t="shared" si="0"/>
        <v>246004</v>
      </c>
      <c r="H54" t="s">
        <v>46</v>
      </c>
      <c r="I54" s="2" t="s">
        <v>69</v>
      </c>
      <c r="J54">
        <f>VLOOKUP(C54,临时数据说明表!$A$3:$C$5,2,0)</f>
        <v>50</v>
      </c>
      <c r="K54">
        <f>VLOOKUP(C54,临时数据说明表!$A$3:$C$5,3,0)</f>
        <v>2</v>
      </c>
      <c r="L54" t="str">
        <f t="shared" si="1"/>
        <v>6004,2,50</v>
      </c>
    </row>
    <row r="55" spans="1:22" x14ac:dyDescent="0.2">
      <c r="A55">
        <v>50</v>
      </c>
      <c r="B55">
        <v>6005</v>
      </c>
      <c r="C55">
        <v>2</v>
      </c>
      <c r="D55" t="s">
        <v>378</v>
      </c>
      <c r="E55" t="str">
        <f t="shared" si="2"/>
        <v>236005</v>
      </c>
      <c r="F55" t="s">
        <v>42</v>
      </c>
      <c r="G55" t="str">
        <f t="shared" si="0"/>
        <v>246005</v>
      </c>
      <c r="H55" t="s">
        <v>47</v>
      </c>
      <c r="I55" s="2" t="s">
        <v>70</v>
      </c>
      <c r="J55">
        <f>VLOOKUP(C55,临时数据说明表!$A$3:$C$5,2,0)</f>
        <v>50</v>
      </c>
      <c r="K55">
        <f>VLOOKUP(C55,临时数据说明表!$A$3:$C$5,3,0)</f>
        <v>2</v>
      </c>
      <c r="L55" t="str">
        <f t="shared" si="1"/>
        <v>6005,2,50</v>
      </c>
    </row>
    <row r="56" spans="1:22" x14ac:dyDescent="0.2">
      <c r="A56">
        <v>51</v>
      </c>
      <c r="B56">
        <v>7001</v>
      </c>
      <c r="C56">
        <v>1</v>
      </c>
      <c r="D56" t="s">
        <v>379</v>
      </c>
      <c r="E56" t="str">
        <f t="shared" si="2"/>
        <v>237001</v>
      </c>
      <c r="F56" t="s">
        <v>51</v>
      </c>
      <c r="G56" t="str">
        <f t="shared" si="0"/>
        <v>247001</v>
      </c>
      <c r="H56" t="s">
        <v>65</v>
      </c>
      <c r="I56" s="2" t="s">
        <v>48</v>
      </c>
      <c r="J56">
        <f>VLOOKUP(C56,临时数据说明表!$A$3:$C$5,2,0)</f>
        <v>100</v>
      </c>
      <c r="K56">
        <f>VLOOKUP(C56,临时数据说明表!$A$3:$C$5,3,0)</f>
        <v>4</v>
      </c>
      <c r="L56" t="str">
        <f t="shared" si="1"/>
        <v>7001,4,100</v>
      </c>
    </row>
    <row r="57" spans="1:22" x14ac:dyDescent="0.2">
      <c r="A57">
        <v>52</v>
      </c>
      <c r="B57">
        <v>7002</v>
      </c>
      <c r="C57">
        <v>2</v>
      </c>
      <c r="D57" t="s">
        <v>379</v>
      </c>
      <c r="E57" t="str">
        <f t="shared" si="2"/>
        <v>237001</v>
      </c>
      <c r="F57" t="s">
        <v>51</v>
      </c>
      <c r="G57" t="str">
        <f t="shared" si="0"/>
        <v>247001</v>
      </c>
      <c r="H57" t="s">
        <v>65</v>
      </c>
      <c r="I57" s="2" t="s">
        <v>50</v>
      </c>
      <c r="J57">
        <f>VLOOKUP(C57,临时数据说明表!$A$3:$C$5,2,0)</f>
        <v>50</v>
      </c>
      <c r="K57">
        <f>VLOOKUP(C57,临时数据说明表!$A$3:$C$5,3,0)</f>
        <v>2</v>
      </c>
      <c r="L57" t="str">
        <f t="shared" si="1"/>
        <v>7002,2,50</v>
      </c>
    </row>
    <row r="58" spans="1:22" x14ac:dyDescent="0.2">
      <c r="A58">
        <v>53</v>
      </c>
      <c r="B58">
        <v>7003</v>
      </c>
      <c r="C58">
        <v>3</v>
      </c>
      <c r="D58" t="s">
        <v>379</v>
      </c>
      <c r="E58" t="str">
        <f t="shared" si="2"/>
        <v>237001</v>
      </c>
      <c r="F58" t="s">
        <v>51</v>
      </c>
      <c r="G58" t="str">
        <f t="shared" si="0"/>
        <v>247001</v>
      </c>
      <c r="H58" t="s">
        <v>65</v>
      </c>
      <c r="I58" s="2" t="s">
        <v>49</v>
      </c>
      <c r="J58">
        <f>VLOOKUP(C58,临时数据说明表!$A$3:$C$5,2,0)</f>
        <v>20</v>
      </c>
      <c r="K58">
        <f>VLOOKUP(C58,临时数据说明表!$A$3:$C$5,3,0)</f>
        <v>1</v>
      </c>
      <c r="L58" t="str">
        <f t="shared" si="1"/>
        <v>7003,1,20</v>
      </c>
    </row>
    <row r="59" spans="1:22" s="5" customFormat="1" ht="16.5" x14ac:dyDescent="0.2">
      <c r="A59" s="5">
        <v>54</v>
      </c>
      <c r="B59" s="5">
        <v>8010</v>
      </c>
      <c r="C59" s="5">
        <v>3</v>
      </c>
      <c r="D59" s="5" t="s">
        <v>379</v>
      </c>
      <c r="E59" s="5" t="str">
        <f t="shared" si="2"/>
        <v>238010</v>
      </c>
      <c r="F59" s="5" t="s">
        <v>480</v>
      </c>
      <c r="G59" s="5" t="str">
        <f>_xlfn.TEXTJOIN(",",1,R59:V59)</f>
        <v>248010,248011,248012,248013,248014</v>
      </c>
      <c r="I59" s="5" t="str">
        <f t="shared" ref="I59:I67" si="3">8&amp;","&amp;B59</f>
        <v>8,8010</v>
      </c>
      <c r="J59" s="5">
        <v>50</v>
      </c>
      <c r="K59" s="5">
        <v>5</v>
      </c>
      <c r="L59" s="5" t="str">
        <f t="shared" ref="L59" si="4">_xlfn.TEXTJOIN(",",1,B59,K59,J59)</f>
        <v>8010,5,50</v>
      </c>
      <c r="M59" s="5" t="s">
        <v>526</v>
      </c>
      <c r="N59" s="5" t="s">
        <v>527</v>
      </c>
      <c r="O59" s="5" t="s">
        <v>528</v>
      </c>
      <c r="P59" s="5" t="s">
        <v>529</v>
      </c>
      <c r="Q59" s="5" t="s">
        <v>604</v>
      </c>
      <c r="R59" s="5" t="str">
        <f>24&amp;$B59</f>
        <v>248010</v>
      </c>
      <c r="S59" s="5">
        <f>R59+1</f>
        <v>248011</v>
      </c>
      <c r="T59" s="5">
        <f t="shared" ref="T59:V59" si="5">S59+1</f>
        <v>248012</v>
      </c>
      <c r="U59" s="5">
        <f t="shared" si="5"/>
        <v>248013</v>
      </c>
      <c r="V59" s="5">
        <f t="shared" si="5"/>
        <v>248014</v>
      </c>
    </row>
    <row r="60" spans="1:22" s="5" customFormat="1" ht="16.5" x14ac:dyDescent="0.2">
      <c r="A60" s="5">
        <v>55</v>
      </c>
      <c r="B60" s="5">
        <v>8020</v>
      </c>
      <c r="C60" s="5">
        <v>3</v>
      </c>
      <c r="D60" s="5" t="s">
        <v>379</v>
      </c>
      <c r="E60" s="5" t="str">
        <f t="shared" si="2"/>
        <v>238020</v>
      </c>
      <c r="F60" s="5" t="s">
        <v>488</v>
      </c>
      <c r="G60" s="5" t="str">
        <f t="shared" ref="G60:G67" si="6">_xlfn.TEXTJOIN(",",1,R60:V60)</f>
        <v>248020,248021,248022,248023</v>
      </c>
      <c r="I60" s="5" t="str">
        <f t="shared" si="3"/>
        <v>8,8020</v>
      </c>
      <c r="J60" s="5">
        <v>50</v>
      </c>
      <c r="K60" s="5">
        <v>4</v>
      </c>
      <c r="L60" s="5" t="str">
        <f t="shared" ref="L60:L67" si="7">_xlfn.TEXTJOIN(",",1,B60,K60,J60)</f>
        <v>8020,4,50</v>
      </c>
      <c r="M60" s="5" t="s">
        <v>533</v>
      </c>
      <c r="N60" s="5" t="s">
        <v>537</v>
      </c>
      <c r="O60" s="5" t="s">
        <v>531</v>
      </c>
      <c r="P60" s="5" t="s">
        <v>535</v>
      </c>
      <c r="R60" s="5" t="str">
        <f t="shared" ref="R60:R67" si="8">24&amp;$B60</f>
        <v>248020</v>
      </c>
      <c r="S60" s="5">
        <f t="shared" ref="S60:U60" si="9">R60+1</f>
        <v>248021</v>
      </c>
      <c r="T60" s="5">
        <f t="shared" si="9"/>
        <v>248022</v>
      </c>
      <c r="U60" s="5">
        <f t="shared" si="9"/>
        <v>248023</v>
      </c>
    </row>
    <row r="61" spans="1:22" s="5" customFormat="1" ht="16.5" x14ac:dyDescent="0.2">
      <c r="A61" s="5">
        <v>56</v>
      </c>
      <c r="B61" s="5">
        <v>8030</v>
      </c>
      <c r="C61" s="5">
        <v>3</v>
      </c>
      <c r="D61" s="5" t="s">
        <v>379</v>
      </c>
      <c r="E61" s="5" t="str">
        <f t="shared" si="2"/>
        <v>238030</v>
      </c>
      <c r="F61" s="5" t="s">
        <v>490</v>
      </c>
      <c r="G61" s="5" t="str">
        <f t="shared" si="6"/>
        <v>248030,248031,248032,248033</v>
      </c>
      <c r="I61" s="5" t="str">
        <f t="shared" si="3"/>
        <v>8,8030</v>
      </c>
      <c r="J61" s="5">
        <v>50</v>
      </c>
      <c r="K61" s="5">
        <v>4</v>
      </c>
      <c r="L61" s="5" t="str">
        <f t="shared" si="7"/>
        <v>8030,4,50</v>
      </c>
      <c r="M61" s="5" t="s">
        <v>540</v>
      </c>
      <c r="N61" s="5" t="s">
        <v>538</v>
      </c>
      <c r="O61" s="5" t="s">
        <v>537</v>
      </c>
      <c r="P61" s="5" t="s">
        <v>542</v>
      </c>
      <c r="R61" s="5" t="str">
        <f t="shared" si="8"/>
        <v>248030</v>
      </c>
      <c r="S61" s="5">
        <f t="shared" ref="S61:U61" si="10">R61+1</f>
        <v>248031</v>
      </c>
      <c r="T61" s="5">
        <f t="shared" si="10"/>
        <v>248032</v>
      </c>
      <c r="U61" s="5">
        <f t="shared" si="10"/>
        <v>248033</v>
      </c>
    </row>
    <row r="62" spans="1:22" s="5" customFormat="1" ht="16.5" x14ac:dyDescent="0.2">
      <c r="A62" s="5">
        <v>57</v>
      </c>
      <c r="B62" s="5">
        <v>8040</v>
      </c>
      <c r="C62" s="5">
        <v>3</v>
      </c>
      <c r="D62" s="5" t="s">
        <v>379</v>
      </c>
      <c r="E62" s="5" t="str">
        <f t="shared" si="2"/>
        <v>238040</v>
      </c>
      <c r="F62" s="5" t="s">
        <v>492</v>
      </c>
      <c r="G62" s="5" t="str">
        <f t="shared" si="6"/>
        <v>248040,248041,248042,248043</v>
      </c>
      <c r="I62" s="5" t="str">
        <f t="shared" si="3"/>
        <v>8,8040</v>
      </c>
      <c r="J62" s="5">
        <v>50</v>
      </c>
      <c r="K62" s="5">
        <v>4</v>
      </c>
      <c r="L62" s="5" t="str">
        <f t="shared" si="7"/>
        <v>8040,4,50</v>
      </c>
      <c r="M62" s="5" t="s">
        <v>533</v>
      </c>
      <c r="N62" s="5" t="s">
        <v>537</v>
      </c>
      <c r="O62" s="5" t="s">
        <v>549</v>
      </c>
      <c r="P62" s="5" t="s">
        <v>538</v>
      </c>
      <c r="R62" s="5" t="str">
        <f t="shared" si="8"/>
        <v>248040</v>
      </c>
      <c r="S62" s="5">
        <f t="shared" ref="S62:U62" si="11">R62+1</f>
        <v>248041</v>
      </c>
      <c r="T62" s="5">
        <f t="shared" si="11"/>
        <v>248042</v>
      </c>
      <c r="U62" s="5">
        <f t="shared" si="11"/>
        <v>248043</v>
      </c>
    </row>
    <row r="63" spans="1:22" s="5" customFormat="1" ht="16.5" x14ac:dyDescent="0.2">
      <c r="A63" s="5">
        <v>58</v>
      </c>
      <c r="B63" s="5">
        <v>8050</v>
      </c>
      <c r="C63" s="5">
        <v>3</v>
      </c>
      <c r="D63" s="5" t="s">
        <v>379</v>
      </c>
      <c r="E63" s="5" t="str">
        <f t="shared" si="2"/>
        <v>238050</v>
      </c>
      <c r="F63" s="5" t="s">
        <v>494</v>
      </c>
      <c r="G63" s="5" t="str">
        <f t="shared" si="6"/>
        <v>248050,248051,248052,248053</v>
      </c>
      <c r="I63" s="5" t="str">
        <f t="shared" si="3"/>
        <v>8,8050</v>
      </c>
      <c r="J63" s="5">
        <v>50</v>
      </c>
      <c r="K63" s="5">
        <v>4</v>
      </c>
      <c r="L63" s="5" t="str">
        <f t="shared" si="7"/>
        <v>8050,4,50</v>
      </c>
      <c r="M63" s="5" t="s">
        <v>543</v>
      </c>
      <c r="N63" s="5" t="s">
        <v>544</v>
      </c>
      <c r="O63" s="5" t="s">
        <v>545</v>
      </c>
      <c r="P63" s="5" t="s">
        <v>546</v>
      </c>
      <c r="R63" s="5" t="str">
        <f t="shared" si="8"/>
        <v>248050</v>
      </c>
      <c r="S63" s="5">
        <f t="shared" ref="S63:U63" si="12">R63+1</f>
        <v>248051</v>
      </c>
      <c r="T63" s="5">
        <f t="shared" si="12"/>
        <v>248052</v>
      </c>
      <c r="U63" s="5">
        <f t="shared" si="12"/>
        <v>248053</v>
      </c>
    </row>
    <row r="64" spans="1:22" s="5" customFormat="1" ht="16.5" x14ac:dyDescent="0.2">
      <c r="A64" s="5">
        <v>59</v>
      </c>
      <c r="B64" s="5">
        <v>8060</v>
      </c>
      <c r="C64" s="5">
        <v>3</v>
      </c>
      <c r="D64" s="5" t="s">
        <v>379</v>
      </c>
      <c r="E64" s="5" t="str">
        <f t="shared" si="2"/>
        <v>238060</v>
      </c>
      <c r="F64" s="5" t="s">
        <v>496</v>
      </c>
      <c r="G64" s="5" t="str">
        <f t="shared" si="6"/>
        <v>248060,248061,248062,248063</v>
      </c>
      <c r="I64" s="5" t="str">
        <f t="shared" si="3"/>
        <v>8,8060</v>
      </c>
      <c r="J64" s="5">
        <v>50</v>
      </c>
      <c r="K64" s="5">
        <v>4</v>
      </c>
      <c r="L64" s="5" t="str">
        <f t="shared" si="7"/>
        <v>8060,4,50</v>
      </c>
      <c r="M64" s="5" t="s">
        <v>551</v>
      </c>
      <c r="N64" s="5" t="s">
        <v>553</v>
      </c>
      <c r="O64" s="5" t="s">
        <v>547</v>
      </c>
      <c r="P64" s="5" t="s">
        <v>574</v>
      </c>
      <c r="R64" s="5" t="str">
        <f t="shared" si="8"/>
        <v>248060</v>
      </c>
      <c r="S64" s="5">
        <f t="shared" ref="S64:U64" si="13">R64+1</f>
        <v>248061</v>
      </c>
      <c r="T64" s="5">
        <f t="shared" si="13"/>
        <v>248062</v>
      </c>
      <c r="U64" s="5">
        <f t="shared" si="13"/>
        <v>248063</v>
      </c>
    </row>
    <row r="65" spans="1:21" s="5" customFormat="1" ht="16.5" x14ac:dyDescent="0.2">
      <c r="A65" s="5">
        <v>60</v>
      </c>
      <c r="B65" s="5">
        <v>8070</v>
      </c>
      <c r="C65" s="5">
        <v>3</v>
      </c>
      <c r="D65" s="5" t="s">
        <v>379</v>
      </c>
      <c r="E65" s="5" t="str">
        <f t="shared" si="2"/>
        <v>238070</v>
      </c>
      <c r="F65" s="5" t="s">
        <v>498</v>
      </c>
      <c r="G65" s="5" t="str">
        <f t="shared" si="6"/>
        <v>248070,248071,248072,248073</v>
      </c>
      <c r="I65" s="5" t="str">
        <f t="shared" si="3"/>
        <v>8,8070</v>
      </c>
      <c r="J65" s="5">
        <v>50</v>
      </c>
      <c r="K65" s="5">
        <v>4</v>
      </c>
      <c r="L65" s="5" t="str">
        <f t="shared" si="7"/>
        <v>8070,4,50</v>
      </c>
      <c r="M65" s="5" t="s">
        <v>555</v>
      </c>
      <c r="N65" s="5" t="s">
        <v>559</v>
      </c>
      <c r="O65" s="5" t="s">
        <v>557</v>
      </c>
      <c r="P65" s="5" t="s">
        <v>561</v>
      </c>
      <c r="R65" s="5" t="str">
        <f t="shared" si="8"/>
        <v>248070</v>
      </c>
      <c r="S65" s="5">
        <f t="shared" ref="S65:U65" si="14">R65+1</f>
        <v>248071</v>
      </c>
      <c r="T65" s="5">
        <f t="shared" si="14"/>
        <v>248072</v>
      </c>
      <c r="U65" s="5">
        <f t="shared" si="14"/>
        <v>248073</v>
      </c>
    </row>
    <row r="66" spans="1:21" ht="16.5" x14ac:dyDescent="0.2">
      <c r="A66" s="5">
        <v>61</v>
      </c>
      <c r="B66" s="5">
        <v>8080</v>
      </c>
      <c r="C66" s="5">
        <v>3</v>
      </c>
      <c r="D66" s="5" t="s">
        <v>379</v>
      </c>
      <c r="E66" s="5" t="str">
        <f t="shared" si="2"/>
        <v>238080</v>
      </c>
      <c r="F66" s="5" t="s">
        <v>585</v>
      </c>
      <c r="G66" s="5" t="str">
        <f t="shared" si="6"/>
        <v>248080,248081,248082</v>
      </c>
      <c r="I66" s="5" t="str">
        <f t="shared" si="3"/>
        <v>8,8080</v>
      </c>
      <c r="J66" s="5">
        <v>50</v>
      </c>
      <c r="K66" s="5">
        <v>3</v>
      </c>
      <c r="L66" s="5" t="str">
        <f t="shared" si="7"/>
        <v>8080,3,50</v>
      </c>
      <c r="M66" s="5" t="s">
        <v>579</v>
      </c>
      <c r="N66" s="5" t="s">
        <v>581</v>
      </c>
      <c r="O66" s="5" t="s">
        <v>583</v>
      </c>
      <c r="R66" s="5" t="str">
        <f t="shared" si="8"/>
        <v>248080</v>
      </c>
      <c r="S66" s="5">
        <f t="shared" ref="S66:S67" si="15">R66+1</f>
        <v>248081</v>
      </c>
      <c r="T66" s="5">
        <f t="shared" ref="T66:T67" si="16">S66+1</f>
        <v>248082</v>
      </c>
      <c r="U66" s="5"/>
    </row>
    <row r="67" spans="1:21" ht="16.5" x14ac:dyDescent="0.2">
      <c r="A67" s="5">
        <v>62</v>
      </c>
      <c r="B67" s="5">
        <v>8090</v>
      </c>
      <c r="C67" s="5">
        <v>3</v>
      </c>
      <c r="D67" s="5" t="s">
        <v>379</v>
      </c>
      <c r="E67" s="5" t="str">
        <f t="shared" si="2"/>
        <v>238090</v>
      </c>
      <c r="F67" s="5" t="s">
        <v>577</v>
      </c>
      <c r="G67" s="5" t="str">
        <f t="shared" si="6"/>
        <v>248090,248091,248092</v>
      </c>
      <c r="I67" s="5" t="str">
        <f t="shared" si="3"/>
        <v>8,8090</v>
      </c>
      <c r="J67" s="5">
        <v>50</v>
      </c>
      <c r="K67" s="5">
        <v>3</v>
      </c>
      <c r="L67" s="5" t="str">
        <f t="shared" si="7"/>
        <v>8090,3,50</v>
      </c>
      <c r="M67" s="5" t="s">
        <v>587</v>
      </c>
      <c r="N67" s="5" t="s">
        <v>589</v>
      </c>
      <c r="O67" s="5" t="s">
        <v>591</v>
      </c>
      <c r="R67" s="5" t="str">
        <f t="shared" si="8"/>
        <v>248090</v>
      </c>
      <c r="S67" s="5">
        <f t="shared" si="15"/>
        <v>248091</v>
      </c>
      <c r="T67" s="5">
        <f t="shared" si="16"/>
        <v>248092</v>
      </c>
      <c r="U67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3207-EEC5-4D67-BE80-525901A84D5C}">
  <dimension ref="A1:N19"/>
  <sheetViews>
    <sheetView workbookViewId="0">
      <selection activeCell="E28" sqref="E28"/>
    </sheetView>
  </sheetViews>
  <sheetFormatPr defaultRowHeight="14.25" x14ac:dyDescent="0.2"/>
  <cols>
    <col min="4" max="4" width="39.5" customWidth="1"/>
    <col min="5" max="9" width="11.875" customWidth="1"/>
    <col min="10" max="10" width="19.5" customWidth="1"/>
  </cols>
  <sheetData>
    <row r="1" spans="1:14" x14ac:dyDescent="0.2">
      <c r="E1" s="6" t="s">
        <v>385</v>
      </c>
      <c r="F1" s="6"/>
      <c r="G1" s="6"/>
      <c r="H1" s="6"/>
      <c r="I1" s="6"/>
      <c r="J1" s="6" t="s">
        <v>393</v>
      </c>
      <c r="K1" s="6"/>
      <c r="L1" s="6"/>
      <c r="M1" s="6"/>
      <c r="N1" s="6"/>
    </row>
    <row r="2" spans="1:14" x14ac:dyDescent="0.2">
      <c r="A2" t="s">
        <v>3</v>
      </c>
      <c r="B2" t="s">
        <v>386</v>
      </c>
      <c r="C2" s="1" t="s">
        <v>381</v>
      </c>
      <c r="E2" t="s">
        <v>387</v>
      </c>
      <c r="F2" t="s">
        <v>388</v>
      </c>
      <c r="G2" t="s">
        <v>389</v>
      </c>
      <c r="H2" t="s">
        <v>390</v>
      </c>
      <c r="I2" t="s">
        <v>391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</row>
    <row r="3" spans="1:14" x14ac:dyDescent="0.2">
      <c r="A3">
        <v>1</v>
      </c>
      <c r="B3">
        <v>100</v>
      </c>
      <c r="C3">
        <v>4</v>
      </c>
      <c r="E3">
        <f t="shared" ref="E3:I5" si="0">$B3*(1+E8/10000)</f>
        <v>200</v>
      </c>
      <c r="F3">
        <f t="shared" si="0"/>
        <v>160</v>
      </c>
      <c r="G3">
        <f t="shared" si="0"/>
        <v>130</v>
      </c>
      <c r="H3">
        <f t="shared" si="0"/>
        <v>130</v>
      </c>
      <c r="I3">
        <f t="shared" si="0"/>
        <v>100</v>
      </c>
      <c r="J3" s="4">
        <f>E3/SUM(E$3:E$5)</f>
        <v>0.67796610169491522</v>
      </c>
      <c r="K3" s="4">
        <f t="shared" ref="K3:N5" si="1">F3/SUM(F$3:F$5)</f>
        <v>0.65040650406504064</v>
      </c>
      <c r="L3" s="4">
        <f t="shared" si="1"/>
        <v>0.62052505966587113</v>
      </c>
      <c r="M3" s="4">
        <f t="shared" si="1"/>
        <v>0.59360730593607303</v>
      </c>
      <c r="N3" s="4">
        <f t="shared" si="1"/>
        <v>0.58823529411764708</v>
      </c>
    </row>
    <row r="4" spans="1:14" x14ac:dyDescent="0.2">
      <c r="A4">
        <v>2</v>
      </c>
      <c r="B4">
        <v>50</v>
      </c>
      <c r="C4">
        <v>2</v>
      </c>
      <c r="E4">
        <f t="shared" si="0"/>
        <v>75</v>
      </c>
      <c r="F4">
        <f t="shared" si="0"/>
        <v>65</v>
      </c>
      <c r="G4">
        <f t="shared" si="0"/>
        <v>57.499999999999993</v>
      </c>
      <c r="H4">
        <f t="shared" si="0"/>
        <v>65</v>
      </c>
      <c r="I4">
        <f t="shared" si="0"/>
        <v>50</v>
      </c>
      <c r="J4" s="4">
        <f t="shared" ref="J4:J5" si="2">E4/SUM(E$3:E$5)</f>
        <v>0.25423728813559321</v>
      </c>
      <c r="K4" s="4">
        <f t="shared" si="1"/>
        <v>0.26422764227642276</v>
      </c>
      <c r="L4" s="4">
        <f t="shared" si="1"/>
        <v>0.27446300715990452</v>
      </c>
      <c r="M4" s="4">
        <f t="shared" si="1"/>
        <v>0.29680365296803651</v>
      </c>
      <c r="N4" s="4">
        <f t="shared" si="1"/>
        <v>0.29411764705882354</v>
      </c>
    </row>
    <row r="5" spans="1:14" x14ac:dyDescent="0.2">
      <c r="A5">
        <v>3</v>
      </c>
      <c r="B5">
        <v>20</v>
      </c>
      <c r="C5">
        <v>1</v>
      </c>
      <c r="E5">
        <f t="shared" si="0"/>
        <v>20</v>
      </c>
      <c r="F5">
        <f t="shared" si="0"/>
        <v>21</v>
      </c>
      <c r="G5">
        <f t="shared" si="0"/>
        <v>22</v>
      </c>
      <c r="H5">
        <f t="shared" si="0"/>
        <v>24</v>
      </c>
      <c r="I5">
        <f t="shared" si="0"/>
        <v>20</v>
      </c>
      <c r="J5" s="4">
        <f t="shared" si="2"/>
        <v>6.7796610169491525E-2</v>
      </c>
      <c r="K5" s="4">
        <f t="shared" si="1"/>
        <v>8.5365853658536592E-2</v>
      </c>
      <c r="L5" s="4">
        <f t="shared" si="1"/>
        <v>0.10501193317422435</v>
      </c>
      <c r="M5" s="4">
        <f t="shared" si="1"/>
        <v>0.1095890410958904</v>
      </c>
      <c r="N5" s="4">
        <f t="shared" si="1"/>
        <v>0.11764705882352941</v>
      </c>
    </row>
    <row r="6" spans="1:14" x14ac:dyDescent="0.2">
      <c r="E6" t="s">
        <v>392</v>
      </c>
      <c r="F6" t="s">
        <v>392</v>
      </c>
      <c r="G6" t="s">
        <v>392</v>
      </c>
      <c r="H6" t="s">
        <v>392</v>
      </c>
      <c r="I6" t="s">
        <v>392</v>
      </c>
    </row>
    <row r="7" spans="1:14" x14ac:dyDescent="0.2">
      <c r="E7">
        <v>5</v>
      </c>
      <c r="F7">
        <v>10</v>
      </c>
      <c r="G7">
        <v>15</v>
      </c>
      <c r="H7">
        <v>20</v>
      </c>
      <c r="I7">
        <v>25</v>
      </c>
    </row>
    <row r="8" spans="1:14" x14ac:dyDescent="0.2">
      <c r="E8">
        <v>10000</v>
      </c>
      <c r="F8">
        <v>6000</v>
      </c>
      <c r="G8">
        <v>3000</v>
      </c>
      <c r="H8">
        <v>3000</v>
      </c>
      <c r="I8">
        <v>0</v>
      </c>
    </row>
    <row r="9" spans="1:14" x14ac:dyDescent="0.2">
      <c r="E9">
        <v>5000</v>
      </c>
      <c r="F9">
        <v>3000</v>
      </c>
      <c r="G9">
        <v>1500</v>
      </c>
      <c r="H9">
        <v>3000</v>
      </c>
      <c r="I9">
        <v>0</v>
      </c>
    </row>
    <row r="10" spans="1:14" x14ac:dyDescent="0.2">
      <c r="E10">
        <v>0</v>
      </c>
      <c r="F10">
        <v>500</v>
      </c>
      <c r="G10">
        <v>1000</v>
      </c>
      <c r="H10">
        <v>2000</v>
      </c>
      <c r="I10">
        <v>0</v>
      </c>
    </row>
    <row r="11" spans="1:14" ht="16.5" x14ac:dyDescent="0.2">
      <c r="D11" s="5" t="s">
        <v>449</v>
      </c>
      <c r="E11" t="str">
        <f>_xlfn.TEXTJOIN(",",1,E7:E10)</f>
        <v>5,10000,5000,0</v>
      </c>
      <c r="F11" t="str">
        <f t="shared" ref="F11:I11" si="3">_xlfn.TEXTJOIN(",",1,F7:F10)</f>
        <v>10,6000,3000,500</v>
      </c>
      <c r="G11" t="str">
        <f t="shared" si="3"/>
        <v>15,3000,1500,1000</v>
      </c>
      <c r="H11" t="str">
        <f t="shared" si="3"/>
        <v>20,3000,3000,2000</v>
      </c>
      <c r="I11" t="str">
        <f t="shared" si="3"/>
        <v>25,0,0,0</v>
      </c>
    </row>
    <row r="12" spans="1:14" ht="16.5" x14ac:dyDescent="0.2">
      <c r="D12" s="5" t="str">
        <f>_xlfn.TEXTJOIN(";",1,E11:I11)</f>
        <v>5,10000,5000,0;10,6000,3000,500;15,3000,1500,1000;20,3000,3000,2000;25,0,0,0</v>
      </c>
    </row>
    <row r="13" spans="1:14" ht="90" customHeight="1" x14ac:dyDescent="0.2">
      <c r="C13" s="1" t="s">
        <v>18</v>
      </c>
      <c r="D13" s="1" t="s">
        <v>37</v>
      </c>
    </row>
    <row r="14" spans="1:14" x14ac:dyDescent="0.2">
      <c r="A14">
        <v>1</v>
      </c>
      <c r="B14">
        <v>1001</v>
      </c>
      <c r="C14" t="s">
        <v>33</v>
      </c>
      <c r="D14" t="str">
        <f>_xlfn.TEXTJOIN(";",1,t_demon_inbreak_buff_s说明表!L6:L991)</f>
        <v>1101,4,100;1102,2,50;1103,1,20;1201,4,100;1202,2,50;1203,1,20;2001,4,100;2002,2,50;2003,1,20;2011,4,100;2012,2,50;2013,1,20;2101,4,100;2102,2,50;2103,1,20;2111,4,100;2112,2,50;2113,1,20;2201,4,100;2202,2,50;2203,1,20;2211,4,100;2212,2,50;2213,1,20;2301,4,100;2302,2,50;2303,1,20;2311,4,100;2312,2,50;2313,1,20;2401,4,100;2402,2,50;2403,1,20;2411,4,100;2412,2,50;2413,1,20;3101,4,100;3102,2,50;3103,1,20;4101,4,100;4102,2,50;4103,1,20;4201,4,100;4202,2,50;4203,1,20;6001,2,50;6002,2,50;6003,2,50;6004,2,50;6005,2,50;7001,4,100;7002,2,50;7003,1,20;8010,5,50;8020,4,50;8030,4,50;8040,4,50;8050,4,50;8060,4,50;8070,4,50;8080,3,50;8090,3,50</v>
      </c>
    </row>
    <row r="15" spans="1:14" x14ac:dyDescent="0.2">
      <c r="A15">
        <v>2</v>
      </c>
      <c r="B15">
        <v>2001</v>
      </c>
      <c r="C15" t="s">
        <v>34</v>
      </c>
      <c r="D15" t="str">
        <f t="array" ref="D15">_xlfn.TEXTJOIN(";",1,IF(t_demon_inbreak_buff_s说明表!C6:C58&lt;&gt;1,t_demon_inbreak_buff_s说明表!L6:L58,""))</f>
        <v>1102,2,50;1103,1,20;1202,2,50;1203,1,20;2002,2,50;2003,1,20;2012,2,50;2013,1,20;2102,2,50;2103,1,20;2112,2,50;2113,1,20;2202,2,50;2203,1,20;2212,2,50;2213,1,20;2302,2,50;2303,1,20;2312,2,50;2313,1,20;2402,2,50;2403,1,20;2412,2,50;2413,1,20;3102,2,50;3103,1,20;4102,2,50;4103,1,20;4202,2,50;4203,1,20;6001,2,50;6002,2,50;6003,2,50;6004,2,50;6005,2,50;7002,2,50;7003,1,20</v>
      </c>
    </row>
    <row r="16" spans="1:14" x14ac:dyDescent="0.2">
      <c r="A16">
        <v>3</v>
      </c>
      <c r="B16">
        <v>3001</v>
      </c>
      <c r="C16" t="s">
        <v>35</v>
      </c>
      <c r="D16" t="str">
        <f>_xlfn.TEXTJOIN(";",1,t_demon_inbreak_buff_s说明表!L6:L58)</f>
        <v>1101,4,100;1102,2,50;1103,1,20;1201,4,100;1202,2,50;1203,1,20;2001,4,100;2002,2,50;2003,1,20;2011,4,100;2012,2,50;2013,1,20;2101,4,100;2102,2,50;2103,1,20;2111,4,100;2112,2,50;2113,1,20;2201,4,100;2202,2,50;2203,1,20;2211,4,100;2212,2,50;2213,1,20;2301,4,100;2302,2,50;2303,1,20;2311,4,100;2312,2,50;2313,1,20;2401,4,100;2402,2,50;2403,1,20;2411,4,100;2412,2,50;2413,1,20;3101,4,100;3102,2,50;3103,1,20;4101,4,100;4102,2,50;4103,1,20;4201,4,100;4202,2,50;4203,1,20;6001,2,50;6002,2,50;6003,2,50;6004,2,50;6005,2,50;7001,4,100;7002,2,50;7003,1,20</v>
      </c>
    </row>
    <row r="17" spans="1:4" x14ac:dyDescent="0.2">
      <c r="A17">
        <v>4</v>
      </c>
      <c r="B17">
        <v>4001</v>
      </c>
      <c r="C17" t="s">
        <v>36</v>
      </c>
      <c r="D17" t="str">
        <f>D15</f>
        <v>1102,2,50;1103,1,20;1202,2,50;1203,1,20;2002,2,50;2003,1,20;2012,2,50;2013,1,20;2102,2,50;2103,1,20;2112,2,50;2113,1,20;2202,2,50;2203,1,20;2212,2,50;2213,1,20;2302,2,50;2303,1,20;2312,2,50;2313,1,20;2402,2,50;2403,1,20;2412,2,50;2413,1,20;3102,2,50;3103,1,20;4102,2,50;4103,1,20;4202,2,50;4203,1,20;6001,2,50;6002,2,50;6003,2,50;6004,2,50;6005,2,50;7002,2,50;7003,1,20</v>
      </c>
    </row>
    <row r="19" spans="1:4" x14ac:dyDescent="0.2">
      <c r="D19" t="s">
        <v>575</v>
      </c>
    </row>
  </sheetData>
  <mergeCells count="2">
    <mergeCell ref="E1:I1"/>
    <mergeCell ref="J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t_demon_inbreak_buff_s</vt:lpstr>
      <vt:lpstr>t_demon_inbreak_pool_s</vt:lpstr>
      <vt:lpstr>t_demon_inbreak_coordinate_s</vt:lpstr>
      <vt:lpstr>t_demon_inbreak_buff_s说明表</vt:lpstr>
      <vt:lpstr>临时数据说明表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Xuexu</dc:creator>
  <cp:lastModifiedBy>代小松</cp:lastModifiedBy>
  <dcterms:created xsi:type="dcterms:W3CDTF">2023-04-06T09:43:03Z</dcterms:created>
  <dcterms:modified xsi:type="dcterms:W3CDTF">2023-06-08T07:39:10Z</dcterms:modified>
</cp:coreProperties>
</file>